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H:\ZALOHA_2020\20022_TUL_F1\PRIPOMINKY_DODAVATELU\"/>
    </mc:Choice>
  </mc:AlternateContent>
  <bookViews>
    <workbookView xWindow="0" yWindow="0" windowWidth="0" windowHeight="0"/>
  </bookViews>
  <sheets>
    <sheet name="Rekapitulace stavby" sheetId="1" r:id="rId1"/>
    <sheet name="20022-IN-VRN - 20022-IN-V..." sheetId="2" r:id="rId2"/>
    <sheet name="20022-D.1.1,2-IN-B - 2002..." sheetId="3" r:id="rId3"/>
    <sheet name="20022-D.1.1,2-IN-NK - 200..." sheetId="4" r:id="rId4"/>
    <sheet name="20022-D.1.4.c -UT - 20022..." sheetId="5" r:id="rId5"/>
    <sheet name="20022-D.1.4.c-UT-D - 2002..." sheetId="6" r:id="rId6"/>
    <sheet name="20022-IN-D.1.4.c- K - 200..." sheetId="7" r:id="rId7"/>
    <sheet name="20022-IN-D.1.4.c-SP - 200..." sheetId="8" r:id="rId8"/>
    <sheet name="20022-IN-D.1.4.e - K - 20..." sheetId="9" r:id="rId9"/>
    <sheet name="20022-D.1.4.e-BK - 20022-..." sheetId="10" r:id="rId10"/>
    <sheet name="20022-D.1.4.e - V - 20022..." sheetId="11" r:id="rId11"/>
    <sheet name="20022-D.1.4.e-BV - 20022-..." sheetId="12" r:id="rId12"/>
    <sheet name="20022-IN-D.1.4.g-E - 2002..." sheetId="13" r:id="rId13"/>
    <sheet name="20022-IN-D.1.4.h-SR - 200..." sheetId="14" r:id="rId14"/>
    <sheet name="20022A-IN-S - 20022A-IN-S..." sheetId="15" r:id="rId15"/>
    <sheet name="20022-NI-VRN - 20022-NI-V..." sheetId="16" r:id="rId16"/>
    <sheet name="20022-D.1.1,2-NEI-B - 200..." sheetId="17" r:id="rId17"/>
    <sheet name="20022-D.1.1,2-NEI NK - 20..." sheetId="18" r:id="rId18"/>
  </sheets>
  <definedNames>
    <definedName name="_xlnm.Print_Area" localSheetId="0">'Rekapitulace stavby'!$D$4:$AO$76,'Rekapitulace stavby'!$C$82:$AQ$120</definedName>
    <definedName name="_xlnm.Print_Titles" localSheetId="0">'Rekapitulace stavby'!$92:$92</definedName>
    <definedName name="_xlnm._FilterDatabase" localSheetId="1" hidden="1">'20022-IN-VRN - 20022-IN-V...'!$C$124:$K$142</definedName>
    <definedName name="_xlnm.Print_Area" localSheetId="1">'20022-IN-VRN - 20022-IN-V...'!$C$4:$J$76,'20022-IN-VRN - 20022-IN-V...'!$C$82:$J$104,'20022-IN-VRN - 20022-IN-V...'!$C$110:$J$142</definedName>
    <definedName name="_xlnm.Print_Titles" localSheetId="1">'20022-IN-VRN - 20022-IN-V...'!$124:$124</definedName>
    <definedName name="_xlnm._FilterDatabase" localSheetId="2" hidden="1">'20022-D.1.1,2-IN-B - 2002...'!$C$134:$K$465</definedName>
    <definedName name="_xlnm.Print_Area" localSheetId="2">'20022-D.1.1,2-IN-B - 2002...'!$C$4:$J$76,'20022-D.1.1,2-IN-B - 2002...'!$C$82:$J$112,'20022-D.1.1,2-IN-B - 2002...'!$C$118:$J$465</definedName>
    <definedName name="_xlnm.Print_Titles" localSheetId="2">'20022-D.1.1,2-IN-B - 2002...'!$134:$134</definedName>
    <definedName name="_xlnm._FilterDatabase" localSheetId="3" hidden="1">'20022-D.1.1,2-IN-NK - 200...'!$C$145:$K$903</definedName>
    <definedName name="_xlnm.Print_Area" localSheetId="3">'20022-D.1.1,2-IN-NK - 200...'!$C$4:$J$76,'20022-D.1.1,2-IN-NK - 200...'!$C$82:$J$123,'20022-D.1.1,2-IN-NK - 200...'!$C$129:$J$903</definedName>
    <definedName name="_xlnm.Print_Titles" localSheetId="3">'20022-D.1.1,2-IN-NK - 200...'!$145:$145</definedName>
    <definedName name="_xlnm._FilterDatabase" localSheetId="4" hidden="1">'20022-D.1.4.c -UT - 20022...'!$C$132:$K$425</definedName>
    <definedName name="_xlnm.Print_Area" localSheetId="4">'20022-D.1.4.c -UT - 20022...'!$C$4:$J$76,'20022-D.1.4.c -UT - 20022...'!$C$82:$J$110,'20022-D.1.4.c -UT - 20022...'!$C$116:$J$425</definedName>
    <definedName name="_xlnm.Print_Titles" localSheetId="4">'20022-D.1.4.c -UT - 20022...'!$132:$132</definedName>
    <definedName name="_xlnm._FilterDatabase" localSheetId="5" hidden="1">'20022-D.1.4.c-UT-D - 2002...'!$C$131:$K$220</definedName>
    <definedName name="_xlnm.Print_Area" localSheetId="5">'20022-D.1.4.c-UT-D - 2002...'!$C$4:$J$76,'20022-D.1.4.c-UT-D - 2002...'!$C$82:$J$109,'20022-D.1.4.c-UT-D - 2002...'!$C$115:$J$220</definedName>
    <definedName name="_xlnm.Print_Titles" localSheetId="5">'20022-D.1.4.c-UT-D - 2002...'!$131:$131</definedName>
    <definedName name="_xlnm._FilterDatabase" localSheetId="6" hidden="1">'20022-IN-D.1.4.c- K - 200...'!$C$144:$K$421</definedName>
    <definedName name="_xlnm.Print_Area" localSheetId="6">'20022-IN-D.1.4.c- K - 200...'!$C$4:$J$76,'20022-IN-D.1.4.c- K - 200...'!$C$82:$J$122,'20022-IN-D.1.4.c- K - 200...'!$C$128:$J$421</definedName>
    <definedName name="_xlnm.Print_Titles" localSheetId="6">'20022-IN-D.1.4.c- K - 200...'!$144:$144</definedName>
    <definedName name="_xlnm._FilterDatabase" localSheetId="7" hidden="1">'20022-IN-D.1.4.c-SP - 200...'!$C$133:$K$347</definedName>
    <definedName name="_xlnm.Print_Area" localSheetId="7">'20022-IN-D.1.4.c-SP - 200...'!$C$4:$J$76,'20022-IN-D.1.4.c-SP - 200...'!$C$82:$J$111,'20022-IN-D.1.4.c-SP - 200...'!$C$117:$J$347</definedName>
    <definedName name="_xlnm.Print_Titles" localSheetId="7">'20022-IN-D.1.4.c-SP - 200...'!$133:$133</definedName>
    <definedName name="_xlnm._FilterDatabase" localSheetId="8" hidden="1">'20022-IN-D.1.4.e - K - 20...'!$C$132:$K$493</definedName>
    <definedName name="_xlnm.Print_Area" localSheetId="8">'20022-IN-D.1.4.e - K - 20...'!$C$4:$J$76,'20022-IN-D.1.4.e - K - 20...'!$C$82:$J$110,'20022-IN-D.1.4.e - K - 20...'!$C$116:$J$493</definedName>
    <definedName name="_xlnm.Print_Titles" localSheetId="8">'20022-IN-D.1.4.e - K - 20...'!$132:$132</definedName>
    <definedName name="_xlnm._FilterDatabase" localSheetId="9" hidden="1">'20022-D.1.4.e-BK - 20022-...'!$C$133:$K$350</definedName>
    <definedName name="_xlnm.Print_Area" localSheetId="9">'20022-D.1.4.e-BK - 20022-...'!$C$4:$J$76,'20022-D.1.4.e-BK - 20022-...'!$C$82:$J$111,'20022-D.1.4.e-BK - 20022-...'!$C$117:$J$350</definedName>
    <definedName name="_xlnm.Print_Titles" localSheetId="9">'20022-D.1.4.e-BK - 20022-...'!$133:$133</definedName>
    <definedName name="_xlnm._FilterDatabase" localSheetId="10" hidden="1">'20022-D.1.4.e - V - 20022...'!$C$131:$K$302</definedName>
    <definedName name="_xlnm.Print_Area" localSheetId="10">'20022-D.1.4.e - V - 20022...'!$C$4:$J$76,'20022-D.1.4.e - V - 20022...'!$C$82:$J$109,'20022-D.1.4.e - V - 20022...'!$C$115:$J$302</definedName>
    <definedName name="_xlnm.Print_Titles" localSheetId="10">'20022-D.1.4.e - V - 20022...'!$131:$131</definedName>
    <definedName name="_xlnm._FilterDatabase" localSheetId="11" hidden="1">'20022-D.1.4.e-BV - 20022-...'!$C$128:$K$208</definedName>
    <definedName name="_xlnm.Print_Area" localSheetId="11">'20022-D.1.4.e-BV - 20022-...'!$C$4:$J$76,'20022-D.1.4.e-BV - 20022-...'!$C$82:$J$106,'20022-D.1.4.e-BV - 20022-...'!$C$112:$J$208</definedName>
    <definedName name="_xlnm.Print_Titles" localSheetId="11">'20022-D.1.4.e-BV - 20022-...'!$128:$128</definedName>
    <definedName name="_xlnm._FilterDatabase" localSheetId="12" hidden="1">'20022-IN-D.1.4.g-E - 2002...'!$C$125:$K$132</definedName>
    <definedName name="_xlnm.Print_Area" localSheetId="12">'20022-IN-D.1.4.g-E - 2002...'!$C$4:$J$76,'20022-IN-D.1.4.g-E - 2002...'!$C$82:$J$103,'20022-IN-D.1.4.g-E - 2002...'!$C$109:$J$132</definedName>
    <definedName name="_xlnm.Print_Titles" localSheetId="12">'20022-IN-D.1.4.g-E - 2002...'!$125:$125</definedName>
    <definedName name="_xlnm._FilterDatabase" localSheetId="13" hidden="1">'20022-IN-D.1.4.h-SR - 200...'!$C$125:$K$136</definedName>
    <definedName name="_xlnm.Print_Area" localSheetId="13">'20022-IN-D.1.4.h-SR - 200...'!$C$4:$J$76,'20022-IN-D.1.4.h-SR - 200...'!$C$82:$J$103,'20022-IN-D.1.4.h-SR - 200...'!$C$109:$J$136</definedName>
    <definedName name="_xlnm.Print_Titles" localSheetId="13">'20022-IN-D.1.4.h-SR - 200...'!$125:$125</definedName>
    <definedName name="_xlnm._FilterDatabase" localSheetId="14" hidden="1">'20022A-IN-S - 20022A-IN-S...'!$C$132:$K$313</definedName>
    <definedName name="_xlnm.Print_Area" localSheetId="14">'20022A-IN-S - 20022A-IN-S...'!$C$4:$J$76,'20022A-IN-S - 20022A-IN-S...'!$C$82:$J$112,'20022A-IN-S - 20022A-IN-S...'!$C$118:$J$313</definedName>
    <definedName name="_xlnm.Print_Titles" localSheetId="14">'20022A-IN-S - 20022A-IN-S...'!$132:$132</definedName>
    <definedName name="_xlnm._FilterDatabase" localSheetId="15" hidden="1">'20022-NI-VRN - 20022-NI-V...'!$C$122:$K$134</definedName>
    <definedName name="_xlnm.Print_Area" localSheetId="15">'20022-NI-VRN - 20022-NI-V...'!$C$4:$J$76,'20022-NI-VRN - 20022-NI-V...'!$C$82:$J$102,'20022-NI-VRN - 20022-NI-V...'!$C$108:$J$134</definedName>
    <definedName name="_xlnm.Print_Titles" localSheetId="15">'20022-NI-VRN - 20022-NI-V...'!$122:$122</definedName>
    <definedName name="_xlnm._FilterDatabase" localSheetId="16" hidden="1">'20022-D.1.1,2-NEI-B - 200...'!$C$135:$K$528</definedName>
    <definedName name="_xlnm.Print_Area" localSheetId="16">'20022-D.1.1,2-NEI-B - 200...'!$C$4:$J$76,'20022-D.1.1,2-NEI-B - 200...'!$C$82:$J$113,'20022-D.1.1,2-NEI-B - 200...'!$C$119:$J$528</definedName>
    <definedName name="_xlnm.Print_Titles" localSheetId="16">'20022-D.1.1,2-NEI-B - 200...'!$135:$135</definedName>
    <definedName name="_xlnm._FilterDatabase" localSheetId="17" hidden="1">'20022-D.1.1,2-NEI NK - 20...'!$C$136:$K$717</definedName>
    <definedName name="_xlnm.Print_Area" localSheetId="17">'20022-D.1.1,2-NEI NK - 20...'!$C$4:$J$76,'20022-D.1.1,2-NEI NK - 20...'!$C$82:$J$114,'20022-D.1.1,2-NEI NK - 20...'!$C$120:$J$717</definedName>
    <definedName name="_xlnm.Print_Titles" localSheetId="17">'20022-D.1.1,2-NEI NK - 20...'!$136:$136</definedName>
  </definedNames>
  <calcPr/>
</workbook>
</file>

<file path=xl/calcChain.xml><?xml version="1.0" encoding="utf-8"?>
<calcChain xmlns="http://schemas.openxmlformats.org/spreadsheetml/2006/main">
  <c i="18" l="1" r="J41"/>
  <c r="J40"/>
  <c i="1" r="AY119"/>
  <c i="18" r="J39"/>
  <c i="1" r="AX119"/>
  <c i="18" r="BI695"/>
  <c r="BH695"/>
  <c r="BG695"/>
  <c r="BF695"/>
  <c r="T695"/>
  <c r="R695"/>
  <c r="P695"/>
  <c r="BI684"/>
  <c r="BH684"/>
  <c r="BG684"/>
  <c r="BF684"/>
  <c r="T684"/>
  <c r="R684"/>
  <c r="P684"/>
  <c r="BI674"/>
  <c r="BH674"/>
  <c r="BG674"/>
  <c r="BF674"/>
  <c r="T674"/>
  <c r="R674"/>
  <c r="P674"/>
  <c r="BI669"/>
  <c r="BH669"/>
  <c r="BG669"/>
  <c r="BF669"/>
  <c r="T669"/>
  <c r="R669"/>
  <c r="P669"/>
  <c r="BI665"/>
  <c r="BH665"/>
  <c r="BG665"/>
  <c r="BF665"/>
  <c r="T665"/>
  <c r="R665"/>
  <c r="P665"/>
  <c r="BI661"/>
  <c r="BH661"/>
  <c r="BG661"/>
  <c r="BF661"/>
  <c r="T661"/>
  <c r="R661"/>
  <c r="P661"/>
  <c r="BI659"/>
  <c r="BH659"/>
  <c r="BG659"/>
  <c r="BF659"/>
  <c r="T659"/>
  <c r="R659"/>
  <c r="P659"/>
  <c r="BI656"/>
  <c r="BH656"/>
  <c r="BG656"/>
  <c r="BF656"/>
  <c r="T656"/>
  <c r="R656"/>
  <c r="P656"/>
  <c r="BI654"/>
  <c r="BH654"/>
  <c r="BG654"/>
  <c r="BF654"/>
  <c r="T654"/>
  <c r="R654"/>
  <c r="P654"/>
  <c r="BI652"/>
  <c r="BH652"/>
  <c r="BG652"/>
  <c r="BF652"/>
  <c r="T652"/>
  <c r="R652"/>
  <c r="P652"/>
  <c r="BI645"/>
  <c r="BH645"/>
  <c r="BG645"/>
  <c r="BF645"/>
  <c r="T645"/>
  <c r="R645"/>
  <c r="P645"/>
  <c r="BI640"/>
  <c r="BH640"/>
  <c r="BG640"/>
  <c r="BF640"/>
  <c r="T640"/>
  <c r="R640"/>
  <c r="P640"/>
  <c r="BI636"/>
  <c r="BH636"/>
  <c r="BG636"/>
  <c r="BF636"/>
  <c r="T636"/>
  <c r="R636"/>
  <c r="P636"/>
  <c r="BI633"/>
  <c r="BH633"/>
  <c r="BG633"/>
  <c r="BF633"/>
  <c r="T633"/>
  <c r="R633"/>
  <c r="P633"/>
  <c r="BI631"/>
  <c r="BH631"/>
  <c r="BG631"/>
  <c r="BF631"/>
  <c r="T631"/>
  <c r="R631"/>
  <c r="P631"/>
  <c r="BI620"/>
  <c r="BH620"/>
  <c r="BG620"/>
  <c r="BF620"/>
  <c r="T620"/>
  <c r="R620"/>
  <c r="P620"/>
  <c r="BI615"/>
  <c r="BH615"/>
  <c r="BG615"/>
  <c r="BF615"/>
  <c r="T615"/>
  <c r="R615"/>
  <c r="P615"/>
  <c r="BI604"/>
  <c r="BH604"/>
  <c r="BG604"/>
  <c r="BF604"/>
  <c r="T604"/>
  <c r="R604"/>
  <c r="P604"/>
  <c r="BI599"/>
  <c r="BH599"/>
  <c r="BG599"/>
  <c r="BF599"/>
  <c r="T599"/>
  <c r="R599"/>
  <c r="P599"/>
  <c r="BI595"/>
  <c r="BH595"/>
  <c r="BG595"/>
  <c r="BF595"/>
  <c r="T595"/>
  <c r="R595"/>
  <c r="P595"/>
  <c r="BI593"/>
  <c r="BH593"/>
  <c r="BG593"/>
  <c r="BF593"/>
  <c r="T593"/>
  <c r="R593"/>
  <c r="P593"/>
  <c r="BI550"/>
  <c r="BH550"/>
  <c r="BG550"/>
  <c r="BF550"/>
  <c r="T550"/>
  <c r="R550"/>
  <c r="P550"/>
  <c r="BI548"/>
  <c r="BH548"/>
  <c r="BG548"/>
  <c r="BF548"/>
  <c r="T548"/>
  <c r="R548"/>
  <c r="P548"/>
  <c r="BI507"/>
  <c r="BH507"/>
  <c r="BG507"/>
  <c r="BF507"/>
  <c r="T507"/>
  <c r="R507"/>
  <c r="P507"/>
  <c r="BI504"/>
  <c r="BH504"/>
  <c r="BG504"/>
  <c r="BF504"/>
  <c r="T504"/>
  <c r="R504"/>
  <c r="P504"/>
  <c r="BI502"/>
  <c r="BH502"/>
  <c r="BG502"/>
  <c r="BF502"/>
  <c r="T502"/>
  <c r="R502"/>
  <c r="P502"/>
  <c r="BI487"/>
  <c r="BH487"/>
  <c r="BG487"/>
  <c r="BF487"/>
  <c r="T487"/>
  <c r="R487"/>
  <c r="P487"/>
  <c r="BI476"/>
  <c r="BH476"/>
  <c r="BG476"/>
  <c r="BF476"/>
  <c r="T476"/>
  <c r="R476"/>
  <c r="P476"/>
  <c r="BI472"/>
  <c r="BH472"/>
  <c r="BG472"/>
  <c r="BF472"/>
  <c r="T472"/>
  <c r="R472"/>
  <c r="P472"/>
  <c r="BI469"/>
  <c r="BH469"/>
  <c r="BG469"/>
  <c r="BF469"/>
  <c r="T469"/>
  <c r="R469"/>
  <c r="P469"/>
  <c r="BI466"/>
  <c r="BH466"/>
  <c r="BG466"/>
  <c r="BF466"/>
  <c r="T466"/>
  <c r="R466"/>
  <c r="P466"/>
  <c r="BI455"/>
  <c r="BH455"/>
  <c r="BG455"/>
  <c r="BF455"/>
  <c r="T455"/>
  <c r="R455"/>
  <c r="P455"/>
  <c r="BI452"/>
  <c r="BH452"/>
  <c r="BG452"/>
  <c r="BF452"/>
  <c r="T452"/>
  <c r="R452"/>
  <c r="P452"/>
  <c r="BI450"/>
  <c r="BH450"/>
  <c r="BG450"/>
  <c r="BF450"/>
  <c r="T450"/>
  <c r="R450"/>
  <c r="P450"/>
  <c r="BI448"/>
  <c r="BH448"/>
  <c r="BG448"/>
  <c r="BF448"/>
  <c r="T448"/>
  <c r="R448"/>
  <c r="P448"/>
  <c r="BI444"/>
  <c r="BH444"/>
  <c r="BG444"/>
  <c r="BF444"/>
  <c r="T444"/>
  <c r="R444"/>
  <c r="P444"/>
  <c r="BI433"/>
  <c r="BH433"/>
  <c r="BG433"/>
  <c r="BF433"/>
  <c r="T433"/>
  <c r="R433"/>
  <c r="P433"/>
  <c r="BI422"/>
  <c r="BH422"/>
  <c r="BG422"/>
  <c r="BF422"/>
  <c r="T422"/>
  <c r="R422"/>
  <c r="P422"/>
  <c r="BI419"/>
  <c r="BH419"/>
  <c r="BG419"/>
  <c r="BF419"/>
  <c r="T419"/>
  <c r="R419"/>
  <c r="P419"/>
  <c r="BI417"/>
  <c r="BH417"/>
  <c r="BG417"/>
  <c r="BF417"/>
  <c r="T417"/>
  <c r="R417"/>
  <c r="P417"/>
  <c r="BI413"/>
  <c r="BH413"/>
  <c r="BG413"/>
  <c r="BF413"/>
  <c r="T413"/>
  <c r="R413"/>
  <c r="P413"/>
  <c r="BI405"/>
  <c r="BH405"/>
  <c r="BG405"/>
  <c r="BF405"/>
  <c r="T405"/>
  <c r="R405"/>
  <c r="P405"/>
  <c r="BI402"/>
  <c r="BH402"/>
  <c r="BG402"/>
  <c r="BF402"/>
  <c r="T402"/>
  <c r="R402"/>
  <c r="P402"/>
  <c r="BI397"/>
  <c r="BH397"/>
  <c r="BG397"/>
  <c r="BF397"/>
  <c r="T397"/>
  <c r="R397"/>
  <c r="P397"/>
  <c r="BI392"/>
  <c r="BH392"/>
  <c r="BG392"/>
  <c r="BF392"/>
  <c r="T392"/>
  <c r="R392"/>
  <c r="P392"/>
  <c r="BI388"/>
  <c r="BH388"/>
  <c r="BG388"/>
  <c r="BF388"/>
  <c r="T388"/>
  <c r="T387"/>
  <c r="R388"/>
  <c r="R387"/>
  <c r="P388"/>
  <c r="P387"/>
  <c r="BI385"/>
  <c r="BH385"/>
  <c r="BG385"/>
  <c r="BF385"/>
  <c r="T385"/>
  <c r="R385"/>
  <c r="P385"/>
  <c r="BI382"/>
  <c r="BH382"/>
  <c r="BG382"/>
  <c r="BF382"/>
  <c r="T382"/>
  <c r="R382"/>
  <c r="P382"/>
  <c r="BI380"/>
  <c r="BH380"/>
  <c r="BG380"/>
  <c r="BF380"/>
  <c r="T380"/>
  <c r="R380"/>
  <c r="P380"/>
  <c r="BI376"/>
  <c r="BH376"/>
  <c r="BG376"/>
  <c r="BF376"/>
  <c r="T376"/>
  <c r="R376"/>
  <c r="P376"/>
  <c r="BI372"/>
  <c r="BH372"/>
  <c r="BG372"/>
  <c r="BF372"/>
  <c r="T372"/>
  <c r="R372"/>
  <c r="P372"/>
  <c r="BI368"/>
  <c r="BH368"/>
  <c r="BG368"/>
  <c r="BF368"/>
  <c r="T368"/>
  <c r="R368"/>
  <c r="P368"/>
  <c r="BI363"/>
  <c r="BH363"/>
  <c r="BG363"/>
  <c r="BF363"/>
  <c r="T363"/>
  <c r="R363"/>
  <c r="P363"/>
  <c r="BI359"/>
  <c r="BH359"/>
  <c r="BG359"/>
  <c r="BF359"/>
  <c r="T359"/>
  <c r="R359"/>
  <c r="P359"/>
  <c r="BI357"/>
  <c r="BH357"/>
  <c r="BG357"/>
  <c r="BF357"/>
  <c r="T357"/>
  <c r="R357"/>
  <c r="P357"/>
  <c r="BI352"/>
  <c r="BH352"/>
  <c r="BG352"/>
  <c r="BF352"/>
  <c r="T352"/>
  <c r="R352"/>
  <c r="P352"/>
  <c r="BI348"/>
  <c r="BH348"/>
  <c r="BG348"/>
  <c r="BF348"/>
  <c r="T348"/>
  <c r="R348"/>
  <c r="P348"/>
  <c r="BI346"/>
  <c r="BH346"/>
  <c r="BG346"/>
  <c r="BF346"/>
  <c r="T346"/>
  <c r="R346"/>
  <c r="P346"/>
  <c r="BI309"/>
  <c r="BH309"/>
  <c r="BG309"/>
  <c r="BF309"/>
  <c r="T309"/>
  <c r="R309"/>
  <c r="P309"/>
  <c r="BI305"/>
  <c r="BH305"/>
  <c r="BG305"/>
  <c r="BF305"/>
  <c r="T305"/>
  <c r="R305"/>
  <c r="P305"/>
  <c r="BI300"/>
  <c r="BH300"/>
  <c r="BG300"/>
  <c r="BF300"/>
  <c r="T300"/>
  <c r="R300"/>
  <c r="P300"/>
  <c r="BI295"/>
  <c r="BH295"/>
  <c r="BG295"/>
  <c r="BF295"/>
  <c r="T295"/>
  <c r="R295"/>
  <c r="P295"/>
  <c r="BI284"/>
  <c r="BH284"/>
  <c r="BG284"/>
  <c r="BF284"/>
  <c r="T284"/>
  <c r="R284"/>
  <c r="P284"/>
  <c r="BI273"/>
  <c r="BH273"/>
  <c r="BG273"/>
  <c r="BF273"/>
  <c r="T273"/>
  <c r="R273"/>
  <c r="P273"/>
  <c r="BI260"/>
  <c r="BH260"/>
  <c r="BG260"/>
  <c r="BF260"/>
  <c r="T260"/>
  <c r="R260"/>
  <c r="P260"/>
  <c r="BI255"/>
  <c r="BH255"/>
  <c r="BG255"/>
  <c r="BF255"/>
  <c r="T255"/>
  <c r="R255"/>
  <c r="P255"/>
  <c r="BI242"/>
  <c r="BH242"/>
  <c r="BG242"/>
  <c r="BF242"/>
  <c r="T242"/>
  <c r="R242"/>
  <c r="P242"/>
  <c r="BI229"/>
  <c r="BH229"/>
  <c r="BG229"/>
  <c r="BF229"/>
  <c r="T229"/>
  <c r="R229"/>
  <c r="P229"/>
  <c r="BI225"/>
  <c r="BH225"/>
  <c r="BG225"/>
  <c r="BF225"/>
  <c r="T225"/>
  <c r="R225"/>
  <c r="P225"/>
  <c r="BI220"/>
  <c r="BH220"/>
  <c r="BG220"/>
  <c r="BF220"/>
  <c r="T220"/>
  <c r="R220"/>
  <c r="P220"/>
  <c r="BI207"/>
  <c r="BH207"/>
  <c r="BG207"/>
  <c r="BF207"/>
  <c r="T207"/>
  <c r="R207"/>
  <c r="P207"/>
  <c r="BI194"/>
  <c r="BH194"/>
  <c r="BG194"/>
  <c r="BF194"/>
  <c r="T194"/>
  <c r="R194"/>
  <c r="P194"/>
  <c r="BI189"/>
  <c r="BH189"/>
  <c r="BG189"/>
  <c r="BF189"/>
  <c r="T189"/>
  <c r="R189"/>
  <c r="P189"/>
  <c r="BI185"/>
  <c r="BH185"/>
  <c r="BG185"/>
  <c r="BF185"/>
  <c r="T185"/>
  <c r="R185"/>
  <c r="P185"/>
  <c r="BI178"/>
  <c r="BH178"/>
  <c r="BG178"/>
  <c r="BF178"/>
  <c r="T178"/>
  <c r="R178"/>
  <c r="P178"/>
  <c r="BI161"/>
  <c r="BH161"/>
  <c r="BG161"/>
  <c r="BF161"/>
  <c r="T161"/>
  <c r="R161"/>
  <c r="P161"/>
  <c r="BI142"/>
  <c r="BH142"/>
  <c r="BG142"/>
  <c r="BF142"/>
  <c r="T142"/>
  <c r="R142"/>
  <c r="P142"/>
  <c r="BI140"/>
  <c r="BH140"/>
  <c r="BG140"/>
  <c r="BF140"/>
  <c r="T140"/>
  <c r="R140"/>
  <c r="P140"/>
  <c r="J133"/>
  <c r="F133"/>
  <c r="F131"/>
  <c r="E129"/>
  <c r="J95"/>
  <c r="F95"/>
  <c r="F93"/>
  <c r="E91"/>
  <c r="J28"/>
  <c r="E28"/>
  <c r="J96"/>
  <c r="J27"/>
  <c r="J22"/>
  <c r="E22"/>
  <c r="F96"/>
  <c r="J21"/>
  <c r="J16"/>
  <c r="J131"/>
  <c r="E7"/>
  <c r="E123"/>
  <c i="17" r="J41"/>
  <c r="J40"/>
  <c i="1" r="AY118"/>
  <c i="17" r="J39"/>
  <c i="1" r="AX118"/>
  <c i="17" r="BI500"/>
  <c r="BH500"/>
  <c r="BG500"/>
  <c r="BF500"/>
  <c r="T500"/>
  <c r="T499"/>
  <c r="R500"/>
  <c r="R499"/>
  <c r="P500"/>
  <c r="P499"/>
  <c r="BI484"/>
  <c r="BH484"/>
  <c r="BG484"/>
  <c r="BF484"/>
  <c r="T484"/>
  <c r="T483"/>
  <c r="R484"/>
  <c r="R483"/>
  <c r="P484"/>
  <c r="P483"/>
  <c r="BI481"/>
  <c r="BH481"/>
  <c r="BG481"/>
  <c r="BF481"/>
  <c r="T481"/>
  <c r="R481"/>
  <c r="P481"/>
  <c r="BI469"/>
  <c r="BH469"/>
  <c r="BG469"/>
  <c r="BF469"/>
  <c r="T469"/>
  <c r="R469"/>
  <c r="P469"/>
  <c r="BI458"/>
  <c r="BH458"/>
  <c r="BG458"/>
  <c r="BF458"/>
  <c r="T458"/>
  <c r="R458"/>
  <c r="P458"/>
  <c r="BI447"/>
  <c r="BH447"/>
  <c r="BG447"/>
  <c r="BF447"/>
  <c r="T447"/>
  <c r="R447"/>
  <c r="P447"/>
  <c r="BI433"/>
  <c r="BH433"/>
  <c r="BG433"/>
  <c r="BF433"/>
  <c r="T433"/>
  <c r="T419"/>
  <c r="R433"/>
  <c r="R419"/>
  <c r="P433"/>
  <c r="P419"/>
  <c r="BI420"/>
  <c r="BH420"/>
  <c r="BG420"/>
  <c r="BF420"/>
  <c r="T420"/>
  <c r="R420"/>
  <c r="P420"/>
  <c r="BI417"/>
  <c r="BH417"/>
  <c r="BG417"/>
  <c r="BF417"/>
  <c r="T417"/>
  <c r="R417"/>
  <c r="P417"/>
  <c r="BI412"/>
  <c r="BH412"/>
  <c r="BG412"/>
  <c r="BF412"/>
  <c r="T412"/>
  <c r="R412"/>
  <c r="P412"/>
  <c r="BI408"/>
  <c r="BH408"/>
  <c r="BG408"/>
  <c r="BF408"/>
  <c r="T408"/>
  <c r="R408"/>
  <c r="P408"/>
  <c r="BI401"/>
  <c r="BH401"/>
  <c r="BG401"/>
  <c r="BF401"/>
  <c r="T401"/>
  <c r="R401"/>
  <c r="P401"/>
  <c r="BI396"/>
  <c r="BH396"/>
  <c r="BG396"/>
  <c r="BF396"/>
  <c r="T396"/>
  <c r="R396"/>
  <c r="P396"/>
  <c r="BI384"/>
  <c r="BH384"/>
  <c r="BG384"/>
  <c r="BF384"/>
  <c r="T384"/>
  <c r="T383"/>
  <c r="R384"/>
  <c r="R383"/>
  <c r="P384"/>
  <c r="P383"/>
  <c r="BI380"/>
  <c r="BH380"/>
  <c r="BG380"/>
  <c r="BF380"/>
  <c r="T380"/>
  <c r="T379"/>
  <c r="R380"/>
  <c r="R379"/>
  <c r="P380"/>
  <c r="P379"/>
  <c r="BI373"/>
  <c r="BH373"/>
  <c r="BG373"/>
  <c r="BF373"/>
  <c r="T373"/>
  <c r="R373"/>
  <c r="P373"/>
  <c r="BI368"/>
  <c r="BH368"/>
  <c r="BG368"/>
  <c r="BF368"/>
  <c r="T368"/>
  <c r="R368"/>
  <c r="P368"/>
  <c r="BI363"/>
  <c r="BH363"/>
  <c r="BG363"/>
  <c r="BF363"/>
  <c r="T363"/>
  <c r="R363"/>
  <c r="P363"/>
  <c r="BI361"/>
  <c r="BH361"/>
  <c r="BG361"/>
  <c r="BF361"/>
  <c r="T361"/>
  <c r="R361"/>
  <c r="P361"/>
  <c r="BI359"/>
  <c r="BH359"/>
  <c r="BG359"/>
  <c r="BF359"/>
  <c r="T359"/>
  <c r="R359"/>
  <c r="P359"/>
  <c r="BI357"/>
  <c r="BH357"/>
  <c r="BG357"/>
  <c r="BF357"/>
  <c r="T357"/>
  <c r="R357"/>
  <c r="P357"/>
  <c r="BI352"/>
  <c r="BH352"/>
  <c r="BG352"/>
  <c r="BF352"/>
  <c r="T352"/>
  <c r="R352"/>
  <c r="P352"/>
  <c r="BI347"/>
  <c r="BH347"/>
  <c r="BG347"/>
  <c r="BF347"/>
  <c r="T347"/>
  <c r="R347"/>
  <c r="P347"/>
  <c r="BI345"/>
  <c r="BH345"/>
  <c r="BG345"/>
  <c r="BF345"/>
  <c r="T345"/>
  <c r="R345"/>
  <c r="P345"/>
  <c r="BI341"/>
  <c r="BH341"/>
  <c r="BG341"/>
  <c r="BF341"/>
  <c r="T341"/>
  <c r="R341"/>
  <c r="P341"/>
  <c r="BI339"/>
  <c r="BH339"/>
  <c r="BG339"/>
  <c r="BF339"/>
  <c r="T339"/>
  <c r="R339"/>
  <c r="P339"/>
  <c r="BI337"/>
  <c r="BH337"/>
  <c r="BG337"/>
  <c r="BF337"/>
  <c r="T337"/>
  <c r="R337"/>
  <c r="P337"/>
  <c r="BI334"/>
  <c r="BH334"/>
  <c r="BG334"/>
  <c r="BF334"/>
  <c r="T334"/>
  <c r="R334"/>
  <c r="P334"/>
  <c r="BI332"/>
  <c r="BH332"/>
  <c r="BG332"/>
  <c r="BF332"/>
  <c r="T332"/>
  <c r="R332"/>
  <c r="P332"/>
  <c r="BI327"/>
  <c r="BH327"/>
  <c r="BG327"/>
  <c r="BF327"/>
  <c r="T327"/>
  <c r="R327"/>
  <c r="P327"/>
  <c r="BI325"/>
  <c r="BH325"/>
  <c r="BG325"/>
  <c r="BF325"/>
  <c r="T325"/>
  <c r="R325"/>
  <c r="P325"/>
  <c r="BI312"/>
  <c r="BH312"/>
  <c r="BG312"/>
  <c r="BF312"/>
  <c r="T312"/>
  <c r="R312"/>
  <c r="P312"/>
  <c r="BI307"/>
  <c r="BH307"/>
  <c r="BG307"/>
  <c r="BF307"/>
  <c r="T307"/>
  <c r="R307"/>
  <c r="P307"/>
  <c r="BI302"/>
  <c r="BH302"/>
  <c r="BG302"/>
  <c r="BF302"/>
  <c r="T302"/>
  <c r="R302"/>
  <c r="P302"/>
  <c r="BI285"/>
  <c r="BH285"/>
  <c r="BG285"/>
  <c r="BF285"/>
  <c r="T285"/>
  <c r="R285"/>
  <c r="P285"/>
  <c r="BI273"/>
  <c r="BH273"/>
  <c r="BG273"/>
  <c r="BF273"/>
  <c r="T273"/>
  <c r="R273"/>
  <c r="P273"/>
  <c r="BI260"/>
  <c r="BH260"/>
  <c r="BG260"/>
  <c r="BF260"/>
  <c r="T260"/>
  <c r="R260"/>
  <c r="P260"/>
  <c r="BI258"/>
  <c r="BH258"/>
  <c r="BG258"/>
  <c r="BF258"/>
  <c r="T258"/>
  <c r="R258"/>
  <c r="P258"/>
  <c r="BI245"/>
  <c r="BH245"/>
  <c r="BG245"/>
  <c r="BF245"/>
  <c r="T245"/>
  <c r="R245"/>
  <c r="P245"/>
  <c r="BI240"/>
  <c r="BH240"/>
  <c r="BG240"/>
  <c r="BF240"/>
  <c r="T240"/>
  <c r="R240"/>
  <c r="P240"/>
  <c r="BI229"/>
  <c r="BH229"/>
  <c r="BG229"/>
  <c r="BF229"/>
  <c r="T229"/>
  <c r="R229"/>
  <c r="P229"/>
  <c r="BI216"/>
  <c r="BH216"/>
  <c r="BG216"/>
  <c r="BF216"/>
  <c r="T216"/>
  <c r="R216"/>
  <c r="P216"/>
  <c r="BI209"/>
  <c r="BH209"/>
  <c r="BG209"/>
  <c r="BF209"/>
  <c r="T209"/>
  <c r="R209"/>
  <c r="P209"/>
  <c r="BI194"/>
  <c r="BH194"/>
  <c r="BG194"/>
  <c r="BF194"/>
  <c r="T194"/>
  <c r="R194"/>
  <c r="P194"/>
  <c r="BI176"/>
  <c r="BH176"/>
  <c r="BG176"/>
  <c r="BF176"/>
  <c r="T176"/>
  <c r="R176"/>
  <c r="P176"/>
  <c r="BI167"/>
  <c r="BH167"/>
  <c r="BG167"/>
  <c r="BF167"/>
  <c r="T167"/>
  <c r="R167"/>
  <c r="P167"/>
  <c r="BI153"/>
  <c r="BH153"/>
  <c r="BG153"/>
  <c r="BF153"/>
  <c r="T153"/>
  <c r="R153"/>
  <c r="P153"/>
  <c r="BI149"/>
  <c r="BH149"/>
  <c r="BG149"/>
  <c r="BF149"/>
  <c r="T149"/>
  <c r="R149"/>
  <c r="P149"/>
  <c r="BI139"/>
  <c r="BH139"/>
  <c r="BG139"/>
  <c r="BF139"/>
  <c r="T139"/>
  <c r="T138"/>
  <c r="R139"/>
  <c r="R138"/>
  <c r="P139"/>
  <c r="P138"/>
  <c r="J132"/>
  <c r="F132"/>
  <c r="F130"/>
  <c r="E128"/>
  <c r="J95"/>
  <c r="F95"/>
  <c r="F93"/>
  <c r="E91"/>
  <c r="J28"/>
  <c r="E28"/>
  <c r="J133"/>
  <c r="J27"/>
  <c r="J22"/>
  <c r="E22"/>
  <c r="F133"/>
  <c r="J21"/>
  <c r="J16"/>
  <c r="J130"/>
  <c r="E7"/>
  <c r="E122"/>
  <c i="16" r="J39"/>
  <c r="J38"/>
  <c i="1" r="AY116"/>
  <c i="16" r="J37"/>
  <c i="1" r="AX116"/>
  <c i="16" r="BI133"/>
  <c r="BH133"/>
  <c r="BG133"/>
  <c r="BF133"/>
  <c r="T133"/>
  <c r="R133"/>
  <c r="P133"/>
  <c r="BI131"/>
  <c r="BH131"/>
  <c r="BG131"/>
  <c r="BF131"/>
  <c r="T131"/>
  <c r="R131"/>
  <c r="P131"/>
  <c r="BI129"/>
  <c r="BH129"/>
  <c r="BG129"/>
  <c r="BF129"/>
  <c r="T129"/>
  <c r="R129"/>
  <c r="P129"/>
  <c r="BI126"/>
  <c r="BH126"/>
  <c r="BG126"/>
  <c r="BF126"/>
  <c r="T126"/>
  <c r="T125"/>
  <c r="R126"/>
  <c r="R125"/>
  <c r="P126"/>
  <c r="P125"/>
  <c r="J119"/>
  <c r="F119"/>
  <c r="F117"/>
  <c r="E115"/>
  <c r="J93"/>
  <c r="F93"/>
  <c r="F91"/>
  <c r="E89"/>
  <c r="J26"/>
  <c r="E26"/>
  <c r="J120"/>
  <c r="J25"/>
  <c r="J20"/>
  <c r="E20"/>
  <c r="F120"/>
  <c r="J19"/>
  <c r="J14"/>
  <c r="J91"/>
  <c r="E7"/>
  <c r="E111"/>
  <c i="15" r="J39"/>
  <c r="J38"/>
  <c i="1" r="AY114"/>
  <c i="15" r="J37"/>
  <c i="1" r="AX114"/>
  <c i="15" r="BI312"/>
  <c r="BH312"/>
  <c r="BG312"/>
  <c r="BF312"/>
  <c r="T312"/>
  <c r="T311"/>
  <c r="R312"/>
  <c r="R311"/>
  <c r="P312"/>
  <c r="P311"/>
  <c r="BI309"/>
  <c r="BH309"/>
  <c r="BG309"/>
  <c r="BF309"/>
  <c r="T309"/>
  <c r="R309"/>
  <c r="P309"/>
  <c r="BI307"/>
  <c r="BH307"/>
  <c r="BG307"/>
  <c r="BF307"/>
  <c r="T307"/>
  <c r="R307"/>
  <c r="P307"/>
  <c r="BI303"/>
  <c r="BH303"/>
  <c r="BG303"/>
  <c r="BF303"/>
  <c r="T303"/>
  <c r="R303"/>
  <c r="P303"/>
  <c r="BI300"/>
  <c r="BH300"/>
  <c r="BG300"/>
  <c r="BF300"/>
  <c r="T300"/>
  <c r="R300"/>
  <c r="P300"/>
  <c r="BI297"/>
  <c r="BH297"/>
  <c r="BG297"/>
  <c r="BF297"/>
  <c r="T297"/>
  <c r="R297"/>
  <c r="P297"/>
  <c r="BI293"/>
  <c r="BH293"/>
  <c r="BG293"/>
  <c r="BF293"/>
  <c r="T293"/>
  <c r="R293"/>
  <c r="P293"/>
  <c r="BI289"/>
  <c r="BH289"/>
  <c r="BG289"/>
  <c r="BF289"/>
  <c r="T289"/>
  <c r="R289"/>
  <c r="P289"/>
  <c r="BI286"/>
  <c r="BH286"/>
  <c r="BG286"/>
  <c r="BF286"/>
  <c r="T286"/>
  <c r="R286"/>
  <c r="P286"/>
  <c r="BI282"/>
  <c r="BH282"/>
  <c r="BG282"/>
  <c r="BF282"/>
  <c r="T282"/>
  <c r="R282"/>
  <c r="P282"/>
  <c r="BI280"/>
  <c r="BH280"/>
  <c r="BG280"/>
  <c r="BF280"/>
  <c r="T280"/>
  <c r="R280"/>
  <c r="P280"/>
  <c r="BI276"/>
  <c r="BH276"/>
  <c r="BG276"/>
  <c r="BF276"/>
  <c r="T276"/>
  <c r="R276"/>
  <c r="P276"/>
  <c r="BI274"/>
  <c r="BH274"/>
  <c r="BG274"/>
  <c r="BF274"/>
  <c r="T274"/>
  <c r="R274"/>
  <c r="P274"/>
  <c r="BI270"/>
  <c r="BH270"/>
  <c r="BG270"/>
  <c r="BF270"/>
  <c r="T270"/>
  <c r="T269"/>
  <c r="R270"/>
  <c r="R269"/>
  <c r="P270"/>
  <c r="P269"/>
  <c r="BI267"/>
  <c r="BH267"/>
  <c r="BG267"/>
  <c r="BF267"/>
  <c r="T267"/>
  <c r="R267"/>
  <c r="P267"/>
  <c r="BI265"/>
  <c r="BH265"/>
  <c r="BG265"/>
  <c r="BF265"/>
  <c r="T265"/>
  <c r="R265"/>
  <c r="P265"/>
  <c r="BI263"/>
  <c r="BH263"/>
  <c r="BG263"/>
  <c r="BF263"/>
  <c r="T263"/>
  <c r="R263"/>
  <c r="P263"/>
  <c r="BI261"/>
  <c r="BH261"/>
  <c r="BG261"/>
  <c r="BF261"/>
  <c r="T261"/>
  <c r="R261"/>
  <c r="P261"/>
  <c r="BI257"/>
  <c r="BH257"/>
  <c r="BG257"/>
  <c r="BF257"/>
  <c r="T257"/>
  <c r="R257"/>
  <c r="P257"/>
  <c r="BI246"/>
  <c r="BH246"/>
  <c r="BG246"/>
  <c r="BF246"/>
  <c r="T246"/>
  <c r="R246"/>
  <c r="P246"/>
  <c r="BI244"/>
  <c r="BH244"/>
  <c r="BG244"/>
  <c r="BF244"/>
  <c r="T244"/>
  <c r="R244"/>
  <c r="P244"/>
  <c r="BI239"/>
  <c r="BH239"/>
  <c r="BG239"/>
  <c r="BF239"/>
  <c r="T239"/>
  <c r="R239"/>
  <c r="P239"/>
  <c r="BI235"/>
  <c r="BH235"/>
  <c r="BG235"/>
  <c r="BF235"/>
  <c r="T235"/>
  <c r="R235"/>
  <c r="P235"/>
  <c r="BI231"/>
  <c r="BH231"/>
  <c r="BG231"/>
  <c r="BF231"/>
  <c r="T231"/>
  <c r="R231"/>
  <c r="P231"/>
  <c r="BI224"/>
  <c r="BH224"/>
  <c r="BG224"/>
  <c r="BF224"/>
  <c r="T224"/>
  <c r="R224"/>
  <c r="P224"/>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0"/>
  <c r="BH200"/>
  <c r="BG200"/>
  <c r="BF200"/>
  <c r="T200"/>
  <c r="R200"/>
  <c r="P200"/>
  <c r="BI197"/>
  <c r="BH197"/>
  <c r="BG197"/>
  <c r="BF197"/>
  <c r="T197"/>
  <c r="R197"/>
  <c r="P197"/>
  <c r="BI195"/>
  <c r="BH195"/>
  <c r="BG195"/>
  <c r="BF195"/>
  <c r="T195"/>
  <c r="R195"/>
  <c r="P195"/>
  <c r="BI191"/>
  <c r="BH191"/>
  <c r="BG191"/>
  <c r="BF191"/>
  <c r="T191"/>
  <c r="R191"/>
  <c r="P191"/>
  <c r="BI186"/>
  <c r="BH186"/>
  <c r="BG186"/>
  <c r="BF186"/>
  <c r="T186"/>
  <c r="T185"/>
  <c r="R186"/>
  <c r="R185"/>
  <c r="P186"/>
  <c r="P185"/>
  <c r="BI183"/>
  <c r="BH183"/>
  <c r="BG183"/>
  <c r="BF183"/>
  <c r="T183"/>
  <c r="R183"/>
  <c r="P183"/>
  <c r="BI180"/>
  <c r="BH180"/>
  <c r="BG180"/>
  <c r="BF180"/>
  <c r="T180"/>
  <c r="R180"/>
  <c r="P180"/>
  <c r="BI178"/>
  <c r="BH178"/>
  <c r="BG178"/>
  <c r="BF178"/>
  <c r="T178"/>
  <c r="R178"/>
  <c r="P178"/>
  <c r="BI176"/>
  <c r="BH176"/>
  <c r="BG176"/>
  <c r="BF176"/>
  <c r="T176"/>
  <c r="R176"/>
  <c r="P176"/>
  <c r="BI171"/>
  <c r="BH171"/>
  <c r="BG171"/>
  <c r="BF171"/>
  <c r="T171"/>
  <c r="R171"/>
  <c r="P171"/>
  <c r="BI162"/>
  <c r="BH162"/>
  <c r="BG162"/>
  <c r="BF162"/>
  <c r="T162"/>
  <c r="R162"/>
  <c r="P162"/>
  <c r="BI158"/>
  <c r="BH158"/>
  <c r="BG158"/>
  <c r="BF158"/>
  <c r="T158"/>
  <c r="R158"/>
  <c r="P158"/>
  <c r="BI154"/>
  <c r="BH154"/>
  <c r="BG154"/>
  <c r="BF154"/>
  <c r="T154"/>
  <c r="R154"/>
  <c r="P154"/>
  <c r="BI147"/>
  <c r="BH147"/>
  <c r="BG147"/>
  <c r="BF147"/>
  <c r="T147"/>
  <c r="R147"/>
  <c r="P147"/>
  <c r="BI143"/>
  <c r="BH143"/>
  <c r="BG143"/>
  <c r="BF143"/>
  <c r="T143"/>
  <c r="R143"/>
  <c r="P143"/>
  <c r="BI136"/>
  <c r="BH136"/>
  <c r="BG136"/>
  <c r="BF136"/>
  <c r="T136"/>
  <c r="R136"/>
  <c r="P136"/>
  <c r="J129"/>
  <c r="F129"/>
  <c r="F127"/>
  <c r="E125"/>
  <c r="J93"/>
  <c r="F93"/>
  <c r="F91"/>
  <c r="E89"/>
  <c r="J26"/>
  <c r="E26"/>
  <c r="J94"/>
  <c r="J25"/>
  <c r="J20"/>
  <c r="E20"/>
  <c r="F94"/>
  <c r="J19"/>
  <c r="J14"/>
  <c r="J91"/>
  <c r="E7"/>
  <c r="E121"/>
  <c i="14" r="J41"/>
  <c r="J40"/>
  <c i="1" r="AY113"/>
  <c i="14" r="J39"/>
  <c i="1" r="AX113"/>
  <c i="14"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123"/>
  <c r="J27"/>
  <c r="J22"/>
  <c r="E22"/>
  <c r="F123"/>
  <c r="J21"/>
  <c r="J16"/>
  <c r="J120"/>
  <c r="E7"/>
  <c r="E112"/>
  <c i="13" r="J41"/>
  <c r="J40"/>
  <c i="1" r="AY112"/>
  <c i="13" r="J39"/>
  <c i="1" r="AX112"/>
  <c i="13" r="BI131"/>
  <c r="BH131"/>
  <c r="BG131"/>
  <c r="BF131"/>
  <c r="T131"/>
  <c r="R131"/>
  <c r="P131"/>
  <c r="BI129"/>
  <c r="BH129"/>
  <c r="BG129"/>
  <c r="BF129"/>
  <c r="T129"/>
  <c r="R129"/>
  <c r="P129"/>
  <c r="J122"/>
  <c r="F122"/>
  <c r="F120"/>
  <c r="E118"/>
  <c r="J95"/>
  <c r="F95"/>
  <c r="F93"/>
  <c r="E91"/>
  <c r="J28"/>
  <c r="E28"/>
  <c r="J123"/>
  <c r="J27"/>
  <c r="J22"/>
  <c r="E22"/>
  <c r="F96"/>
  <c r="J21"/>
  <c r="J16"/>
  <c r="J93"/>
  <c r="E7"/>
  <c r="E112"/>
  <c i="12" r="J41"/>
  <c r="J40"/>
  <c i="1" r="AY111"/>
  <c i="12" r="J39"/>
  <c i="1" r="AX111"/>
  <c i="12" r="BI207"/>
  <c r="BH207"/>
  <c r="BG207"/>
  <c r="BF207"/>
  <c r="T207"/>
  <c r="T206"/>
  <c r="R207"/>
  <c r="R206"/>
  <c r="P207"/>
  <c r="P206"/>
  <c r="BI202"/>
  <c r="BH202"/>
  <c r="BG202"/>
  <c r="BF202"/>
  <c r="T202"/>
  <c r="R202"/>
  <c r="P202"/>
  <c r="BI198"/>
  <c r="BH198"/>
  <c r="BG198"/>
  <c r="BF198"/>
  <c r="T198"/>
  <c r="R198"/>
  <c r="P198"/>
  <c r="BI193"/>
  <c r="BH193"/>
  <c r="BG193"/>
  <c r="BF193"/>
  <c r="T193"/>
  <c r="R193"/>
  <c r="P193"/>
  <c r="BI191"/>
  <c r="BH191"/>
  <c r="BG191"/>
  <c r="BF191"/>
  <c r="T191"/>
  <c r="R191"/>
  <c r="P191"/>
  <c r="BI186"/>
  <c r="BH186"/>
  <c r="BG186"/>
  <c r="BF186"/>
  <c r="T186"/>
  <c r="R186"/>
  <c r="P186"/>
  <c r="BI184"/>
  <c r="BH184"/>
  <c r="BG184"/>
  <c r="BF184"/>
  <c r="T184"/>
  <c r="R184"/>
  <c r="P184"/>
  <c r="BI180"/>
  <c r="BH180"/>
  <c r="BG180"/>
  <c r="BF180"/>
  <c r="T180"/>
  <c r="R180"/>
  <c r="P180"/>
  <c r="BI176"/>
  <c r="BH176"/>
  <c r="BG176"/>
  <c r="BF176"/>
  <c r="T176"/>
  <c r="R176"/>
  <c r="P176"/>
  <c r="BI172"/>
  <c r="BH172"/>
  <c r="BG172"/>
  <c r="BF172"/>
  <c r="T172"/>
  <c r="R172"/>
  <c r="P172"/>
  <c r="BI170"/>
  <c r="BH170"/>
  <c r="BG170"/>
  <c r="BF170"/>
  <c r="T170"/>
  <c r="R170"/>
  <c r="P170"/>
  <c r="BI168"/>
  <c r="BH168"/>
  <c r="BG168"/>
  <c r="BF168"/>
  <c r="T168"/>
  <c r="R168"/>
  <c r="P168"/>
  <c r="BI166"/>
  <c r="BH166"/>
  <c r="BG166"/>
  <c r="BF166"/>
  <c r="T166"/>
  <c r="R166"/>
  <c r="P166"/>
  <c r="BI152"/>
  <c r="BH152"/>
  <c r="BG152"/>
  <c r="BF152"/>
  <c r="T152"/>
  <c r="R152"/>
  <c r="P152"/>
  <c r="BI139"/>
  <c r="BH139"/>
  <c r="BG139"/>
  <c r="BF139"/>
  <c r="T139"/>
  <c r="R139"/>
  <c r="P139"/>
  <c r="BI132"/>
  <c r="BH132"/>
  <c r="BG132"/>
  <c r="BF132"/>
  <c r="T132"/>
  <c r="R132"/>
  <c r="P132"/>
  <c r="J125"/>
  <c r="F125"/>
  <c r="F123"/>
  <c r="E121"/>
  <c r="J95"/>
  <c r="F95"/>
  <c r="F93"/>
  <c r="E91"/>
  <c r="J28"/>
  <c r="E28"/>
  <c r="J126"/>
  <c r="J27"/>
  <c r="J22"/>
  <c r="E22"/>
  <c r="F126"/>
  <c r="J21"/>
  <c r="J16"/>
  <c r="J123"/>
  <c r="E7"/>
  <c r="E115"/>
  <c i="11" r="J41"/>
  <c r="J40"/>
  <c i="1" r="AY110"/>
  <c i="11" r="J39"/>
  <c i="1" r="AX110"/>
  <c i="11" r="BI301"/>
  <c r="BH301"/>
  <c r="BG301"/>
  <c r="BF301"/>
  <c r="T301"/>
  <c r="R301"/>
  <c r="P301"/>
  <c r="BI299"/>
  <c r="BH299"/>
  <c r="BG299"/>
  <c r="BF299"/>
  <c r="T299"/>
  <c r="R299"/>
  <c r="P299"/>
  <c r="BI297"/>
  <c r="BH297"/>
  <c r="BG297"/>
  <c r="BF297"/>
  <c r="T297"/>
  <c r="R297"/>
  <c r="P297"/>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68"/>
  <c r="BH268"/>
  <c r="BG268"/>
  <c r="BF268"/>
  <c r="T268"/>
  <c r="R268"/>
  <c r="P268"/>
  <c r="BI264"/>
  <c r="BH264"/>
  <c r="BG264"/>
  <c r="BF264"/>
  <c r="T264"/>
  <c r="R264"/>
  <c r="P264"/>
  <c r="BI256"/>
  <c r="BH256"/>
  <c r="BG256"/>
  <c r="BF256"/>
  <c r="T256"/>
  <c r="R256"/>
  <c r="P256"/>
  <c r="BI252"/>
  <c r="BH252"/>
  <c r="BG252"/>
  <c r="BF252"/>
  <c r="T252"/>
  <c r="R252"/>
  <c r="P252"/>
  <c r="BI248"/>
  <c r="BH248"/>
  <c r="BG248"/>
  <c r="BF248"/>
  <c r="T248"/>
  <c r="R248"/>
  <c r="P248"/>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7"/>
  <c r="BH227"/>
  <c r="BG227"/>
  <c r="BF227"/>
  <c r="T227"/>
  <c r="R227"/>
  <c r="P227"/>
  <c r="BI225"/>
  <c r="BH225"/>
  <c r="BG225"/>
  <c r="BF225"/>
  <c r="T225"/>
  <c r="R225"/>
  <c r="P225"/>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3"/>
  <c r="BH193"/>
  <c r="BG193"/>
  <c r="BF193"/>
  <c r="T193"/>
  <c r="R193"/>
  <c r="P193"/>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66"/>
  <c r="BH166"/>
  <c r="BG166"/>
  <c r="BF166"/>
  <c r="T166"/>
  <c r="R166"/>
  <c r="P166"/>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J128"/>
  <c r="F128"/>
  <c r="F126"/>
  <c r="E124"/>
  <c r="J95"/>
  <c r="F95"/>
  <c r="F93"/>
  <c r="E91"/>
  <c r="J28"/>
  <c r="E28"/>
  <c r="J129"/>
  <c r="J27"/>
  <c r="J22"/>
  <c r="E22"/>
  <c r="F96"/>
  <c r="J21"/>
  <c r="J16"/>
  <c r="J126"/>
  <c r="E7"/>
  <c r="E118"/>
  <c i="10" r="J41"/>
  <c r="J40"/>
  <c i="1" r="AY109"/>
  <c i="10" r="J39"/>
  <c i="1" r="AX109"/>
  <c i="10" r="BI347"/>
  <c r="BH347"/>
  <c r="BG347"/>
  <c r="BF347"/>
  <c r="T347"/>
  <c r="T346"/>
  <c r="T345"/>
  <c r="R347"/>
  <c r="R346"/>
  <c r="R345"/>
  <c r="P347"/>
  <c r="P346"/>
  <c r="P345"/>
  <c r="BI343"/>
  <c r="BH343"/>
  <c r="BG343"/>
  <c r="BF343"/>
  <c r="T343"/>
  <c r="T342"/>
  <c r="R343"/>
  <c r="R342"/>
  <c r="P343"/>
  <c r="P342"/>
  <c r="BI338"/>
  <c r="BH338"/>
  <c r="BG338"/>
  <c r="BF338"/>
  <c r="T338"/>
  <c r="R338"/>
  <c r="P338"/>
  <c r="BI334"/>
  <c r="BH334"/>
  <c r="BG334"/>
  <c r="BF334"/>
  <c r="T334"/>
  <c r="R334"/>
  <c r="P334"/>
  <c r="BI330"/>
  <c r="BH330"/>
  <c r="BG330"/>
  <c r="BF330"/>
  <c r="T330"/>
  <c r="R330"/>
  <c r="P330"/>
  <c r="BI326"/>
  <c r="BH326"/>
  <c r="BG326"/>
  <c r="BF326"/>
  <c r="T326"/>
  <c r="R326"/>
  <c r="P326"/>
  <c r="BI324"/>
  <c r="BH324"/>
  <c r="BG324"/>
  <c r="BF324"/>
  <c r="T324"/>
  <c r="R324"/>
  <c r="P324"/>
  <c r="BI322"/>
  <c r="BH322"/>
  <c r="BG322"/>
  <c r="BF322"/>
  <c r="T322"/>
  <c r="R322"/>
  <c r="P322"/>
  <c r="BI319"/>
  <c r="BH319"/>
  <c r="BG319"/>
  <c r="BF319"/>
  <c r="T319"/>
  <c r="R319"/>
  <c r="P319"/>
  <c r="BI317"/>
  <c r="BH317"/>
  <c r="BG317"/>
  <c r="BF317"/>
  <c r="T317"/>
  <c r="R317"/>
  <c r="P317"/>
  <c r="BI315"/>
  <c r="BH315"/>
  <c r="BG315"/>
  <c r="BF315"/>
  <c r="T315"/>
  <c r="R315"/>
  <c r="P315"/>
  <c r="BI311"/>
  <c r="BH311"/>
  <c r="BG311"/>
  <c r="BF311"/>
  <c r="T311"/>
  <c r="R311"/>
  <c r="P311"/>
  <c r="BI307"/>
  <c r="BH307"/>
  <c r="BG307"/>
  <c r="BF307"/>
  <c r="T307"/>
  <c r="R307"/>
  <c r="P307"/>
  <c r="BI303"/>
  <c r="BH303"/>
  <c r="BG303"/>
  <c r="BF303"/>
  <c r="T303"/>
  <c r="R303"/>
  <c r="P303"/>
  <c r="BI296"/>
  <c r="BH296"/>
  <c r="BG296"/>
  <c r="BF296"/>
  <c r="T296"/>
  <c r="R296"/>
  <c r="P296"/>
  <c r="BI289"/>
  <c r="BH289"/>
  <c r="BG289"/>
  <c r="BF289"/>
  <c r="T289"/>
  <c r="R289"/>
  <c r="P289"/>
  <c r="BI285"/>
  <c r="BH285"/>
  <c r="BG285"/>
  <c r="BF285"/>
  <c r="T285"/>
  <c r="R285"/>
  <c r="P285"/>
  <c r="BI276"/>
  <c r="BH276"/>
  <c r="BG276"/>
  <c r="BF276"/>
  <c r="T276"/>
  <c r="R276"/>
  <c r="P276"/>
  <c r="BI272"/>
  <c r="BH272"/>
  <c r="BG272"/>
  <c r="BF272"/>
  <c r="T272"/>
  <c r="R272"/>
  <c r="P272"/>
  <c r="BI268"/>
  <c r="BH268"/>
  <c r="BG268"/>
  <c r="BF268"/>
  <c r="T268"/>
  <c r="R268"/>
  <c r="P268"/>
  <c r="BI264"/>
  <c r="BH264"/>
  <c r="BG264"/>
  <c r="BF264"/>
  <c r="T264"/>
  <c r="R264"/>
  <c r="P264"/>
  <c r="BI257"/>
  <c r="BH257"/>
  <c r="BG257"/>
  <c r="BF257"/>
  <c r="T257"/>
  <c r="R257"/>
  <c r="P257"/>
  <c r="BI255"/>
  <c r="BH255"/>
  <c r="BG255"/>
  <c r="BF255"/>
  <c r="T255"/>
  <c r="R255"/>
  <c r="P255"/>
  <c r="BI248"/>
  <c r="BH248"/>
  <c r="BG248"/>
  <c r="BF248"/>
  <c r="T248"/>
  <c r="R248"/>
  <c r="P248"/>
  <c r="BI244"/>
  <c r="BH244"/>
  <c r="BG244"/>
  <c r="BF244"/>
  <c r="T244"/>
  <c r="R244"/>
  <c r="P244"/>
  <c r="BI236"/>
  <c r="BH236"/>
  <c r="BG236"/>
  <c r="BF236"/>
  <c r="T236"/>
  <c r="R236"/>
  <c r="P236"/>
  <c r="BI234"/>
  <c r="BH234"/>
  <c r="BG234"/>
  <c r="BF234"/>
  <c r="T234"/>
  <c r="R234"/>
  <c r="P234"/>
  <c r="BI231"/>
  <c r="BH231"/>
  <c r="BG231"/>
  <c r="BF231"/>
  <c r="T231"/>
  <c r="T230"/>
  <c r="R231"/>
  <c r="R230"/>
  <c r="P231"/>
  <c r="P230"/>
  <c r="BI219"/>
  <c r="BH219"/>
  <c r="BG219"/>
  <c r="BF219"/>
  <c r="T219"/>
  <c r="T214"/>
  <c r="R219"/>
  <c r="R214"/>
  <c r="P219"/>
  <c r="P214"/>
  <c r="BI215"/>
  <c r="BH215"/>
  <c r="BG215"/>
  <c r="BF215"/>
  <c r="T215"/>
  <c r="R215"/>
  <c r="P215"/>
  <c r="BI205"/>
  <c r="BH205"/>
  <c r="BG205"/>
  <c r="BF205"/>
  <c r="T205"/>
  <c r="R205"/>
  <c r="P205"/>
  <c r="BI195"/>
  <c r="BH195"/>
  <c r="BG195"/>
  <c r="BF195"/>
  <c r="T195"/>
  <c r="R195"/>
  <c r="P195"/>
  <c r="BI181"/>
  <c r="BH181"/>
  <c r="BG181"/>
  <c r="BF181"/>
  <c r="T181"/>
  <c r="R181"/>
  <c r="P181"/>
  <c r="BI172"/>
  <c r="BH172"/>
  <c r="BG172"/>
  <c r="BF172"/>
  <c r="T172"/>
  <c r="R172"/>
  <c r="P172"/>
  <c r="BI163"/>
  <c r="BH163"/>
  <c r="BG163"/>
  <c r="BF163"/>
  <c r="T163"/>
  <c r="R163"/>
  <c r="P163"/>
  <c r="BI159"/>
  <c r="BH159"/>
  <c r="BG159"/>
  <c r="BF159"/>
  <c r="T159"/>
  <c r="R159"/>
  <c r="P159"/>
  <c r="BI155"/>
  <c r="BH155"/>
  <c r="BG155"/>
  <c r="BF155"/>
  <c r="T155"/>
  <c r="R155"/>
  <c r="P155"/>
  <c r="BI153"/>
  <c r="BH153"/>
  <c r="BG153"/>
  <c r="BF153"/>
  <c r="T153"/>
  <c r="R153"/>
  <c r="P153"/>
  <c r="BI148"/>
  <c r="BH148"/>
  <c r="BG148"/>
  <c r="BF148"/>
  <c r="T148"/>
  <c r="R148"/>
  <c r="P148"/>
  <c r="BI144"/>
  <c r="BH144"/>
  <c r="BG144"/>
  <c r="BF144"/>
  <c r="T144"/>
  <c r="R144"/>
  <c r="P144"/>
  <c r="BI137"/>
  <c r="BH137"/>
  <c r="BG137"/>
  <c r="BF137"/>
  <c r="T137"/>
  <c r="R137"/>
  <c r="P137"/>
  <c r="J130"/>
  <c r="F130"/>
  <c r="F128"/>
  <c r="E126"/>
  <c r="J95"/>
  <c r="F95"/>
  <c r="F93"/>
  <c r="E91"/>
  <c r="J28"/>
  <c r="E28"/>
  <c r="J96"/>
  <c r="J27"/>
  <c r="J22"/>
  <c r="E22"/>
  <c r="F131"/>
  <c r="J21"/>
  <c r="J16"/>
  <c r="J93"/>
  <c r="E7"/>
  <c r="E120"/>
  <c i="9" r="J41"/>
  <c r="J40"/>
  <c i="1" r="AY108"/>
  <c i="9" r="J39"/>
  <c i="1" r="AX108"/>
  <c i="9" r="BI492"/>
  <c r="BH492"/>
  <c r="BG492"/>
  <c r="BF492"/>
  <c r="T492"/>
  <c r="R492"/>
  <c r="P492"/>
  <c r="BI487"/>
  <c r="BH487"/>
  <c r="BG487"/>
  <c r="BF487"/>
  <c r="T487"/>
  <c r="R487"/>
  <c r="P487"/>
  <c r="BI479"/>
  <c r="BH479"/>
  <c r="BG479"/>
  <c r="BF479"/>
  <c r="T479"/>
  <c r="R479"/>
  <c r="P479"/>
  <c r="BI472"/>
  <c r="BH472"/>
  <c r="BG472"/>
  <c r="BF472"/>
  <c r="T472"/>
  <c r="R472"/>
  <c r="P472"/>
  <c r="BI469"/>
  <c r="BH469"/>
  <c r="BG469"/>
  <c r="BF469"/>
  <c r="T469"/>
  <c r="R469"/>
  <c r="P469"/>
  <c r="BI467"/>
  <c r="BH467"/>
  <c r="BG467"/>
  <c r="BF467"/>
  <c r="T467"/>
  <c r="R467"/>
  <c r="P467"/>
  <c r="BI465"/>
  <c r="BH465"/>
  <c r="BG465"/>
  <c r="BF465"/>
  <c r="T465"/>
  <c r="R465"/>
  <c r="P465"/>
  <c r="BI462"/>
  <c r="BH462"/>
  <c r="BG462"/>
  <c r="BF462"/>
  <c r="T462"/>
  <c r="R462"/>
  <c r="P462"/>
  <c r="BI455"/>
  <c r="BH455"/>
  <c r="BG455"/>
  <c r="BF455"/>
  <c r="T455"/>
  <c r="R455"/>
  <c r="P455"/>
  <c r="BI453"/>
  <c r="BH453"/>
  <c r="BG453"/>
  <c r="BF453"/>
  <c r="T453"/>
  <c r="R453"/>
  <c r="P453"/>
  <c r="BI451"/>
  <c r="BH451"/>
  <c r="BG451"/>
  <c r="BF451"/>
  <c r="T451"/>
  <c r="R451"/>
  <c r="P451"/>
  <c r="BI442"/>
  <c r="BH442"/>
  <c r="BG442"/>
  <c r="BF442"/>
  <c r="T442"/>
  <c r="R442"/>
  <c r="P442"/>
  <c r="BI438"/>
  <c r="BH438"/>
  <c r="BG438"/>
  <c r="BF438"/>
  <c r="T438"/>
  <c r="R438"/>
  <c r="P438"/>
  <c r="BI425"/>
  <c r="BH425"/>
  <c r="BG425"/>
  <c r="BF425"/>
  <c r="T425"/>
  <c r="R425"/>
  <c r="P425"/>
  <c r="BI423"/>
  <c r="BH423"/>
  <c r="BG423"/>
  <c r="BF423"/>
  <c r="T423"/>
  <c r="R423"/>
  <c r="P423"/>
  <c r="BI421"/>
  <c r="BH421"/>
  <c r="BG421"/>
  <c r="BF421"/>
  <c r="T421"/>
  <c r="R421"/>
  <c r="P421"/>
  <c r="BI419"/>
  <c r="BH419"/>
  <c r="BG419"/>
  <c r="BF419"/>
  <c r="T419"/>
  <c r="R419"/>
  <c r="P419"/>
  <c r="BI415"/>
  <c r="BH415"/>
  <c r="BG415"/>
  <c r="BF415"/>
  <c r="T415"/>
  <c r="R415"/>
  <c r="P415"/>
  <c r="BI410"/>
  <c r="BH410"/>
  <c r="BG410"/>
  <c r="BF410"/>
  <c r="T410"/>
  <c r="R410"/>
  <c r="P410"/>
  <c r="BI405"/>
  <c r="BH405"/>
  <c r="BG405"/>
  <c r="BF405"/>
  <c r="T405"/>
  <c r="R405"/>
  <c r="P405"/>
  <c r="BI400"/>
  <c r="BH400"/>
  <c r="BG400"/>
  <c r="BF400"/>
  <c r="T400"/>
  <c r="R400"/>
  <c r="P400"/>
  <c r="BI396"/>
  <c r="BH396"/>
  <c r="BG396"/>
  <c r="BF396"/>
  <c r="T396"/>
  <c r="R396"/>
  <c r="P396"/>
  <c r="BI394"/>
  <c r="BH394"/>
  <c r="BG394"/>
  <c r="BF394"/>
  <c r="T394"/>
  <c r="R394"/>
  <c r="P394"/>
  <c r="BI392"/>
  <c r="BH392"/>
  <c r="BG392"/>
  <c r="BF392"/>
  <c r="T392"/>
  <c r="R392"/>
  <c r="P392"/>
  <c r="BI385"/>
  <c r="BH385"/>
  <c r="BG385"/>
  <c r="BF385"/>
  <c r="T385"/>
  <c r="R385"/>
  <c r="P385"/>
  <c r="BI376"/>
  <c r="BH376"/>
  <c r="BG376"/>
  <c r="BF376"/>
  <c r="T376"/>
  <c r="R376"/>
  <c r="P376"/>
  <c r="BI374"/>
  <c r="BH374"/>
  <c r="BG374"/>
  <c r="BF374"/>
  <c r="T374"/>
  <c r="R374"/>
  <c r="P374"/>
  <c r="BI372"/>
  <c r="BH372"/>
  <c r="BG372"/>
  <c r="BF372"/>
  <c r="T372"/>
  <c r="R372"/>
  <c r="P372"/>
  <c r="BI369"/>
  <c r="BH369"/>
  <c r="BG369"/>
  <c r="BF369"/>
  <c r="T369"/>
  <c r="R369"/>
  <c r="P369"/>
  <c r="BI356"/>
  <c r="BH356"/>
  <c r="BG356"/>
  <c r="BF356"/>
  <c r="T356"/>
  <c r="R356"/>
  <c r="P356"/>
  <c r="BI349"/>
  <c r="BH349"/>
  <c r="BG349"/>
  <c r="BF349"/>
  <c r="T349"/>
  <c r="R349"/>
  <c r="P349"/>
  <c r="BI347"/>
  <c r="BH347"/>
  <c r="BG347"/>
  <c r="BF347"/>
  <c r="T347"/>
  <c r="R347"/>
  <c r="P347"/>
  <c r="BI345"/>
  <c r="BH345"/>
  <c r="BG345"/>
  <c r="BF345"/>
  <c r="T345"/>
  <c r="R345"/>
  <c r="P345"/>
  <c r="BI332"/>
  <c r="BH332"/>
  <c r="BG332"/>
  <c r="BF332"/>
  <c r="T332"/>
  <c r="R332"/>
  <c r="P332"/>
  <c r="BI330"/>
  <c r="BH330"/>
  <c r="BG330"/>
  <c r="BF330"/>
  <c r="T330"/>
  <c r="R330"/>
  <c r="P330"/>
  <c r="BI328"/>
  <c r="BH328"/>
  <c r="BG328"/>
  <c r="BF328"/>
  <c r="T328"/>
  <c r="R328"/>
  <c r="P328"/>
  <c r="BI324"/>
  <c r="BH324"/>
  <c r="BG324"/>
  <c r="BF324"/>
  <c r="T324"/>
  <c r="R324"/>
  <c r="P324"/>
  <c r="BI322"/>
  <c r="BH322"/>
  <c r="BG322"/>
  <c r="BF322"/>
  <c r="T322"/>
  <c r="R322"/>
  <c r="P322"/>
  <c r="BI315"/>
  <c r="BH315"/>
  <c r="BG315"/>
  <c r="BF315"/>
  <c r="T315"/>
  <c r="R315"/>
  <c r="P315"/>
  <c r="BI311"/>
  <c r="BH311"/>
  <c r="BG311"/>
  <c r="BF311"/>
  <c r="T311"/>
  <c r="R311"/>
  <c r="P311"/>
  <c r="BI298"/>
  <c r="BH298"/>
  <c r="BG298"/>
  <c r="BF298"/>
  <c r="T298"/>
  <c r="R298"/>
  <c r="P298"/>
  <c r="BI285"/>
  <c r="BH285"/>
  <c r="BG285"/>
  <c r="BF285"/>
  <c r="T285"/>
  <c r="R285"/>
  <c r="P285"/>
  <c r="BI283"/>
  <c r="BH283"/>
  <c r="BG283"/>
  <c r="BF283"/>
  <c r="T283"/>
  <c r="R283"/>
  <c r="P283"/>
  <c r="BI270"/>
  <c r="BH270"/>
  <c r="BG270"/>
  <c r="BF270"/>
  <c r="T270"/>
  <c r="R270"/>
  <c r="P270"/>
  <c r="BI267"/>
  <c r="BH267"/>
  <c r="BG267"/>
  <c r="BF267"/>
  <c r="T267"/>
  <c r="R267"/>
  <c r="P267"/>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198"/>
  <c r="BH198"/>
  <c r="BG198"/>
  <c r="BF198"/>
  <c r="T198"/>
  <c r="R198"/>
  <c r="P198"/>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4"/>
  <c r="BH174"/>
  <c r="BG174"/>
  <c r="BF174"/>
  <c r="T174"/>
  <c r="R174"/>
  <c r="P174"/>
  <c r="BI172"/>
  <c r="BH172"/>
  <c r="BG172"/>
  <c r="BF172"/>
  <c r="T172"/>
  <c r="R172"/>
  <c r="P172"/>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2"/>
  <c r="BH152"/>
  <c r="BG152"/>
  <c r="BF152"/>
  <c r="T152"/>
  <c r="R152"/>
  <c r="P152"/>
  <c r="BI149"/>
  <c r="BH149"/>
  <c r="BG149"/>
  <c r="BF149"/>
  <c r="T149"/>
  <c r="R149"/>
  <c r="P149"/>
  <c r="BI147"/>
  <c r="BH147"/>
  <c r="BG147"/>
  <c r="BF147"/>
  <c r="T147"/>
  <c r="R147"/>
  <c r="P147"/>
  <c r="BI138"/>
  <c r="BH138"/>
  <c r="BG138"/>
  <c r="BF138"/>
  <c r="T138"/>
  <c r="R138"/>
  <c r="P138"/>
  <c r="BI136"/>
  <c r="BH136"/>
  <c r="BG136"/>
  <c r="BF136"/>
  <c r="T136"/>
  <c r="R136"/>
  <c r="P136"/>
  <c r="J129"/>
  <c r="F129"/>
  <c r="F127"/>
  <c r="E125"/>
  <c r="J95"/>
  <c r="F95"/>
  <c r="F93"/>
  <c r="E91"/>
  <c r="J28"/>
  <c r="E28"/>
  <c r="J130"/>
  <c r="J27"/>
  <c r="J22"/>
  <c r="E22"/>
  <c r="F96"/>
  <c r="J21"/>
  <c r="J16"/>
  <c r="J93"/>
  <c r="E7"/>
  <c r="E85"/>
  <c i="8" r="J41"/>
  <c r="J40"/>
  <c i="1" r="AY106"/>
  <c i="8" r="J39"/>
  <c i="1" r="AX106"/>
  <c i="8" r="BI344"/>
  <c r="BH344"/>
  <c r="BG344"/>
  <c r="BF344"/>
  <c r="T344"/>
  <c r="R344"/>
  <c r="P344"/>
  <c r="BI340"/>
  <c r="BH340"/>
  <c r="BG340"/>
  <c r="BF340"/>
  <c r="T340"/>
  <c r="R340"/>
  <c r="P340"/>
  <c r="BI338"/>
  <c r="BH338"/>
  <c r="BG338"/>
  <c r="BF338"/>
  <c r="T338"/>
  <c r="R338"/>
  <c r="P338"/>
  <c r="BI330"/>
  <c r="BH330"/>
  <c r="BG330"/>
  <c r="BF330"/>
  <c r="T330"/>
  <c r="T329"/>
  <c r="R330"/>
  <c r="R329"/>
  <c r="P330"/>
  <c r="P329"/>
  <c r="BI326"/>
  <c r="BH326"/>
  <c r="BG326"/>
  <c r="BF326"/>
  <c r="T326"/>
  <c r="T325"/>
  <c r="R326"/>
  <c r="R325"/>
  <c r="P326"/>
  <c r="P325"/>
  <c r="BI321"/>
  <c r="BH321"/>
  <c r="BG321"/>
  <c r="BF321"/>
  <c r="T321"/>
  <c r="R321"/>
  <c r="P321"/>
  <c r="BI317"/>
  <c r="BH317"/>
  <c r="BG317"/>
  <c r="BF317"/>
  <c r="T317"/>
  <c r="R317"/>
  <c r="P317"/>
  <c r="BI313"/>
  <c r="BH313"/>
  <c r="BG313"/>
  <c r="BF313"/>
  <c r="T313"/>
  <c r="R313"/>
  <c r="P313"/>
  <c r="BI311"/>
  <c r="BH311"/>
  <c r="BG311"/>
  <c r="BF311"/>
  <c r="T311"/>
  <c r="R311"/>
  <c r="P311"/>
  <c r="BI309"/>
  <c r="BH309"/>
  <c r="BG309"/>
  <c r="BF309"/>
  <c r="T309"/>
  <c r="R309"/>
  <c r="P309"/>
  <c r="BI303"/>
  <c r="BH303"/>
  <c r="BG303"/>
  <c r="BF303"/>
  <c r="T303"/>
  <c r="R303"/>
  <c r="P303"/>
  <c r="BI301"/>
  <c r="BH301"/>
  <c r="BG301"/>
  <c r="BF301"/>
  <c r="T301"/>
  <c r="R301"/>
  <c r="P301"/>
  <c r="BI294"/>
  <c r="BH294"/>
  <c r="BG294"/>
  <c r="BF294"/>
  <c r="T294"/>
  <c r="R294"/>
  <c r="P294"/>
  <c r="BI285"/>
  <c r="BH285"/>
  <c r="BG285"/>
  <c r="BF285"/>
  <c r="T285"/>
  <c r="R285"/>
  <c r="P285"/>
  <c r="BI278"/>
  <c r="BH278"/>
  <c r="BG278"/>
  <c r="BF278"/>
  <c r="T278"/>
  <c r="R278"/>
  <c r="P278"/>
  <c r="BI274"/>
  <c r="BH274"/>
  <c r="BG274"/>
  <c r="BF274"/>
  <c r="T274"/>
  <c r="R274"/>
  <c r="P274"/>
  <c r="BI267"/>
  <c r="BH267"/>
  <c r="BG267"/>
  <c r="BF267"/>
  <c r="T267"/>
  <c r="R267"/>
  <c r="P267"/>
  <c r="BI263"/>
  <c r="BH263"/>
  <c r="BG263"/>
  <c r="BF263"/>
  <c r="T263"/>
  <c r="R263"/>
  <c r="P263"/>
  <c r="BI259"/>
  <c r="BH259"/>
  <c r="BG259"/>
  <c r="BF259"/>
  <c r="T259"/>
  <c r="R259"/>
  <c r="P259"/>
  <c r="BI242"/>
  <c r="BH242"/>
  <c r="BG242"/>
  <c r="BF242"/>
  <c r="T242"/>
  <c r="R242"/>
  <c r="P242"/>
  <c r="BI238"/>
  <c r="BH238"/>
  <c r="BG238"/>
  <c r="BF238"/>
  <c r="T238"/>
  <c r="R238"/>
  <c r="P238"/>
  <c r="BI229"/>
  <c r="BH229"/>
  <c r="BG229"/>
  <c r="BF229"/>
  <c r="T229"/>
  <c r="R229"/>
  <c r="P229"/>
  <c r="BI216"/>
  <c r="BH216"/>
  <c r="BG216"/>
  <c r="BF216"/>
  <c r="T216"/>
  <c r="R216"/>
  <c r="P216"/>
  <c r="BI212"/>
  <c r="BH212"/>
  <c r="BG212"/>
  <c r="BF212"/>
  <c r="T212"/>
  <c r="R212"/>
  <c r="P212"/>
  <c r="BI203"/>
  <c r="BH203"/>
  <c r="BG203"/>
  <c r="BF203"/>
  <c r="T203"/>
  <c r="R203"/>
  <c r="P203"/>
  <c r="BI196"/>
  <c r="BH196"/>
  <c r="BG196"/>
  <c r="BF196"/>
  <c r="T196"/>
  <c r="R196"/>
  <c r="P196"/>
  <c r="BI183"/>
  <c r="BH183"/>
  <c r="BG183"/>
  <c r="BF183"/>
  <c r="T183"/>
  <c r="R183"/>
  <c r="P183"/>
  <c r="BI179"/>
  <c r="BH179"/>
  <c r="BG179"/>
  <c r="BF179"/>
  <c r="T179"/>
  <c r="R179"/>
  <c r="P179"/>
  <c r="BI172"/>
  <c r="BH172"/>
  <c r="BG172"/>
  <c r="BF172"/>
  <c r="T172"/>
  <c r="R172"/>
  <c r="P172"/>
  <c r="BI170"/>
  <c r="BH170"/>
  <c r="BG170"/>
  <c r="BF170"/>
  <c r="T170"/>
  <c r="R170"/>
  <c r="P170"/>
  <c r="BI165"/>
  <c r="BH165"/>
  <c r="BG165"/>
  <c r="BF165"/>
  <c r="T165"/>
  <c r="R165"/>
  <c r="P165"/>
  <c r="BI161"/>
  <c r="BH161"/>
  <c r="BG161"/>
  <c r="BF161"/>
  <c r="T161"/>
  <c r="R161"/>
  <c r="P161"/>
  <c r="BI158"/>
  <c r="BH158"/>
  <c r="BG158"/>
  <c r="BF158"/>
  <c r="T158"/>
  <c r="R158"/>
  <c r="P158"/>
  <c r="BI156"/>
  <c r="BH156"/>
  <c r="BG156"/>
  <c r="BF156"/>
  <c r="T156"/>
  <c r="R156"/>
  <c r="P156"/>
  <c r="BI152"/>
  <c r="BH152"/>
  <c r="BG152"/>
  <c r="BF152"/>
  <c r="T152"/>
  <c r="R152"/>
  <c r="P152"/>
  <c r="BI147"/>
  <c r="BH147"/>
  <c r="BG147"/>
  <c r="BF147"/>
  <c r="T147"/>
  <c r="R147"/>
  <c r="P147"/>
  <c r="BI143"/>
  <c r="BH143"/>
  <c r="BG143"/>
  <c r="BF143"/>
  <c r="T143"/>
  <c r="R143"/>
  <c r="P143"/>
  <c r="BI141"/>
  <c r="BH141"/>
  <c r="BG141"/>
  <c r="BF141"/>
  <c r="T141"/>
  <c r="R141"/>
  <c r="P141"/>
  <c r="BI137"/>
  <c r="BH137"/>
  <c r="BG137"/>
  <c r="BF137"/>
  <c r="T137"/>
  <c r="R137"/>
  <c r="P137"/>
  <c r="J130"/>
  <c r="F130"/>
  <c r="F128"/>
  <c r="E126"/>
  <c r="J95"/>
  <c r="F95"/>
  <c r="F93"/>
  <c r="E91"/>
  <c r="J28"/>
  <c r="E28"/>
  <c r="J131"/>
  <c r="J27"/>
  <c r="J22"/>
  <c r="E22"/>
  <c r="F131"/>
  <c r="J21"/>
  <c r="J16"/>
  <c r="J128"/>
  <c r="E7"/>
  <c r="E85"/>
  <c i="7" r="J41"/>
  <c r="J40"/>
  <c i="1" r="AY105"/>
  <c i="7" r="J39"/>
  <c i="1" r="AX105"/>
  <c i="7" r="BI420"/>
  <c r="BH420"/>
  <c r="BG420"/>
  <c r="BF420"/>
  <c r="T420"/>
  <c r="R420"/>
  <c r="P420"/>
  <c r="BI418"/>
  <c r="BH418"/>
  <c r="BG418"/>
  <c r="BF418"/>
  <c r="T418"/>
  <c r="R418"/>
  <c r="P418"/>
  <c r="BI416"/>
  <c r="BH416"/>
  <c r="BG416"/>
  <c r="BF416"/>
  <c r="T416"/>
  <c r="R416"/>
  <c r="P416"/>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4"/>
  <c r="BH394"/>
  <c r="BG394"/>
  <c r="BF394"/>
  <c r="T394"/>
  <c r="T393"/>
  <c r="R394"/>
  <c r="R393"/>
  <c r="P394"/>
  <c r="P393"/>
  <c r="BI391"/>
  <c r="BH391"/>
  <c r="BG391"/>
  <c r="BF391"/>
  <c r="T391"/>
  <c r="R391"/>
  <c r="P391"/>
  <c r="BI389"/>
  <c r="BH389"/>
  <c r="BG389"/>
  <c r="BF389"/>
  <c r="T389"/>
  <c r="R389"/>
  <c r="P389"/>
  <c r="BI385"/>
  <c r="BH385"/>
  <c r="BG385"/>
  <c r="BF385"/>
  <c r="T385"/>
  <c r="R385"/>
  <c r="P385"/>
  <c r="BI383"/>
  <c r="BH383"/>
  <c r="BG383"/>
  <c r="BF383"/>
  <c r="T383"/>
  <c r="R383"/>
  <c r="P383"/>
  <c r="BI378"/>
  <c r="BH378"/>
  <c r="BG378"/>
  <c r="BF378"/>
  <c r="T378"/>
  <c r="R378"/>
  <c r="P378"/>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6"/>
  <c r="BH236"/>
  <c r="BG236"/>
  <c r="BF236"/>
  <c r="T236"/>
  <c r="T235"/>
  <c r="R236"/>
  <c r="R235"/>
  <c r="P236"/>
  <c r="P235"/>
  <c r="BI231"/>
  <c r="BH231"/>
  <c r="BG231"/>
  <c r="BF231"/>
  <c r="T231"/>
  <c r="R231"/>
  <c r="P231"/>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2"/>
  <c r="BH212"/>
  <c r="BG212"/>
  <c r="BF212"/>
  <c r="T212"/>
  <c r="R212"/>
  <c r="P212"/>
  <c r="BI208"/>
  <c r="BH208"/>
  <c r="BG208"/>
  <c r="BF208"/>
  <c r="T208"/>
  <c r="R208"/>
  <c r="P208"/>
  <c r="BI195"/>
  <c r="BH195"/>
  <c r="BG195"/>
  <c r="BF195"/>
  <c r="T195"/>
  <c r="R195"/>
  <c r="P195"/>
  <c r="BI186"/>
  <c r="BH186"/>
  <c r="BG186"/>
  <c r="BF186"/>
  <c r="T186"/>
  <c r="R186"/>
  <c r="P186"/>
  <c r="BI183"/>
  <c r="BH183"/>
  <c r="BG183"/>
  <c r="BF183"/>
  <c r="T183"/>
  <c r="T173"/>
  <c r="R183"/>
  <c r="R173"/>
  <c r="P183"/>
  <c r="P173"/>
  <c r="BI174"/>
  <c r="BH174"/>
  <c r="BG174"/>
  <c r="BF174"/>
  <c r="T174"/>
  <c r="R174"/>
  <c r="P174"/>
  <c r="BI170"/>
  <c r="BH170"/>
  <c r="BG170"/>
  <c r="BF170"/>
  <c r="T170"/>
  <c r="R170"/>
  <c r="P170"/>
  <c r="BI168"/>
  <c r="BH168"/>
  <c r="BG168"/>
  <c r="BF168"/>
  <c r="T168"/>
  <c r="R168"/>
  <c r="P168"/>
  <c r="BI162"/>
  <c r="BH162"/>
  <c r="BG162"/>
  <c r="BF162"/>
  <c r="T162"/>
  <c r="R162"/>
  <c r="P162"/>
  <c r="BI158"/>
  <c r="BH158"/>
  <c r="BG158"/>
  <c r="BF158"/>
  <c r="T158"/>
  <c r="R158"/>
  <c r="P158"/>
  <c r="BI154"/>
  <c r="BH154"/>
  <c r="BG154"/>
  <c r="BF154"/>
  <c r="T154"/>
  <c r="R154"/>
  <c r="P154"/>
  <c r="BI152"/>
  <c r="BH152"/>
  <c r="BG152"/>
  <c r="BF152"/>
  <c r="T152"/>
  <c r="R152"/>
  <c r="P152"/>
  <c r="BI148"/>
  <c r="BH148"/>
  <c r="BG148"/>
  <c r="BF148"/>
  <c r="T148"/>
  <c r="R148"/>
  <c r="P148"/>
  <c r="J141"/>
  <c r="F141"/>
  <c r="F139"/>
  <c r="E137"/>
  <c r="J95"/>
  <c r="F95"/>
  <c r="F93"/>
  <c r="E91"/>
  <c r="J28"/>
  <c r="E28"/>
  <c r="J96"/>
  <c r="J27"/>
  <c r="J22"/>
  <c r="E22"/>
  <c r="F142"/>
  <c r="J21"/>
  <c r="J16"/>
  <c r="J139"/>
  <c r="E7"/>
  <c r="E131"/>
  <c i="6" r="J41"/>
  <c r="J40"/>
  <c i="1" r="AY103"/>
  <c i="6" r="J39"/>
  <c i="1" r="AX103"/>
  <c i="6" r="BI217"/>
  <c r="BH217"/>
  <c r="BG217"/>
  <c r="BF217"/>
  <c r="T217"/>
  <c r="R217"/>
  <c r="P217"/>
  <c r="BI212"/>
  <c r="BH212"/>
  <c r="BG212"/>
  <c r="BF212"/>
  <c r="T212"/>
  <c r="R212"/>
  <c r="P212"/>
  <c r="BI210"/>
  <c r="BH210"/>
  <c r="BG210"/>
  <c r="BF210"/>
  <c r="T210"/>
  <c r="R210"/>
  <c r="P210"/>
  <c r="BI206"/>
  <c r="BH206"/>
  <c r="BG206"/>
  <c r="BF206"/>
  <c r="T206"/>
  <c r="R206"/>
  <c r="P206"/>
  <c r="BI192"/>
  <c r="BH192"/>
  <c r="BG192"/>
  <c r="BF192"/>
  <c r="T192"/>
  <c r="R192"/>
  <c r="P192"/>
  <c r="BI181"/>
  <c r="BH181"/>
  <c r="BG181"/>
  <c r="BF181"/>
  <c r="T181"/>
  <c r="R181"/>
  <c r="P181"/>
  <c r="BI177"/>
  <c r="BH177"/>
  <c r="BG177"/>
  <c r="BF177"/>
  <c r="T177"/>
  <c r="T176"/>
  <c r="R177"/>
  <c r="R176"/>
  <c r="P177"/>
  <c r="P176"/>
  <c r="BI172"/>
  <c r="BH172"/>
  <c r="BG172"/>
  <c r="BF172"/>
  <c r="T172"/>
  <c r="R172"/>
  <c r="P172"/>
  <c r="BI168"/>
  <c r="BH168"/>
  <c r="BG168"/>
  <c r="BF168"/>
  <c r="T168"/>
  <c r="R168"/>
  <c r="P168"/>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49"/>
  <c r="BH149"/>
  <c r="BG149"/>
  <c r="BF149"/>
  <c r="T149"/>
  <c r="R149"/>
  <c r="P149"/>
  <c r="BI147"/>
  <c r="BH147"/>
  <c r="BG147"/>
  <c r="BF147"/>
  <c r="T147"/>
  <c r="R147"/>
  <c r="P147"/>
  <c r="BI145"/>
  <c r="BH145"/>
  <c r="BG145"/>
  <c r="BF145"/>
  <c r="T145"/>
  <c r="R145"/>
  <c r="P145"/>
  <c r="BI142"/>
  <c r="BH142"/>
  <c r="BG142"/>
  <c r="BF142"/>
  <c r="T142"/>
  <c r="R142"/>
  <c r="P142"/>
  <c r="BI138"/>
  <c r="BH138"/>
  <c r="BG138"/>
  <c r="BF138"/>
  <c r="T138"/>
  <c r="R138"/>
  <c r="P138"/>
  <c r="BI135"/>
  <c r="BH135"/>
  <c r="BG135"/>
  <c r="BF135"/>
  <c r="T135"/>
  <c r="T134"/>
  <c r="R135"/>
  <c r="R134"/>
  <c r="P135"/>
  <c r="P134"/>
  <c r="J128"/>
  <c r="F128"/>
  <c r="F126"/>
  <c r="E124"/>
  <c r="J95"/>
  <c r="F95"/>
  <c r="F93"/>
  <c r="E91"/>
  <c r="J28"/>
  <c r="E28"/>
  <c r="J96"/>
  <c r="J27"/>
  <c r="J22"/>
  <c r="E22"/>
  <c r="F129"/>
  <c r="J21"/>
  <c r="J16"/>
  <c r="J93"/>
  <c r="E7"/>
  <c r="E85"/>
  <c i="5" r="J41"/>
  <c r="J40"/>
  <c i="1" r="AY102"/>
  <c i="5" r="J39"/>
  <c i="1" r="AX102"/>
  <c i="5" r="BI424"/>
  <c r="BH424"/>
  <c r="BG424"/>
  <c r="BF424"/>
  <c r="T424"/>
  <c r="R424"/>
  <c r="P424"/>
  <c r="BI422"/>
  <c r="BH422"/>
  <c r="BG422"/>
  <c r="BF422"/>
  <c r="T422"/>
  <c r="R422"/>
  <c r="P422"/>
  <c r="BI411"/>
  <c r="BH411"/>
  <c r="BG411"/>
  <c r="BF411"/>
  <c r="T411"/>
  <c r="R411"/>
  <c r="P411"/>
  <c r="BI409"/>
  <c r="BH409"/>
  <c r="BG409"/>
  <c r="BF409"/>
  <c r="T409"/>
  <c r="R409"/>
  <c r="P409"/>
  <c r="BI405"/>
  <c r="BH405"/>
  <c r="BG405"/>
  <c r="BF405"/>
  <c r="T405"/>
  <c r="R405"/>
  <c r="P405"/>
  <c r="BI401"/>
  <c r="BH401"/>
  <c r="BG401"/>
  <c r="BF401"/>
  <c r="T401"/>
  <c r="R401"/>
  <c r="P401"/>
  <c r="BI397"/>
  <c r="BH397"/>
  <c r="BG397"/>
  <c r="BF397"/>
  <c r="T397"/>
  <c r="R397"/>
  <c r="P397"/>
  <c r="BI390"/>
  <c r="BH390"/>
  <c r="BG390"/>
  <c r="BF390"/>
  <c r="T390"/>
  <c r="R390"/>
  <c r="P390"/>
  <c r="BI383"/>
  <c r="BH383"/>
  <c r="BG383"/>
  <c r="BF383"/>
  <c r="T383"/>
  <c r="R383"/>
  <c r="P383"/>
  <c r="BI379"/>
  <c r="BH379"/>
  <c r="BG379"/>
  <c r="BF379"/>
  <c r="T379"/>
  <c r="R379"/>
  <c r="P379"/>
  <c r="BI375"/>
  <c r="BH375"/>
  <c r="BG375"/>
  <c r="BF375"/>
  <c r="T375"/>
  <c r="R375"/>
  <c r="P375"/>
  <c r="BI366"/>
  <c r="BH366"/>
  <c r="BG366"/>
  <c r="BF366"/>
  <c r="T366"/>
  <c r="R366"/>
  <c r="P366"/>
  <c r="BI359"/>
  <c r="BH359"/>
  <c r="BG359"/>
  <c r="BF359"/>
  <c r="T359"/>
  <c r="R359"/>
  <c r="P359"/>
  <c r="BI348"/>
  <c r="BH348"/>
  <c r="BG348"/>
  <c r="BF348"/>
  <c r="T348"/>
  <c r="R348"/>
  <c r="P348"/>
  <c r="BI331"/>
  <c r="BH331"/>
  <c r="BG331"/>
  <c r="BF331"/>
  <c r="T331"/>
  <c r="R331"/>
  <c r="P331"/>
  <c r="BI320"/>
  <c r="BH320"/>
  <c r="BG320"/>
  <c r="BF320"/>
  <c r="T320"/>
  <c r="R320"/>
  <c r="P320"/>
  <c r="BI313"/>
  <c r="BH313"/>
  <c r="BG313"/>
  <c r="BF313"/>
  <c r="T313"/>
  <c r="R313"/>
  <c r="P313"/>
  <c r="BI302"/>
  <c r="BH302"/>
  <c r="BG302"/>
  <c r="BF302"/>
  <c r="T302"/>
  <c r="R302"/>
  <c r="P302"/>
  <c r="BI287"/>
  <c r="BH287"/>
  <c r="BG287"/>
  <c r="BF287"/>
  <c r="T287"/>
  <c r="R287"/>
  <c r="P287"/>
  <c r="BI280"/>
  <c r="BH280"/>
  <c r="BG280"/>
  <c r="BF280"/>
  <c r="T280"/>
  <c r="R280"/>
  <c r="P280"/>
  <c r="BI265"/>
  <c r="BH265"/>
  <c r="BG265"/>
  <c r="BF265"/>
  <c r="T265"/>
  <c r="R265"/>
  <c r="P265"/>
  <c r="BI261"/>
  <c r="BH261"/>
  <c r="BG261"/>
  <c r="BF261"/>
  <c r="T261"/>
  <c r="R261"/>
  <c r="P261"/>
  <c r="BI250"/>
  <c r="BH250"/>
  <c r="BG250"/>
  <c r="BF250"/>
  <c r="T250"/>
  <c r="R250"/>
  <c r="P250"/>
  <c r="BI239"/>
  <c r="BH239"/>
  <c r="BG239"/>
  <c r="BF239"/>
  <c r="T239"/>
  <c r="R239"/>
  <c r="P239"/>
  <c r="BI236"/>
  <c r="BH236"/>
  <c r="BG236"/>
  <c r="BF236"/>
  <c r="T236"/>
  <c r="R236"/>
  <c r="P236"/>
  <c r="BI232"/>
  <c r="BH232"/>
  <c r="BG232"/>
  <c r="BF232"/>
  <c r="T232"/>
  <c r="R232"/>
  <c r="P232"/>
  <c r="BI230"/>
  <c r="BH230"/>
  <c r="BG230"/>
  <c r="BF230"/>
  <c r="T230"/>
  <c r="R230"/>
  <c r="P230"/>
  <c r="BI228"/>
  <c r="BH228"/>
  <c r="BG228"/>
  <c r="BF228"/>
  <c r="T228"/>
  <c r="R228"/>
  <c r="P228"/>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T135"/>
  <c r="T134"/>
  <c r="R136"/>
  <c r="R135"/>
  <c r="R134"/>
  <c r="P136"/>
  <c r="P135"/>
  <c r="P134"/>
  <c r="J129"/>
  <c r="F129"/>
  <c r="F127"/>
  <c r="E125"/>
  <c r="J95"/>
  <c r="F95"/>
  <c r="F93"/>
  <c r="E91"/>
  <c r="J28"/>
  <c r="E28"/>
  <c r="J96"/>
  <c r="J27"/>
  <c r="J22"/>
  <c r="E22"/>
  <c r="F96"/>
  <c r="J21"/>
  <c r="J16"/>
  <c r="J127"/>
  <c r="E7"/>
  <c r="E85"/>
  <c i="4" r="J41"/>
  <c r="J40"/>
  <c i="1" r="AY99"/>
  <c i="4" r="J39"/>
  <c i="1" r="AX99"/>
  <c i="4" r="BI891"/>
  <c r="BH891"/>
  <c r="BG891"/>
  <c r="BF891"/>
  <c r="T891"/>
  <c r="T890"/>
  <c r="T889"/>
  <c r="R891"/>
  <c r="R890"/>
  <c r="R889"/>
  <c r="P891"/>
  <c r="P890"/>
  <c r="P889"/>
  <c r="BI885"/>
  <c r="BH885"/>
  <c r="BG885"/>
  <c r="BF885"/>
  <c r="T885"/>
  <c r="R885"/>
  <c r="P885"/>
  <c r="BI881"/>
  <c r="BH881"/>
  <c r="BG881"/>
  <c r="BF881"/>
  <c r="T881"/>
  <c r="R881"/>
  <c r="P881"/>
  <c r="BI879"/>
  <c r="BH879"/>
  <c r="BG879"/>
  <c r="BF879"/>
  <c r="T879"/>
  <c r="R879"/>
  <c r="P879"/>
  <c r="BI877"/>
  <c r="BH877"/>
  <c r="BG877"/>
  <c r="BF877"/>
  <c r="T877"/>
  <c r="R877"/>
  <c r="P877"/>
  <c r="BI875"/>
  <c r="BH875"/>
  <c r="BG875"/>
  <c r="BF875"/>
  <c r="T875"/>
  <c r="R875"/>
  <c r="P875"/>
  <c r="BI863"/>
  <c r="BH863"/>
  <c r="BG863"/>
  <c r="BF863"/>
  <c r="T863"/>
  <c r="R863"/>
  <c r="P863"/>
  <c r="BI858"/>
  <c r="BH858"/>
  <c r="BG858"/>
  <c r="BF858"/>
  <c r="T858"/>
  <c r="R858"/>
  <c r="P858"/>
  <c r="BI847"/>
  <c r="BH847"/>
  <c r="BG847"/>
  <c r="BF847"/>
  <c r="T847"/>
  <c r="R847"/>
  <c r="P847"/>
  <c r="BI842"/>
  <c r="BH842"/>
  <c r="BG842"/>
  <c r="BF842"/>
  <c r="T842"/>
  <c r="R842"/>
  <c r="P842"/>
  <c r="BI839"/>
  <c r="BH839"/>
  <c r="BG839"/>
  <c r="BF839"/>
  <c r="T839"/>
  <c r="R839"/>
  <c r="P839"/>
  <c r="BI836"/>
  <c r="BH836"/>
  <c r="BG836"/>
  <c r="BF836"/>
  <c r="T836"/>
  <c r="R836"/>
  <c r="P836"/>
  <c r="BI821"/>
  <c r="BH821"/>
  <c r="BG821"/>
  <c r="BF821"/>
  <c r="T821"/>
  <c r="R821"/>
  <c r="P821"/>
  <c r="BI813"/>
  <c r="BH813"/>
  <c r="BG813"/>
  <c r="BF813"/>
  <c r="T813"/>
  <c r="R813"/>
  <c r="P813"/>
  <c r="BI811"/>
  <c r="BH811"/>
  <c r="BG811"/>
  <c r="BF811"/>
  <c r="T811"/>
  <c r="R811"/>
  <c r="P811"/>
  <c r="BI808"/>
  <c r="BH808"/>
  <c r="BG808"/>
  <c r="BF808"/>
  <c r="T808"/>
  <c r="R808"/>
  <c r="P808"/>
  <c r="BI806"/>
  <c r="BH806"/>
  <c r="BG806"/>
  <c r="BF806"/>
  <c r="T806"/>
  <c r="R806"/>
  <c r="P806"/>
  <c r="BI801"/>
  <c r="BH801"/>
  <c r="BG801"/>
  <c r="BF801"/>
  <c r="T801"/>
  <c r="R801"/>
  <c r="P801"/>
  <c r="BI796"/>
  <c r="BH796"/>
  <c r="BG796"/>
  <c r="BF796"/>
  <c r="T796"/>
  <c r="R796"/>
  <c r="P796"/>
  <c r="BI791"/>
  <c r="BH791"/>
  <c r="BG791"/>
  <c r="BF791"/>
  <c r="T791"/>
  <c r="R791"/>
  <c r="P791"/>
  <c r="BI786"/>
  <c r="BH786"/>
  <c r="BG786"/>
  <c r="BF786"/>
  <c r="T786"/>
  <c r="R786"/>
  <c r="P786"/>
  <c r="BI781"/>
  <c r="BH781"/>
  <c r="BG781"/>
  <c r="BF781"/>
  <c r="T781"/>
  <c r="R781"/>
  <c r="P781"/>
  <c r="BI776"/>
  <c r="BH776"/>
  <c r="BG776"/>
  <c r="BF776"/>
  <c r="T776"/>
  <c r="R776"/>
  <c r="P776"/>
  <c r="BI771"/>
  <c r="BH771"/>
  <c r="BG771"/>
  <c r="BF771"/>
  <c r="T771"/>
  <c r="R771"/>
  <c r="P771"/>
  <c r="BI766"/>
  <c r="BH766"/>
  <c r="BG766"/>
  <c r="BF766"/>
  <c r="T766"/>
  <c r="R766"/>
  <c r="P766"/>
  <c r="BI761"/>
  <c r="BH761"/>
  <c r="BG761"/>
  <c r="BF761"/>
  <c r="T761"/>
  <c r="R761"/>
  <c r="P761"/>
  <c r="BI758"/>
  <c r="BH758"/>
  <c r="BG758"/>
  <c r="BF758"/>
  <c r="T758"/>
  <c r="R758"/>
  <c r="P758"/>
  <c r="BI753"/>
  <c r="BH753"/>
  <c r="BG753"/>
  <c r="BF753"/>
  <c r="T753"/>
  <c r="R753"/>
  <c r="P753"/>
  <c r="BI748"/>
  <c r="BH748"/>
  <c r="BG748"/>
  <c r="BF748"/>
  <c r="T748"/>
  <c r="R748"/>
  <c r="P748"/>
  <c r="BI745"/>
  <c r="BH745"/>
  <c r="BG745"/>
  <c r="BF745"/>
  <c r="T745"/>
  <c r="R745"/>
  <c r="P745"/>
  <c r="BI741"/>
  <c r="BH741"/>
  <c r="BG741"/>
  <c r="BF741"/>
  <c r="T741"/>
  <c r="R741"/>
  <c r="P741"/>
  <c r="BI728"/>
  <c r="BH728"/>
  <c r="BG728"/>
  <c r="BF728"/>
  <c r="T728"/>
  <c r="R728"/>
  <c r="P728"/>
  <c r="BI725"/>
  <c r="BH725"/>
  <c r="BG725"/>
  <c r="BF725"/>
  <c r="T725"/>
  <c r="R725"/>
  <c r="P725"/>
  <c r="BI712"/>
  <c r="BH712"/>
  <c r="BG712"/>
  <c r="BF712"/>
  <c r="T712"/>
  <c r="R712"/>
  <c r="P712"/>
  <c r="BI710"/>
  <c r="BH710"/>
  <c r="BG710"/>
  <c r="BF710"/>
  <c r="T710"/>
  <c r="R710"/>
  <c r="P710"/>
  <c r="BI697"/>
  <c r="BH697"/>
  <c r="BG697"/>
  <c r="BF697"/>
  <c r="T697"/>
  <c r="R697"/>
  <c r="P697"/>
  <c r="BI694"/>
  <c r="BH694"/>
  <c r="BG694"/>
  <c r="BF694"/>
  <c r="T694"/>
  <c r="R694"/>
  <c r="P694"/>
  <c r="BI692"/>
  <c r="BH692"/>
  <c r="BG692"/>
  <c r="BF692"/>
  <c r="T692"/>
  <c r="R692"/>
  <c r="P692"/>
  <c r="BI689"/>
  <c r="BH689"/>
  <c r="BG689"/>
  <c r="BF689"/>
  <c r="T689"/>
  <c r="R689"/>
  <c r="P689"/>
  <c r="BI684"/>
  <c r="BH684"/>
  <c r="BG684"/>
  <c r="BF684"/>
  <c r="T684"/>
  <c r="R684"/>
  <c r="P684"/>
  <c r="BI681"/>
  <c r="BH681"/>
  <c r="BG681"/>
  <c r="BF681"/>
  <c r="T681"/>
  <c r="R681"/>
  <c r="P681"/>
  <c r="BI677"/>
  <c r="BH677"/>
  <c r="BG677"/>
  <c r="BF677"/>
  <c r="T677"/>
  <c r="R677"/>
  <c r="P677"/>
  <c r="BI666"/>
  <c r="BH666"/>
  <c r="BG666"/>
  <c r="BF666"/>
  <c r="T666"/>
  <c r="R666"/>
  <c r="P666"/>
  <c r="BI664"/>
  <c r="BH664"/>
  <c r="BG664"/>
  <c r="BF664"/>
  <c r="T664"/>
  <c r="R664"/>
  <c r="P664"/>
  <c r="BI662"/>
  <c r="BH662"/>
  <c r="BG662"/>
  <c r="BF662"/>
  <c r="T662"/>
  <c r="R662"/>
  <c r="P662"/>
  <c r="BI658"/>
  <c r="BH658"/>
  <c r="BG658"/>
  <c r="BF658"/>
  <c r="T658"/>
  <c r="R658"/>
  <c r="P658"/>
  <c r="BI647"/>
  <c r="BH647"/>
  <c r="BG647"/>
  <c r="BF647"/>
  <c r="T647"/>
  <c r="R647"/>
  <c r="P647"/>
  <c r="BI642"/>
  <c r="BH642"/>
  <c r="BG642"/>
  <c r="BF642"/>
  <c r="T642"/>
  <c r="R642"/>
  <c r="P642"/>
  <c r="BI638"/>
  <c r="BH638"/>
  <c r="BG638"/>
  <c r="BF638"/>
  <c r="T638"/>
  <c r="R638"/>
  <c r="P638"/>
  <c r="BI631"/>
  <c r="BH631"/>
  <c r="BG631"/>
  <c r="BF631"/>
  <c r="T631"/>
  <c r="R631"/>
  <c r="P631"/>
  <c r="BI627"/>
  <c r="BH627"/>
  <c r="BG627"/>
  <c r="BF627"/>
  <c r="T627"/>
  <c r="R627"/>
  <c r="P627"/>
  <c r="BI616"/>
  <c r="BH616"/>
  <c r="BG616"/>
  <c r="BF616"/>
  <c r="T616"/>
  <c r="R616"/>
  <c r="P616"/>
  <c r="BI605"/>
  <c r="BH605"/>
  <c r="BG605"/>
  <c r="BF605"/>
  <c r="T605"/>
  <c r="R605"/>
  <c r="P605"/>
  <c r="BI600"/>
  <c r="BH600"/>
  <c r="BG600"/>
  <c r="BF600"/>
  <c r="T600"/>
  <c r="R600"/>
  <c r="P600"/>
  <c r="BI594"/>
  <c r="BH594"/>
  <c r="BG594"/>
  <c r="BF594"/>
  <c r="T594"/>
  <c r="R594"/>
  <c r="P594"/>
  <c r="BI583"/>
  <c r="BH583"/>
  <c r="BG583"/>
  <c r="BF583"/>
  <c r="T583"/>
  <c r="R583"/>
  <c r="P583"/>
  <c r="BI571"/>
  <c r="BH571"/>
  <c r="BG571"/>
  <c r="BF571"/>
  <c r="T571"/>
  <c r="R571"/>
  <c r="P571"/>
  <c r="BI557"/>
  <c r="BH557"/>
  <c r="BG557"/>
  <c r="BF557"/>
  <c r="T557"/>
  <c r="R557"/>
  <c r="P557"/>
  <c r="BI552"/>
  <c r="BH552"/>
  <c r="BG552"/>
  <c r="BF552"/>
  <c r="T552"/>
  <c r="R552"/>
  <c r="P552"/>
  <c r="BI545"/>
  <c r="BH545"/>
  <c r="BG545"/>
  <c r="BF545"/>
  <c r="T545"/>
  <c r="R545"/>
  <c r="P545"/>
  <c r="BI542"/>
  <c r="BH542"/>
  <c r="BG542"/>
  <c r="BF542"/>
  <c r="T542"/>
  <c r="R542"/>
  <c r="P542"/>
  <c r="BI540"/>
  <c r="BH540"/>
  <c r="BG540"/>
  <c r="BF540"/>
  <c r="T540"/>
  <c r="R540"/>
  <c r="P540"/>
  <c r="BI535"/>
  <c r="BH535"/>
  <c r="BG535"/>
  <c r="BF535"/>
  <c r="T535"/>
  <c r="R535"/>
  <c r="P535"/>
  <c r="BI532"/>
  <c r="BH532"/>
  <c r="BG532"/>
  <c r="BF532"/>
  <c r="T532"/>
  <c r="R532"/>
  <c r="P532"/>
  <c r="BI529"/>
  <c r="BH529"/>
  <c r="BG529"/>
  <c r="BF529"/>
  <c r="T529"/>
  <c r="R529"/>
  <c r="P529"/>
  <c r="BI524"/>
  <c r="BH524"/>
  <c r="BG524"/>
  <c r="BF524"/>
  <c r="T524"/>
  <c r="R524"/>
  <c r="P524"/>
  <c r="BI521"/>
  <c r="BH521"/>
  <c r="BG521"/>
  <c r="BF521"/>
  <c r="T521"/>
  <c r="R521"/>
  <c r="P521"/>
  <c r="BI519"/>
  <c r="BH519"/>
  <c r="BG519"/>
  <c r="BF519"/>
  <c r="T519"/>
  <c r="R519"/>
  <c r="P519"/>
  <c r="BI517"/>
  <c r="BH517"/>
  <c r="BG517"/>
  <c r="BF517"/>
  <c r="T517"/>
  <c r="R517"/>
  <c r="P517"/>
  <c r="BI513"/>
  <c r="BH513"/>
  <c r="BG513"/>
  <c r="BF513"/>
  <c r="T513"/>
  <c r="R513"/>
  <c r="P513"/>
  <c r="BI510"/>
  <c r="BH510"/>
  <c r="BG510"/>
  <c r="BF510"/>
  <c r="T510"/>
  <c r="R510"/>
  <c r="P510"/>
  <c r="BI507"/>
  <c r="BH507"/>
  <c r="BG507"/>
  <c r="BF507"/>
  <c r="T507"/>
  <c r="R507"/>
  <c r="P507"/>
  <c r="BI504"/>
  <c r="BH504"/>
  <c r="BG504"/>
  <c r="BF504"/>
  <c r="T504"/>
  <c r="R504"/>
  <c r="P504"/>
  <c r="BI500"/>
  <c r="BH500"/>
  <c r="BG500"/>
  <c r="BF500"/>
  <c r="T500"/>
  <c r="R500"/>
  <c r="P500"/>
  <c r="BI496"/>
  <c r="BH496"/>
  <c r="BG496"/>
  <c r="BF496"/>
  <c r="T496"/>
  <c r="R496"/>
  <c r="P496"/>
  <c r="BI492"/>
  <c r="BH492"/>
  <c r="BG492"/>
  <c r="BF492"/>
  <c r="T492"/>
  <c r="T491"/>
  <c r="R492"/>
  <c r="R491"/>
  <c r="P492"/>
  <c r="P491"/>
  <c r="BI487"/>
  <c r="BH487"/>
  <c r="BG487"/>
  <c r="BF487"/>
  <c r="T487"/>
  <c r="R487"/>
  <c r="P487"/>
  <c r="BI485"/>
  <c r="BH485"/>
  <c r="BG485"/>
  <c r="BF485"/>
  <c r="T485"/>
  <c r="R485"/>
  <c r="P485"/>
  <c r="BI483"/>
  <c r="BH483"/>
  <c r="BG483"/>
  <c r="BF483"/>
  <c r="T483"/>
  <c r="R483"/>
  <c r="P483"/>
  <c r="BI480"/>
  <c r="BH480"/>
  <c r="BG480"/>
  <c r="BF480"/>
  <c r="T480"/>
  <c r="R480"/>
  <c r="P480"/>
  <c r="BI476"/>
  <c r="BH476"/>
  <c r="BG476"/>
  <c r="BF476"/>
  <c r="T476"/>
  <c r="R476"/>
  <c r="P476"/>
  <c r="BI472"/>
  <c r="BH472"/>
  <c r="BG472"/>
  <c r="BF472"/>
  <c r="T472"/>
  <c r="R472"/>
  <c r="P472"/>
  <c r="BI465"/>
  <c r="BH465"/>
  <c r="BG465"/>
  <c r="BF465"/>
  <c r="T465"/>
  <c r="R465"/>
  <c r="P465"/>
  <c r="BI460"/>
  <c r="BH460"/>
  <c r="BG460"/>
  <c r="BF460"/>
  <c r="T460"/>
  <c r="R460"/>
  <c r="P460"/>
  <c r="BI455"/>
  <c r="BH455"/>
  <c r="BG455"/>
  <c r="BF455"/>
  <c r="T455"/>
  <c r="R455"/>
  <c r="P455"/>
  <c r="BI450"/>
  <c r="BH450"/>
  <c r="BG450"/>
  <c r="BF450"/>
  <c r="T450"/>
  <c r="R450"/>
  <c r="P450"/>
  <c r="BI445"/>
  <c r="BH445"/>
  <c r="BG445"/>
  <c r="BF445"/>
  <c r="T445"/>
  <c r="R445"/>
  <c r="P445"/>
  <c r="BI438"/>
  <c r="BH438"/>
  <c r="BG438"/>
  <c r="BF438"/>
  <c r="T438"/>
  <c r="R438"/>
  <c r="P438"/>
  <c r="BI431"/>
  <c r="BH431"/>
  <c r="BG431"/>
  <c r="BF431"/>
  <c r="T431"/>
  <c r="R431"/>
  <c r="P431"/>
  <c r="BI424"/>
  <c r="BH424"/>
  <c r="BG424"/>
  <c r="BF424"/>
  <c r="T424"/>
  <c r="R424"/>
  <c r="P424"/>
  <c r="BI417"/>
  <c r="BH417"/>
  <c r="BG417"/>
  <c r="BF417"/>
  <c r="T417"/>
  <c r="R417"/>
  <c r="P417"/>
  <c r="BI415"/>
  <c r="BH415"/>
  <c r="BG415"/>
  <c r="BF415"/>
  <c r="T415"/>
  <c r="R415"/>
  <c r="P415"/>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80"/>
  <c r="BH380"/>
  <c r="BG380"/>
  <c r="BF380"/>
  <c r="T380"/>
  <c r="R380"/>
  <c r="P380"/>
  <c r="BI378"/>
  <c r="BH378"/>
  <c r="BG378"/>
  <c r="BF378"/>
  <c r="T378"/>
  <c r="R378"/>
  <c r="P378"/>
  <c r="BI376"/>
  <c r="BH376"/>
  <c r="BG376"/>
  <c r="BF376"/>
  <c r="T376"/>
  <c r="R376"/>
  <c r="P376"/>
  <c r="BI371"/>
  <c r="BH371"/>
  <c r="BG371"/>
  <c r="BF371"/>
  <c r="T371"/>
  <c r="R371"/>
  <c r="P371"/>
  <c r="BI366"/>
  <c r="BH366"/>
  <c r="BG366"/>
  <c r="BF366"/>
  <c r="T366"/>
  <c r="R366"/>
  <c r="P366"/>
  <c r="BI361"/>
  <c r="BH361"/>
  <c r="BG361"/>
  <c r="BF361"/>
  <c r="T361"/>
  <c r="R361"/>
  <c r="P361"/>
  <c r="BI356"/>
  <c r="BH356"/>
  <c r="BG356"/>
  <c r="BF356"/>
  <c r="T356"/>
  <c r="R356"/>
  <c r="P356"/>
  <c r="BI352"/>
  <c r="BH352"/>
  <c r="BG352"/>
  <c r="BF352"/>
  <c r="T352"/>
  <c r="R352"/>
  <c r="P352"/>
  <c r="BI341"/>
  <c r="BH341"/>
  <c r="BG341"/>
  <c r="BF341"/>
  <c r="T341"/>
  <c r="R341"/>
  <c r="P341"/>
  <c r="BI332"/>
  <c r="BH332"/>
  <c r="BG332"/>
  <c r="BF332"/>
  <c r="T332"/>
  <c r="R332"/>
  <c r="P332"/>
  <c r="BI327"/>
  <c r="BH327"/>
  <c r="BG327"/>
  <c r="BF327"/>
  <c r="T327"/>
  <c r="R327"/>
  <c r="P327"/>
  <c r="BI322"/>
  <c r="BH322"/>
  <c r="BG322"/>
  <c r="BF322"/>
  <c r="T322"/>
  <c r="R322"/>
  <c r="P322"/>
  <c r="BI311"/>
  <c r="BH311"/>
  <c r="BG311"/>
  <c r="BF311"/>
  <c r="T311"/>
  <c r="R311"/>
  <c r="P311"/>
  <c r="BI300"/>
  <c r="BH300"/>
  <c r="BG300"/>
  <c r="BF300"/>
  <c r="T300"/>
  <c r="R300"/>
  <c r="P300"/>
  <c r="BI289"/>
  <c r="BH289"/>
  <c r="BG289"/>
  <c r="BF289"/>
  <c r="T289"/>
  <c r="R289"/>
  <c r="P289"/>
  <c r="BI278"/>
  <c r="BH278"/>
  <c r="BG278"/>
  <c r="BF278"/>
  <c r="T278"/>
  <c r="R278"/>
  <c r="P278"/>
  <c r="BI273"/>
  <c r="BH273"/>
  <c r="BG273"/>
  <c r="BF273"/>
  <c r="T273"/>
  <c r="R273"/>
  <c r="P273"/>
  <c r="BI268"/>
  <c r="BH268"/>
  <c r="BG268"/>
  <c r="BF268"/>
  <c r="T268"/>
  <c r="R268"/>
  <c r="P268"/>
  <c r="BI259"/>
  <c r="BH259"/>
  <c r="BG259"/>
  <c r="BF259"/>
  <c r="T259"/>
  <c r="R259"/>
  <c r="P259"/>
  <c r="BI252"/>
  <c r="BH252"/>
  <c r="BG252"/>
  <c r="BF252"/>
  <c r="T252"/>
  <c r="R252"/>
  <c r="P252"/>
  <c r="BI243"/>
  <c r="BH243"/>
  <c r="BG243"/>
  <c r="BF243"/>
  <c r="T243"/>
  <c r="R243"/>
  <c r="P243"/>
  <c r="BI241"/>
  <c r="BH241"/>
  <c r="BG241"/>
  <c r="BF241"/>
  <c r="T241"/>
  <c r="R241"/>
  <c r="P241"/>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2"/>
  <c r="BH212"/>
  <c r="BG212"/>
  <c r="BF212"/>
  <c r="T212"/>
  <c r="R212"/>
  <c r="P212"/>
  <c r="BI207"/>
  <c r="BH207"/>
  <c r="BG207"/>
  <c r="BF207"/>
  <c r="T207"/>
  <c r="R207"/>
  <c r="P207"/>
  <c r="BI198"/>
  <c r="BH198"/>
  <c r="BG198"/>
  <c r="BF198"/>
  <c r="T198"/>
  <c r="R198"/>
  <c r="P198"/>
  <c r="BI195"/>
  <c r="BH195"/>
  <c r="BG195"/>
  <c r="BF195"/>
  <c r="T195"/>
  <c r="R195"/>
  <c r="P195"/>
  <c r="BI191"/>
  <c r="BH191"/>
  <c r="BG191"/>
  <c r="BF191"/>
  <c r="T191"/>
  <c r="R191"/>
  <c r="P191"/>
  <c r="BI187"/>
  <c r="BH187"/>
  <c r="BG187"/>
  <c r="BF187"/>
  <c r="T187"/>
  <c r="R187"/>
  <c r="P187"/>
  <c r="BI182"/>
  <c r="BH182"/>
  <c r="BG182"/>
  <c r="BF182"/>
  <c r="T182"/>
  <c r="R182"/>
  <c r="P182"/>
  <c r="BI177"/>
  <c r="BH177"/>
  <c r="BG177"/>
  <c r="BF177"/>
  <c r="T177"/>
  <c r="R177"/>
  <c r="P177"/>
  <c r="BI173"/>
  <c r="BH173"/>
  <c r="BG173"/>
  <c r="BF173"/>
  <c r="T173"/>
  <c r="R173"/>
  <c r="P173"/>
  <c r="BI171"/>
  <c r="BH171"/>
  <c r="BG171"/>
  <c r="BF171"/>
  <c r="T171"/>
  <c r="R171"/>
  <c r="P171"/>
  <c r="BI165"/>
  <c r="BH165"/>
  <c r="BG165"/>
  <c r="BF165"/>
  <c r="T165"/>
  <c r="R165"/>
  <c r="P165"/>
  <c r="BI162"/>
  <c r="BH162"/>
  <c r="BG162"/>
  <c r="BF162"/>
  <c r="T162"/>
  <c r="R162"/>
  <c r="P162"/>
  <c r="BI160"/>
  <c r="BH160"/>
  <c r="BG160"/>
  <c r="BF160"/>
  <c r="T160"/>
  <c r="R160"/>
  <c r="P160"/>
  <c r="BI155"/>
  <c r="BH155"/>
  <c r="BG155"/>
  <c r="BF155"/>
  <c r="T155"/>
  <c r="R155"/>
  <c r="P155"/>
  <c r="BI151"/>
  <c r="BH151"/>
  <c r="BG151"/>
  <c r="BF151"/>
  <c r="T151"/>
  <c r="R151"/>
  <c r="P151"/>
  <c r="BI149"/>
  <c r="BH149"/>
  <c r="BG149"/>
  <c r="BF149"/>
  <c r="T149"/>
  <c r="R149"/>
  <c r="P149"/>
  <c r="J142"/>
  <c r="F142"/>
  <c r="F140"/>
  <c r="E138"/>
  <c r="J95"/>
  <c r="F95"/>
  <c r="F93"/>
  <c r="E91"/>
  <c r="J28"/>
  <c r="E28"/>
  <c r="J96"/>
  <c r="J27"/>
  <c r="J22"/>
  <c r="E22"/>
  <c r="F143"/>
  <c r="J21"/>
  <c r="J16"/>
  <c r="J140"/>
  <c r="E7"/>
  <c r="E132"/>
  <c i="3" r="J41"/>
  <c r="J40"/>
  <c i="1" r="AY98"/>
  <c i="3" r="J39"/>
  <c i="1" r="AX98"/>
  <c i="3" r="BI455"/>
  <c r="BH455"/>
  <c r="BG455"/>
  <c r="BF455"/>
  <c r="T455"/>
  <c r="T454"/>
  <c r="R455"/>
  <c r="R454"/>
  <c r="P455"/>
  <c r="P454"/>
  <c r="BI450"/>
  <c r="BH450"/>
  <c r="BG450"/>
  <c r="BF450"/>
  <c r="T450"/>
  <c r="T449"/>
  <c r="R450"/>
  <c r="R449"/>
  <c r="P450"/>
  <c r="P449"/>
  <c r="BI442"/>
  <c r="BH442"/>
  <c r="BG442"/>
  <c r="BF442"/>
  <c r="T442"/>
  <c r="T434"/>
  <c r="R442"/>
  <c r="R434"/>
  <c r="P442"/>
  <c r="P434"/>
  <c r="BI435"/>
  <c r="BH435"/>
  <c r="BG435"/>
  <c r="BF435"/>
  <c r="T435"/>
  <c r="R435"/>
  <c r="P435"/>
  <c r="BI421"/>
  <c r="BH421"/>
  <c r="BG421"/>
  <c r="BF421"/>
  <c r="T421"/>
  <c r="T420"/>
  <c r="R421"/>
  <c r="R420"/>
  <c r="P421"/>
  <c r="P420"/>
  <c r="BI407"/>
  <c r="BH407"/>
  <c r="BG407"/>
  <c r="BF407"/>
  <c r="T407"/>
  <c r="R407"/>
  <c r="P407"/>
  <c r="BI395"/>
  <c r="BH395"/>
  <c r="BG395"/>
  <c r="BF395"/>
  <c r="T395"/>
  <c r="R395"/>
  <c r="P395"/>
  <c r="BI390"/>
  <c r="BH390"/>
  <c r="BG390"/>
  <c r="BF390"/>
  <c r="T390"/>
  <c r="R390"/>
  <c r="P390"/>
  <c r="BI382"/>
  <c r="BH382"/>
  <c r="BG382"/>
  <c r="BF382"/>
  <c r="T382"/>
  <c r="T381"/>
  <c r="R382"/>
  <c r="R381"/>
  <c r="P382"/>
  <c r="P381"/>
  <c r="BI368"/>
  <c r="BH368"/>
  <c r="BG368"/>
  <c r="BF368"/>
  <c r="T368"/>
  <c r="T367"/>
  <c r="R368"/>
  <c r="R367"/>
  <c r="P368"/>
  <c r="P367"/>
  <c r="BI361"/>
  <c r="BH361"/>
  <c r="BG361"/>
  <c r="BF361"/>
  <c r="T361"/>
  <c r="R361"/>
  <c r="P361"/>
  <c r="BI356"/>
  <c r="BH356"/>
  <c r="BG356"/>
  <c r="BF356"/>
  <c r="T356"/>
  <c r="R356"/>
  <c r="P356"/>
  <c r="BI351"/>
  <c r="BH351"/>
  <c r="BG351"/>
  <c r="BF351"/>
  <c r="T351"/>
  <c r="R351"/>
  <c r="P351"/>
  <c r="BI346"/>
  <c r="BH346"/>
  <c r="BG346"/>
  <c r="BF346"/>
  <c r="T346"/>
  <c r="R346"/>
  <c r="P346"/>
  <c r="BI341"/>
  <c r="BH341"/>
  <c r="BG341"/>
  <c r="BF341"/>
  <c r="T341"/>
  <c r="R341"/>
  <c r="P341"/>
  <c r="BI337"/>
  <c r="BH337"/>
  <c r="BG337"/>
  <c r="BF337"/>
  <c r="T337"/>
  <c r="R337"/>
  <c r="P337"/>
  <c r="BI332"/>
  <c r="BH332"/>
  <c r="BG332"/>
  <c r="BF332"/>
  <c r="T332"/>
  <c r="R332"/>
  <c r="P332"/>
  <c r="BI327"/>
  <c r="BH327"/>
  <c r="BG327"/>
  <c r="BF327"/>
  <c r="T327"/>
  <c r="R327"/>
  <c r="P327"/>
  <c r="BI323"/>
  <c r="BH323"/>
  <c r="BG323"/>
  <c r="BF323"/>
  <c r="T323"/>
  <c r="R323"/>
  <c r="P323"/>
  <c r="BI318"/>
  <c r="BH318"/>
  <c r="BG318"/>
  <c r="BF318"/>
  <c r="T318"/>
  <c r="R318"/>
  <c r="P318"/>
  <c r="BI316"/>
  <c r="BH316"/>
  <c r="BG316"/>
  <c r="BF316"/>
  <c r="T316"/>
  <c r="R316"/>
  <c r="P316"/>
  <c r="BI314"/>
  <c r="BH314"/>
  <c r="BG314"/>
  <c r="BF314"/>
  <c r="T314"/>
  <c r="R314"/>
  <c r="P314"/>
  <c r="BI309"/>
  <c r="BH309"/>
  <c r="BG309"/>
  <c r="BF309"/>
  <c r="T309"/>
  <c r="R309"/>
  <c r="P309"/>
  <c r="BI291"/>
  <c r="BH291"/>
  <c r="BG291"/>
  <c r="BF291"/>
  <c r="T291"/>
  <c r="R291"/>
  <c r="P291"/>
  <c r="BI274"/>
  <c r="BH274"/>
  <c r="BG274"/>
  <c r="BF274"/>
  <c r="T274"/>
  <c r="R274"/>
  <c r="P274"/>
  <c r="BI270"/>
  <c r="BH270"/>
  <c r="BG270"/>
  <c r="BF270"/>
  <c r="T270"/>
  <c r="R270"/>
  <c r="P270"/>
  <c r="BI261"/>
  <c r="BH261"/>
  <c r="BG261"/>
  <c r="BF261"/>
  <c r="T261"/>
  <c r="R261"/>
  <c r="P261"/>
  <c r="BI250"/>
  <c r="BH250"/>
  <c r="BG250"/>
  <c r="BF250"/>
  <c r="T250"/>
  <c r="R250"/>
  <c r="P250"/>
  <c r="BI243"/>
  <c r="BH243"/>
  <c r="BG243"/>
  <c r="BF243"/>
  <c r="T243"/>
  <c r="R243"/>
  <c r="P243"/>
  <c r="BI241"/>
  <c r="BH241"/>
  <c r="BG241"/>
  <c r="BF241"/>
  <c r="T241"/>
  <c r="R241"/>
  <c r="P241"/>
  <c r="BI228"/>
  <c r="BH228"/>
  <c r="BG228"/>
  <c r="BF228"/>
  <c r="T228"/>
  <c r="R228"/>
  <c r="P228"/>
  <c r="BI221"/>
  <c r="BH221"/>
  <c r="BG221"/>
  <c r="BF221"/>
  <c r="T221"/>
  <c r="R221"/>
  <c r="P221"/>
  <c r="BI208"/>
  <c r="BH208"/>
  <c r="BG208"/>
  <c r="BF208"/>
  <c r="T208"/>
  <c r="R208"/>
  <c r="P208"/>
  <c r="BI195"/>
  <c r="BH195"/>
  <c r="BG195"/>
  <c r="BF195"/>
  <c r="T195"/>
  <c r="R195"/>
  <c r="P195"/>
  <c r="BI182"/>
  <c r="BH182"/>
  <c r="BG182"/>
  <c r="BF182"/>
  <c r="T182"/>
  <c r="R182"/>
  <c r="P182"/>
  <c r="BI177"/>
  <c r="BH177"/>
  <c r="BG177"/>
  <c r="BF177"/>
  <c r="T177"/>
  <c r="R177"/>
  <c r="P177"/>
  <c r="BI170"/>
  <c r="BH170"/>
  <c r="BG170"/>
  <c r="BF170"/>
  <c r="T170"/>
  <c r="R170"/>
  <c r="P170"/>
  <c r="BI153"/>
  <c r="BH153"/>
  <c r="BG153"/>
  <c r="BF153"/>
  <c r="T153"/>
  <c r="R153"/>
  <c r="P153"/>
  <c r="BI138"/>
  <c r="BH138"/>
  <c r="BG138"/>
  <c r="BF138"/>
  <c r="T138"/>
  <c r="R138"/>
  <c r="P138"/>
  <c r="J131"/>
  <c r="F131"/>
  <c r="F129"/>
  <c r="E127"/>
  <c r="J95"/>
  <c r="F95"/>
  <c r="F93"/>
  <c r="E91"/>
  <c r="J28"/>
  <c r="E28"/>
  <c r="J96"/>
  <c r="J27"/>
  <c r="J22"/>
  <c r="E22"/>
  <c r="F132"/>
  <c r="J21"/>
  <c r="J16"/>
  <c r="J129"/>
  <c r="E7"/>
  <c r="E121"/>
  <c i="2" r="J39"/>
  <c r="J38"/>
  <c i="1" r="AY96"/>
  <c i="2" r="J37"/>
  <c i="1" r="AX96"/>
  <c i="2"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28"/>
  <c r="BH128"/>
  <c r="BG128"/>
  <c r="BF128"/>
  <c r="T128"/>
  <c r="T127"/>
  <c r="T126"/>
  <c r="R128"/>
  <c r="R127"/>
  <c r="R126"/>
  <c r="P128"/>
  <c r="P127"/>
  <c r="P126"/>
  <c r="J121"/>
  <c r="F121"/>
  <c r="F119"/>
  <c r="E117"/>
  <c r="J93"/>
  <c r="F93"/>
  <c r="F91"/>
  <c r="E89"/>
  <c r="J26"/>
  <c r="E26"/>
  <c r="J122"/>
  <c r="J25"/>
  <c r="J20"/>
  <c r="E20"/>
  <c r="F122"/>
  <c r="J19"/>
  <c r="J14"/>
  <c r="J91"/>
  <c r="E7"/>
  <c r="E85"/>
  <c i="1" r="L90"/>
  <c r="AM90"/>
  <c r="AM89"/>
  <c r="L89"/>
  <c r="AM87"/>
  <c r="L87"/>
  <c r="L85"/>
  <c r="L84"/>
  <c i="18" r="J631"/>
  <c r="J620"/>
  <c r="BK615"/>
  <c r="J599"/>
  <c r="BK548"/>
  <c r="J507"/>
  <c r="BK504"/>
  <c r="J502"/>
  <c r="J466"/>
  <c r="J452"/>
  <c r="BK448"/>
  <c r="BK444"/>
  <c r="BK417"/>
  <c r="BK397"/>
  <c r="J392"/>
  <c r="BK385"/>
  <c r="BK382"/>
  <c r="BK372"/>
  <c r="BK368"/>
  <c r="J363"/>
  <c r="BK352"/>
  <c r="BK309"/>
  <c r="J305"/>
  <c r="J300"/>
  <c r="J273"/>
  <c r="J260"/>
  <c r="BK255"/>
  <c r="BK242"/>
  <c r="J229"/>
  <c r="BK189"/>
  <c r="J185"/>
  <c i="17" r="BK500"/>
  <c r="J500"/>
  <c r="BK484"/>
  <c r="J484"/>
  <c r="BK481"/>
  <c r="BK458"/>
  <c r="J420"/>
  <c r="J412"/>
  <c r="BK384"/>
  <c r="BK380"/>
  <c r="J373"/>
  <c r="BK368"/>
  <c r="J363"/>
  <c r="BK361"/>
  <c r="J357"/>
  <c r="J341"/>
  <c r="BK337"/>
  <c r="BK307"/>
  <c r="BK285"/>
  <c r="BK273"/>
  <c r="J260"/>
  <c r="BK245"/>
  <c r="BK240"/>
  <c r="J216"/>
  <c r="BK209"/>
  <c r="J167"/>
  <c r="J149"/>
  <c r="J139"/>
  <c i="16" r="BK133"/>
  <c i="15" r="J300"/>
  <c r="BK297"/>
  <c r="J293"/>
  <c r="BK289"/>
  <c r="BK280"/>
  <c r="BK274"/>
  <c r="J270"/>
  <c r="J267"/>
  <c r="BK265"/>
  <c r="BK261"/>
  <c r="J257"/>
  <c r="J246"/>
  <c r="BK244"/>
  <c r="J239"/>
  <c r="BK235"/>
  <c r="BK231"/>
  <c r="BK224"/>
  <c r="J217"/>
  <c r="J215"/>
  <c r="BK211"/>
  <c r="BK207"/>
  <c r="J204"/>
  <c r="J200"/>
  <c r="BK197"/>
  <c r="BK191"/>
  <c r="J186"/>
  <c r="BK183"/>
  <c r="J183"/>
  <c r="BK178"/>
  <c r="J176"/>
  <c r="BK162"/>
  <c r="BK154"/>
  <c i="14" r="J135"/>
  <c r="BK133"/>
  <c r="BK131"/>
  <c r="BK129"/>
  <c i="13" r="BK131"/>
  <c r="J129"/>
  <c i="12" r="J198"/>
  <c r="BK193"/>
  <c r="J191"/>
  <c r="BK186"/>
  <c r="BK180"/>
  <c r="J176"/>
  <c r="BK170"/>
  <c r="J168"/>
  <c r="J166"/>
  <c r="BK132"/>
  <c i="11" r="BK301"/>
  <c r="J301"/>
  <c r="BK299"/>
  <c r="J297"/>
  <c r="BK293"/>
  <c r="J293"/>
  <c r="BK291"/>
  <c r="BK288"/>
  <c r="BK286"/>
  <c r="BK284"/>
  <c r="J282"/>
  <c r="BK279"/>
  <c r="J277"/>
  <c r="J275"/>
  <c r="BK273"/>
  <c r="J268"/>
  <c r="BK264"/>
  <c r="BK256"/>
  <c r="J252"/>
  <c r="BK241"/>
  <c r="J239"/>
  <c r="BK235"/>
  <c r="BK231"/>
  <c r="BK225"/>
  <c r="J219"/>
  <c r="J217"/>
  <c r="BK215"/>
  <c r="J213"/>
  <c r="BK211"/>
  <c r="BK207"/>
  <c r="J201"/>
  <c r="BK193"/>
  <c r="BK189"/>
  <c r="BK187"/>
  <c r="BK185"/>
  <c r="J181"/>
  <c r="BK177"/>
  <c r="BK173"/>
  <c r="J162"/>
  <c r="BK137"/>
  <c r="BK135"/>
  <c i="10" r="J347"/>
  <c r="J343"/>
  <c r="BK338"/>
  <c r="BK326"/>
  <c r="J324"/>
  <c r="BK322"/>
  <c r="J319"/>
  <c r="BK311"/>
  <c r="BK307"/>
  <c r="J307"/>
  <c r="J303"/>
  <c r="BK296"/>
  <c r="J296"/>
  <c r="J289"/>
  <c r="J285"/>
  <c r="J272"/>
  <c r="J268"/>
  <c r="BK248"/>
  <c r="BK236"/>
  <c r="J234"/>
  <c r="J215"/>
  <c r="J205"/>
  <c r="J163"/>
  <c r="J159"/>
  <c r="J155"/>
  <c r="BK153"/>
  <c r="BK144"/>
  <c i="9" r="J487"/>
  <c r="BK479"/>
  <c r="J472"/>
  <c r="J469"/>
  <c r="BK467"/>
  <c r="J465"/>
  <c r="BK455"/>
  <c r="BK453"/>
  <c r="J451"/>
  <c r="BK425"/>
  <c r="J423"/>
  <c r="J410"/>
  <c r="J405"/>
  <c r="J396"/>
  <c r="BK394"/>
  <c r="BK392"/>
  <c r="J376"/>
  <c r="J374"/>
  <c r="J372"/>
  <c r="BK369"/>
  <c r="J356"/>
  <c r="BK347"/>
  <c r="BK332"/>
  <c r="BK328"/>
  <c r="J322"/>
  <c r="J311"/>
  <c r="BK267"/>
  <c r="J254"/>
  <c r="J252"/>
  <c r="BK248"/>
  <c r="BK246"/>
  <c r="J244"/>
  <c r="BK242"/>
  <c r="BK240"/>
  <c r="BK221"/>
  <c r="BK217"/>
  <c r="J217"/>
  <c r="BK215"/>
  <c r="J213"/>
  <c r="BK211"/>
  <c r="BK198"/>
  <c r="BK191"/>
  <c r="BK183"/>
  <c r="J181"/>
  <c r="BK170"/>
  <c r="BK138"/>
  <c r="J136"/>
  <c i="8" r="J340"/>
  <c r="J330"/>
  <c r="J321"/>
  <c r="BK317"/>
  <c r="BK311"/>
  <c r="BK303"/>
  <c r="BK301"/>
  <c r="BK285"/>
  <c r="J278"/>
  <c r="J274"/>
  <c r="J267"/>
  <c r="J242"/>
  <c r="BK229"/>
  <c r="J216"/>
  <c r="BK156"/>
  <c r="J152"/>
  <c r="J147"/>
  <c r="BK143"/>
  <c r="BK141"/>
  <c r="J137"/>
  <c i="7" r="BK416"/>
  <c r="J411"/>
  <c r="BK409"/>
  <c r="BK404"/>
  <c r="BK394"/>
  <c r="J391"/>
  <c r="J389"/>
  <c r="BK385"/>
  <c r="J367"/>
  <c r="J365"/>
  <c r="BK361"/>
  <c r="BK359"/>
  <c r="BK353"/>
  <c r="BK351"/>
  <c r="BK343"/>
  <c r="BK338"/>
  <c r="J336"/>
  <c r="BK330"/>
  <c r="BK324"/>
  <c r="J310"/>
  <c r="BK306"/>
  <c r="J304"/>
  <c r="J297"/>
  <c r="BK282"/>
  <c r="BK279"/>
  <c r="J277"/>
  <c r="J275"/>
  <c r="BK273"/>
  <c r="BK270"/>
  <c r="J268"/>
  <c r="BK259"/>
  <c r="J253"/>
  <c r="J250"/>
  <c r="BK244"/>
  <c r="J242"/>
  <c r="BK231"/>
  <c r="BK226"/>
  <c r="J220"/>
  <c r="J216"/>
  <c r="BK183"/>
  <c r="J174"/>
  <c r="BK170"/>
  <c r="J162"/>
  <c r="J154"/>
  <c r="J148"/>
  <c i="6" r="BK192"/>
  <c r="BK181"/>
  <c r="J164"/>
  <c r="J162"/>
  <c r="J155"/>
  <c r="J153"/>
  <c r="J149"/>
  <c r="BK147"/>
  <c r="BK145"/>
  <c r="J142"/>
  <c i="5" r="BK411"/>
  <c r="BK405"/>
  <c r="BK401"/>
  <c r="BK397"/>
  <c r="BK390"/>
  <c r="J383"/>
  <c r="BK379"/>
  <c r="J366"/>
  <c r="BK359"/>
  <c r="J331"/>
  <c r="J280"/>
  <c r="J265"/>
  <c r="J239"/>
  <c r="BK232"/>
  <c r="J220"/>
  <c r="BK218"/>
  <c r="J216"/>
  <c r="BK214"/>
  <c r="BK212"/>
  <c r="BK208"/>
  <c r="J199"/>
  <c r="BK191"/>
  <c r="J187"/>
  <c r="J181"/>
  <c r="BK179"/>
  <c r="BK177"/>
  <c r="J175"/>
  <c r="J172"/>
  <c r="J168"/>
  <c r="BK166"/>
  <c r="BK164"/>
  <c r="BK162"/>
  <c r="J160"/>
  <c r="BK158"/>
  <c r="BK156"/>
  <c r="BK153"/>
  <c r="J151"/>
  <c r="BK149"/>
  <c i="4" r="J863"/>
  <c r="J836"/>
  <c r="BK821"/>
  <c r="J813"/>
  <c r="BK811"/>
  <c r="BK808"/>
  <c r="J806"/>
  <c r="J796"/>
  <c r="BK776"/>
  <c r="J771"/>
  <c r="J766"/>
  <c r="J761"/>
  <c r="J753"/>
  <c r="BK748"/>
  <c r="BK745"/>
  <c r="BK741"/>
  <c r="J712"/>
  <c r="BK681"/>
  <c r="J662"/>
  <c r="BK658"/>
  <c r="J647"/>
  <c r="BK638"/>
  <c r="J631"/>
  <c r="BK616"/>
  <c r="J605"/>
  <c r="BK594"/>
  <c r="BK557"/>
  <c r="J542"/>
  <c r="BK532"/>
  <c r="BK524"/>
  <c r="J521"/>
  <c r="BK519"/>
  <c r="J513"/>
  <c r="J504"/>
  <c r="J500"/>
  <c r="J487"/>
  <c r="J483"/>
  <c r="BK480"/>
  <c r="BK476"/>
  <c r="BK472"/>
  <c r="J465"/>
  <c r="J424"/>
  <c r="BK417"/>
  <c r="J415"/>
  <c r="BK402"/>
  <c r="BK390"/>
  <c r="BK382"/>
  <c r="J380"/>
  <c r="J378"/>
  <c r="J327"/>
  <c r="BK311"/>
  <c r="J300"/>
  <c r="J278"/>
  <c r="BK268"/>
  <c r="J259"/>
  <c r="BK226"/>
  <c r="BK218"/>
  <c r="BK212"/>
  <c r="BK207"/>
  <c r="BK195"/>
  <c r="BK182"/>
  <c r="BK177"/>
  <c r="J171"/>
  <c r="BK162"/>
  <c r="J160"/>
  <c r="BK155"/>
  <c r="BK151"/>
  <c i="3" r="BK442"/>
  <c r="J435"/>
  <c r="J407"/>
  <c r="BK395"/>
  <c r="BK390"/>
  <c r="BK346"/>
  <c r="BK341"/>
  <c r="BK337"/>
  <c r="BK332"/>
  <c r="J327"/>
  <c r="BK323"/>
  <c r="J314"/>
  <c r="J291"/>
  <c r="BK274"/>
  <c r="BK261"/>
  <c r="BK241"/>
  <c r="J228"/>
  <c r="BK182"/>
  <c r="J177"/>
  <c r="BK153"/>
  <c i="2" r="BK141"/>
  <c r="BK139"/>
  <c i="18" r="J669"/>
  <c r="BK665"/>
  <c r="BK661"/>
  <c r="BK654"/>
  <c r="J652"/>
  <c r="J636"/>
  <c r="BK599"/>
  <c r="BK595"/>
  <c r="BK593"/>
  <c r="BK487"/>
  <c r="J476"/>
  <c r="BK472"/>
  <c r="BK469"/>
  <c r="BK466"/>
  <c r="J455"/>
  <c r="BK452"/>
  <c r="J450"/>
  <c r="J422"/>
  <c r="BK413"/>
  <c r="BK405"/>
  <c r="J402"/>
  <c r="BK392"/>
  <c r="J382"/>
  <c r="BK363"/>
  <c r="J359"/>
  <c r="BK348"/>
  <c r="BK346"/>
  <c r="J309"/>
  <c r="BK295"/>
  <c r="BK284"/>
  <c r="J255"/>
  <c r="BK220"/>
  <c r="BK194"/>
  <c r="BK185"/>
  <c r="J178"/>
  <c r="BK161"/>
  <c r="J142"/>
  <c i="17" r="J469"/>
  <c r="J447"/>
  <c r="J433"/>
  <c r="BK417"/>
  <c r="BK412"/>
  <c r="J408"/>
  <c r="J401"/>
  <c r="BK373"/>
  <c r="J359"/>
  <c r="BK357"/>
  <c r="J352"/>
  <c r="BK347"/>
  <c r="BK345"/>
  <c r="BK341"/>
  <c r="J339"/>
  <c r="BK334"/>
  <c r="BK332"/>
  <c r="J327"/>
  <c r="J325"/>
  <c r="BK312"/>
  <c r="J307"/>
  <c r="BK302"/>
  <c r="J285"/>
  <c r="J273"/>
  <c r="BK258"/>
  <c r="J245"/>
  <c r="J240"/>
  <c r="J229"/>
  <c r="J209"/>
  <c r="J194"/>
  <c r="J176"/>
  <c r="BK153"/>
  <c r="BK139"/>
  <c i="16" r="J133"/>
  <c r="J131"/>
  <c r="J129"/>
  <c r="BK126"/>
  <c i="15" r="BK312"/>
  <c r="BK309"/>
  <c r="J307"/>
  <c r="BK303"/>
  <c r="BK300"/>
  <c r="BK293"/>
  <c r="J289"/>
  <c r="J286"/>
  <c r="BK282"/>
  <c r="J280"/>
  <c r="BK276"/>
  <c r="J274"/>
  <c r="BK270"/>
  <c r="BK263"/>
  <c r="J231"/>
  <c r="J220"/>
  <c r="BK217"/>
  <c r="J213"/>
  <c r="J211"/>
  <c r="BK209"/>
  <c r="BK204"/>
  <c r="J195"/>
  <c r="J191"/>
  <c r="BK180"/>
  <c r="J171"/>
  <c r="J162"/>
  <c r="J158"/>
  <c r="J154"/>
  <c r="J147"/>
  <c r="J143"/>
  <c r="BK136"/>
  <c i="14" r="J133"/>
  <c r="J131"/>
  <c i="12" r="J207"/>
  <c r="J202"/>
  <c r="J193"/>
  <c r="BK191"/>
  <c r="J186"/>
  <c r="J184"/>
  <c r="J180"/>
  <c r="BK172"/>
  <c r="BK168"/>
  <c r="BK166"/>
  <c r="BK152"/>
  <c r="BK139"/>
  <c i="11" r="J264"/>
  <c r="BK252"/>
  <c r="BK248"/>
  <c r="BK239"/>
  <c r="J237"/>
  <c r="J235"/>
  <c r="BK233"/>
  <c r="BK227"/>
  <c r="BK221"/>
  <c r="J215"/>
  <c r="J211"/>
  <c r="J209"/>
  <c r="J207"/>
  <c r="BK205"/>
  <c r="J203"/>
  <c r="J199"/>
  <c r="BK197"/>
  <c r="J187"/>
  <c r="BK183"/>
  <c r="BK179"/>
  <c r="BK175"/>
  <c r="J173"/>
  <c r="BK166"/>
  <c r="BK162"/>
  <c r="J159"/>
  <c r="BK155"/>
  <c r="BK139"/>
  <c r="J135"/>
  <c i="10" r="BK347"/>
  <c r="BK343"/>
  <c r="J334"/>
  <c r="J330"/>
  <c r="J326"/>
  <c r="BK324"/>
  <c r="J322"/>
  <c r="BK319"/>
  <c r="J317"/>
  <c r="J315"/>
  <c r="BK289"/>
  <c r="J276"/>
  <c r="BK272"/>
  <c r="J264"/>
  <c r="BK257"/>
  <c r="J255"/>
  <c r="BK244"/>
  <c r="BK234"/>
  <c r="BK231"/>
  <c r="BK219"/>
  <c r="BK205"/>
  <c r="BK195"/>
  <c r="BK181"/>
  <c r="J172"/>
  <c r="BK163"/>
  <c r="J148"/>
  <c r="BK137"/>
  <c i="9" r="J479"/>
  <c r="BK465"/>
  <c r="J462"/>
  <c r="J455"/>
  <c r="BK451"/>
  <c r="BK442"/>
  <c r="BK438"/>
  <c r="BK423"/>
  <c r="BK421"/>
  <c r="J419"/>
  <c r="BK415"/>
  <c r="BK410"/>
  <c r="BK400"/>
  <c r="J394"/>
  <c r="BK385"/>
  <c r="BK356"/>
  <c r="BK349"/>
  <c r="BK345"/>
  <c r="J330"/>
  <c r="BK324"/>
  <c r="BK322"/>
  <c r="BK315"/>
  <c r="BK311"/>
  <c r="J298"/>
  <c r="J285"/>
  <c r="J283"/>
  <c r="BK270"/>
  <c r="J267"/>
  <c r="J265"/>
  <c r="BK262"/>
  <c r="BK260"/>
  <c r="BK252"/>
  <c r="J250"/>
  <c r="BK244"/>
  <c r="J242"/>
  <c r="J240"/>
  <c r="BK219"/>
  <c r="J215"/>
  <c r="BK213"/>
  <c r="J211"/>
  <c r="BK193"/>
  <c r="J189"/>
  <c r="J187"/>
  <c r="J183"/>
  <c r="J166"/>
  <c r="J162"/>
  <c r="BK154"/>
  <c r="J149"/>
  <c r="J147"/>
  <c r="BK136"/>
  <c i="8" r="BK344"/>
  <c r="J344"/>
  <c r="BK338"/>
  <c r="J326"/>
  <c r="J317"/>
  <c r="BK309"/>
  <c r="J301"/>
  <c r="BK294"/>
  <c r="BK274"/>
  <c r="BK267"/>
  <c r="BK263"/>
  <c r="J259"/>
  <c r="BK238"/>
  <c r="J212"/>
  <c r="J203"/>
  <c r="J196"/>
  <c r="BK183"/>
  <c r="J179"/>
  <c r="J165"/>
  <c r="BK161"/>
  <c r="J156"/>
  <c i="7" r="J414"/>
  <c r="BK411"/>
  <c r="BK400"/>
  <c r="J385"/>
  <c r="BK369"/>
  <c r="BK367"/>
  <c r="J355"/>
  <c r="J345"/>
  <c r="J343"/>
  <c r="BK340"/>
  <c r="J334"/>
  <c r="BK332"/>
  <c r="J330"/>
  <c r="BK328"/>
  <c r="BK326"/>
  <c r="J322"/>
  <c r="J318"/>
  <c r="BK316"/>
  <c r="J312"/>
  <c r="BK310"/>
  <c r="BK301"/>
  <c r="J299"/>
  <c r="J295"/>
  <c r="BK292"/>
  <c r="J290"/>
  <c r="BK286"/>
  <c r="J284"/>
  <c r="J282"/>
  <c r="J279"/>
  <c r="BK275"/>
  <c r="J273"/>
  <c r="BK266"/>
  <c r="J264"/>
  <c r="J261"/>
  <c r="J257"/>
  <c r="BK242"/>
  <c r="BK240"/>
  <c r="BK236"/>
  <c r="J231"/>
  <c r="J224"/>
  <c r="BK212"/>
  <c r="J208"/>
  <c r="BK186"/>
  <c r="BK174"/>
  <c r="J170"/>
  <c r="J158"/>
  <c r="BK152"/>
  <c r="BK148"/>
  <c i="6" r="J217"/>
  <c r="BK212"/>
  <c r="BK210"/>
  <c r="J206"/>
  <c r="J192"/>
  <c r="J172"/>
  <c r="BK162"/>
  <c r="BK155"/>
  <c r="BK153"/>
  <c r="J147"/>
  <c r="J135"/>
  <c i="5" r="BK409"/>
  <c r="BK375"/>
  <c r="BK366"/>
  <c r="J359"/>
  <c r="J348"/>
  <c r="BK313"/>
  <c r="BK302"/>
  <c r="BK287"/>
  <c r="BK280"/>
  <c r="J261"/>
  <c r="J250"/>
  <c r="BK239"/>
  <c r="BK236"/>
  <c r="J232"/>
  <c r="J226"/>
  <c r="J222"/>
  <c r="J212"/>
  <c r="BK201"/>
  <c r="J197"/>
  <c r="BK195"/>
  <c r="J193"/>
  <c r="BK187"/>
  <c r="J183"/>
  <c r="J162"/>
  <c r="BK151"/>
  <c r="J136"/>
  <c i="4" r="J875"/>
  <c r="BK863"/>
  <c r="J858"/>
  <c r="J847"/>
  <c r="BK842"/>
  <c r="BK813"/>
  <c r="J808"/>
  <c r="BK791"/>
  <c r="J781"/>
  <c r="BK766"/>
  <c r="BK761"/>
  <c r="J745"/>
  <c r="J741"/>
  <c r="J728"/>
  <c r="BK725"/>
  <c r="BK689"/>
  <c r="BK684"/>
  <c r="BK666"/>
  <c r="J664"/>
  <c r="J658"/>
  <c r="BK647"/>
  <c r="J642"/>
  <c r="J627"/>
  <c r="J616"/>
  <c r="BK552"/>
  <c r="BK545"/>
  <c r="BK535"/>
  <c r="J532"/>
  <c r="J517"/>
  <c r="BK510"/>
  <c r="BK507"/>
  <c r="BK504"/>
  <c r="BK500"/>
  <c r="J496"/>
  <c r="J492"/>
  <c r="J485"/>
  <c r="BK483"/>
  <c r="J476"/>
  <c r="J460"/>
  <c r="J455"/>
  <c r="BK450"/>
  <c r="J445"/>
  <c r="BK431"/>
  <c r="BK424"/>
  <c r="J417"/>
  <c r="J398"/>
  <c r="J390"/>
  <c r="J386"/>
  <c r="J376"/>
  <c r="BK371"/>
  <c r="J366"/>
  <c r="BK361"/>
  <c r="J356"/>
  <c r="BK352"/>
  <c r="J341"/>
  <c r="BK300"/>
  <c r="J289"/>
  <c r="J273"/>
  <c r="J268"/>
  <c r="J252"/>
  <c r="J243"/>
  <c r="BK241"/>
  <c r="J230"/>
  <c r="BK222"/>
  <c r="J214"/>
  <c r="J207"/>
  <c r="BK191"/>
  <c r="BK187"/>
  <c r="BK165"/>
  <c r="J162"/>
  <c r="BK160"/>
  <c r="BK149"/>
  <c i="3" r="BK455"/>
  <c r="J455"/>
  <c r="BK450"/>
  <c r="J450"/>
  <c r="J442"/>
  <c r="BK435"/>
  <c r="J421"/>
  <c r="BK361"/>
  <c r="J356"/>
  <c r="J341"/>
  <c r="J337"/>
  <c r="J332"/>
  <c r="J318"/>
  <c r="BK250"/>
  <c r="J243"/>
  <c r="J208"/>
  <c r="J195"/>
  <c r="J182"/>
  <c i="2" r="J139"/>
  <c r="J134"/>
  <c i="1" r="AS117"/>
  <c r="AS101"/>
  <c r="AS97"/>
  <c i="18" r="BK669"/>
  <c r="J665"/>
  <c r="J661"/>
  <c r="J659"/>
  <c r="J656"/>
  <c r="BK652"/>
  <c r="BK645"/>
  <c r="BK640"/>
  <c r="J633"/>
  <c r="BK631"/>
  <c r="BK604"/>
  <c r="J595"/>
  <c r="J593"/>
  <c r="J550"/>
  <c r="J504"/>
  <c r="BK476"/>
  <c r="J472"/>
  <c r="J469"/>
  <c r="BK455"/>
  <c r="J444"/>
  <c r="J433"/>
  <c r="BK419"/>
  <c r="J413"/>
  <c r="BK388"/>
  <c r="J385"/>
  <c r="BK380"/>
  <c r="J376"/>
  <c r="J368"/>
  <c r="BK359"/>
  <c r="J357"/>
  <c r="J348"/>
  <c r="J346"/>
  <c r="BK273"/>
  <c r="BK260"/>
  <c r="J225"/>
  <c r="J220"/>
  <c r="BK207"/>
  <c r="J194"/>
  <c r="J189"/>
  <c r="BK142"/>
  <c r="J140"/>
  <c i="17" r="J481"/>
  <c r="BK469"/>
  <c r="J458"/>
  <c r="BK447"/>
  <c r="BK401"/>
  <c r="BK396"/>
  <c r="J384"/>
  <c r="J368"/>
  <c r="BK359"/>
  <c r="BK352"/>
  <c r="J347"/>
  <c r="J334"/>
  <c r="J332"/>
  <c i="9" r="BK187"/>
  <c r="BK185"/>
  <c r="BK181"/>
  <c r="J174"/>
  <c r="J172"/>
  <c r="J170"/>
  <c r="BK158"/>
  <c r="BK152"/>
  <c r="BK149"/>
  <c r="J138"/>
  <c i="8" r="BK330"/>
  <c r="BK321"/>
  <c r="BK313"/>
  <c r="J311"/>
  <c r="J303"/>
  <c r="J285"/>
  <c r="BK278"/>
  <c r="BK259"/>
  <c r="BK242"/>
  <c r="BK216"/>
  <c r="BK212"/>
  <c r="BK203"/>
  <c r="BK196"/>
  <c r="J183"/>
  <c r="J172"/>
  <c r="J170"/>
  <c r="J158"/>
  <c r="J143"/>
  <c r="J141"/>
  <c i="7" r="BK420"/>
  <c r="J420"/>
  <c r="BK418"/>
  <c r="J418"/>
  <c r="J416"/>
  <c r="BK414"/>
  <c r="J409"/>
  <c r="J406"/>
  <c r="J404"/>
  <c r="J402"/>
  <c r="J400"/>
  <c r="J394"/>
  <c r="BK391"/>
  <c r="BK389"/>
  <c r="BK383"/>
  <c r="J378"/>
  <c r="J369"/>
  <c r="J363"/>
  <c r="J357"/>
  <c r="BK355"/>
  <c r="BK349"/>
  <c r="J347"/>
  <c r="J338"/>
  <c r="BK336"/>
  <c r="J332"/>
  <c r="J326"/>
  <c r="J324"/>
  <c r="BK322"/>
  <c r="BK320"/>
  <c r="BK318"/>
  <c r="J316"/>
  <c r="BK314"/>
  <c r="J308"/>
  <c r="BK304"/>
  <c r="J301"/>
  <c r="BK299"/>
  <c r="BK297"/>
  <c r="BK295"/>
  <c r="BK288"/>
  <c r="BK284"/>
  <c r="BK277"/>
  <c r="BK268"/>
  <c r="BK261"/>
  <c r="J259"/>
  <c r="BK257"/>
  <c r="J255"/>
  <c r="BK250"/>
  <c r="J248"/>
  <c r="BK246"/>
  <c r="J244"/>
  <c r="BK222"/>
  <c r="BK220"/>
  <c r="J218"/>
  <c r="BK216"/>
  <c r="J212"/>
  <c r="J195"/>
  <c r="J168"/>
  <c r="BK154"/>
  <c r="J152"/>
  <c i="6" r="BK217"/>
  <c r="J212"/>
  <c r="J181"/>
  <c r="BK177"/>
  <c r="J168"/>
  <c r="BK160"/>
  <c r="BK157"/>
  <c r="BK149"/>
  <c r="BK138"/>
  <c i="5" r="BK424"/>
  <c r="J424"/>
  <c r="BK422"/>
  <c r="J422"/>
  <c r="J397"/>
  <c r="J379"/>
  <c r="BK348"/>
  <c r="BK331"/>
  <c r="BK320"/>
  <c r="J313"/>
  <c r="BK265"/>
  <c r="BK261"/>
  <c r="BK250"/>
  <c r="BK230"/>
  <c r="BK228"/>
  <c r="BK226"/>
  <c r="BK222"/>
  <c r="BK220"/>
  <c r="J218"/>
  <c r="BK216"/>
  <c r="J210"/>
  <c r="BK204"/>
  <c r="J201"/>
  <c r="BK199"/>
  <c r="BK197"/>
  <c r="J195"/>
  <c r="BK183"/>
  <c r="BK181"/>
  <c r="J179"/>
  <c r="J177"/>
  <c r="BK175"/>
  <c r="BK172"/>
  <c r="BK160"/>
  <c r="J158"/>
  <c r="J149"/>
  <c r="J146"/>
  <c r="J144"/>
  <c r="BK142"/>
  <c r="BK140"/>
  <c i="4" r="BK891"/>
  <c r="J891"/>
  <c r="BK885"/>
  <c r="J885"/>
  <c r="BK881"/>
  <c r="J881"/>
  <c r="BK879"/>
  <c r="J879"/>
  <c r="BK877"/>
  <c r="J877"/>
  <c r="BK875"/>
  <c r="J839"/>
  <c r="BK836"/>
  <c r="J821"/>
  <c r="BK801"/>
  <c r="BK796"/>
  <c r="BK786"/>
  <c r="J776"/>
  <c r="BK758"/>
  <c r="BK728"/>
  <c r="J725"/>
  <c r="BK712"/>
  <c r="J710"/>
  <c r="J697"/>
  <c r="J694"/>
  <c r="J692"/>
  <c r="J689"/>
  <c r="BK677"/>
  <c r="BK664"/>
  <c r="BK642"/>
  <c r="J638"/>
  <c r="BK631"/>
  <c r="J600"/>
  <c r="J594"/>
  <c r="BK583"/>
  <c r="BK571"/>
  <c r="J557"/>
  <c r="J552"/>
  <c r="J540"/>
  <c r="J529"/>
  <c r="J507"/>
  <c r="BK496"/>
  <c r="BK492"/>
  <c r="BK487"/>
  <c r="BK485"/>
  <c r="J480"/>
  <c r="BK460"/>
  <c r="BK455"/>
  <c r="BK445"/>
  <c r="J438"/>
  <c r="J431"/>
  <c r="BK410"/>
  <c r="BK406"/>
  <c r="J402"/>
  <c r="BK394"/>
  <c r="BK386"/>
  <c r="J382"/>
  <c r="BK376"/>
  <c r="J371"/>
  <c r="BK366"/>
  <c r="J361"/>
  <c r="BK341"/>
  <c r="J332"/>
  <c r="BK322"/>
  <c r="J311"/>
  <c r="BK259"/>
  <c r="BK252"/>
  <c r="BK234"/>
  <c r="BK230"/>
  <c r="J226"/>
  <c r="J222"/>
  <c r="BK198"/>
  <c r="J191"/>
  <c r="J187"/>
  <c r="BK173"/>
  <c r="BK171"/>
  <c r="J165"/>
  <c r="J151"/>
  <c i="3" r="BK421"/>
  <c r="BK407"/>
  <c r="J395"/>
  <c r="J382"/>
  <c r="J368"/>
  <c r="BK356"/>
  <c r="J351"/>
  <c r="J346"/>
  <c r="BK327"/>
  <c r="J323"/>
  <c r="BK316"/>
  <c r="BK314"/>
  <c r="J309"/>
  <c r="BK291"/>
  <c r="BK270"/>
  <c r="J261"/>
  <c r="J241"/>
  <c r="BK228"/>
  <c r="BK221"/>
  <c r="BK195"/>
  <c r="BK170"/>
  <c r="J153"/>
  <c r="BK138"/>
  <c i="2" r="BK137"/>
  <c r="BK134"/>
  <c r="J132"/>
  <c r="BK128"/>
  <c i="1" r="AS107"/>
  <c i="18" r="BK695"/>
  <c r="J695"/>
  <c r="BK684"/>
  <c r="J684"/>
  <c r="BK674"/>
  <c r="J674"/>
  <c r="BK659"/>
  <c r="BK656"/>
  <c r="J654"/>
  <c r="J645"/>
  <c r="J640"/>
  <c r="BK636"/>
  <c r="BK633"/>
  <c r="BK620"/>
  <c r="J615"/>
  <c r="J604"/>
  <c r="BK550"/>
  <c r="J548"/>
  <c r="BK507"/>
  <c r="BK502"/>
  <c r="J487"/>
  <c r="BK450"/>
  <c r="J448"/>
  <c r="BK433"/>
  <c r="BK422"/>
  <c r="J419"/>
  <c r="J417"/>
  <c r="J405"/>
  <c r="BK402"/>
  <c r="J397"/>
  <c r="J388"/>
  <c r="J380"/>
  <c r="BK376"/>
  <c r="J372"/>
  <c r="BK357"/>
  <c r="J352"/>
  <c r="BK305"/>
  <c r="BK300"/>
  <c r="J295"/>
  <c r="J284"/>
  <c r="J242"/>
  <c r="BK229"/>
  <c r="BK225"/>
  <c r="J207"/>
  <c r="BK178"/>
  <c r="J161"/>
  <c r="BK140"/>
  <c i="17" r="BK433"/>
  <c r="BK420"/>
  <c r="J417"/>
  <c r="BK408"/>
  <c r="J396"/>
  <c r="J380"/>
  <c r="BK363"/>
  <c r="J361"/>
  <c r="J345"/>
  <c r="BK339"/>
  <c r="J337"/>
  <c r="BK327"/>
  <c r="BK325"/>
  <c r="J312"/>
  <c r="J302"/>
  <c r="BK260"/>
  <c r="J258"/>
  <c r="BK229"/>
  <c r="BK216"/>
  <c r="BK194"/>
  <c r="BK176"/>
  <c r="BK167"/>
  <c r="J153"/>
  <c r="BK149"/>
  <c i="16" r="BK131"/>
  <c r="BK129"/>
  <c r="J126"/>
  <c i="15" r="J312"/>
  <c r="J309"/>
  <c r="BK307"/>
  <c r="J303"/>
  <c r="J297"/>
  <c r="BK286"/>
  <c r="J282"/>
  <c r="J276"/>
  <c r="BK267"/>
  <c r="J265"/>
  <c r="J263"/>
  <c r="J261"/>
  <c r="BK257"/>
  <c r="BK246"/>
  <c r="J244"/>
  <c r="BK239"/>
  <c r="J235"/>
  <c r="J224"/>
  <c r="BK220"/>
  <c r="BK215"/>
  <c r="BK213"/>
  <c r="J209"/>
  <c r="J207"/>
  <c r="BK200"/>
  <c r="J197"/>
  <c r="BK195"/>
  <c r="BK186"/>
  <c r="J180"/>
  <c r="J178"/>
  <c r="BK176"/>
  <c r="BK171"/>
  <c r="BK158"/>
  <c r="BK147"/>
  <c r="BK143"/>
  <c r="J136"/>
  <c i="14" r="BK135"/>
  <c r="J129"/>
  <c i="13" r="J131"/>
  <c r="BK129"/>
  <c i="12" r="BK207"/>
  <c r="BK202"/>
  <c r="BK198"/>
  <c r="BK184"/>
  <c r="BK176"/>
  <c r="J172"/>
  <c r="J170"/>
  <c r="J152"/>
  <c r="J139"/>
  <c r="J132"/>
  <c i="11" r="J299"/>
  <c r="BK297"/>
  <c r="J291"/>
  <c r="J288"/>
  <c r="J286"/>
  <c r="J284"/>
  <c r="BK282"/>
  <c r="J279"/>
  <c r="BK277"/>
  <c r="BK275"/>
  <c r="J273"/>
  <c r="BK268"/>
  <c r="J256"/>
  <c r="J248"/>
  <c r="J241"/>
  <c r="BK237"/>
  <c r="J233"/>
  <c r="J231"/>
  <c r="J227"/>
  <c r="J225"/>
  <c r="J221"/>
  <c r="BK219"/>
  <c r="BK217"/>
  <c r="BK213"/>
  <c r="BK209"/>
  <c r="J205"/>
  <c r="BK203"/>
  <c r="BK201"/>
  <c r="BK199"/>
  <c r="J197"/>
  <c r="J193"/>
  <c r="J189"/>
  <c r="J185"/>
  <c r="J183"/>
  <c r="BK181"/>
  <c r="J179"/>
  <c r="J177"/>
  <c r="J175"/>
  <c r="J166"/>
  <c r="BK159"/>
  <c r="J155"/>
  <c r="BK152"/>
  <c r="J152"/>
  <c r="BK149"/>
  <c r="J149"/>
  <c r="BK147"/>
  <c r="J147"/>
  <c r="BK145"/>
  <c r="J145"/>
  <c r="BK141"/>
  <c r="J141"/>
  <c r="J139"/>
  <c r="J137"/>
  <c i="10" r="J338"/>
  <c r="BK334"/>
  <c r="BK330"/>
  <c r="BK317"/>
  <c r="BK315"/>
  <c r="J311"/>
  <c r="BK303"/>
  <c r="BK285"/>
  <c r="BK276"/>
  <c r="BK268"/>
  <c r="BK264"/>
  <c r="J257"/>
  <c r="BK255"/>
  <c r="J248"/>
  <c r="J244"/>
  <c r="J236"/>
  <c r="J231"/>
  <c r="J219"/>
  <c r="BK215"/>
  <c r="J195"/>
  <c r="J181"/>
  <c r="BK172"/>
  <c r="BK159"/>
  <c r="BK155"/>
  <c r="J153"/>
  <c r="BK148"/>
  <c r="J144"/>
  <c r="J137"/>
  <c i="9" r="BK492"/>
  <c r="J492"/>
  <c r="BK487"/>
  <c r="BK472"/>
  <c r="BK469"/>
  <c r="J467"/>
  <c r="BK462"/>
  <c r="J453"/>
  <c r="J442"/>
  <c r="J438"/>
  <c r="J425"/>
  <c r="J421"/>
  <c r="BK419"/>
  <c r="J415"/>
  <c r="BK405"/>
  <c r="J400"/>
  <c r="BK396"/>
  <c r="J392"/>
  <c r="J385"/>
  <c r="BK376"/>
  <c r="BK374"/>
  <c r="BK372"/>
  <c r="J369"/>
  <c r="J349"/>
  <c r="J347"/>
  <c r="J345"/>
  <c r="J332"/>
  <c r="BK330"/>
  <c r="J328"/>
  <c r="J324"/>
  <c r="J315"/>
  <c r="BK298"/>
  <c r="BK285"/>
  <c r="BK283"/>
  <c r="J270"/>
  <c r="BK265"/>
  <c r="J262"/>
  <c r="J260"/>
  <c r="BK258"/>
  <c r="J258"/>
  <c r="BK256"/>
  <c r="J256"/>
  <c r="BK254"/>
  <c r="BK250"/>
  <c r="J248"/>
  <c r="J246"/>
  <c r="J221"/>
  <c r="J219"/>
  <c r="J198"/>
  <c r="J193"/>
  <c r="J191"/>
  <c r="BK189"/>
  <c r="J185"/>
  <c r="BK174"/>
  <c r="BK172"/>
  <c r="BK166"/>
  <c r="BK162"/>
  <c r="J158"/>
  <c r="J154"/>
  <c r="J152"/>
  <c r="BK147"/>
  <c i="8" r="BK340"/>
  <c r="J338"/>
  <c r="BK326"/>
  <c r="J313"/>
  <c r="J309"/>
  <c r="J294"/>
  <c r="J263"/>
  <c r="J238"/>
  <c r="J229"/>
  <c r="BK179"/>
  <c r="BK172"/>
  <c r="BK170"/>
  <c r="BK165"/>
  <c r="J161"/>
  <c r="BK158"/>
  <c r="BK152"/>
  <c r="BK147"/>
  <c r="BK137"/>
  <c i="7" r="BK406"/>
  <c r="BK402"/>
  <c r="J383"/>
  <c r="BK378"/>
  <c r="BK365"/>
  <c r="BK363"/>
  <c r="J361"/>
  <c r="J359"/>
  <c r="BK357"/>
  <c r="J353"/>
  <c r="J351"/>
  <c r="J349"/>
  <c r="BK347"/>
  <c r="BK345"/>
  <c r="J340"/>
  <c r="BK334"/>
  <c r="J328"/>
  <c r="J320"/>
  <c r="J314"/>
  <c r="BK312"/>
  <c r="BK308"/>
  <c r="J306"/>
  <c r="J292"/>
  <c r="BK290"/>
  <c r="J288"/>
  <c r="J286"/>
  <c r="J270"/>
  <c r="J266"/>
  <c r="BK264"/>
  <c r="BK255"/>
  <c r="BK253"/>
  <c r="BK248"/>
  <c r="J246"/>
  <c r="J240"/>
  <c r="J236"/>
  <c r="J226"/>
  <c r="BK224"/>
  <c r="J222"/>
  <c r="BK218"/>
  <c r="BK208"/>
  <c r="BK195"/>
  <c r="J186"/>
  <c r="J183"/>
  <c r="BK168"/>
  <c r="BK162"/>
  <c r="BK158"/>
  <c i="6" r="J210"/>
  <c r="BK206"/>
  <c r="J177"/>
  <c r="BK172"/>
  <c r="BK168"/>
  <c r="BK164"/>
  <c r="J160"/>
  <c r="J157"/>
  <c r="J145"/>
  <c r="BK142"/>
  <c r="J138"/>
  <c r="BK135"/>
  <c i="5" r="J411"/>
  <c r="J409"/>
  <c r="J405"/>
  <c r="J401"/>
  <c r="J390"/>
  <c r="BK383"/>
  <c r="J375"/>
  <c r="J320"/>
  <c r="J302"/>
  <c r="J287"/>
  <c r="J236"/>
  <c r="J230"/>
  <c r="J228"/>
  <c r="J214"/>
  <c r="BK210"/>
  <c r="J208"/>
  <c r="J204"/>
  <c r="BK193"/>
  <c r="J191"/>
  <c r="BK168"/>
  <c r="J166"/>
  <c r="J164"/>
  <c r="J156"/>
  <c r="J153"/>
  <c r="BK146"/>
  <c r="BK144"/>
  <c r="J142"/>
  <c r="J140"/>
  <c r="BK136"/>
  <c i="4" r="BK858"/>
  <c r="BK847"/>
  <c r="J842"/>
  <c r="BK839"/>
  <c r="J811"/>
  <c r="BK806"/>
  <c r="J801"/>
  <c r="J791"/>
  <c r="J786"/>
  <c r="BK781"/>
  <c r="BK771"/>
  <c r="J758"/>
  <c r="BK753"/>
  <c r="J748"/>
  <c r="BK710"/>
  <c r="BK697"/>
  <c r="BK694"/>
  <c r="BK692"/>
  <c r="J684"/>
  <c r="J681"/>
  <c r="J677"/>
  <c r="J666"/>
  <c r="BK662"/>
  <c r="BK627"/>
  <c r="BK605"/>
  <c r="BK600"/>
  <c r="J583"/>
  <c r="J571"/>
  <c r="J545"/>
  <c r="BK542"/>
  <c r="BK540"/>
  <c r="J535"/>
  <c r="BK529"/>
  <c r="J524"/>
  <c r="BK521"/>
  <c r="J519"/>
  <c r="BK517"/>
  <c r="BK513"/>
  <c r="J510"/>
  <c r="J472"/>
  <c r="BK465"/>
  <c r="J450"/>
  <c r="BK438"/>
  <c r="BK415"/>
  <c r="J410"/>
  <c r="J406"/>
  <c r="BK398"/>
  <c r="J394"/>
  <c r="BK380"/>
  <c r="BK378"/>
  <c r="BK356"/>
  <c r="J352"/>
  <c r="BK332"/>
  <c r="BK327"/>
  <c r="J322"/>
  <c r="BK289"/>
  <c r="BK278"/>
  <c r="BK273"/>
  <c r="BK243"/>
  <c r="J241"/>
  <c r="J234"/>
  <c r="J218"/>
  <c r="BK214"/>
  <c r="J212"/>
  <c r="J198"/>
  <c r="J195"/>
  <c r="J182"/>
  <c r="J177"/>
  <c r="J173"/>
  <c r="J155"/>
  <c r="J149"/>
  <c i="3" r="J390"/>
  <c r="BK382"/>
  <c r="BK368"/>
  <c r="J361"/>
  <c r="BK351"/>
  <c r="BK318"/>
  <c r="J316"/>
  <c r="BK309"/>
  <c r="J274"/>
  <c r="J270"/>
  <c r="J250"/>
  <c r="BK243"/>
  <c r="J221"/>
  <c r="BK208"/>
  <c r="BK177"/>
  <c r="J170"/>
  <c r="J138"/>
  <c i="2" r="J141"/>
  <c r="J137"/>
  <c r="BK132"/>
  <c r="J128"/>
  <c i="1" r="AS104"/>
  <c i="2" l="1" r="P131"/>
  <c r="P130"/>
  <c r="P125"/>
  <c i="1" r="AU96"/>
  <c i="2" r="P136"/>
  <c i="3" r="P137"/>
  <c r="T313"/>
  <c r="BK389"/>
  <c r="J389"/>
  <c r="J107"/>
  <c i="4" r="R148"/>
  <c r="R181"/>
  <c r="P197"/>
  <c r="R277"/>
  <c r="T482"/>
  <c r="R495"/>
  <c r="P523"/>
  <c r="P544"/>
  <c r="R683"/>
  <c r="R691"/>
  <c r="P696"/>
  <c r="R747"/>
  <c r="P760"/>
  <c r="R810"/>
  <c r="R820"/>
  <c r="P841"/>
  <c r="T874"/>
  <c i="5" r="BK148"/>
  <c r="J148"/>
  <c r="J105"/>
  <c r="R148"/>
  <c r="R155"/>
  <c r="R174"/>
  <c r="R203"/>
  <c r="T238"/>
  <c i="6" r="P137"/>
  <c r="P133"/>
  <c r="P132"/>
  <c i="1" r="AU103"/>
  <c i="6" r="P144"/>
  <c r="P159"/>
  <c r="P180"/>
  <c r="P179"/>
  <c i="7" r="P147"/>
  <c r="P167"/>
  <c r="P185"/>
  <c r="P172"/>
  <c r="BK239"/>
  <c r="J239"/>
  <c r="J109"/>
  <c r="R239"/>
  <c r="T252"/>
  <c r="T263"/>
  <c r="T281"/>
  <c r="R294"/>
  <c r="P303"/>
  <c r="R342"/>
  <c r="P382"/>
  <c r="R399"/>
  <c r="P408"/>
  <c r="R413"/>
  <c i="8" r="T136"/>
  <c r="R151"/>
  <c r="R160"/>
  <c r="BK169"/>
  <c r="J169"/>
  <c r="J105"/>
  <c r="BK308"/>
  <c r="J308"/>
  <c r="J106"/>
  <c r="R337"/>
  <c r="R328"/>
  <c i="9" r="P135"/>
  <c r="BK151"/>
  <c r="J151"/>
  <c r="J103"/>
  <c r="BK169"/>
  <c r="BK269"/>
  <c r="J269"/>
  <c r="J107"/>
  <c r="P269"/>
  <c r="BK464"/>
  <c r="J464"/>
  <c r="J108"/>
  <c r="P464"/>
  <c r="T464"/>
  <c r="T471"/>
  <c i="10" r="T136"/>
  <c r="BK233"/>
  <c r="J233"/>
  <c r="J105"/>
  <c r="P233"/>
  <c r="R233"/>
  <c r="T233"/>
  <c r="BK243"/>
  <c r="J243"/>
  <c r="J106"/>
  <c r="P243"/>
  <c r="R243"/>
  <c r="T243"/>
  <c r="T321"/>
  <c i="11" r="BK134"/>
  <c r="J134"/>
  <c r="J102"/>
  <c r="P134"/>
  <c r="P133"/>
  <c r="BK144"/>
  <c r="J144"/>
  <c r="J104"/>
  <c r="R144"/>
  <c r="BK154"/>
  <c r="J154"/>
  <c r="J105"/>
  <c r="R154"/>
  <c r="P161"/>
  <c r="BK281"/>
  <c r="J281"/>
  <c r="J107"/>
  <c r="R281"/>
  <c r="R290"/>
  <c i="12" r="T131"/>
  <c r="T165"/>
  <c r="P190"/>
  <c i="13" r="BK128"/>
  <c r="J128"/>
  <c r="J102"/>
  <c r="P128"/>
  <c r="P127"/>
  <c r="P126"/>
  <c i="1" r="AU112"/>
  <c i="14" r="BK128"/>
  <c r="J128"/>
  <c r="J102"/>
  <c r="R128"/>
  <c r="R127"/>
  <c r="R126"/>
  <c i="15" r="P135"/>
  <c r="BK190"/>
  <c r="J190"/>
  <c r="J102"/>
  <c r="R190"/>
  <c r="P199"/>
  <c r="BK206"/>
  <c r="J206"/>
  <c r="J104"/>
  <c r="T206"/>
  <c r="T219"/>
  <c r="T243"/>
  <c r="BK273"/>
  <c r="J273"/>
  <c r="J109"/>
  <c r="R273"/>
  <c r="P302"/>
  <c i="16" r="BK128"/>
  <c r="J128"/>
  <c r="J101"/>
  <c r="R128"/>
  <c r="R124"/>
  <c r="R123"/>
  <c i="17" r="BK148"/>
  <c r="J148"/>
  <c r="J103"/>
  <c r="P336"/>
  <c r="BK395"/>
  <c r="J395"/>
  <c r="J108"/>
  <c r="P446"/>
  <c i="18" r="R139"/>
  <c r="P193"/>
  <c r="P367"/>
  <c r="T391"/>
  <c r="BK421"/>
  <c r="J421"/>
  <c r="J108"/>
  <c r="BK454"/>
  <c r="J454"/>
  <c r="J109"/>
  <c r="P471"/>
  <c r="P506"/>
  <c r="BK673"/>
  <c r="J673"/>
  <c r="J113"/>
  <c i="2" r="BK131"/>
  <c r="BK136"/>
  <c r="J136"/>
  <c r="J103"/>
  <c i="3" r="BK137"/>
  <c r="J137"/>
  <c r="J102"/>
  <c r="BK313"/>
  <c r="J313"/>
  <c r="J103"/>
  <c r="T389"/>
  <c r="T366"/>
  <c i="4" r="BK148"/>
  <c r="BK181"/>
  <c r="J181"/>
  <c r="J103"/>
  <c r="BK197"/>
  <c r="J197"/>
  <c r="J104"/>
  <c r="T277"/>
  <c r="R482"/>
  <c r="BK495"/>
  <c r="BK523"/>
  <c r="J523"/>
  <c r="J110"/>
  <c r="T544"/>
  <c r="BK691"/>
  <c r="J691"/>
  <c r="J113"/>
  <c r="T691"/>
  <c r="BK696"/>
  <c r="J696"/>
  <c r="J114"/>
  <c r="BK747"/>
  <c r="J747"/>
  <c r="J115"/>
  <c r="BK760"/>
  <c r="J760"/>
  <c r="J116"/>
  <c r="BK810"/>
  <c r="J810"/>
  <c r="J117"/>
  <c r="P820"/>
  <c r="R841"/>
  <c r="P874"/>
  <c i="5" r="P139"/>
  <c r="T148"/>
  <c r="BK174"/>
  <c r="J174"/>
  <c r="J107"/>
  <c r="BK203"/>
  <c r="J203"/>
  <c r="J108"/>
  <c r="R238"/>
  <c i="6" r="R137"/>
  <c r="R133"/>
  <c r="R132"/>
  <c r="R144"/>
  <c r="T159"/>
  <c r="R180"/>
  <c r="R179"/>
  <c i="7" r="BK147"/>
  <c r="J147"/>
  <c r="J102"/>
  <c r="BK167"/>
  <c r="J167"/>
  <c r="J103"/>
  <c r="BK185"/>
  <c r="J185"/>
  <c r="J106"/>
  <c r="BK252"/>
  <c r="J252"/>
  <c r="J110"/>
  <c r="R252"/>
  <c r="P263"/>
  <c r="P272"/>
  <c r="BK281"/>
  <c r="J281"/>
  <c r="J113"/>
  <c r="BK294"/>
  <c r="J294"/>
  <c r="J114"/>
  <c r="T294"/>
  <c r="R303"/>
  <c r="P342"/>
  <c r="T382"/>
  <c r="P399"/>
  <c r="BK413"/>
  <c r="J413"/>
  <c r="J121"/>
  <c i="8" r="P136"/>
  <c r="P151"/>
  <c r="T169"/>
  <c r="R308"/>
  <c r="P337"/>
  <c r="P328"/>
  <c i="17" r="R148"/>
  <c r="R137"/>
  <c r="BK336"/>
  <c r="J336"/>
  <c r="J104"/>
  <c r="T395"/>
  <c r="T382"/>
  <c r="T446"/>
  <c i="18" r="BK139"/>
  <c r="J139"/>
  <c r="J102"/>
  <c r="T193"/>
  <c r="T367"/>
  <c r="P391"/>
  <c r="R421"/>
  <c r="R454"/>
  <c r="T471"/>
  <c r="T506"/>
  <c r="R635"/>
  <c r="P673"/>
  <c i="2" r="T131"/>
  <c r="R136"/>
  <c i="3" r="T137"/>
  <c r="T136"/>
  <c r="R313"/>
  <c r="P389"/>
  <c r="P366"/>
  <c i="4" r="T148"/>
  <c r="T181"/>
  <c r="T197"/>
  <c r="P277"/>
  <c r="P482"/>
  <c r="P495"/>
  <c r="R523"/>
  <c r="BK544"/>
  <c r="J544"/>
  <c r="J111"/>
  <c r="BK683"/>
  <c r="J683"/>
  <c r="J112"/>
  <c r="T683"/>
  <c r="R696"/>
  <c r="P747"/>
  <c r="T760"/>
  <c r="P810"/>
  <c r="T820"/>
  <c r="BK841"/>
  <c r="J841"/>
  <c r="J119"/>
  <c r="BK874"/>
  <c r="J874"/>
  <c r="J120"/>
  <c i="5" r="BK139"/>
  <c r="T139"/>
  <c r="P148"/>
  <c r="P155"/>
  <c r="P174"/>
  <c r="P203"/>
  <c r="P238"/>
  <c i="6" r="BK137"/>
  <c r="J137"/>
  <c r="J103"/>
  <c r="T137"/>
  <c r="T133"/>
  <c r="T132"/>
  <c r="T144"/>
  <c r="R159"/>
  <c r="BK180"/>
  <c r="J180"/>
  <c r="J108"/>
  <c i="7" r="T147"/>
  <c r="T167"/>
  <c r="R185"/>
  <c r="R172"/>
  <c r="T239"/>
  <c r="P252"/>
  <c r="R263"/>
  <c r="R272"/>
  <c r="P281"/>
  <c r="BK303"/>
  <c r="J303"/>
  <c r="J115"/>
  <c r="BK342"/>
  <c r="J342"/>
  <c r="J116"/>
  <c r="BK382"/>
  <c r="J382"/>
  <c r="J117"/>
  <c r="T399"/>
  <c r="R408"/>
  <c r="P413"/>
  <c i="8" r="R136"/>
  <c r="BK160"/>
  <c r="J160"/>
  <c r="J104"/>
  <c r="T160"/>
  <c r="P169"/>
  <c r="T308"/>
  <c r="T337"/>
  <c r="T328"/>
  <c i="9" r="BK135"/>
  <c r="BK134"/>
  <c r="J134"/>
  <c r="J101"/>
  <c r="T135"/>
  <c r="P151"/>
  <c r="R151"/>
  <c r="P169"/>
  <c r="T169"/>
  <c r="P264"/>
  <c r="R264"/>
  <c r="T264"/>
  <c r="T269"/>
  <c r="BK471"/>
  <c r="J471"/>
  <c r="J109"/>
  <c r="R471"/>
  <c i="10" r="P136"/>
  <c r="P321"/>
  <c i="11" r="R134"/>
  <c r="R133"/>
  <c r="P144"/>
  <c r="T144"/>
  <c r="P154"/>
  <c r="T154"/>
  <c r="T161"/>
  <c r="T281"/>
  <c r="T290"/>
  <c i="12" r="P131"/>
  <c r="BK165"/>
  <c r="J165"/>
  <c r="J103"/>
  <c r="R165"/>
  <c r="R190"/>
  <c i="13" r="T128"/>
  <c r="T127"/>
  <c r="T126"/>
  <c i="14" r="P128"/>
  <c r="P127"/>
  <c r="P126"/>
  <c i="1" r="AU113"/>
  <c i="15" r="T135"/>
  <c r="T190"/>
  <c r="R199"/>
  <c r="P206"/>
  <c r="P219"/>
  <c r="BK243"/>
  <c r="J243"/>
  <c r="J106"/>
  <c r="P243"/>
  <c r="T273"/>
  <c r="T272"/>
  <c r="T302"/>
  <c i="16" r="T128"/>
  <c r="T124"/>
  <c r="T123"/>
  <c i="17" r="T148"/>
  <c r="T137"/>
  <c r="T136"/>
  <c r="T336"/>
  <c r="R395"/>
  <c r="R382"/>
  <c r="BK446"/>
  <c r="J446"/>
  <c r="J110"/>
  <c i="18" r="P139"/>
  <c r="P138"/>
  <c r="R193"/>
  <c r="R367"/>
  <c r="R391"/>
  <c r="T421"/>
  <c r="P454"/>
  <c r="BK471"/>
  <c r="J471"/>
  <c r="J110"/>
  <c r="R506"/>
  <c r="P635"/>
  <c r="R673"/>
  <c i="2" r="R131"/>
  <c r="R130"/>
  <c r="R125"/>
  <c r="T136"/>
  <c i="3" r="R137"/>
  <c r="R136"/>
  <c r="P313"/>
  <c r="R389"/>
  <c r="R366"/>
  <c i="4" r="P148"/>
  <c r="P147"/>
  <c r="P181"/>
  <c r="R197"/>
  <c r="BK277"/>
  <c r="J277"/>
  <c r="J105"/>
  <c r="BK482"/>
  <c r="J482"/>
  <c r="J106"/>
  <c r="T495"/>
  <c r="T523"/>
  <c r="R544"/>
  <c r="P683"/>
  <c r="P691"/>
  <c r="T696"/>
  <c r="T747"/>
  <c r="R760"/>
  <c r="T810"/>
  <c r="BK820"/>
  <c r="J820"/>
  <c r="J118"/>
  <c r="T841"/>
  <c r="R874"/>
  <c i="5" r="R139"/>
  <c r="R138"/>
  <c r="R133"/>
  <c r="BK155"/>
  <c r="J155"/>
  <c r="J106"/>
  <c r="T155"/>
  <c r="T174"/>
  <c r="T203"/>
  <c r="BK238"/>
  <c r="J238"/>
  <c r="J109"/>
  <c i="6" r="BK144"/>
  <c r="J144"/>
  <c r="J104"/>
  <c r="BK159"/>
  <c r="J159"/>
  <c r="J105"/>
  <c r="T180"/>
  <c r="T179"/>
  <c i="7" r="R147"/>
  <c r="R167"/>
  <c r="T185"/>
  <c r="T172"/>
  <c r="P239"/>
  <c r="BK263"/>
  <c r="J263"/>
  <c r="J111"/>
  <c r="BK272"/>
  <c r="J272"/>
  <c r="J112"/>
  <c r="T272"/>
  <c r="R281"/>
  <c r="P294"/>
  <c r="T303"/>
  <c r="T342"/>
  <c r="R382"/>
  <c r="BK399"/>
  <c r="J399"/>
  <c r="J119"/>
  <c r="BK408"/>
  <c r="J408"/>
  <c r="J120"/>
  <c r="T408"/>
  <c r="T413"/>
  <c i="8" r="BK136"/>
  <c r="J136"/>
  <c r="J102"/>
  <c r="BK151"/>
  <c r="J151"/>
  <c r="J103"/>
  <c r="T151"/>
  <c r="P160"/>
  <c r="R169"/>
  <c r="P308"/>
  <c r="BK337"/>
  <c r="J337"/>
  <c r="J110"/>
  <c i="9" r="R135"/>
  <c r="R134"/>
  <c r="T151"/>
  <c r="R169"/>
  <c r="BK264"/>
  <c r="J264"/>
  <c r="J106"/>
  <c r="R269"/>
  <c r="R464"/>
  <c r="P471"/>
  <c i="10" r="BK136"/>
  <c r="J136"/>
  <c r="J102"/>
  <c r="R136"/>
  <c r="R135"/>
  <c r="R134"/>
  <c r="BK321"/>
  <c r="J321"/>
  <c r="J107"/>
  <c r="R321"/>
  <c i="11" r="T134"/>
  <c r="T133"/>
  <c r="BK161"/>
  <c r="J161"/>
  <c r="J106"/>
  <c r="R161"/>
  <c r="P281"/>
  <c r="BK290"/>
  <c r="J290"/>
  <c r="J108"/>
  <c r="P290"/>
  <c i="12" r="BK131"/>
  <c r="J131"/>
  <c r="J102"/>
  <c r="R131"/>
  <c r="R130"/>
  <c r="R129"/>
  <c r="P165"/>
  <c r="BK190"/>
  <c r="J190"/>
  <c r="J104"/>
  <c r="T190"/>
  <c i="13" r="R128"/>
  <c r="R127"/>
  <c r="R126"/>
  <c i="14" r="T128"/>
  <c r="T127"/>
  <c r="T126"/>
  <c i="15" r="BK135"/>
  <c r="J135"/>
  <c r="J100"/>
  <c r="R135"/>
  <c r="P190"/>
  <c r="BK199"/>
  <c r="J199"/>
  <c r="J103"/>
  <c r="T199"/>
  <c r="R206"/>
  <c r="BK219"/>
  <c r="J219"/>
  <c r="J105"/>
  <c r="R219"/>
  <c r="R243"/>
  <c r="P273"/>
  <c r="P272"/>
  <c r="BK302"/>
  <c r="J302"/>
  <c r="J110"/>
  <c r="R302"/>
  <c i="16" r="P128"/>
  <c r="P124"/>
  <c r="P123"/>
  <c i="1" r="AU116"/>
  <c i="17" r="P148"/>
  <c r="P137"/>
  <c r="R336"/>
  <c r="P395"/>
  <c r="P382"/>
  <c r="R446"/>
  <c i="18" r="T139"/>
  <c r="T138"/>
  <c r="BK193"/>
  <c r="J193"/>
  <c r="J103"/>
  <c r="BK367"/>
  <c r="J367"/>
  <c r="J104"/>
  <c r="BK391"/>
  <c r="J391"/>
  <c r="J107"/>
  <c r="P421"/>
  <c r="T454"/>
  <c r="R471"/>
  <c r="BK506"/>
  <c r="J506"/>
  <c r="J111"/>
  <c r="BK635"/>
  <c r="J635"/>
  <c r="J112"/>
  <c r="T635"/>
  <c r="T673"/>
  <c i="2" r="J94"/>
  <c r="J119"/>
  <c i="3" r="E85"/>
  <c r="F96"/>
  <c r="BE153"/>
  <c r="BE182"/>
  <c r="BE228"/>
  <c r="BE250"/>
  <c r="BE323"/>
  <c r="BE327"/>
  <c r="BE337"/>
  <c r="BE356"/>
  <c r="BE421"/>
  <c r="BE435"/>
  <c r="BE442"/>
  <c r="BK420"/>
  <c r="J420"/>
  <c r="J108"/>
  <c r="BK434"/>
  <c r="J434"/>
  <c r="J109"/>
  <c r="BK449"/>
  <c r="J449"/>
  <c r="J110"/>
  <c i="4" r="E85"/>
  <c r="F96"/>
  <c r="BE149"/>
  <c r="BE162"/>
  <c r="BE182"/>
  <c r="BE198"/>
  <c r="BE222"/>
  <c r="BE252"/>
  <c r="BE268"/>
  <c r="BE300"/>
  <c r="BE366"/>
  <c r="BE382"/>
  <c r="BE386"/>
  <c r="BE417"/>
  <c r="BE450"/>
  <c r="BE455"/>
  <c r="BE476"/>
  <c r="BE485"/>
  <c r="BE496"/>
  <c r="BE594"/>
  <c r="BE638"/>
  <c r="BE684"/>
  <c r="BE728"/>
  <c r="BE761"/>
  <c r="BE863"/>
  <c i="5" r="E119"/>
  <c r="J130"/>
  <c r="BE142"/>
  <c r="BE144"/>
  <c r="BE160"/>
  <c r="BE175"/>
  <c r="BE181"/>
  <c r="BE183"/>
  <c r="BE199"/>
  <c r="BE216"/>
  <c r="BE220"/>
  <c r="BE222"/>
  <c r="BE226"/>
  <c r="BE230"/>
  <c r="BE236"/>
  <c r="BE261"/>
  <c r="BE265"/>
  <c r="BE348"/>
  <c r="BE366"/>
  <c i="6" r="E118"/>
  <c r="J129"/>
  <c r="BE147"/>
  <c r="BE149"/>
  <c r="BE153"/>
  <c r="BE155"/>
  <c r="BE160"/>
  <c i="7" r="E85"/>
  <c r="BE148"/>
  <c r="BE212"/>
  <c r="BE216"/>
  <c r="BE242"/>
  <c r="BE257"/>
  <c r="BE266"/>
  <c r="BE275"/>
  <c r="BE277"/>
  <c r="BE279"/>
  <c r="BE282"/>
  <c r="BE288"/>
  <c r="BE292"/>
  <c r="BE297"/>
  <c r="BE310"/>
  <c r="BE322"/>
  <c r="BE324"/>
  <c r="BE328"/>
  <c r="BE336"/>
  <c r="BE343"/>
  <c r="BE369"/>
  <c r="BE378"/>
  <c r="BE385"/>
  <c r="BE389"/>
  <c r="BE391"/>
  <c r="BE400"/>
  <c i="8" r="J93"/>
  <c r="F96"/>
  <c r="BE203"/>
  <c r="BE267"/>
  <c r="BE303"/>
  <c r="BE311"/>
  <c r="BE313"/>
  <c r="BE326"/>
  <c r="BK325"/>
  <c r="J325"/>
  <c r="J107"/>
  <c r="BK329"/>
  <c r="J329"/>
  <c r="J109"/>
  <c i="9" r="J96"/>
  <c r="J127"/>
  <c r="BE147"/>
  <c r="BE181"/>
  <c r="BE187"/>
  <c r="BE189"/>
  <c r="BE193"/>
  <c r="BE217"/>
  <c r="BE219"/>
  <c r="BE246"/>
  <c r="BE254"/>
  <c r="BE256"/>
  <c r="BE260"/>
  <c r="BE270"/>
  <c r="BE322"/>
  <c r="BE374"/>
  <c r="BE394"/>
  <c r="BE396"/>
  <c r="BE415"/>
  <c r="BE423"/>
  <c r="BE425"/>
  <c r="BE451"/>
  <c r="BE455"/>
  <c r="BE465"/>
  <c r="BE472"/>
  <c r="BE479"/>
  <c r="BE487"/>
  <c r="BE492"/>
  <c i="10" r="E85"/>
  <c r="F96"/>
  <c r="J131"/>
  <c r="BE137"/>
  <c r="BE153"/>
  <c r="BE159"/>
  <c r="BE163"/>
  <c r="BE181"/>
  <c r="BE234"/>
  <c r="BE264"/>
  <c r="BE268"/>
  <c r="BE311"/>
  <c r="BE322"/>
  <c r="BE338"/>
  <c i="11" r="E85"/>
  <c r="J93"/>
  <c r="F129"/>
  <c r="BE137"/>
  <c r="BE139"/>
  <c r="BE141"/>
  <c r="BE145"/>
  <c r="BE147"/>
  <c r="BE149"/>
  <c r="BE152"/>
  <c r="BE155"/>
  <c r="BE162"/>
  <c r="BE166"/>
  <c r="BE173"/>
  <c r="BE179"/>
  <c r="BE199"/>
  <c r="BE203"/>
  <c r="BE211"/>
  <c r="BE215"/>
  <c r="BE225"/>
  <c r="BE233"/>
  <c r="BE235"/>
  <c r="BE239"/>
  <c r="BE241"/>
  <c r="BE252"/>
  <c r="BE264"/>
  <c r="BE275"/>
  <c r="BE282"/>
  <c r="BE286"/>
  <c r="BE297"/>
  <c i="12" r="J93"/>
  <c r="F96"/>
  <c r="BE132"/>
  <c r="BE166"/>
  <c r="BE176"/>
  <c r="BE193"/>
  <c r="BE198"/>
  <c r="BE202"/>
  <c r="BE207"/>
  <c r="BK206"/>
  <c r="J206"/>
  <c r="J105"/>
  <c i="13" r="F123"/>
  <c r="BE131"/>
  <c i="14" r="E85"/>
  <c r="J96"/>
  <c r="BE129"/>
  <c r="BE131"/>
  <c r="BE133"/>
  <c i="15" r="E85"/>
  <c r="J130"/>
  <c r="BE136"/>
  <c r="BE180"/>
  <c r="BE186"/>
  <c r="BE191"/>
  <c r="BE195"/>
  <c r="BE207"/>
  <c r="BE209"/>
  <c r="BE213"/>
  <c r="BE220"/>
  <c r="BE224"/>
  <c r="BE231"/>
  <c r="BE235"/>
  <c r="BE239"/>
  <c r="BE246"/>
  <c r="BE274"/>
  <c r="BE297"/>
  <c r="BE300"/>
  <c r="BE309"/>
  <c r="BE312"/>
  <c r="BK185"/>
  <c r="J185"/>
  <c r="J101"/>
  <c r="BK311"/>
  <c r="J311"/>
  <c r="J111"/>
  <c i="16" r="J117"/>
  <c i="17" r="J96"/>
  <c r="BE149"/>
  <c r="BE167"/>
  <c r="BE209"/>
  <c r="BE240"/>
  <c r="BE258"/>
  <c r="BE260"/>
  <c r="BE307"/>
  <c r="BE334"/>
  <c r="BE337"/>
  <c r="BE352"/>
  <c r="BE380"/>
  <c r="BE384"/>
  <c r="BE408"/>
  <c r="BK379"/>
  <c r="J379"/>
  <c r="J105"/>
  <c r="BK419"/>
  <c r="J419"/>
  <c r="J109"/>
  <c r="BK483"/>
  <c r="J483"/>
  <c r="J111"/>
  <c i="18" r="J93"/>
  <c r="J134"/>
  <c r="BE140"/>
  <c r="BE189"/>
  <c r="BE242"/>
  <c r="BE260"/>
  <c r="BE309"/>
  <c r="BE346"/>
  <c r="BE359"/>
  <c r="BE363"/>
  <c r="BE380"/>
  <c r="BE382"/>
  <c r="BE405"/>
  <c r="BE455"/>
  <c r="BE466"/>
  <c r="BE469"/>
  <c r="BE472"/>
  <c r="BE476"/>
  <c r="BE502"/>
  <c r="BE604"/>
  <c r="BE661"/>
  <c r="BE669"/>
  <c r="BE674"/>
  <c r="BE684"/>
  <c r="BE695"/>
  <c i="2" r="E113"/>
  <c r="BE139"/>
  <c r="BE141"/>
  <c i="3" r="J93"/>
  <c r="BE177"/>
  <c r="BE241"/>
  <c r="BE318"/>
  <c r="BE332"/>
  <c r="BE341"/>
  <c r="BE361"/>
  <c r="BE382"/>
  <c r="BK367"/>
  <c r="BK366"/>
  <c r="J366"/>
  <c r="J104"/>
  <c r="BK381"/>
  <c r="J381"/>
  <c r="J106"/>
  <c r="BK454"/>
  <c r="J454"/>
  <c r="J111"/>
  <c i="4" r="J93"/>
  <c r="BE151"/>
  <c r="BE155"/>
  <c r="BE160"/>
  <c r="BE173"/>
  <c r="BE177"/>
  <c r="BE207"/>
  <c r="BE212"/>
  <c r="BE214"/>
  <c r="BE218"/>
  <c r="BE259"/>
  <c r="BE273"/>
  <c r="BE278"/>
  <c r="BE289"/>
  <c r="BE352"/>
  <c r="BE378"/>
  <c r="BE390"/>
  <c r="BE415"/>
  <c r="BE472"/>
  <c r="BE480"/>
  <c r="BE500"/>
  <c r="BE507"/>
  <c r="BE532"/>
  <c r="BE545"/>
  <c r="BE605"/>
  <c r="BE616"/>
  <c r="BE647"/>
  <c r="BE658"/>
  <c r="BE741"/>
  <c r="BE748"/>
  <c r="BE791"/>
  <c r="BE806"/>
  <c r="BE813"/>
  <c r="BE847"/>
  <c r="BE858"/>
  <c r="BE877"/>
  <c r="BE879"/>
  <c r="BE881"/>
  <c r="BE885"/>
  <c r="BE891"/>
  <c i="5" r="F130"/>
  <c r="BE149"/>
  <c r="BE151"/>
  <c r="BE153"/>
  <c r="BE164"/>
  <c r="BE166"/>
  <c r="BE187"/>
  <c r="BE191"/>
  <c r="BE212"/>
  <c r="BE232"/>
  <c r="BE280"/>
  <c r="BE359"/>
  <c r="BE405"/>
  <c r="BE409"/>
  <c r="BE422"/>
  <c r="BE424"/>
  <c r="BK135"/>
  <c r="BK134"/>
  <c r="J134"/>
  <c r="J101"/>
  <c i="6" r="F96"/>
  <c r="J126"/>
  <c r="BE142"/>
  <c r="BE172"/>
  <c r="BE192"/>
  <c r="BE206"/>
  <c r="BE217"/>
  <c i="7" r="F96"/>
  <c r="BE158"/>
  <c r="BE170"/>
  <c r="BE174"/>
  <c r="BE183"/>
  <c r="BE224"/>
  <c r="BE231"/>
  <c r="BE236"/>
  <c r="BE240"/>
  <c r="BE270"/>
  <c r="BE273"/>
  <c r="BE286"/>
  <c r="BE301"/>
  <c r="BE304"/>
  <c r="BE308"/>
  <c r="BE326"/>
  <c r="BE332"/>
  <c r="BE338"/>
  <c r="BE351"/>
  <c r="BE353"/>
  <c r="BE355"/>
  <c r="BE365"/>
  <c r="BE394"/>
  <c r="BE409"/>
  <c r="BE416"/>
  <c r="BE418"/>
  <c r="BE420"/>
  <c r="BK173"/>
  <c r="BK172"/>
  <c r="J172"/>
  <c r="J104"/>
  <c r="BK235"/>
  <c r="J235"/>
  <c r="J107"/>
  <c i="8" r="E120"/>
  <c r="BE152"/>
  <c r="BE156"/>
  <c r="BE170"/>
  <c r="BE229"/>
  <c r="BE263"/>
  <c r="BE309"/>
  <c r="BE330"/>
  <c r="BE340"/>
  <c i="9" r="E119"/>
  <c r="BE138"/>
  <c r="BE149"/>
  <c r="BE174"/>
  <c i="17" r="BE327"/>
  <c r="BE339"/>
  <c r="BE345"/>
  <c r="BE357"/>
  <c r="BE373"/>
  <c r="BE420"/>
  <c r="BE481"/>
  <c i="18" r="F134"/>
  <c r="BE194"/>
  <c r="BE255"/>
  <c r="BE295"/>
  <c r="BE348"/>
  <c r="BE352"/>
  <c r="BE392"/>
  <c r="BE397"/>
  <c r="BE413"/>
  <c r="BE444"/>
  <c r="BE448"/>
  <c r="BE450"/>
  <c r="BE487"/>
  <c r="BE548"/>
  <c r="BE636"/>
  <c i="2" r="F94"/>
  <c r="BE132"/>
  <c r="BE137"/>
  <c r="BK127"/>
  <c r="J127"/>
  <c r="J100"/>
  <c i="3" r="J132"/>
  <c r="BE138"/>
  <c r="BE170"/>
  <c r="BE208"/>
  <c r="BE221"/>
  <c r="BE261"/>
  <c r="BE270"/>
  <c r="BE274"/>
  <c r="BE291"/>
  <c r="BE314"/>
  <c r="BE346"/>
  <c r="BE390"/>
  <c r="BE395"/>
  <c r="BE450"/>
  <c r="BE455"/>
  <c i="4" r="J143"/>
  <c r="BE226"/>
  <c r="BE311"/>
  <c r="BE322"/>
  <c r="BE327"/>
  <c r="BE376"/>
  <c r="BE380"/>
  <c r="BE398"/>
  <c r="BE402"/>
  <c r="BE410"/>
  <c r="BE460"/>
  <c r="BE465"/>
  <c r="BE483"/>
  <c r="BE513"/>
  <c r="BE517"/>
  <c r="BE519"/>
  <c r="BE521"/>
  <c r="BE524"/>
  <c r="BE529"/>
  <c r="BE540"/>
  <c r="BE542"/>
  <c r="BE557"/>
  <c r="BE583"/>
  <c r="BE600"/>
  <c r="BE642"/>
  <c r="BE677"/>
  <c r="BE681"/>
  <c r="BE694"/>
  <c r="BE710"/>
  <c r="BE745"/>
  <c r="BE758"/>
  <c r="BE771"/>
  <c r="BE776"/>
  <c r="BE781"/>
  <c r="BE796"/>
  <c r="BE801"/>
  <c r="BE808"/>
  <c r="BE811"/>
  <c r="BE821"/>
  <c r="BE836"/>
  <c r="BK890"/>
  <c r="J890"/>
  <c r="J122"/>
  <c i="5" r="J93"/>
  <c r="BE140"/>
  <c r="BE156"/>
  <c r="BE158"/>
  <c r="BE162"/>
  <c r="BE168"/>
  <c r="BE172"/>
  <c r="BE177"/>
  <c r="BE179"/>
  <c r="BE197"/>
  <c r="BE208"/>
  <c r="BE214"/>
  <c r="BE218"/>
  <c r="BE320"/>
  <c r="BE375"/>
  <c r="BE379"/>
  <c r="BE383"/>
  <c r="BE390"/>
  <c r="BE397"/>
  <c r="BE401"/>
  <c r="BE411"/>
  <c i="6" r="BE138"/>
  <c r="BE145"/>
  <c r="BE157"/>
  <c r="BE164"/>
  <c r="BE181"/>
  <c i="7" r="J142"/>
  <c r="BE162"/>
  <c r="BE168"/>
  <c r="BE220"/>
  <c r="BE226"/>
  <c r="BE244"/>
  <c r="BE246"/>
  <c r="BE248"/>
  <c r="BE250"/>
  <c r="BE253"/>
  <c r="BE259"/>
  <c r="BE261"/>
  <c r="BE268"/>
  <c r="BE312"/>
  <c r="BE314"/>
  <c r="BE340"/>
  <c r="BE347"/>
  <c r="BE361"/>
  <c r="BE363"/>
  <c r="BE367"/>
  <c r="BE404"/>
  <c r="BE406"/>
  <c r="BK393"/>
  <c r="J393"/>
  <c r="J118"/>
  <c i="8" r="J96"/>
  <c r="BE137"/>
  <c r="BE141"/>
  <c r="BE143"/>
  <c r="BE158"/>
  <c r="BE161"/>
  <c r="BE172"/>
  <c r="BE183"/>
  <c r="BE196"/>
  <c r="BE216"/>
  <c r="BE238"/>
  <c r="BE242"/>
  <c r="BE274"/>
  <c r="BE278"/>
  <c r="BE285"/>
  <c r="BE317"/>
  <c r="BE338"/>
  <c r="BE344"/>
  <c i="9" r="F130"/>
  <c r="BE152"/>
  <c r="BE170"/>
  <c r="BE172"/>
  <c r="BE183"/>
  <c r="BE191"/>
  <c r="BE198"/>
  <c r="BE215"/>
  <c r="BE244"/>
  <c r="BE248"/>
  <c r="BE250"/>
  <c r="BE252"/>
  <c r="BE258"/>
  <c r="BE267"/>
  <c r="BE298"/>
  <c r="BE311"/>
  <c r="BE324"/>
  <c r="BE328"/>
  <c r="BE330"/>
  <c r="BE332"/>
  <c r="BE347"/>
  <c r="BE349"/>
  <c r="BE356"/>
  <c r="BE369"/>
  <c r="BE372"/>
  <c r="BE392"/>
  <c r="BE405"/>
  <c r="BE419"/>
  <c r="BE421"/>
  <c r="BE438"/>
  <c r="BE469"/>
  <c i="10" r="J128"/>
  <c r="BE144"/>
  <c r="BE148"/>
  <c r="BE155"/>
  <c r="BE205"/>
  <c r="BE215"/>
  <c r="BE248"/>
  <c r="BE255"/>
  <c r="BE272"/>
  <c r="BE285"/>
  <c r="BE289"/>
  <c r="BE296"/>
  <c r="BE303"/>
  <c r="BE307"/>
  <c r="BE317"/>
  <c r="BE326"/>
  <c r="BE334"/>
  <c r="BE343"/>
  <c r="BE347"/>
  <c r="BK214"/>
  <c r="J214"/>
  <c r="J103"/>
  <c r="BK342"/>
  <c r="J342"/>
  <c r="J108"/>
  <c r="BK346"/>
  <c r="BK345"/>
  <c r="J345"/>
  <c r="J109"/>
  <c i="11" r="J96"/>
  <c r="BE159"/>
  <c r="BE177"/>
  <c r="BE189"/>
  <c r="BE193"/>
  <c r="BE207"/>
  <c r="BE209"/>
  <c r="BE213"/>
  <c r="BE217"/>
  <c r="BE219"/>
  <c r="BE227"/>
  <c r="BE231"/>
  <c r="BE256"/>
  <c i="12" r="E85"/>
  <c r="J96"/>
  <c r="BE170"/>
  <c r="BE172"/>
  <c r="BE186"/>
  <c i="13" r="E85"/>
  <c r="J96"/>
  <c r="J120"/>
  <c i="14" r="J93"/>
  <c i="15" r="J127"/>
  <c r="F130"/>
  <c r="BE162"/>
  <c r="BE171"/>
  <c r="BE176"/>
  <c r="BE178"/>
  <c r="BE183"/>
  <c r="BE200"/>
  <c r="BE204"/>
  <c r="BE215"/>
  <c r="BE217"/>
  <c r="BE244"/>
  <c r="BE261"/>
  <c r="BE263"/>
  <c r="BE265"/>
  <c r="BE270"/>
  <c r="BE280"/>
  <c r="BE289"/>
  <c r="BK269"/>
  <c r="J269"/>
  <c r="J107"/>
  <c i="16" r="J94"/>
  <c r="BE126"/>
  <c r="BE133"/>
  <c i="17" r="E85"/>
  <c r="J93"/>
  <c r="BE139"/>
  <c r="BE176"/>
  <c r="BE194"/>
  <c r="BE229"/>
  <c r="BE245"/>
  <c r="BE273"/>
  <c r="BE341"/>
  <c r="BE361"/>
  <c r="BE363"/>
  <c r="BE368"/>
  <c r="BE401"/>
  <c r="BE447"/>
  <c r="BE458"/>
  <c r="BE469"/>
  <c r="BK383"/>
  <c r="J383"/>
  <c r="J107"/>
  <c r="BK499"/>
  <c r="J499"/>
  <c r="J112"/>
  <c i="18" r="BE178"/>
  <c r="BE185"/>
  <c r="BE225"/>
  <c r="BE273"/>
  <c r="BE300"/>
  <c r="BE368"/>
  <c r="BE372"/>
  <c r="BE385"/>
  <c r="BE388"/>
  <c r="BE433"/>
  <c r="BE504"/>
  <c r="BE507"/>
  <c r="BE620"/>
  <c r="BE640"/>
  <c r="BE656"/>
  <c i="2" r="BE128"/>
  <c r="BE134"/>
  <c i="3" r="BE195"/>
  <c r="BE243"/>
  <c r="BE309"/>
  <c r="BE316"/>
  <c r="BE351"/>
  <c r="BE368"/>
  <c r="BE407"/>
  <c i="4" r="BE165"/>
  <c r="BE171"/>
  <c r="BE187"/>
  <c r="BE191"/>
  <c r="BE195"/>
  <c r="BE230"/>
  <c r="BE234"/>
  <c r="BE241"/>
  <c r="BE243"/>
  <c r="BE332"/>
  <c r="BE341"/>
  <c r="BE356"/>
  <c r="BE361"/>
  <c r="BE371"/>
  <c r="BE394"/>
  <c r="BE406"/>
  <c r="BE424"/>
  <c r="BE431"/>
  <c r="BE438"/>
  <c r="BE445"/>
  <c r="BE487"/>
  <c r="BE492"/>
  <c r="BE504"/>
  <c r="BE510"/>
  <c r="BE535"/>
  <c r="BE552"/>
  <c r="BE571"/>
  <c r="BE627"/>
  <c r="BE631"/>
  <c r="BE662"/>
  <c r="BE664"/>
  <c r="BE666"/>
  <c r="BE689"/>
  <c r="BE692"/>
  <c r="BE697"/>
  <c r="BE712"/>
  <c r="BE725"/>
  <c r="BE753"/>
  <c r="BE766"/>
  <c r="BE786"/>
  <c r="BE839"/>
  <c r="BE842"/>
  <c r="BE875"/>
  <c r="BK491"/>
  <c r="J491"/>
  <c r="J107"/>
  <c i="5" r="BE136"/>
  <c r="BE146"/>
  <c r="BE193"/>
  <c r="BE195"/>
  <c r="BE201"/>
  <c r="BE204"/>
  <c r="BE210"/>
  <c r="BE228"/>
  <c r="BE239"/>
  <c r="BE250"/>
  <c r="BE287"/>
  <c r="BE302"/>
  <c r="BE313"/>
  <c r="BE331"/>
  <c i="6" r="BE135"/>
  <c r="BE162"/>
  <c r="BE168"/>
  <c r="BE177"/>
  <c r="BE210"/>
  <c r="BE212"/>
  <c r="BK134"/>
  <c r="J134"/>
  <c r="J102"/>
  <c r="BK176"/>
  <c r="J176"/>
  <c r="J106"/>
  <c i="7" r="J93"/>
  <c r="BE152"/>
  <c r="BE154"/>
  <c r="BE186"/>
  <c r="BE195"/>
  <c r="BE208"/>
  <c r="BE218"/>
  <c r="BE222"/>
  <c r="BE255"/>
  <c r="BE264"/>
  <c r="BE284"/>
  <c r="BE290"/>
  <c r="BE295"/>
  <c r="BE299"/>
  <c r="BE306"/>
  <c r="BE316"/>
  <c r="BE318"/>
  <c r="BE320"/>
  <c r="BE330"/>
  <c r="BE334"/>
  <c r="BE345"/>
  <c r="BE349"/>
  <c r="BE357"/>
  <c r="BE359"/>
  <c r="BE383"/>
  <c r="BE402"/>
  <c r="BE411"/>
  <c r="BE414"/>
  <c i="8" r="BE147"/>
  <c r="BE165"/>
  <c r="BE179"/>
  <c r="BE212"/>
  <c r="BE259"/>
  <c r="BE294"/>
  <c r="BE301"/>
  <c r="BE321"/>
  <c i="9" r="BE136"/>
  <c r="BE154"/>
  <c r="BE158"/>
  <c r="BE162"/>
  <c r="BE166"/>
  <c r="BE185"/>
  <c r="BE211"/>
  <c r="BE213"/>
  <c r="BE221"/>
  <c r="BE240"/>
  <c r="BE242"/>
  <c r="BE262"/>
  <c r="BE265"/>
  <c r="BE283"/>
  <c r="BE285"/>
  <c r="BE315"/>
  <c r="BE345"/>
  <c r="BE376"/>
  <c r="BE385"/>
  <c r="BE400"/>
  <c r="BE410"/>
  <c r="BE442"/>
  <c r="BE453"/>
  <c r="BE462"/>
  <c r="BE467"/>
  <c i="10" r="BE172"/>
  <c r="BE195"/>
  <c r="BE219"/>
  <c r="BE231"/>
  <c r="BE236"/>
  <c r="BE244"/>
  <c r="BE257"/>
  <c r="BE276"/>
  <c r="BE315"/>
  <c r="BE319"/>
  <c r="BE324"/>
  <c r="BE330"/>
  <c r="BK230"/>
  <c r="J230"/>
  <c r="J104"/>
  <c i="11" r="BE135"/>
  <c r="BE175"/>
  <c r="BE181"/>
  <c r="BE183"/>
  <c r="BE185"/>
  <c r="BE187"/>
  <c r="BE197"/>
  <c r="BE201"/>
  <c r="BE205"/>
  <c r="BE221"/>
  <c r="BE237"/>
  <c r="BE248"/>
  <c r="BE268"/>
  <c r="BE273"/>
  <c r="BE277"/>
  <c r="BE279"/>
  <c r="BE284"/>
  <c r="BE288"/>
  <c r="BE291"/>
  <c r="BE293"/>
  <c r="BE299"/>
  <c r="BE301"/>
  <c i="12" r="BE139"/>
  <c r="BE152"/>
  <c r="BE168"/>
  <c r="BE180"/>
  <c r="BE184"/>
  <c r="BE191"/>
  <c i="13" r="BE129"/>
  <c i="14" r="F96"/>
  <c r="BE135"/>
  <c i="15" r="BE143"/>
  <c r="BE147"/>
  <c r="BE154"/>
  <c r="BE158"/>
  <c r="BE197"/>
  <c r="BE211"/>
  <c r="BE257"/>
  <c r="BE267"/>
  <c r="BE276"/>
  <c r="BE282"/>
  <c r="BE286"/>
  <c r="BE293"/>
  <c r="BE303"/>
  <c r="BE307"/>
  <c i="16" r="E85"/>
  <c r="F94"/>
  <c r="BE129"/>
  <c r="BE131"/>
  <c r="BK125"/>
  <c r="J125"/>
  <c r="J100"/>
  <c i="17" r="F96"/>
  <c r="BE153"/>
  <c r="BE216"/>
  <c r="BE285"/>
  <c r="BE302"/>
  <c r="BE312"/>
  <c r="BE325"/>
  <c r="BE332"/>
  <c r="BE347"/>
  <c r="BE359"/>
  <c r="BE396"/>
  <c r="BE412"/>
  <c r="BE417"/>
  <c r="BE433"/>
  <c r="BE484"/>
  <c r="BE500"/>
  <c r="BK138"/>
  <c r="BK137"/>
  <c i="18" r="E85"/>
  <c r="BE142"/>
  <c r="BE161"/>
  <c r="BE207"/>
  <c r="BE220"/>
  <c r="BE229"/>
  <c r="BE284"/>
  <c r="BE305"/>
  <c r="BE357"/>
  <c r="BE376"/>
  <c r="BE402"/>
  <c r="BE417"/>
  <c r="BE419"/>
  <c r="BE422"/>
  <c r="BE452"/>
  <c r="BE550"/>
  <c r="BE593"/>
  <c r="BE595"/>
  <c r="BE599"/>
  <c r="BE615"/>
  <c r="BE631"/>
  <c r="BE633"/>
  <c r="BE645"/>
  <c r="BE652"/>
  <c r="BE654"/>
  <c r="BE659"/>
  <c r="BE665"/>
  <c r="BK387"/>
  <c r="J387"/>
  <c r="J105"/>
  <c i="2" r="F38"/>
  <c i="1" r="BC96"/>
  <c i="4" r="F39"/>
  <c i="1" r="BB99"/>
  <c i="7" r="F41"/>
  <c i="1" r="BD105"/>
  <c i="11" r="J38"/>
  <c i="1" r="AW110"/>
  <c i="12" r="F40"/>
  <c i="1" r="BC111"/>
  <c i="13" r="F39"/>
  <c i="1" r="BB112"/>
  <c i="14" r="J38"/>
  <c i="1" r="AW113"/>
  <c i="18" r="F41"/>
  <c i="1" r="BD119"/>
  <c i="6" r="F40"/>
  <c i="1" r="BC103"/>
  <c i="17" r="F38"/>
  <c i="1" r="BA118"/>
  <c i="18" r="F39"/>
  <c i="1" r="BB119"/>
  <c i="2" r="F36"/>
  <c i="1" r="BA96"/>
  <c i="4" r="F38"/>
  <c i="1" r="BA99"/>
  <c i="6" r="F38"/>
  <c i="1" r="BA103"/>
  <c i="6" r="F39"/>
  <c i="1" r="BB103"/>
  <c i="7" r="F40"/>
  <c i="1" r="BC105"/>
  <c i="9" r="F40"/>
  <c i="1" r="BC108"/>
  <c i="10" r="F38"/>
  <c i="1" r="BA109"/>
  <c i="14" r="F39"/>
  <c i="1" r="BB113"/>
  <c i="15" r="F39"/>
  <c i="1" r="BD114"/>
  <c i="16" r="F39"/>
  <c i="1" r="BD116"/>
  <c i="3" r="F38"/>
  <c i="1" r="BA98"/>
  <c i="5" r="F41"/>
  <c i="1" r="BD102"/>
  <c i="8" r="J38"/>
  <c i="1" r="AW106"/>
  <c i="9" r="F39"/>
  <c i="1" r="BB108"/>
  <c i="11" r="F40"/>
  <c i="1" r="BC110"/>
  <c i="14" r="F38"/>
  <c i="1" r="BA113"/>
  <c i="15" r="J36"/>
  <c i="1" r="AW114"/>
  <c i="17" r="F41"/>
  <c i="1" r="BD118"/>
  <c i="5" r="F39"/>
  <c i="1" r="BB102"/>
  <c i="8" r="F39"/>
  <c i="1" r="BB106"/>
  <c i="9" r="F38"/>
  <c i="1" r="BA108"/>
  <c i="10" r="F39"/>
  <c i="1" r="BB109"/>
  <c i="11" r="F41"/>
  <c i="1" r="BD110"/>
  <c i="12" r="J38"/>
  <c i="1" r="AW111"/>
  <c i="13" r="J38"/>
  <c i="1" r="AW112"/>
  <c i="16" r="F36"/>
  <c i="1" r="BA116"/>
  <c i="2" r="F37"/>
  <c i="1" r="BB96"/>
  <c i="4" r="J38"/>
  <c i="1" r="AW99"/>
  <c i="8" r="F40"/>
  <c i="1" r="BC106"/>
  <c i="18" r="F38"/>
  <c i="1" r="BA119"/>
  <c i="3" r="J38"/>
  <c i="1" r="AW98"/>
  <c i="5" r="J38"/>
  <c i="1" r="AW102"/>
  <c i="8" r="F41"/>
  <c i="1" r="BD106"/>
  <c i="10" r="F41"/>
  <c i="1" r="BD109"/>
  <c i="11" r="F39"/>
  <c i="1" r="BB110"/>
  <c i="15" r="F36"/>
  <c i="1" r="BA114"/>
  <c i="18" r="F40"/>
  <c i="1" r="BC119"/>
  <c i="4" r="F40"/>
  <c i="1" r="BC99"/>
  <c i="10" r="F40"/>
  <c i="1" r="BC109"/>
  <c i="12" r="F38"/>
  <c i="1" r="BA111"/>
  <c i="12" r="F39"/>
  <c i="1" r="BB111"/>
  <c i="16" r="F37"/>
  <c i="1" r="BB116"/>
  <c r="AS115"/>
  <c r="AS100"/>
  <c i="3" r="F41"/>
  <c i="1" r="BD98"/>
  <c i="6" r="F41"/>
  <c i="1" r="BD103"/>
  <c i="7" r="F38"/>
  <c i="1" r="BA105"/>
  <c i="8" r="F38"/>
  <c i="1" r="BA106"/>
  <c i="9" r="F41"/>
  <c i="1" r="BD108"/>
  <c i="14" r="F40"/>
  <c i="1" r="BC113"/>
  <c i="15" r="F37"/>
  <c i="1" r="BB114"/>
  <c i="16" r="F38"/>
  <c i="1" r="BC116"/>
  <c i="17" r="J38"/>
  <c i="1" r="AW118"/>
  <c i="3" r="F40"/>
  <c i="1" r="BC98"/>
  <c i="5" r="F40"/>
  <c i="1" r="BC102"/>
  <c i="7" r="J38"/>
  <c i="1" r="AW105"/>
  <c i="17" r="F39"/>
  <c i="1" r="BB118"/>
  <c i="2" r="F39"/>
  <c i="1" r="BD96"/>
  <c i="4" r="F41"/>
  <c i="1" r="BD99"/>
  <c i="9" r="J38"/>
  <c i="1" r="AW108"/>
  <c i="11" r="F38"/>
  <c i="1" r="BA110"/>
  <c i="12" r="F41"/>
  <c i="1" r="BD111"/>
  <c i="13" r="F38"/>
  <c i="1" r="BA112"/>
  <c i="13" r="F41"/>
  <c i="1" r="BD112"/>
  <c i="16" r="J36"/>
  <c i="1" r="AW116"/>
  <c i="17" r="F40"/>
  <c i="1" r="BC118"/>
  <c i="5" r="F38"/>
  <c i="1" r="BA102"/>
  <c i="10" r="J38"/>
  <c i="1" r="AW109"/>
  <c i="15" r="F38"/>
  <c i="1" r="BC114"/>
  <c i="2" r="J36"/>
  <c i="1" r="AW96"/>
  <c i="3" r="F39"/>
  <c i="1" r="BB98"/>
  <c i="6" r="J38"/>
  <c i="1" r="AW103"/>
  <c i="7" r="F39"/>
  <c i="1" r="BB105"/>
  <c i="13" r="F40"/>
  <c i="1" r="BC112"/>
  <c i="14" r="F41"/>
  <c i="1" r="BD113"/>
  <c i="18" r="J38"/>
  <c i="1" r="AW119"/>
  <c i="17" l="1" r="R136"/>
  <c r="P136"/>
  <c i="1" r="AU118"/>
  <c i="9" r="R168"/>
  <c r="R133"/>
  <c i="3" r="R135"/>
  <c i="18" r="R390"/>
  <c i="15" r="T134"/>
  <c r="T133"/>
  <c i="11" r="P143"/>
  <c i="10" r="P135"/>
  <c r="P134"/>
  <c i="1" r="AU109"/>
  <c i="9" r="P168"/>
  <c i="8" r="R135"/>
  <c r="R134"/>
  <c i="7" r="T238"/>
  <c r="T146"/>
  <c r="T145"/>
  <c i="3" r="T135"/>
  <c i="18" r="P390"/>
  <c r="T390"/>
  <c i="11" r="R143"/>
  <c r="P132"/>
  <c i="1" r="AU110"/>
  <c i="10" r="T135"/>
  <c r="T134"/>
  <c i="18" r="T137"/>
  <c i="15" r="R134"/>
  <c i="7" r="R146"/>
  <c i="12" r="P130"/>
  <c r="P129"/>
  <c i="1" r="AU111"/>
  <c i="9" r="T168"/>
  <c r="T134"/>
  <c r="T133"/>
  <c i="4" r="T147"/>
  <c i="2" r="BK130"/>
  <c r="J130"/>
  <c r="J101"/>
  <c i="18" r="R138"/>
  <c r="R137"/>
  <c i="15" r="R272"/>
  <c i="7" r="R238"/>
  <c r="P146"/>
  <c i="4" r="R494"/>
  <c r="R147"/>
  <c i="3" r="P136"/>
  <c r="P135"/>
  <c i="1" r="AU98"/>
  <c i="7" r="P238"/>
  <c i="4" r="T494"/>
  <c i="18" r="P137"/>
  <c i="1" r="AU119"/>
  <c i="11" r="T143"/>
  <c r="T132"/>
  <c r="R132"/>
  <c i="5" r="T138"/>
  <c r="T133"/>
  <c r="BK138"/>
  <c r="J138"/>
  <c r="J103"/>
  <c i="4" r="P494"/>
  <c r="P146"/>
  <c i="1" r="AU99"/>
  <c i="2" r="T130"/>
  <c r="T125"/>
  <c i="8" r="P135"/>
  <c r="P134"/>
  <c i="1" r="AU106"/>
  <c i="5" r="P138"/>
  <c r="P133"/>
  <c i="1" r="AU102"/>
  <c i="4" r="BK494"/>
  <c r="J494"/>
  <c r="J108"/>
  <c r="BK147"/>
  <c i="15" r="P134"/>
  <c r="P133"/>
  <c i="1" r="AU114"/>
  <c i="12" r="T130"/>
  <c r="T129"/>
  <c i="9" r="BK168"/>
  <c r="J168"/>
  <c r="J104"/>
  <c r="P134"/>
  <c r="P133"/>
  <c i="1" r="AU108"/>
  <c i="8" r="T135"/>
  <c r="T134"/>
  <c i="5" r="BK133"/>
  <c r="J133"/>
  <c r="J139"/>
  <c r="J104"/>
  <c i="6" r="BK179"/>
  <c r="J179"/>
  <c r="J107"/>
  <c i="7" r="BK146"/>
  <c r="J146"/>
  <c r="J101"/>
  <c i="8" r="BK135"/>
  <c r="J135"/>
  <c r="J101"/>
  <c r="BK328"/>
  <c r="J328"/>
  <c r="J108"/>
  <c i="9" r="BK133"/>
  <c r="J133"/>
  <c r="J100"/>
  <c r="J169"/>
  <c r="J105"/>
  <c i="10" r="BK135"/>
  <c r="J135"/>
  <c r="J101"/>
  <c r="J346"/>
  <c r="J110"/>
  <c i="11" r="BK143"/>
  <c r="J143"/>
  <c r="J103"/>
  <c i="12" r="BK130"/>
  <c r="J130"/>
  <c r="J101"/>
  <c i="17" r="J138"/>
  <c r="J102"/>
  <c i="18" r="BK138"/>
  <c r="J138"/>
  <c r="J101"/>
  <c i="2" r="BK126"/>
  <c r="J126"/>
  <c r="J99"/>
  <c r="J131"/>
  <c r="J102"/>
  <c i="3" r="BK136"/>
  <c r="J136"/>
  <c r="J101"/>
  <c r="J367"/>
  <c r="J105"/>
  <c i="4" r="J148"/>
  <c r="J102"/>
  <c r="J495"/>
  <c r="J109"/>
  <c i="6" r="BK133"/>
  <c r="J133"/>
  <c r="J101"/>
  <c i="7" r="J173"/>
  <c r="J105"/>
  <c r="BK238"/>
  <c r="J238"/>
  <c r="J108"/>
  <c i="17" r="BK382"/>
  <c r="J382"/>
  <c r="J106"/>
  <c i="4" r="BK889"/>
  <c r="J889"/>
  <c r="J121"/>
  <c i="5" r="J135"/>
  <c r="J102"/>
  <c i="9" r="J135"/>
  <c r="J102"/>
  <c i="11" r="BK133"/>
  <c r="J133"/>
  <c r="J101"/>
  <c i="14" r="BK127"/>
  <c r="J127"/>
  <c r="J101"/>
  <c i="15" r="BK134"/>
  <c r="J134"/>
  <c r="J99"/>
  <c r="BK272"/>
  <c r="J272"/>
  <c r="J108"/>
  <c i="16" r="BK124"/>
  <c r="BK123"/>
  <c r="J123"/>
  <c r="J98"/>
  <c i="17" r="J137"/>
  <c r="J101"/>
  <c i="13" r="BK127"/>
  <c r="J127"/>
  <c r="J101"/>
  <c i="18" r="BK390"/>
  <c r="J390"/>
  <c r="J106"/>
  <c i="1" r="BC107"/>
  <c r="AY107"/>
  <c i="5" r="J37"/>
  <c i="1" r="AV102"/>
  <c r="AT102"/>
  <c i="10" r="J37"/>
  <c i="1" r="AV109"/>
  <c r="AT109"/>
  <c i="17" r="F37"/>
  <c i="1" r="AZ118"/>
  <c r="BA107"/>
  <c r="AW107"/>
  <c i="9" r="F37"/>
  <c i="1" r="AZ108"/>
  <c i="6" r="J37"/>
  <c i="1" r="AV103"/>
  <c r="AT103"/>
  <c i="9" r="J37"/>
  <c i="1" r="AV108"/>
  <c r="AT108"/>
  <c i="14" r="F37"/>
  <c i="1" r="AZ113"/>
  <c i="15" r="F35"/>
  <c i="1" r="AZ114"/>
  <c r="AS95"/>
  <c r="AS94"/>
  <c r="BC101"/>
  <c r="AY101"/>
  <c i="3" r="J37"/>
  <c i="1" r="AV98"/>
  <c r="AT98"/>
  <c i="11" r="F37"/>
  <c i="1" r="AZ110"/>
  <c r="BB97"/>
  <c r="AX97"/>
  <c r="BA101"/>
  <c r="BB104"/>
  <c r="AX104"/>
  <c r="BA117"/>
  <c r="AW117"/>
  <c i="3" r="F37"/>
  <c i="1" r="AZ98"/>
  <c r="BC97"/>
  <c r="AY97"/>
  <c r="BB101"/>
  <c r="AX101"/>
  <c r="BC117"/>
  <c r="AY117"/>
  <c i="7" r="J37"/>
  <c i="1" r="AV105"/>
  <c r="AT105"/>
  <c i="7" r="F37"/>
  <c i="1" r="AZ105"/>
  <c i="8" r="F37"/>
  <c i="1" r="AZ106"/>
  <c i="11" r="J37"/>
  <c i="1" r="AV110"/>
  <c r="AT110"/>
  <c i="13" r="J37"/>
  <c i="1" r="AV112"/>
  <c r="AT112"/>
  <c i="18" r="F37"/>
  <c i="1" r="AZ119"/>
  <c r="AU101"/>
  <c i="5" r="J34"/>
  <c i="1" r="AG102"/>
  <c r="AN102"/>
  <c r="BD104"/>
  <c r="BB117"/>
  <c r="AX117"/>
  <c i="4" r="J37"/>
  <c i="1" r="AV99"/>
  <c r="AT99"/>
  <c r="BC104"/>
  <c r="AY104"/>
  <c i="5" r="F37"/>
  <c i="1" r="AZ102"/>
  <c i="12" r="J37"/>
  <c i="1" r="AV111"/>
  <c r="AT111"/>
  <c i="14" r="J37"/>
  <c i="1" r="AV113"/>
  <c r="AT113"/>
  <c i="18" r="J37"/>
  <c i="1" r="AV119"/>
  <c r="AT119"/>
  <c r="BD97"/>
  <c i="2" r="J35"/>
  <c i="1" r="AV96"/>
  <c r="AT96"/>
  <c i="6" r="F37"/>
  <c i="1" r="AZ103"/>
  <c i="10" r="F37"/>
  <c i="1" r="AZ109"/>
  <c i="15" r="J35"/>
  <c i="1" r="AV114"/>
  <c r="AT114"/>
  <c r="BB107"/>
  <c r="AX107"/>
  <c i="2" r="F35"/>
  <c i="1" r="AZ96"/>
  <c i="8" r="J37"/>
  <c i="1" r="AV106"/>
  <c r="AT106"/>
  <c i="13" r="F37"/>
  <c i="1" r="AZ112"/>
  <c i="16" r="F35"/>
  <c i="1" r="AZ116"/>
  <c i="17" r="J37"/>
  <c i="1" r="AV118"/>
  <c r="AT118"/>
  <c r="BA97"/>
  <c r="AW97"/>
  <c r="BD101"/>
  <c r="BA104"/>
  <c r="AW104"/>
  <c r="BD107"/>
  <c r="BD117"/>
  <c i="4" r="F37"/>
  <c i="1" r="AZ99"/>
  <c i="12" r="F37"/>
  <c i="1" r="AZ111"/>
  <c i="16" r="J35"/>
  <c i="1" r="AV116"/>
  <c r="AT116"/>
  <c i="4" l="1" r="BK146"/>
  <c r="J146"/>
  <c r="J100"/>
  <c r="T146"/>
  <c i="15" r="R133"/>
  <c i="7" r="P145"/>
  <c i="1" r="AU105"/>
  <c i="7" r="R145"/>
  <c i="4" r="R146"/>
  <c i="5" r="J43"/>
  <c i="17" r="BK136"/>
  <c r="J136"/>
  <c r="J100"/>
  <c i="3" r="BK135"/>
  <c r="J135"/>
  <c r="J100"/>
  <c i="5" r="J100"/>
  <c i="10" r="BK134"/>
  <c r="J134"/>
  <c r="J100"/>
  <c i="15" r="BK133"/>
  <c r="J133"/>
  <c r="J98"/>
  <c i="16" r="J124"/>
  <c r="J99"/>
  <c i="4" r="J147"/>
  <c r="J101"/>
  <c i="7" r="BK145"/>
  <c r="J145"/>
  <c r="J100"/>
  <c i="8" r="BK134"/>
  <c r="J134"/>
  <c r="J100"/>
  <c i="18" r="BK137"/>
  <c r="J137"/>
  <c i="2" r="BK125"/>
  <c r="J125"/>
  <c i="6" r="BK132"/>
  <c r="J132"/>
  <c i="11" r="BK132"/>
  <c r="J132"/>
  <c r="J100"/>
  <c i="12" r="BK129"/>
  <c r="J129"/>
  <c i="13" r="BK126"/>
  <c r="J126"/>
  <c i="14" r="BK126"/>
  <c r="J126"/>
  <c r="J100"/>
  <c i="1" r="BD115"/>
  <c r="BA115"/>
  <c r="AW115"/>
  <c r="BB115"/>
  <c r="AX115"/>
  <c r="BC115"/>
  <c r="AY115"/>
  <c r="BA100"/>
  <c r="AW100"/>
  <c r="BD100"/>
  <c r="AZ97"/>
  <c r="AV97"/>
  <c r="AT97"/>
  <c r="AU117"/>
  <c r="AU115"/>
  <c r="AU107"/>
  <c r="BC100"/>
  <c r="AY100"/>
  <c i="12" r="J34"/>
  <c i="1" r="AG111"/>
  <c r="AN111"/>
  <c r="AU104"/>
  <c r="AU97"/>
  <c r="AZ101"/>
  <c r="AV101"/>
  <c r="AW101"/>
  <c i="6" r="J34"/>
  <c i="1" r="AG103"/>
  <c r="AN103"/>
  <c r="AZ104"/>
  <c r="AV104"/>
  <c r="AT104"/>
  <c r="AZ117"/>
  <c r="AV117"/>
  <c r="AT117"/>
  <c r="BB100"/>
  <c r="AX100"/>
  <c i="16" r="J32"/>
  <c i="1" r="AG116"/>
  <c i="18" r="J34"/>
  <c i="1" r="AG119"/>
  <c r="AN119"/>
  <c i="13" r="J34"/>
  <c i="1" r="AG112"/>
  <c r="AN112"/>
  <c r="AZ107"/>
  <c r="AV107"/>
  <c r="AT107"/>
  <c i="9" r="J34"/>
  <c i="1" r="AG108"/>
  <c r="AN108"/>
  <c i="2" r="J32"/>
  <c i="1" r="AG96"/>
  <c l="1" r="AN116"/>
  <c i="6" r="J100"/>
  <c i="13" r="J100"/>
  <c i="18" r="J100"/>
  <c i="2" r="J41"/>
  <c r="J98"/>
  <c i="1" r="AN96"/>
  <c i="6" r="J43"/>
  <c i="12" r="J100"/>
  <c i="16" r="J41"/>
  <c i="18" r="J43"/>
  <c i="9" r="J43"/>
  <c i="12" r="J43"/>
  <c i="13" r="J43"/>
  <c i="1" r="BC95"/>
  <c r="AY95"/>
  <c r="BA95"/>
  <c r="AW95"/>
  <c r="BB95"/>
  <c r="BB94"/>
  <c r="W31"/>
  <c r="BD95"/>
  <c r="BD94"/>
  <c r="W33"/>
  <c r="AU100"/>
  <c r="AZ115"/>
  <c r="AV115"/>
  <c r="AT115"/>
  <c r="AU95"/>
  <c r="AU94"/>
  <c i="10" r="J34"/>
  <c i="1" r="AG109"/>
  <c r="AN109"/>
  <c i="15" r="J32"/>
  <c i="1" r="AG114"/>
  <c r="AN114"/>
  <c i="3" r="J34"/>
  <c i="1" r="AG98"/>
  <c r="AN98"/>
  <c i="4" r="J34"/>
  <c i="1" r="AG99"/>
  <c r="AN99"/>
  <c i="7" r="J34"/>
  <c i="1" r="AG105"/>
  <c r="AN105"/>
  <c r="AZ100"/>
  <c r="AV100"/>
  <c r="AT100"/>
  <c i="11" r="J34"/>
  <c i="1" r="AG110"/>
  <c r="AN110"/>
  <c r="AG101"/>
  <c i="8" r="J34"/>
  <c i="1" r="AG106"/>
  <c r="AN106"/>
  <c i="17" r="J34"/>
  <c i="1" r="AG118"/>
  <c r="AN118"/>
  <c i="14" r="J34"/>
  <c i="1" r="AG113"/>
  <c r="AN113"/>
  <c r="AT101"/>
  <c i="17" l="1" r="J43"/>
  <c i="3" r="J43"/>
  <c i="8" r="J43"/>
  <c i="7" r="J43"/>
  <c i="10" r="J43"/>
  <c i="11" r="J43"/>
  <c i="14" r="J43"/>
  <c i="15" r="J41"/>
  <c i="4" r="J43"/>
  <c i="1" r="AZ95"/>
  <c r="AV95"/>
  <c r="AT95"/>
  <c r="AN101"/>
  <c r="AG97"/>
  <c r="AN97"/>
  <c r="AG107"/>
  <c r="AN107"/>
  <c r="BA94"/>
  <c r="AW94"/>
  <c r="AK30"/>
  <c r="BC94"/>
  <c r="W32"/>
  <c r="AG104"/>
  <c r="AN104"/>
  <c r="AX94"/>
  <c r="AX95"/>
  <c r="AG117"/>
  <c r="AN117"/>
  <c l="1" r="AG115"/>
  <c r="AN115"/>
  <c r="AG100"/>
  <c r="AN100"/>
  <c r="AZ94"/>
  <c r="AV94"/>
  <c r="AK29"/>
  <c r="AY94"/>
  <c r="W30"/>
  <c l="1" r="AG95"/>
  <c r="AG94"/>
  <c r="AK26"/>
  <c r="AK35"/>
  <c r="AT94"/>
  <c r="W29"/>
  <c l="1" r="AN94"/>
  <c r="AN95"/>
</calcChain>
</file>

<file path=xl/sharedStrings.xml><?xml version="1.0" encoding="utf-8"?>
<sst xmlns="http://schemas.openxmlformats.org/spreadsheetml/2006/main">
  <si>
    <t>Export Komplet</t>
  </si>
  <si>
    <t/>
  </si>
  <si>
    <t>2.0</t>
  </si>
  <si>
    <t>ZAMOK</t>
  </si>
  <si>
    <t>False</t>
  </si>
  <si>
    <t>{9f19fc31-f4de-486c-8a55-364baf57db31}</t>
  </si>
  <si>
    <t>0,01</t>
  </si>
  <si>
    <t>21</t>
  </si>
  <si>
    <t>15</t>
  </si>
  <si>
    <t>REKAPITULACE STAVBY</t>
  </si>
  <si>
    <t xml:space="preserve">v ---  níže se nacházejí doplnkové a pomocné údaje k sestavám  --- v</t>
  </si>
  <si>
    <t>Návod na vyplnění</t>
  </si>
  <si>
    <t>0,001</t>
  </si>
  <si>
    <t>Kód:</t>
  </si>
  <si>
    <t>20022-1-09-21-I</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</si>
  <si>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</si>
  <si>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</si>
  <si>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20022-Oprava budovy F1-Technická univerzita v Liberci</t>
  </si>
  <si>
    <t>KSO:</t>
  </si>
  <si>
    <t>CC-CZ:</t>
  </si>
  <si>
    <t>Místo:</t>
  </si>
  <si>
    <t>Liberec</t>
  </si>
  <si>
    <t>Datum:</t>
  </si>
  <si>
    <t>2. 11. 2021</t>
  </si>
  <si>
    <t>Zadavatel:</t>
  </si>
  <si>
    <t>IČ:</t>
  </si>
  <si>
    <t>46747855</t>
  </si>
  <si>
    <t>Technická unmiverzita v Liberci,Hálkova 6, Liberec</t>
  </si>
  <si>
    <t>DIČ:</t>
  </si>
  <si>
    <t>Uchazeč:</t>
  </si>
  <si>
    <t>Vyplň údaj</t>
  </si>
  <si>
    <t>Projektant:</t>
  </si>
  <si>
    <t>46506942</t>
  </si>
  <si>
    <t>Profes projekt, s. r.o., Vejrichova 272, Turnov</t>
  </si>
  <si>
    <t>CZ46506942</t>
  </si>
  <si>
    <t>True</t>
  </si>
  <si>
    <t>Zpracovatel:</t>
  </si>
  <si>
    <t xml:space="preserve"> </t>
  </si>
  <si>
    <t>Poznámka:</t>
  </si>
  <si>
    <t xml:space="preserve">Jména výrobců a obchodní názvy u položek jsou pouze informativní, uvedené jako reference technických parametrů, vzájemné kompatibility zařízení a dostupnosti odborného servisu._x000d_
Lze použít výrobky ekvivalentních vlastností jiných výrobců._x000d_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</si>
  <si>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</si>
  <si>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</si>
  <si>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</si>
  <si>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</si>
  <si>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</si>
  <si>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</si>
  <si>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</si>
  <si>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</si>
  <si>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</si>
  <si>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</si>
  <si>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</si>
  <si>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</si>
  <si>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</si>
  <si>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</si>
  <si>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</si>
  <si>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</si>
  <si>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</si>
  <si>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</si>
  <si>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</si>
  <si>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</si>
  <si>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</si>
  <si>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</si>
  <si>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</si>
  <si>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</si>
  <si>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</si>
  <si>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</si>
  <si>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</si>
  <si>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</si>
  <si>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</si>
  <si>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</si>
  <si>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</si>
  <si>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</si>
  <si>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</si>
  <si>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</si>
  <si>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</si>
  <si>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</si>
  <si>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</si>
  <si>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</si>
  <si>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</si>
  <si>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</si>
  <si>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</si>
  <si>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</si>
  <si>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</si>
  <si>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</si>
  <si>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20022-IN</t>
  </si>
  <si>
    <t>20022-IN - INVESTIČNÍ NÁKLADY - Oprava budovy F1</t>
  </si>
  <si>
    <t>STA</t>
  </si>
  <si>
    <t>1</t>
  </si>
  <si>
    <t>{605d4f46-bc74-488e-9279-2215b2c25924}</t>
  </si>
  <si>
    <t>2</t>
  </si>
  <si>
    <t>/</t>
  </si>
  <si>
    <t>20022-IN-VRN</t>
  </si>
  <si>
    <t>20022-IN-VRN - Vedlejší rozpočtové náklady-INVESTIČNÍ NÁKLADY</t>
  </si>
  <si>
    <t>Soupis</t>
  </si>
  <si>
    <t>{e8336a1c-4cd7-44ce-a949-6d8a2d6d2850}</t>
  </si>
  <si>
    <t>20022- D.1.1,2-IN</t>
  </si>
  <si>
    <t>20022- D.1.1,2-IN - Stavební část -INVESTIČNÍ NÁKLADY</t>
  </si>
  <si>
    <t>{8b5f8413-e1c6-45bd-af7e-ecc53a4232a5}</t>
  </si>
  <si>
    <t>20022-D.1.1,2-IN-B</t>
  </si>
  <si>
    <t>20022-D.1.1,2-IN-B - Bourací práce - INVESTIČNÍ NÁKLADY</t>
  </si>
  <si>
    <t>3</t>
  </si>
  <si>
    <t>{fcc71b36-2c15-4f44-9119-91c0dd65b1db}</t>
  </si>
  <si>
    <t>20022-D.1.1,2-IN-NK</t>
  </si>
  <si>
    <t>20022-D.1.1,2- IN-NK - Nové konstrukce - INVESTIČNÍ NÁKLADY</t>
  </si>
  <si>
    <t>{dbbad124-6d87-448f-9402-0470c0ffc0b7}</t>
  </si>
  <si>
    <t>20022-IN-D.1.4 - TPS</t>
  </si>
  <si>
    <t>20022-IN-D.1.4 - TPS - Technika prostředí staveb-INVESTIČNÍ NÁKLADY</t>
  </si>
  <si>
    <t>{ba845335-0457-4bc0-b7d8-7b8de254034a}</t>
  </si>
  <si>
    <t>20022-IN-D.1.4.a-UT</t>
  </si>
  <si>
    <t>20022-IN-D.1.4.a-UT - Ústřední vytápění - INVESTIČNÍ NÁKLADY</t>
  </si>
  <si>
    <t>{c54d6bd2-b196-4408-ab92-9c6730144419}</t>
  </si>
  <si>
    <t>20022-D.1.4.c -UT</t>
  </si>
  <si>
    <t>20022-D.1.4.c -UT - ústřední vytápění</t>
  </si>
  <si>
    <t>4</t>
  </si>
  <si>
    <t>{448afd72-474e-4c5a-925f-b50603dd80ba}</t>
  </si>
  <si>
    <t>20022-D.1.4.c-UT-D</t>
  </si>
  <si>
    <t>20022-D.1.4.c-UT-D - UT - Stavební přípmoce, bourání, demontáže</t>
  </si>
  <si>
    <t>{1ea1aa63-3171-4772-a6e7-9a919103a6aa}</t>
  </si>
  <si>
    <t>20022-IN-D.1.4.C-VZT</t>
  </si>
  <si>
    <t>20022-IN-D.1.4.C-Vzduchotechnika, klimatizace - INVESTIČNÍ NÁKLADY</t>
  </si>
  <si>
    <t>{bcd9a909-8ee0-46b7-9461-3bb9516c2449}</t>
  </si>
  <si>
    <t>20022-IN-D.1.4.c- K</t>
  </si>
  <si>
    <t xml:space="preserve">20022-IN-D.1.4.c- K-Klimatizace, VZT -  zařízení</t>
  </si>
  <si>
    <t>{02ca45e0-9f61-4aa7-8c9e-3925296d3351}</t>
  </si>
  <si>
    <t>20022-IN-D.1.4.c-SP</t>
  </si>
  <si>
    <t>20022-IN-D.1.4.c-SP - Stavební přípomoce, bourací práce -klima, VZT</t>
  </si>
  <si>
    <t>{bb9fe6b1-7a13-4d39-818e-5fd2b4b4283b}</t>
  </si>
  <si>
    <t>20022-IN-D.1.4.e-ZTI</t>
  </si>
  <si>
    <t>20022-IN-D.1.4.e -Zdravotní technika - INVESTIČNÍ NÁKLADY</t>
  </si>
  <si>
    <t>{bbe043f6-25f9-4f94-a8eb-8abf35a47a7e}</t>
  </si>
  <si>
    <t>20022-IN-D.1.4.e - K</t>
  </si>
  <si>
    <t>20022-IN-D.1.4.e - K - Vnitřní kanalizace</t>
  </si>
  <si>
    <t>{4d5c4b98-43a4-4c3b-94bc-542e1c219ad0}</t>
  </si>
  <si>
    <t>20022-D.1.4.e-BK</t>
  </si>
  <si>
    <t>20022-D.1.4.e-BK - Stavební přípomoce, Bourací práce kanalizace</t>
  </si>
  <si>
    <t>{2bfb6b94-d754-47b0-9d7c-8a69da20e435}</t>
  </si>
  <si>
    <t>20022-D.1.4.e - V</t>
  </si>
  <si>
    <t>20022-D.1.4.e - V - Vnitřní vodovod</t>
  </si>
  <si>
    <t>{debd0640-2384-4fc8-8c6a-1b0274fff7e5}</t>
  </si>
  <si>
    <t>20022-D.1.4.e-BV</t>
  </si>
  <si>
    <t>20022-D.1.4.e-BV - Stavební přípomoce, Bourací práce vodovod</t>
  </si>
  <si>
    <t>{0dcd6b4e-9292-44a5-b9cf-69ea6b34116e}</t>
  </si>
  <si>
    <t>20022-IN-D.1.4.g-E</t>
  </si>
  <si>
    <t>20022-IN-D.1.4.g - Elektroinstalace - INVESTIČNÍ NÁKLADY</t>
  </si>
  <si>
    <t>{342c5f9d-0d21-4ecc-b3cf-d10c578182f8}</t>
  </si>
  <si>
    <t>20022-IN-D.1.4.h-SR</t>
  </si>
  <si>
    <t>20022-IN-D.1.4.h - Slaboproudé rozvody - INVESTIČNÍ NÁKLADY</t>
  </si>
  <si>
    <t>{470d41b1-3f77-42fd-9cbf-beb36a81ce27}</t>
  </si>
  <si>
    <t>20022A-IN-S</t>
  </si>
  <si>
    <t>20022A-IN-S - Sanace suterénního zdiva-venkovní část</t>
  </si>
  <si>
    <t>{b4d8a620-cee9-44c3-a1cf-e1ad0fb05cd3}</t>
  </si>
  <si>
    <t>20022-NI</t>
  </si>
  <si>
    <t>20022-NI - NEINVESTIČNÍ NÁKLADY - Oprava budovy F1</t>
  </si>
  <si>
    <t>{74aa2bdf-958e-4ef5-a1fb-5b7a26152545}</t>
  </si>
  <si>
    <t>20022-NI-VRN</t>
  </si>
  <si>
    <t>20022-NI-VRN - Vedlejší rozpočtové náklady- NEINVESTIČNÍ NÁKLADY</t>
  </si>
  <si>
    <t>{e6555792-5c00-4b05-9088-d72dc7871342}</t>
  </si>
  <si>
    <t>20022-d.1.1,2-NEI</t>
  </si>
  <si>
    <t>20022- D.1.1,2-NEI - Stavební část - NEINVESTIČNÍ NÁKLADY</t>
  </si>
  <si>
    <t>{805a6199-878e-4ce5-b32f-920c8bd18426}</t>
  </si>
  <si>
    <t>20022-D.1.1,2-NEI-B</t>
  </si>
  <si>
    <t>20022-D.1.1,2-NEI-B - Bourací práce - NEINVESTIČNÍ NÁKLADY</t>
  </si>
  <si>
    <t>{f7b74c87-0c7a-497b-9c60-36b9bd0c0023}</t>
  </si>
  <si>
    <t>20022-D.1.1,2-NEI NK</t>
  </si>
  <si>
    <t>20022-D.1.1,2 - NK - Nové konstrukce - NEINVESTIČNÍ NÁKLADY</t>
  </si>
  <si>
    <t>{93ba1da1-1daa-4db5-b2a5-92ec6ec5fd5e}</t>
  </si>
  <si>
    <t>KRYCÍ LIST SOUPISU PRACÍ</t>
  </si>
  <si>
    <t>Objekt:</t>
  </si>
  <si>
    <t>20022-IN - 20022-IN - INVESTIČNÍ NÁKLADY - Oprava budovy F1</t>
  </si>
  <si>
    <t>Soupis:</t>
  </si>
  <si>
    <t>20022-IN-VRN - 20022-IN-VRN - Vedlejší rozpočtové náklady-INVESTIČNÍ NÁKLADY</t>
  </si>
  <si>
    <t>REKAPITULACE ČLENĚNÍ SOUPISU PRACÍ</t>
  </si>
  <si>
    <t>Kód dílu - Popis</t>
  </si>
  <si>
    <t>Cena celkem [CZK]</t>
  </si>
  <si>
    <t>Náklady ze soupisu prací</t>
  </si>
  <si>
    <t>-1</t>
  </si>
  <si>
    <t>N00 - Nepojmenované práce</t>
  </si>
  <si>
    <t xml:space="preserve">    N01 - Nepojmenovaný díl</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</si>
  <si>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</si>
  <si>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</si>
  <si>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</si>
  <si>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</si>
  <si>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</si>
  <si>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</si>
  <si>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</si>
  <si>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</si>
  <si>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</si>
  <si>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</si>
  <si>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</si>
  <si>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</si>
  <si>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</si>
  <si>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</si>
  <si>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</si>
  <si>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</si>
  <si>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</si>
  <si>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</si>
  <si>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ROZPOCET</t>
  </si>
  <si>
    <t>N01</t>
  </si>
  <si>
    <t>Nepojmenovaný díl</t>
  </si>
  <si>
    <t>K</t>
  </si>
  <si>
    <t>0240020001</t>
  </si>
  <si>
    <t>Vytyčení podzemních sítí a zařízení</t>
  </si>
  <si>
    <t>kpl</t>
  </si>
  <si>
    <t>1024</t>
  </si>
  <si>
    <t>1939677589</t>
  </si>
  <si>
    <t>PP</t>
  </si>
  <si>
    <t>VRN</t>
  </si>
  <si>
    <t>Vedlejší rozpočtové náklady</t>
  </si>
  <si>
    <t>5</t>
  </si>
  <si>
    <t>VRN1</t>
  </si>
  <si>
    <t>Průzkumné, geodetické a projektové práce</t>
  </si>
  <si>
    <t>013254000</t>
  </si>
  <si>
    <t>Dokumentace skutečného provedení stavby stavební část, UT,ZTI, VZT</t>
  </si>
  <si>
    <t>…</t>
  </si>
  <si>
    <t>1184677997</t>
  </si>
  <si>
    <t>Dokumentace skutečného provedení stavby</t>
  </si>
  <si>
    <t>013254000.2</t>
  </si>
  <si>
    <t>Dokumentace skutečného provedení stavby - slaboproudé rozvody</t>
  </si>
  <si>
    <t>1220621545</t>
  </si>
  <si>
    <t>VRN3</t>
  </si>
  <si>
    <t>Zařízení staveniště</t>
  </si>
  <si>
    <t>030001000</t>
  </si>
  <si>
    <t>180232331</t>
  </si>
  <si>
    <t>6</t>
  </si>
  <si>
    <t>034002000</t>
  </si>
  <si>
    <t>Zabezpečení staveniště</t>
  </si>
  <si>
    <t>599311593</t>
  </si>
  <si>
    <t>7</t>
  </si>
  <si>
    <t>039002000</t>
  </si>
  <si>
    <t>Zrušení zařízení staveniště</t>
  </si>
  <si>
    <t>-1482276237</t>
  </si>
  <si>
    <t>20022- D.1.1,2-IN - 20022- D.1.1,2-IN - Stavební část -INVESTIČNÍ NÁKLADY</t>
  </si>
  <si>
    <t>Úroveň 3:</t>
  </si>
  <si>
    <t>20022-D.1.1,2-IN-B - 20022-D.1.1,2-IN-B - Bourací práce - INVESTIČNÍ NÁKLADY</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</si>
  <si>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</si>
  <si>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</si>
  <si>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</si>
  <si>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</si>
  <si>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</si>
  <si>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</si>
  <si>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</si>
  <si>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</si>
  <si>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</si>
  <si>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783 - Dokončovací práce - nátěry</t>
  </si>
  <si>
    <t xml:space="preserve">    784 - Dokončovací práce - malby a tapety</t>
  </si>
  <si>
    <t>HSV</t>
  </si>
  <si>
    <t>Práce a dodávky HSV</t>
  </si>
  <si>
    <t>9</t>
  </si>
  <si>
    <t>Ostatní konstrukce a práce, bourání</t>
  </si>
  <si>
    <t>962031132</t>
  </si>
  <si>
    <t>Bourání příček z cihel pálených na MVC tl do 100 mm</t>
  </si>
  <si>
    <t>m2</t>
  </si>
  <si>
    <t>753730777</t>
  </si>
  <si>
    <t xml:space="preserve">Bourání příček z cihel, tvárnic nebo příčkovek  z cihel pálených, plných nebo dutých na maltu vápennou nebo vápenocementovou, tl. do 100 mm</t>
  </si>
  <si>
    <t>VV</t>
  </si>
  <si>
    <t>2,58*5,05-0,8*1,97</t>
  </si>
  <si>
    <t>Mezisoučet 4NP 4.55</t>
  </si>
  <si>
    <t>2,58*1,5</t>
  </si>
  <si>
    <t xml:space="preserve">Mezisoučet 4np  49 + k 30</t>
  </si>
  <si>
    <t>2,55*(3,2+1,1)+1*2</t>
  </si>
  <si>
    <t>Mezisoučet 3np</t>
  </si>
  <si>
    <t>8,25</t>
  </si>
  <si>
    <t>Mezisoučet 2NP</t>
  </si>
  <si>
    <t>6,95</t>
  </si>
  <si>
    <t>Mezisoučet 1NP</t>
  </si>
  <si>
    <t>36,76</t>
  </si>
  <si>
    <t>Mezisoučet 1 PP</t>
  </si>
  <si>
    <t>Součet</t>
  </si>
  <si>
    <t>962031133</t>
  </si>
  <si>
    <t>Bourání příček z cihel pálených na MVC tl do 150 mm</t>
  </si>
  <si>
    <t>-2003832012</t>
  </si>
  <si>
    <t xml:space="preserve">Bourání příček z cihel, tvárnic nebo příčkovek  z cihel pálených, plných nebo dutých na maltu vápennou nebo vápenocementovou, tl. do 150 mm</t>
  </si>
  <si>
    <t>2,58*(3,3+0,9)</t>
  </si>
  <si>
    <t>Mezisoučet 4NP</t>
  </si>
  <si>
    <t>2,58*2,5</t>
  </si>
  <si>
    <t>-1,45*2</t>
  </si>
  <si>
    <t xml:space="preserve">Mezisoučet soc  4.np</t>
  </si>
  <si>
    <t>0,9*2,02</t>
  </si>
  <si>
    <t>Mezisoučet 4.50 - 4 nP</t>
  </si>
  <si>
    <t>1,2*2+3,3*2,55</t>
  </si>
  <si>
    <t>Mezisoučet 3 np</t>
  </si>
  <si>
    <t>2,55*(3,28+2,2)</t>
  </si>
  <si>
    <t>-1,2</t>
  </si>
  <si>
    <t>2,55*(3,28)-1,6</t>
  </si>
  <si>
    <t>Mezisoučet 1 NP</t>
  </si>
  <si>
    <t>962032230</t>
  </si>
  <si>
    <t>Bourání zdiva z cihel pálených nebo vápenopískových na MV nebo MVC do 1 m3</t>
  </si>
  <si>
    <t>m3</t>
  </si>
  <si>
    <t>-2073886498</t>
  </si>
  <si>
    <t xml:space="preserve">Bourání zdiva nadzákladového z cihel nebo tvárnic  z cihel pálených nebo vápenopískových, na maltu vápennou nebo vápenocementovou, objemu do 1 m3</t>
  </si>
  <si>
    <t>1,89</t>
  </si>
  <si>
    <t>Mezisoučet 1PP</t>
  </si>
  <si>
    <t>25,8*0,2</t>
  </si>
  <si>
    <t>Mezisoučet 3.NP 3.44</t>
  </si>
  <si>
    <t>962081131</t>
  </si>
  <si>
    <t>Bourání příček ze skleněných tvárnic tl do 100 mm</t>
  </si>
  <si>
    <t>169907376</t>
  </si>
  <si>
    <t xml:space="preserve">Bourání zdiva příček nebo vybourání otvorů  ze skleněných tvárnic, tl. do 100 mm</t>
  </si>
  <si>
    <t>0,6*0,6*2</t>
  </si>
  <si>
    <t>Mezisoučet 4np</t>
  </si>
  <si>
    <t>965043341</t>
  </si>
  <si>
    <t>Bourání podkladů pod dlažby betonových s potěrem nebo teracem tl do 100 mm pl přes 4 m2</t>
  </si>
  <si>
    <t>1846224276</t>
  </si>
  <si>
    <t>Bourání mazanin betonových s potěrem nebo teracem tl. do 100 mm, plochy přes 4 m2</t>
  </si>
  <si>
    <t>0,11*(5+3,5+8,6+13,1)</t>
  </si>
  <si>
    <t xml:space="preserve">Mezisoučet 4NP  48-51</t>
  </si>
  <si>
    <t>0,11*(5+3,5+18,6+7,6+8,6+6,2)</t>
  </si>
  <si>
    <t>0,11*(5,6+4,8+5,5+8,5+4,3+6)</t>
  </si>
  <si>
    <t>0,11*(8,63+5,08+4,62+8,01+7,6+3,5+5,8)</t>
  </si>
  <si>
    <t>Mezisoučet 1.NP</t>
  </si>
  <si>
    <t>523,50*0,04</t>
  </si>
  <si>
    <t>Mezisoučet 1.PP</t>
  </si>
  <si>
    <t>965081213</t>
  </si>
  <si>
    <t>Bourání podlah z dlaždic keramických nebo xylolitových tl do 10 mm plochy přes 1 m2</t>
  </si>
  <si>
    <t>1815477746</t>
  </si>
  <si>
    <t>Bourání podlah z dlaždic bez podkladního lože nebo mazaniny, s jakoukoliv výplní spár keramických nebo xylolitových tl. do 10 mm, plochy přes 1 m2</t>
  </si>
  <si>
    <t>5+3,5+8,6</t>
  </si>
  <si>
    <t xml:space="preserve">Mezisoučet 4NP  48-50</t>
  </si>
  <si>
    <t>5+3,5+7,6+8,6+6,2</t>
  </si>
  <si>
    <t>Mezisoučet 3NP</t>
  </si>
  <si>
    <t>(5,6+4,8+5,5+8,5+4,3+6)</t>
  </si>
  <si>
    <t>Mezisoučet 2np</t>
  </si>
  <si>
    <t>(8,63+5,08+4,62+8,01+7,6+3,5+5,8)</t>
  </si>
  <si>
    <t>166</t>
  </si>
  <si>
    <t>965081611</t>
  </si>
  <si>
    <t>Odsekání soklíků rovných</t>
  </si>
  <si>
    <t>m</t>
  </si>
  <si>
    <t>-1916002578</t>
  </si>
  <si>
    <t xml:space="preserve">Odsekání soklíků  včetně otlučení podkladní omítky až na zdivo rovných</t>
  </si>
  <si>
    <t>9+10,6</t>
  </si>
  <si>
    <t>26,47</t>
  </si>
  <si>
    <t>9,4</t>
  </si>
  <si>
    <t>72,46</t>
  </si>
  <si>
    <t>415,74</t>
  </si>
  <si>
    <t>8</t>
  </si>
  <si>
    <t>967031132</t>
  </si>
  <si>
    <t>Přisekání rovných ostění v cihelném zdivu na MV nebo MVC</t>
  </si>
  <si>
    <t>-1400996522</t>
  </si>
  <si>
    <t xml:space="preserve">Přisekání (špicování) plošné nebo rovných ostění zdiva z cihel pálených  rovných ostění, bez odstupu, po hrubém vybourání otvorů, na maltu vápennou nebo vápenocementovou</t>
  </si>
  <si>
    <t>0,15*2*4*3</t>
  </si>
  <si>
    <t>Mezisoučet 2-4 NP</t>
  </si>
  <si>
    <t>1,2</t>
  </si>
  <si>
    <t>968072455</t>
  </si>
  <si>
    <t>Vybourání kovových dveřních zárubní pl do 2 m2</t>
  </si>
  <si>
    <t>1608504544</t>
  </si>
  <si>
    <t xml:space="preserve">Vybourání kovových rámů oken s křídly, dveřních zárubní, vrat, stěn, ostění nebo obkladů  dveřních zárubní, plochy do 2 m2</t>
  </si>
  <si>
    <t>0,8*2+0,8*2+0,65*20,8*2+0,8*2+0,8*2</t>
  </si>
  <si>
    <t xml:space="preserve">Mezisoučet  4NP 49-51</t>
  </si>
  <si>
    <t>1,6+1,6+1,6+1,6+1,6+1,3</t>
  </si>
  <si>
    <t>3*1,2+2*1,3+2*1,6</t>
  </si>
  <si>
    <t>6*1,6</t>
  </si>
  <si>
    <t>10</t>
  </si>
  <si>
    <t>971033331</t>
  </si>
  <si>
    <t>Vybourání otvorů ve zdivu cihelném pl do 0,09 m2 na MVC nebo MV tl do 150 mm</t>
  </si>
  <si>
    <t>kus</t>
  </si>
  <si>
    <t>-1084652454</t>
  </si>
  <si>
    <t xml:space="preserve">Vybourání otvorů ve zdivu základovém nebo nadzákladovém z cihel, tvárnic, příčkovek  z cihel pálených na maltu vápennou nebo vápenocementovou plochy do 0,09 m2, tl. do 150 mm</t>
  </si>
  <si>
    <t>11</t>
  </si>
  <si>
    <t>971033531</t>
  </si>
  <si>
    <t>Vybourání otvorů ve zdivu cihelném pl do 1 m2 na MVC nebo MV tl do 150 mm</t>
  </si>
  <si>
    <t>-950913461</t>
  </si>
  <si>
    <t xml:space="preserve">Vybourání otvorů ve zdivu základovém nebo nadzákladovém z cihel, tvárnic, příčkovek  z cihel pálených na maltu vápennou nebo vápenocementovou plochy do 1 m2, tl. do 150 mm</t>
  </si>
  <si>
    <t>0,9*1,97</t>
  </si>
  <si>
    <t>Mezisoučet 4.51 - 4.np</t>
  </si>
  <si>
    <t>0,85*0,12</t>
  </si>
  <si>
    <t>Mezisoučet 2 np</t>
  </si>
  <si>
    <t>12</t>
  </si>
  <si>
    <t>971033621</t>
  </si>
  <si>
    <t>Vybourání otvorů ve zdivu cihelném pl do 4 m2 na MVC nebo MV tl do 100 mm</t>
  </si>
  <si>
    <t>1516944276</t>
  </si>
  <si>
    <t xml:space="preserve">Vybourání otvorů ve zdivu základovém nebo nadzákladovém z cihel, tvárnic, příčkovek  z cihel pálených na maltu vápennou nebo vápenocementovou plochy do 4 m2, tl. do 100 mm</t>
  </si>
  <si>
    <t>2,05</t>
  </si>
  <si>
    <t>2,5</t>
  </si>
  <si>
    <t>1,8</t>
  </si>
  <si>
    <t>1,8+2,1</t>
  </si>
  <si>
    <t>13</t>
  </si>
  <si>
    <t>971033631</t>
  </si>
  <si>
    <t>Vybourání otvorů ve zdivu cihelném pl do 4 m2 na MVC nebo MV tl do 150 mm</t>
  </si>
  <si>
    <t>413012933</t>
  </si>
  <si>
    <t xml:space="preserve">Vybourání otvorů ve zdivu základovém nebo nadzákladovém z cihel, tvárnic, příčkovek  z cihel pálených na maltu vápennou nebo vápenocementovou plochy do 4 m2, tl. do 150 mm</t>
  </si>
  <si>
    <t>0,9*2,2</t>
  </si>
  <si>
    <t>1,7</t>
  </si>
  <si>
    <t>1*2,3</t>
  </si>
  <si>
    <t>14</t>
  </si>
  <si>
    <t>973031151</t>
  </si>
  <si>
    <t>Vysekání výklenků ve zdivu cihelném na MV nebo MVC pl přes 0,25 m2</t>
  </si>
  <si>
    <t>956147351</t>
  </si>
  <si>
    <t xml:space="preserve">Vysekání výklenků nebo kapes ve zdivu z cihel  na maltu vápennou nebo vápenocementovou výklenků, pohledové plochy přes 0,25 m2</t>
  </si>
  <si>
    <t>(0,6*0,6*0,25)*2</t>
  </si>
  <si>
    <t xml:space="preserve">Mezisoučet hydrant  4NP 4.42</t>
  </si>
  <si>
    <t>978013191</t>
  </si>
  <si>
    <t>Otlučení (osekání) vnitřní vápenné nebo vápenocementové omítky stěn v rozsahu do 100 %</t>
  </si>
  <si>
    <t>732554050</t>
  </si>
  <si>
    <t>Otlučení vápenných nebo vápenocementových omítek vnitřních ploch stěn s vyškrabáním spar, s očištěním zdiva, v rozsahu přes 50 do 100 %</t>
  </si>
  <si>
    <t>80,57</t>
  </si>
  <si>
    <t xml:space="preserve">Mezisoučet  4NP - 4.50, 4.51</t>
  </si>
  <si>
    <t>2,55*(5,1*3+6,2*2+2)</t>
  </si>
  <si>
    <t>-7*1,6</t>
  </si>
  <si>
    <t xml:space="preserve">Mezisoučet  3NP</t>
  </si>
  <si>
    <t>2,55*(5,1*4+3,5*2+2+2)</t>
  </si>
  <si>
    <t>2,55*(5,1+5,1+1,7+1,7+3,3+3,3+3,7+3,7+3,4+3)</t>
  </si>
  <si>
    <t>-6*1,6</t>
  </si>
  <si>
    <t>0,3*(5,1+5,1+5+5)</t>
  </si>
  <si>
    <t>1*(5,1+5,1+1,65+1,65+2,15+2,15+2,15+2,15)</t>
  </si>
  <si>
    <t>492</t>
  </si>
  <si>
    <t>16</t>
  </si>
  <si>
    <t>978059541</t>
  </si>
  <si>
    <t>Odsekání a odebrání obkladů stěn z vnitřních obkládaček plochy přes 1 m2</t>
  </si>
  <si>
    <t>1245340802</t>
  </si>
  <si>
    <t xml:space="preserve">Odsekání obkladů  stěn včetně otlučení podkladní omítky až na zdivo z obkládaček vnitřních, z jakýchkoliv materiálů, plochy přes 1 m2</t>
  </si>
  <si>
    <t>38,72+19,976+17,512+2,25+5,25</t>
  </si>
  <si>
    <t xml:space="preserve">Mezisoučet  sociálka 4NP</t>
  </si>
  <si>
    <t>2,55*(5,1+5,1+3,28+3,28+1,65+1,65+5,1+5,1)</t>
  </si>
  <si>
    <t>-8*1,6</t>
  </si>
  <si>
    <t>2,5*(5,1+5,1+5,1+5,1+5+5)</t>
  </si>
  <si>
    <t>-6*1,2-1,6</t>
  </si>
  <si>
    <t>2*(3,8+3,8+1,67+1,67)</t>
  </si>
  <si>
    <t>-2*0,65*2</t>
  </si>
  <si>
    <t>2,2*(3,28+3,28+5,1+5,1-0,9-0,8-0,8)</t>
  </si>
  <si>
    <t>1,5*(2,15+2,15+2,15+2,15-2,15)</t>
  </si>
  <si>
    <t>137,404</t>
  </si>
  <si>
    <t>17</t>
  </si>
  <si>
    <t>R-9-A.00-1010</t>
  </si>
  <si>
    <t>Odstranění odtahu digestoře</t>
  </si>
  <si>
    <t>-1422690115</t>
  </si>
  <si>
    <t>1,6</t>
  </si>
  <si>
    <t>997</t>
  </si>
  <si>
    <t>Přesun sutě</t>
  </si>
  <si>
    <t>18</t>
  </si>
  <si>
    <t>997013156</t>
  </si>
  <si>
    <t>Vnitrostaveništní doprava suti a vybouraných hmot pro budovy v do 21 m s omezením mechanizace</t>
  </si>
  <si>
    <t>t</t>
  </si>
  <si>
    <t>971870756</t>
  </si>
  <si>
    <t xml:space="preserve">Vnitrostaveništní doprava suti a vybouraných hmot  vodorovně do 50 m svisle s omezením mechanizace pro budovy a haly výšky přes 18 do 21 m</t>
  </si>
  <si>
    <t>19</t>
  </si>
  <si>
    <t>997013501</t>
  </si>
  <si>
    <t>Odvoz suti a vybouraných hmot na skládku nebo meziskládku do 1 km se složením</t>
  </si>
  <si>
    <t>591297038</t>
  </si>
  <si>
    <t xml:space="preserve">Odvoz suti a vybouraných hmot na skládku nebo meziskládku  se složením, na vzdálenost do 1 km</t>
  </si>
  <si>
    <t>20</t>
  </si>
  <si>
    <t>997013509</t>
  </si>
  <si>
    <t>Příplatek k odvozu suti a vybouraných hmot na skládku ZKD 1 km přes 1 km resp. na skládku zhotovitele</t>
  </si>
  <si>
    <t>1571728284</t>
  </si>
  <si>
    <t xml:space="preserve">Odvoz suti a vybouraných hmot na skládku nebo meziskládku  se složením, na vzdálenost Příplatek k ceně za každý další i započatý 1 km přes 1 km  resp. na skládku zhotovitele</t>
  </si>
  <si>
    <t>219,844*15</t>
  </si>
  <si>
    <t>Mezisoučet</t>
  </si>
  <si>
    <t>997013631</t>
  </si>
  <si>
    <t>Poplatek za uložení na skládce (skládkovné) stavebního odpadu směsného kód odpadu 17 09 04</t>
  </si>
  <si>
    <t>1491278741</t>
  </si>
  <si>
    <t>Poplatek za uložení stavebního odpadu na skládce (skládkovné) směsného stavebního a demoličního zatříděného do Katalogu odpadů pod kódem 17 09 04</t>
  </si>
  <si>
    <t>4,844+3,162+0,884+0,576+0,653+0,095</t>
  </si>
  <si>
    <t>22</t>
  </si>
  <si>
    <t>997013645</t>
  </si>
  <si>
    <t>Poplatek za uložení na skládce (skládkovné) odpadu asfaltového bez dehtu kód odpadu 17 03 02</t>
  </si>
  <si>
    <t>-492781310</t>
  </si>
  <si>
    <t>Poplatek za uložení stavebního odpadu na skládce (skládkovné) asfaltového bez obsahu dehtu zatříděného do Katalogu odpadů pod kódem 17 03 02</t>
  </si>
  <si>
    <t>2,541</t>
  </si>
  <si>
    <t>23</t>
  </si>
  <si>
    <t>997013804</t>
  </si>
  <si>
    <t>Poplatek za uložení na skládce (skládkovné) stavebního odpadu ze skla kód odpadu 17 02 02</t>
  </si>
  <si>
    <t>-727683382</t>
  </si>
  <si>
    <t>Poplatek za uložení stavebního odpadu na skládce (skládkovné) ze skla zatříděného do Katalogu odpadů pod kódem 17 02 02</t>
  </si>
  <si>
    <t>0,04</t>
  </si>
  <si>
    <t>24</t>
  </si>
  <si>
    <t>997013812</t>
  </si>
  <si>
    <t>Poplatek za uložení na skládce (skládkovné) stavebního odpadu na bázi sádry kód odpadu 17 08 02</t>
  </si>
  <si>
    <t>24169705</t>
  </si>
  <si>
    <t>Poplatek za uložení stavebního odpadu na skládce (skládkovné) z materiálů na bázi sádry zatříděného do Katalogu odpadů pod kódem 17 08 02</t>
  </si>
  <si>
    <t>1,210</t>
  </si>
  <si>
    <t>25</t>
  </si>
  <si>
    <t>997013813</t>
  </si>
  <si>
    <t>Poplatek za uložení na skládce (skládkovné) stavebního odpadu z plastických hmot kód odpadu 17 02 03</t>
  </si>
  <si>
    <t>27306651</t>
  </si>
  <si>
    <t>Poplatek za uložení stavebního odpadu na skládce (skládkovné) z plastických hmot zatříděného do Katalogu odpadů pod kódem 17 02 03</t>
  </si>
  <si>
    <t>0,653+0,095</t>
  </si>
  <si>
    <t xml:space="preserve">Mezisoučet </t>
  </si>
  <si>
    <t>26</t>
  </si>
  <si>
    <t>997013814</t>
  </si>
  <si>
    <t>Poplatek za uložení na skládce (skládkovné) stavebního odpadu izolací kód odpadu 17 06 04</t>
  </si>
  <si>
    <t>-2126701571</t>
  </si>
  <si>
    <t>Poplatek za uložení stavebního odpadu na skládce (skládkovné) z izolačních materiálů zatříděného do Katalogu odpadů pod kódem 17 06 04</t>
  </si>
  <si>
    <t>0,514</t>
  </si>
  <si>
    <t>27</t>
  </si>
  <si>
    <t>997013861</t>
  </si>
  <si>
    <t>Poplatek za uložení stavebního odpadu na recyklační skládce (skládkovné) z prostého betonu kód odpadu 17 01 01</t>
  </si>
  <si>
    <t>-303449404</t>
  </si>
  <si>
    <t>Poplatek za uložení stavebního odpadu na recyklační skládce (skládkovné) z prostého betonu zatříděného do Katalogu odpadů pod kódem 17 01 01</t>
  </si>
  <si>
    <t>84,216</t>
  </si>
  <si>
    <t>28</t>
  </si>
  <si>
    <t>997013863</t>
  </si>
  <si>
    <t xml:space="preserve">Poplatek za uložení stavebního odpadu na recyklační skládce (skládkovné) cihelného kód odpadu  17 01 02</t>
  </si>
  <si>
    <t>1094029998</t>
  </si>
  <si>
    <t>Poplatek za uložení stavebního odpadu na recyklační skládce (skládkovné) cihelného zatříděného do Katalogu odpadů pod kódem 17 01 02</t>
  </si>
  <si>
    <t>10,512+12,151+12,69+0,264+0,125+0,506+1,845+1,615+0,324</t>
  </si>
  <si>
    <t>29</t>
  </si>
  <si>
    <t>997013871</t>
  </si>
  <si>
    <t xml:space="preserve">Poplatek za uložení stavebního odpadu na recyklační skládce (skládkovné) směsného stavebního a demoličního kód odpadu  17 09 04</t>
  </si>
  <si>
    <t>-1248100874</t>
  </si>
  <si>
    <t>Poplatek za uložení stavebního odpadu na recyklační skládce (skládkovné) směsného stavebního a demoličního zatříděného do Katalogu odpadů pod kódem 17 09 04</t>
  </si>
  <si>
    <t>10,218+4,893+28,084+37,832+0,049</t>
  </si>
  <si>
    <t>Mezisoučet omítky, keramika</t>
  </si>
  <si>
    <t>PSV</t>
  </si>
  <si>
    <t>Práce a dodávky PSV</t>
  </si>
  <si>
    <t>711</t>
  </si>
  <si>
    <t>Izolace proti vodě, vlhkosti a plynům</t>
  </si>
  <si>
    <t>31</t>
  </si>
  <si>
    <t>711131811</t>
  </si>
  <si>
    <t>Odstranění izolace proti zemní vlhkosti vodorovné</t>
  </si>
  <si>
    <t>1198366022</t>
  </si>
  <si>
    <t xml:space="preserve">Odstranění izolace proti zemní vlhkosti  na ploše vodorovné V</t>
  </si>
  <si>
    <t>(5+3,5+8,6+13,1)</t>
  </si>
  <si>
    <t>Mezisoučet 4NP 47-51</t>
  </si>
  <si>
    <t>5*5,1</t>
  </si>
  <si>
    <t>Mezisoučet 2 NP</t>
  </si>
  <si>
    <t>5*5,1+5</t>
  </si>
  <si>
    <t>523,50</t>
  </si>
  <si>
    <t>713</t>
  </si>
  <si>
    <t>Izolace tepelné</t>
  </si>
  <si>
    <t>32</t>
  </si>
  <si>
    <t>713120811</t>
  </si>
  <si>
    <t>Odstranění tepelné izolace podlah volně kladené z vláknitých materiálů suchých tl do 100 mm</t>
  </si>
  <si>
    <t>-2014322237</t>
  </si>
  <si>
    <t>Odstranění tepelné izolace podlah z rohoží, pásů, dílců, desek, bloků podlah volně kladených nebo mezi trámy z vláknitých materiálů suchých, tloušťka izolace do 100 mm</t>
  </si>
  <si>
    <t>3,5+5+7,6+8,6+13,1</t>
  </si>
  <si>
    <t>Mezisoučet 4 NP</t>
  </si>
  <si>
    <t>37,8*3</t>
  </si>
  <si>
    <t>Mezisoučet 1-3NP</t>
  </si>
  <si>
    <t>763</t>
  </si>
  <si>
    <t>Konstrukce suché výstavby</t>
  </si>
  <si>
    <t>33</t>
  </si>
  <si>
    <t>763121822</t>
  </si>
  <si>
    <t>Demontáž SDK předsazené/šachtové stěny s nosnou kcí se zdvojeným CW profilem opláštění dvojité</t>
  </si>
  <si>
    <t>-1035852170</t>
  </si>
  <si>
    <t xml:space="preserve">Demontáž předsazených nebo šachtových stěn ze sádrokartonových desek  s nosnou konstrukcí z ocelových profilů se zdvojeným CW profilem, opláštění dvojité</t>
  </si>
  <si>
    <t>34,68+1,42+2,5+2,5</t>
  </si>
  <si>
    <t>34</t>
  </si>
  <si>
    <t>763411811</t>
  </si>
  <si>
    <t>Demontáž sanitárních příček z desek</t>
  </si>
  <si>
    <t>-506728786</t>
  </si>
  <si>
    <t>Demontáž sanitárních příček vhodných do mokrého nebo suchého prostředí z desek</t>
  </si>
  <si>
    <t>2,1*(3,3+4,2+4*1)+2,1*(3,3*2,58)</t>
  </si>
  <si>
    <t>-4*0,6*2</t>
  </si>
  <si>
    <t>30,87</t>
  </si>
  <si>
    <t>2*(3,4+4*1,5+1)</t>
  </si>
  <si>
    <t>2*(1,5*4+4+1,7+1,35)</t>
  </si>
  <si>
    <t>35</t>
  </si>
  <si>
    <t>763411821</t>
  </si>
  <si>
    <t>Demontáž dveří sanitárních příček</t>
  </si>
  <si>
    <t>1870891555</t>
  </si>
  <si>
    <t>Demontáž sanitárních příček vhodných do mokrého nebo suchého prostředí dveří</t>
  </si>
  <si>
    <t>Mezisoučet 4nP</t>
  </si>
  <si>
    <t>766</t>
  </si>
  <si>
    <t>Konstrukce truhlářské</t>
  </si>
  <si>
    <t>37</t>
  </si>
  <si>
    <t>766691914</t>
  </si>
  <si>
    <t>Vyvěšení nebo zavěšení dřevěných křídel dveří pl do 2 m2</t>
  </si>
  <si>
    <t>1859428629</t>
  </si>
  <si>
    <t xml:space="preserve">Ostatní práce  vyvěšení nebo zavěšení křídel s případným uložením a opětovným zavěšením po provedení stavebních změn dřevěných dveřních, plochy do 2 m2</t>
  </si>
  <si>
    <t>Mezisoučet 4 np</t>
  </si>
  <si>
    <t>776</t>
  </si>
  <si>
    <t>Podlahy povlakové</t>
  </si>
  <si>
    <t>38</t>
  </si>
  <si>
    <t>776201811</t>
  </si>
  <si>
    <t>Demontáž lepených povlakových podlah bez podložky ručně</t>
  </si>
  <si>
    <t>929575612</t>
  </si>
  <si>
    <t>Demontáž povlakových podlahovin lepených ručně bez podložky</t>
  </si>
  <si>
    <t>233,40</t>
  </si>
  <si>
    <t>Mezisoučet 1 PP - PVC</t>
  </si>
  <si>
    <t>27,9</t>
  </si>
  <si>
    <t>Mezisoučet 1.PP - koberec</t>
  </si>
  <si>
    <t>39</t>
  </si>
  <si>
    <t>776201812.1</t>
  </si>
  <si>
    <t>Demontáž lepených povlakových podlah s podložkou ručně vč. soklíku</t>
  </si>
  <si>
    <t>-1294271805</t>
  </si>
  <si>
    <t>Demontáž povlakových podlahovin lepených ručně s podložkou vč. soklíku</t>
  </si>
  <si>
    <t>13,1</t>
  </si>
  <si>
    <t xml:space="preserve">Mezisoučet 4np  51</t>
  </si>
  <si>
    <t>18,6</t>
  </si>
  <si>
    <t>Mezisoučet 3np 39</t>
  </si>
  <si>
    <t>783</t>
  </si>
  <si>
    <t>Dokončovací práce - nátěry</t>
  </si>
  <si>
    <t>40</t>
  </si>
  <si>
    <t>783806805</t>
  </si>
  <si>
    <t>Odstranění nátěrů z omítek opálením</t>
  </si>
  <si>
    <t>1659081402</t>
  </si>
  <si>
    <t>Odstranění nátěrů z omítek opálením s obroušením</t>
  </si>
  <si>
    <t>183,94</t>
  </si>
  <si>
    <t>784</t>
  </si>
  <si>
    <t>Dokončovací práce - malby a tapety</t>
  </si>
  <si>
    <t>41</t>
  </si>
  <si>
    <t>784121001</t>
  </si>
  <si>
    <t>Oškrabání malby v mísnostech výšky do 3,80 m</t>
  </si>
  <si>
    <t>-484618756</t>
  </si>
  <si>
    <t>Oškrabání malby v místnostech výšky do 3,80 m</t>
  </si>
  <si>
    <t>Mezisoučet 4NP strop</t>
  </si>
  <si>
    <t>(5+3,5+18,6+7,6+8,6+6,2)</t>
  </si>
  <si>
    <t>Mezisoučet 3np strop</t>
  </si>
  <si>
    <t>Mezisoučet 2NP strop</t>
  </si>
  <si>
    <t xml:space="preserve">Mezisoučet 1 NP  strop</t>
  </si>
  <si>
    <t>20022-D.1.1,2-IN-NK - 20022-D.1.1,2- IN-NK - Nové konstrukce - INVESTIČNÍ NÁKLADY</t>
  </si>
  <si>
    <t xml:space="preserve">    1 - Zemní práce</t>
  </si>
  <si>
    <t xml:space="preserve">    2 - Zakládání</t>
  </si>
  <si>
    <t xml:space="preserve">    3 - Svislé a kompletní konstrukce</t>
  </si>
  <si>
    <t xml:space="preserve">    6 - Úpravy povrchů, podlahy a osazování výplní</t>
  </si>
  <si>
    <t xml:space="preserve">    998 - Přesun hmot</t>
  </si>
  <si>
    <t xml:space="preserve">    764 - Konstrukce klempířské</t>
  </si>
  <si>
    <t xml:space="preserve">    767 - Konstrukce zámečnické</t>
  </si>
  <si>
    <t xml:space="preserve">    771 - Podlahy z dlaždic</t>
  </si>
  <si>
    <t xml:space="preserve">    773 - Podlahy z litého teraca</t>
  </si>
  <si>
    <t xml:space="preserve">    777 - Podlahy lité</t>
  </si>
  <si>
    <t xml:space="preserve">    781 - Dokončovací práce - obklady</t>
  </si>
  <si>
    <t xml:space="preserve">    786 - Dokončovací práce - čalounické úpravy</t>
  </si>
  <si>
    <t>Ostatní - Ostatní</t>
  </si>
  <si>
    <t xml:space="preserve">    333 - Požárně bezpečnostní řešení</t>
  </si>
  <si>
    <t>Zemní práce</t>
  </si>
  <si>
    <t>145</t>
  </si>
  <si>
    <t>1-1001-1</t>
  </si>
  <si>
    <t xml:space="preserve">Ochrana kořenového systému  odborné ošetřní kořenového systému :  zkrácení a úprava, ošetření řezu v úseku výkopu cca 6,00m</t>
  </si>
  <si>
    <t>-1096086442</t>
  </si>
  <si>
    <t>Ochrana kořenového systému
 odborné ošetřní kořenového systému :
 zkrácení a úprava, ošetření řezu v úseku výkopu cca 6,00m</t>
  </si>
  <si>
    <t>111301111</t>
  </si>
  <si>
    <t>Sejmutí drnu tl do 100 mm s přemístěním do 50 m nebo naložením na dopravní prostředek</t>
  </si>
  <si>
    <t>-330677930</t>
  </si>
  <si>
    <t>Sejmutí drnu tl. do 100 mm, v jakékoliv ploše</t>
  </si>
  <si>
    <t>3,4*3,4</t>
  </si>
  <si>
    <t>131251201</t>
  </si>
  <si>
    <t>Hloubení jam zapažených v hornině třídy těžitelnosti I, skupiny 3 objem do 20 m3 strojně</t>
  </si>
  <si>
    <t>54337165</t>
  </si>
  <si>
    <t>Hloubení zapažených jam a zářezů strojně s urovnáním dna do předepsaného profilu a spádu v hornině třídy těžitelnosti I skupiny 3 do 20 m3</t>
  </si>
  <si>
    <t>2,8*2,8*1,2</t>
  </si>
  <si>
    <t>Mezisoučet VZT</t>
  </si>
  <si>
    <t>162751117</t>
  </si>
  <si>
    <t xml:space="preserve">Vodorovné přemístění do 10000 m výkopku/sypaniny z horniny třídy těžitelnosti I, skupiny 1 až 3  resp. skládky zhotovitele</t>
  </si>
  <si>
    <t>-678535254</t>
  </si>
  <si>
    <t>Vodorovné přemístění výkopku nebo sypaniny po suchu na obvyklém dopravním prostředku, bez naložení výkopku, avšak se složením bez rozhrnutí z horniny třídy těžitelnosti I skupiny 1 až 3 na vzdálenost přes 9 000 do 10 000 m</t>
  </si>
  <si>
    <t>171201231</t>
  </si>
  <si>
    <t>Poplatek za uložení zeminy a kamení na recyklační skládce (skládkovné) kód odpadu 17 05 04</t>
  </si>
  <si>
    <t>2116098681</t>
  </si>
  <si>
    <t>Poplatek za uložení stavebního odpadu na recyklační skládce (skládkovné) zeminy a kamení zatříděného do Katalogu odpadů pod kódem 17 05 04</t>
  </si>
  <si>
    <t>9,408*1,7</t>
  </si>
  <si>
    <t>174151101</t>
  </si>
  <si>
    <t>Zásyp jam, šachet rýh nebo kolem objektů sypaninou se zhutněním</t>
  </si>
  <si>
    <t>-1872693157</t>
  </si>
  <si>
    <t>Zásyp sypaninou z jakékoliv horniny strojně s uložením výkopku ve vrstvách se zhutněním jam, šachet, rýh nebo kolem objektů v těchto vykopávkách</t>
  </si>
  <si>
    <t>-1,4*1,4*0,3</t>
  </si>
  <si>
    <t>-1,2*1,2*1-0,27</t>
  </si>
  <si>
    <t>M</t>
  </si>
  <si>
    <t>58331200</t>
  </si>
  <si>
    <t>štěrkopísek netříděný zásypový vč. dopravy</t>
  </si>
  <si>
    <t>693920892</t>
  </si>
  <si>
    <t>181311103</t>
  </si>
  <si>
    <t>Rozprostření ornice tl vrstvy do 200 mm v rovině nebo ve svahu do 1:5 ručně</t>
  </si>
  <si>
    <t>462679668</t>
  </si>
  <si>
    <t>Rozprostření a urovnání ornice v rovině nebo ve svahu sklonu do 1:5 ručně při souvislé ploše, tl. vrstvy do 200 mm</t>
  </si>
  <si>
    <t>3,4*3,4-1,2*1,2</t>
  </si>
  <si>
    <t>181951112</t>
  </si>
  <si>
    <t>Úprava pláně v hornině třídy těžitelnosti I, skupiny 1 až 3 se zhutněním</t>
  </si>
  <si>
    <t>1770399739</t>
  </si>
  <si>
    <t>Úprava pláně vyrovnáním výškových rozdílů strojně v hornině třídy těžitelnosti I, skupiny 1 až 3 se zhutněním</t>
  </si>
  <si>
    <t>2,4*2,4</t>
  </si>
  <si>
    <t>Zakládání</t>
  </si>
  <si>
    <t>R</t>
  </si>
  <si>
    <t>270A4121</t>
  </si>
  <si>
    <t>Základové zdi z tvárnic ztraceného bednění tl do 250 mm včetně výplně z betonu tř. C 16/20 a výztuže</t>
  </si>
  <si>
    <t>-1219578134</t>
  </si>
  <si>
    <t>Základové zdi betonové z tvárnic ztraceného bednění (včetně výztuže 40 kg/m3) výplň z betonu třídy C 16/20 tloušťka zdiva přes 200 do 250 mm</t>
  </si>
  <si>
    <t>(1,4+1,4+1+1)*1</t>
  </si>
  <si>
    <t>-0,28</t>
  </si>
  <si>
    <t>273313611</t>
  </si>
  <si>
    <t>Základové desky z betonu tř. C 16/20</t>
  </si>
  <si>
    <t>579283007</t>
  </si>
  <si>
    <t>Základy z betonu prostého desky z betonu kamenem neprokládaného tř. C 16/20</t>
  </si>
  <si>
    <t>1,4*1,4*0,3</t>
  </si>
  <si>
    <t>273351121</t>
  </si>
  <si>
    <t>Zřízení bednění základových desek</t>
  </si>
  <si>
    <t>-1392568396</t>
  </si>
  <si>
    <t>Bednění základů desek zřízení</t>
  </si>
  <si>
    <t>(1,4+1,4+1,4+1,4)*0,3</t>
  </si>
  <si>
    <t>273351122</t>
  </si>
  <si>
    <t>Odstranění bednění základových desek</t>
  </si>
  <si>
    <t>-307560714</t>
  </si>
  <si>
    <t>Bednění základů desek odstranění</t>
  </si>
  <si>
    <t>Svislé a kompletní konstrukce</t>
  </si>
  <si>
    <t>310231055</t>
  </si>
  <si>
    <t>Zazdívka otvorů ve zdivu nadzákladovém plochy do 4 m2 cihlami děrovanými přes P10 do P15 tl 300 mm</t>
  </si>
  <si>
    <t>-1656643535</t>
  </si>
  <si>
    <t>Zazdívka otvorů ve zdivu nadzákladovém děrovanými cihlami plochy přes 1 m2 do 4 m2 přes P10 do P15, tl. zdiva 300 mm</t>
  </si>
  <si>
    <t>(1,75*2,15)*5</t>
  </si>
  <si>
    <t xml:space="preserve">Mezisoučet 4.38; 4.36; 4.48 nika  - 4NP</t>
  </si>
  <si>
    <t>0,9*2,05</t>
  </si>
  <si>
    <t>Mezisoučet 4,53 - 4 NP</t>
  </si>
  <si>
    <t>0,88</t>
  </si>
  <si>
    <t>310238211</t>
  </si>
  <si>
    <t>Zazdívka otvorů pl do 1 m2 ve zdivu nadzákladovém cihlami pálenými na MVC</t>
  </si>
  <si>
    <t>178005346</t>
  </si>
  <si>
    <t xml:space="preserve">Zazdívka otvorů ve zdivu nadzákladovém cihlami pálenými  plochy přes 0,25 m2 do 1 m2 na maltu vápenocementovou</t>
  </si>
  <si>
    <t>1,3</t>
  </si>
  <si>
    <t>317121101</t>
  </si>
  <si>
    <t>Montáž prefabrikovaných překladů délky do 1500 mm</t>
  </si>
  <si>
    <t>-1125954561</t>
  </si>
  <si>
    <t xml:space="preserve">Montáž prefabrikovaných překladů  délky do 1500 mm</t>
  </si>
  <si>
    <t>59321070</t>
  </si>
  <si>
    <t>překlad železobetonový RZP 1190x140x140mm</t>
  </si>
  <si>
    <t>-599773444</t>
  </si>
  <si>
    <t>4+5</t>
  </si>
  <si>
    <t>317168011</t>
  </si>
  <si>
    <t>Překlad keramický plochý š 115 mm dl 1000 mm</t>
  </si>
  <si>
    <t>-801673103</t>
  </si>
  <si>
    <t>Překlady keramické ploché osazené do maltového lože, výšky překladu 71 mm šířky 115 mm, délky 1000 mm</t>
  </si>
  <si>
    <t>2+4+6+4+4</t>
  </si>
  <si>
    <t>Mezisoučet KP4</t>
  </si>
  <si>
    <t>317168052</t>
  </si>
  <si>
    <t>Překlad keramický vysoký v 238 mm dl 1250 mm</t>
  </si>
  <si>
    <t>1661670838</t>
  </si>
  <si>
    <t>Překlady keramické vysoké osazené do maltového lože, šířky překladu 70 mm výšky 238 mm, délky 1250 mm</t>
  </si>
  <si>
    <t>4+4+2+4+2+2+2+2+2+4</t>
  </si>
  <si>
    <t xml:space="preserve">Mezisoučet  KP2; KP3, KP6</t>
  </si>
  <si>
    <t>317168053</t>
  </si>
  <si>
    <t>Překlad keramický vysoký v 238 mm dl 1500 mm</t>
  </si>
  <si>
    <t>-221490622</t>
  </si>
  <si>
    <t>Překlady keramické vysoké osazené do maltového lože, šířky překladu 70 mm výšky 238 mm, délky 1500 mm</t>
  </si>
  <si>
    <t>Mezisoučet KP5</t>
  </si>
  <si>
    <t>319202111</t>
  </si>
  <si>
    <t xml:space="preserve">Dodatečná izolace zdiva tl do 150 mm nízkotlakou injektáží silikonovou mikroemulzí  - SYSTÉMOVÁ IZOLACE VČ.DETAILŮ A DOPLŇKŮ V NÁVAZNOSTI NA SANAČNÍ OMÍTKY A IZOLACI PODLAHY  ZVOLENÉHO VÝROBCE</t>
  </si>
  <si>
    <t>1120051995</t>
  </si>
  <si>
    <t xml:space="preserve">Dodatečná izolace zdiva injektáží nízkotlakou metodou silikonovou mikroemulzí, tloušťka zdiva do 150 mm ktáží silikonovou mikroemulzí  - SYSTÉMOVÁ IZOLACE VČ.DETAILŮ A DOPLŇKŮ V NÁVAZNOSTI NA SANAČNÍ OMÍTKY A IZOLACI PODLAHY  ZVOLENÉHO VÝROBCE</t>
  </si>
  <si>
    <t>Mezisoučet 1.pp</t>
  </si>
  <si>
    <t>319202113</t>
  </si>
  <si>
    <t xml:space="preserve">Dodatečná izolace zdiva tl do 450 mm nízkotlakou injektáží silikonovou mikroemulzí - SYSTÉMOVÁ IZOLACE VČ.DETAILŮ A DOPLŇKŮ V NÁVAZNOSTI NA SANAČNÍ OMÍTKY A IZOLACI PODLAHY  ZVOLENÉHO VÝROBCE</t>
  </si>
  <si>
    <t>-1009166277</t>
  </si>
  <si>
    <t xml:space="preserve">Dodatečná izolace zdiva injektáží nízkotlakou metodou silikonovou mikroemulzí, tloušťka zdiva přes 300 do 450 mm - SYSTÉMOVÁ IZOLACE VČ.DETAILŮ A DOPLŇKŮ V NÁVAZNOSTI NA SANAČNÍ OMÍTKY A IZOLACI PODLAHY  ZVOLENÉHO VÝROBCE</t>
  </si>
  <si>
    <t>15,8</t>
  </si>
  <si>
    <t>Mezisoučet 0,315M</t>
  </si>
  <si>
    <t>7,15</t>
  </si>
  <si>
    <t>Mezisoučet 0,36M</t>
  </si>
  <si>
    <t>Součet 1.pp</t>
  </si>
  <si>
    <t>319202114</t>
  </si>
  <si>
    <t xml:space="preserve">Dodatečná izolace zdiva tl do 600 mm nízkotlakou injektáží silikonovou mikroemulzí - SYSTÉMOVÁ IZOLACE VČ.DETAILŮ A DOPLŇKŮ V NÁVAZNOSTI NA SANAČNÍ OMÍTKY A IZOLACI PODLAHY  ZVOLENÉHO VÝROBCE</t>
  </si>
  <si>
    <t>572961639</t>
  </si>
  <si>
    <t xml:space="preserve">Dodatečná izolace zdiva injektáží nízkotlakou metodou silikonovou mikroemulzí, tloušťka zdiva přes 450 do 600 mm - SYSTÉMOVÁ IZOLACE VČ.DETAILŮ A DOPLŇKŮ V NÁVAZNOSTI NA SANAČNÍ OMÍTKY A IZOLACI PODLAHY  ZVOLENÉHO VÝROBCE</t>
  </si>
  <si>
    <t>319202115</t>
  </si>
  <si>
    <t xml:space="preserve">Dodatečná izolace zdiva tl do 900 mm nízkotlakou injektáží silikonovou mikroemulzí - SYSTÉMOVÁ IZOLACE VČ.DETAILŮ A DOPLŇKŮ V NÁVAZNOSTI NA SANAČNÍ OMÍTKY A IZOLACI PODLAHY  ZVOLENÉHO VÝROBCE</t>
  </si>
  <si>
    <t>-590937364</t>
  </si>
  <si>
    <t xml:space="preserve">Dodatečná izolace zdiva injektáží nízkotlakou metodou silikonovou mikroemulzí, tloušťka zdiva přes 600 do 900 mm - SYSTÉMOVÁ IZOLACE VČ.DETAILŮ A DOPLŇKŮ V NÁVAZNOSTI NA SANAČNÍ OMÍTKY A IZOLACI PODLAHY  ZVOLENÉHO VÝROBCE</t>
  </si>
  <si>
    <t>66,82+4,66</t>
  </si>
  <si>
    <t>Mezisoučet 0,68m</t>
  </si>
  <si>
    <t>Mezisoučet 0,75m</t>
  </si>
  <si>
    <t>91,7</t>
  </si>
  <si>
    <t>Mezisoučet 0,80m</t>
  </si>
  <si>
    <t xml:space="preserve">Součet  1.PP</t>
  </si>
  <si>
    <t>340231015</t>
  </si>
  <si>
    <t>Zazdívka otvorů v příčkách nebo stěnách plochy do 4 m2 cihlami děrovanými tl 80 mm</t>
  </si>
  <si>
    <t>-1203379847</t>
  </si>
  <si>
    <t>Zazdívka otvorů v příčkách nebo stěnách děrovanými cihlami plochy přes 1 do 4 m2 , tloušťka příčky 80 mm</t>
  </si>
  <si>
    <t>2+1</t>
  </si>
  <si>
    <t>1,2*2</t>
  </si>
  <si>
    <t>340231035</t>
  </si>
  <si>
    <t>Zazdívka otvorů v příčkách nebo stěnách plochy do 4 m2 cihlami děrovanými tl 140 mm</t>
  </si>
  <si>
    <t>-409132698</t>
  </si>
  <si>
    <t>Zazdívka otvorů v příčkách nebo stěnách děrovanými cihlami plochy přes 1 do 4 m2 , tloušťka příčky 140 mm</t>
  </si>
  <si>
    <t>Mezisoučet 3 NP</t>
  </si>
  <si>
    <t>1*2+2,22*2,55-1,6*2</t>
  </si>
  <si>
    <t>1,2+1,2</t>
  </si>
  <si>
    <t>342244101</t>
  </si>
  <si>
    <t>Příčka z cihel děrovaných do P10 na maltu M5 tloušťky 80 mm vč. navázání na stáv.kce</t>
  </si>
  <si>
    <t>-1850171997</t>
  </si>
  <si>
    <t xml:space="preserve">Příčky jednoduché z cihel děrovaných  klasických spojených na pero a drážku na maltu M5, pevnost cihel do P15, tl. příčky 80 mm vč. navázání na stáv.kce</t>
  </si>
  <si>
    <t>34,60</t>
  </si>
  <si>
    <t>348A1311</t>
  </si>
  <si>
    <t>Plotové zdivo z tvárnic ztraceného bednění štípaných s výplní z betonu tl 200 mm, výztuže</t>
  </si>
  <si>
    <t>243946322</t>
  </si>
  <si>
    <t>Plotové zdivo z tvárnic ztraceného bednění s výplní z betonu štípaných tl. 200 mm, výztuže</t>
  </si>
  <si>
    <t>(1,4+1,4+1,2+1,2)*1</t>
  </si>
  <si>
    <t>Úpravy povrchů, podlahy a osazování výplní</t>
  </si>
  <si>
    <t>611142001</t>
  </si>
  <si>
    <t>Potažení vnitřních stropů sklovláknitým pletivem vtlačeným do tenkovrstvé hmoty</t>
  </si>
  <si>
    <t>1007715372</t>
  </si>
  <si>
    <t xml:space="preserve">Potažení vnitřních ploch pletivem  v ploše nebo pruzích, na plném podkladu sklovláknitým vtlačením do tmelu stropů</t>
  </si>
  <si>
    <t>36,8</t>
  </si>
  <si>
    <t>Mezisoučet 3 nP</t>
  </si>
  <si>
    <t>24,4</t>
  </si>
  <si>
    <t>Mezisoučet 2 nP</t>
  </si>
  <si>
    <t>44</t>
  </si>
  <si>
    <t>611311131</t>
  </si>
  <si>
    <t>Potažení vnitřních rovných stropů vápenným štukem tloušťky do 3 mm</t>
  </si>
  <si>
    <t>-2031536220</t>
  </si>
  <si>
    <t>Potažení vnitřních ploch štukem tloušťky do 3 mm vodorovných konstrukcí stropů rovných</t>
  </si>
  <si>
    <t>30</t>
  </si>
  <si>
    <t>612142001</t>
  </si>
  <si>
    <t xml:space="preserve"> Potažení vnitřních stěn sklovláknitým pletivem vtlačeným do tenkovrstvé hmoty</t>
  </si>
  <si>
    <t>1561922254</t>
  </si>
  <si>
    <t xml:space="preserve">Potažení vnitřních ploch pletivem  v ploše nebo pruzích, na plném podkladu sklovláknitým vtlačením do tmelu stěn</t>
  </si>
  <si>
    <t>95,88-79,581</t>
  </si>
  <si>
    <t>96,33-85,05</t>
  </si>
  <si>
    <t>66,32-62,02</t>
  </si>
  <si>
    <t>133,08-108,03</t>
  </si>
  <si>
    <t>612311131</t>
  </si>
  <si>
    <t>Potažení vnitřních stěn vápenným štukem tloušťky do 3 mm</t>
  </si>
  <si>
    <t>1970893861</t>
  </si>
  <si>
    <t>Potažení vnitřních ploch štukem tloušťky do 3 mm svislých konstrukcí stěn</t>
  </si>
  <si>
    <t>16,299</t>
  </si>
  <si>
    <t>4,3</t>
  </si>
  <si>
    <t>25,05</t>
  </si>
  <si>
    <t>Mezisoučet 1 np</t>
  </si>
  <si>
    <t>612321141</t>
  </si>
  <si>
    <t>Vápenocementová omítka štuková dvouvrstvá vnitřních stěn nanášená ručně</t>
  </si>
  <si>
    <t>942675903</t>
  </si>
  <si>
    <t xml:space="preserve">Omítka vápenocementová vnitřních ploch  nanášená ručně dvouvrstvá, tloušťky jádrové omítky do 10 mm a tloušťky štuku do 3 mm štuková svislých konstrukcí stěn</t>
  </si>
  <si>
    <t>62</t>
  </si>
  <si>
    <t>612321191</t>
  </si>
  <si>
    <t>Příplatek k vápenocementové omítce vnitřních stěn za každých dalších 5 mm tloušťky ručně</t>
  </si>
  <si>
    <t>-1598763212</t>
  </si>
  <si>
    <t xml:space="preserve">Omítka vápenocementová vnitřních ploch  nanášená ručně Příplatek k cenám za každých dalších i započatých 5 mm tloušťky omítky přes 10 mm stěn</t>
  </si>
  <si>
    <t>62,000*3</t>
  </si>
  <si>
    <t>612323111</t>
  </si>
  <si>
    <t>Vápenocementová omítka hladkých vnitřních stěn tloušťky do 5 mm nanášená ručně</t>
  </si>
  <si>
    <t>1947118237</t>
  </si>
  <si>
    <t xml:space="preserve">Omítka vápenocementová vnitřních ploch hladkých  nanášená ručně jednovrstvá hladká, na neomítnutý bezesparý podklad, tloušťky do 5 mm stěn</t>
  </si>
  <si>
    <t>2,115</t>
  </si>
  <si>
    <t>612323191</t>
  </si>
  <si>
    <t>Příplatek k vápenocementové omítce hladkých vnitřních stěn za každý další 1 mm tloušťky ručně</t>
  </si>
  <si>
    <t>338105991</t>
  </si>
  <si>
    <t xml:space="preserve">Omítka vápenocementová vnitřních ploch hladkých  nanášená ručně jednovrstvá hladká, na neomítnutý bezesparý podklad, tloušťky do 5 mm Příplatek k cenám za každý další 1 mm tloušťky omítky přes 5 mm stěn</t>
  </si>
  <si>
    <t>2,115*2</t>
  </si>
  <si>
    <t>36</t>
  </si>
  <si>
    <t>612331121</t>
  </si>
  <si>
    <t>Cementová omítka hladká jednovrstvá vnitřních stěn nanášená ručně</t>
  </si>
  <si>
    <t>-940155376</t>
  </si>
  <si>
    <t xml:space="preserve">Omítka cementová vnitřních ploch  nanášená ručně jednovrstvá, tloušťky do 10 mm hladká svislých konstrukcí stěn</t>
  </si>
  <si>
    <t>335,481/3</t>
  </si>
  <si>
    <t>612821012.CZ</t>
  </si>
  <si>
    <t xml:space="preserve">Vnitřní sanační štuková omítka pro vlhké a zasolené zdivo prováděná ručně -  VČ. VYROVNÁVACÍ VRSTVY DO 30MM, JÁDROVÉ OMÍTKY  30MM</t>
  </si>
  <si>
    <t>-1399078968</t>
  </si>
  <si>
    <t xml:space="preserve">Sanační omítka vnitřních ploch stěn pro vlhké a zasolené zdivo, prováděná ve dvou vrstvách, tl. jádrové omítky do 30 mm ručně štuková  -  VČ. VYROVNÁVACÍ VRSTVY DO 30MM, </t>
  </si>
  <si>
    <t>631312141</t>
  </si>
  <si>
    <t>Doplnění rýh v dosavadních mazaninách betonem prostým</t>
  </si>
  <si>
    <t>1914615393</t>
  </si>
  <si>
    <t xml:space="preserve">Doplnění dosavadních mazanin prostým betonem  s dodáním hmot, bez potěru, plochy jednotlivě rýh v dosavadních mazaninách</t>
  </si>
  <si>
    <t>(190+52)*0,8*0,075</t>
  </si>
  <si>
    <t>Mezisoučet 1PP - po kanalizaci</t>
  </si>
  <si>
    <t>632451234</t>
  </si>
  <si>
    <t>Potěr cementový samonivelační litý C25 tl do 55 mm kompl. systém vč. okrajových pásků zatížení 3,5kN/m2; v tlaku 25MPa - 1.NP-4.NP</t>
  </si>
  <si>
    <t>-1959175501</t>
  </si>
  <si>
    <t>Potěr cementový samonivelační litý tř. C 25, tl. přes 45 do 55 mm kompl. systém vč. okrajových pásků zatížení 3,5kN/m2; v tlaku 25MPa</t>
  </si>
  <si>
    <t>44+24,4+36,8+38</t>
  </si>
  <si>
    <t>Mezisoučet 1-4 NP</t>
  </si>
  <si>
    <t>632451254</t>
  </si>
  <si>
    <t>Potěr cementový samonivelační litý C30 tl do 55 mm ZATÍŽENÍ 3,5kN/m2, pevnost v tlaku 30MPa</t>
  </si>
  <si>
    <t>1720457144</t>
  </si>
  <si>
    <t>Potěr cementový samonivelační litý tř. C 30, tl. přes 45 do 50 mm - ZATÍŽENÍ 3,5kN/m2, pevnost v tlaku 30MPa</t>
  </si>
  <si>
    <t>R-6-A.00-4001</t>
  </si>
  <si>
    <t xml:space="preserve">D+M Oboustranná mřížka 600x150 (Sef=0,0258m2) do zdi tl. 150mm  </t>
  </si>
  <si>
    <t>-866741341</t>
  </si>
  <si>
    <t>42</t>
  </si>
  <si>
    <t>R-6-A.00-7001</t>
  </si>
  <si>
    <t xml:space="preserve">D+M osazení oboustranných mřížek 400/150  do stávajících dveří v 1.PP</t>
  </si>
  <si>
    <t>1781403273</t>
  </si>
  <si>
    <t>43</t>
  </si>
  <si>
    <t>R-9-A.00-4001</t>
  </si>
  <si>
    <t xml:space="preserve">D+M poklop 600x600 EI45 - výlez na střechu 4.NP  vč. odstranění a likvidace stávajícího</t>
  </si>
  <si>
    <t>538445075</t>
  </si>
  <si>
    <t>R-A.00-6-5001</t>
  </si>
  <si>
    <t xml:space="preserve">D+M Pol. D12 Dveře 900/1970 s polodrážkou plné CPL, větrací mřížka, klika madlo  WC, zárubeň, nátěr,  podrobný popis v.č. D.1.1.b-13</t>
  </si>
  <si>
    <t>383201999</t>
  </si>
  <si>
    <t xml:space="preserve">DVEŘE S POLODRÁŽKOU 900/1970,  JEDNOKŘÍDLOVÉ, OTOČNÉ, PLNÉ, DTD DESKA +CPL 0,8mm, BARVA BÍLÁ, VČETNĚ VĚTRACÍ MŘÍŽKY MŘÍŽEK DO DVEŘÍ 400x100 (Sef=0,0258m2) 
KLIKA-MADLO, WC ZÁMEK, KLIKA I MADLO DLE VYHL.398/2009Sb
PŘECHODOVÁ LIŠTA, ROZMĚR MŘÍŽEK DO DVEŘÍ VIZ D.1.4.c
ZÁRUBEŇ OCELOVÁ S MOŽNOSTÍ DODATEČNÉHO OSAZENÍ DO ZDIVA, S TĚSNĚNÍM, BARVA ŠEDÁ, ODSTÍN BUDE UPŘESNĚN V RÁMCI AD  nátěr zárubní  
podrobný popis v.č. D.1.1.b-13</t>
  </si>
  <si>
    <t>45</t>
  </si>
  <si>
    <t>R-A.00-6-5002</t>
  </si>
  <si>
    <t xml:space="preserve">D+M Pol. D14 Dveře 800/1970 s polodrážkou plné CPL, větrací mřížka, klika, WC, zárubeň, nátěr   podrobný popis v.č. D.1.1.b-13</t>
  </si>
  <si>
    <t>868537593</t>
  </si>
  <si>
    <t xml:space="preserve">DVEŘE S POLODRÁŽKOU 800/1970,  JEDNOKŘÍDLOVÉ, OTOČNÉ, PLNÉ, DTD DESKA +CPL 0,8mm, BARVA ŠEDÁ, VČETNĚ VĚTRACÍ MŘÍŽKY
KLIKA-KLIKA, WC ZÁMEK
PŘECHODOVÁ LIŠTA, ROZMĚR MŘÍŽEK DO DVEŘÍ 400x100 (Sef=0,0258m2),  V 1.PP D14/P 1x400x150 (Sef=0,0384m2) VIZ D.1.4.c
ZÁRUBEŇ OCELOVÁ S MOŽNOSTÍ DODATEČNÉHO OSAZENÍ DO ZDIVA, S TĚSNĚNÍM, BARVA ŠEDÁ, ODSTÍN BUDE UPŘESNĚN V RÁMCI AD,  nátěr zárubní
podrobný popis v.č. D.1.1.b-13</t>
  </si>
  <si>
    <t>19+4</t>
  </si>
  <si>
    <t>46</t>
  </si>
  <si>
    <t>R-A.00-6-5003</t>
  </si>
  <si>
    <t xml:space="preserve">D+M Pol. D06 - dveře 800/1970  vč. kování a zárubní  podrobný popis v.č. D.1.1.b-13</t>
  </si>
  <si>
    <t>-422776476</t>
  </si>
  <si>
    <t xml:space="preserve">DVEŘE S POLODRÁŽKOU,  JEDNOKŘÍDLOVÉ, OTOČNÉ, PLNÉ, DTD DESKA +CPL 0,8mm, BARVA ŠEDÁ
KLIKA-KOULE,  
CYLINDRICKÁ,  VLOŽKA,    GENERÁLNÍ KLÍČ-dodávka investora 
PŘECHODOVÁ LIŠTA, PŘÍPRAVA PRO DVEŘNÍ ELEKTRICKÝ OTVÍRAČ VIZ D.1.4.h, Rw,min=32dB
ZÁRUBEŇ OCELOVÁ  PRO ZAZDĚNÍ, S TĚSNĚNÍM, BARVA ŠEDÁ, ODSTÍN BUDE UPŘESNĚN V RÁMCI AD
vč. nátěru
viz v.č. D.1.1.b-13</t>
  </si>
  <si>
    <t>47</t>
  </si>
  <si>
    <t>R-A.00-6-5004</t>
  </si>
  <si>
    <t xml:space="preserve">D+M Pol. D08 - dveře 700/1970  vč.kování, zárubní,nátěru  podrobný popis v.č. D.1.1.b-13</t>
  </si>
  <si>
    <t>189767890</t>
  </si>
  <si>
    <t xml:space="preserve">DVEŘE S POLODRÁŽKOU,  JEDNOKŘÍDLOVÉ, OTOČNÉ, PLNÉ, DTD DESKA +CPL 0,8mm, BARVA ŠEDÁ
KLIKA-KLIKA, WC ZÁMEK
PŘECHODOVÁ LIŠTA
ZÁRUBEŇ OCELOVÁ DO SDK, S TĚSNĚNÍM, BARVA ŠEDÁ, ODSTÍN BUDE UPŘESNĚN V RÁMCI AD
 vč. nátěru
viz v.č. D.1.1.b-13</t>
  </si>
  <si>
    <t>48</t>
  </si>
  <si>
    <t>R-A.00-6-5005</t>
  </si>
  <si>
    <t xml:space="preserve">D+M Pol. D09 - dveře 1000/1970 vč. kování a zárubní  podrobný popis v.č. D.1.1.b-13</t>
  </si>
  <si>
    <t>1659775361</t>
  </si>
  <si>
    <t xml:space="preserve">DVEŘE S POLODRÁŽKOU,  JEDNOKŘÍDLOVÉ, OTOČNÉ, PLNÉ, DTD DESKA +CPL 0,8mm, BARVA ŠEDÁ
KLIKA-KOULE,  
CYLINDRICKÁ,  VLOŽKA, GENERÁLNÍ KLÍČ- dodávka investora
PŘECHODOVÁ LIŠTA, PŘÍPRAVA PRO DVEŘNÍ ELEKTRICKÝ OTVÍRAČ VIZ D.1.4.h, Rw,min=32dB, PŘÍSTUPOVÝ SYSTÉM DO 2.47 VIZ D.1.4.h
ZÁRUBEŇ  OCELOVÁ S MOŽNOSTÍ DODATEČNÉHO OSAZENÍ DO ZDIVA, S TĚSNĚNÍM, BARVA ŠEDÁ, ODSTÍN BUDE UPŘESNĚN V RÁMCI AD    vč. nátěru
viz v.č. D.1.1.b-13</t>
  </si>
  <si>
    <t xml:space="preserve">Mezisoučet  L</t>
  </si>
  <si>
    <t>49</t>
  </si>
  <si>
    <t>R-A.00-6-5006</t>
  </si>
  <si>
    <t xml:space="preserve">D+M Pol. D10 dveře jednokřídlé 800/1970 vč. kování, zárubní,nátěru  podrobný popis v.č. D.1.1.b-13</t>
  </si>
  <si>
    <t>726625356</t>
  </si>
  <si>
    <t xml:space="preserve">DVEŘE S POLODRÁŽKOU,  JEDNOKŘÍDLOVÉ, OTOČNÉ, PLNÉ, DTD DESKA +CPL 0,8mm, BARVA ŠEDÁ
KLIKA-KLIKA,  
CYLINDRICKÁ,  VLOŽKA,  GENERÁLNÍ KLÍČ-dodávka investora 
PŘECHODOVÁ LIŠTA
ZÁRUBEŇ OCELOVÁ DO SDK, S TĚSNĚNÍM, BARVA ŠEDÁ, ODSTÍN BUDE UPŘESNĚN V RÁMCI AD  vč. nátěru
viz v.č. D.1.1.b-13</t>
  </si>
  <si>
    <t>50</t>
  </si>
  <si>
    <t>R-A.00-6-5007</t>
  </si>
  <si>
    <t xml:space="preserve">D+M Pol. D11 dveře jednokřídlé 800/1970 vč. kování, zárubní,nátěru  podrobný popis v.č. D.1.1.b-13</t>
  </si>
  <si>
    <t>-620033138</t>
  </si>
  <si>
    <t xml:space="preserve">DVEŘE S POLODRÁŽKOU,  JEDNOKŘÍDLOVÉ, OTOČNÉ, PLNÉ, DTD DESKA +CPL 0,8mm, BARVA ŠEDÁ, ZVÝŠENÝ POŽADAVEK NA ZVUKOTĚSNOST
KLIKA-KLIKA,  
CYLINDRICKÁ,  VLOŽKA, GENERÁLNÍ KLÍČ-dodávka investora,
 BEZPEČNOSTNÍ KOVÁNÍ I ZÁMEK
PŘECHODOVÁ LIŠTA, PŘÍPRAVA PRO DVEŘNÍ ELEKTRICKÝ OTVÍRAČ VIZ D.1.4.h, Rw,min=32dB
ZÁRUBEŇ  OCELOVÁ  PRO ZAZDĚNÍ, S TĚSNĚNÍM, BARVA ŠEDÁ, ODSTÍN BUDE UPŘESNĚN V RÁMCI AD
viz v.č. D.1.1.b-13</t>
  </si>
  <si>
    <t>51</t>
  </si>
  <si>
    <t>R-A.00-6-5008</t>
  </si>
  <si>
    <t xml:space="preserve">D+M Pol. D13 dveře jednokřídlé 800/1970 vč. kování, zárubní,nátěru  podrobný popis v.č. D.1.1.b-13</t>
  </si>
  <si>
    <t>-1107870164</t>
  </si>
  <si>
    <t xml:space="preserve">DVEŘE S POLODRÁŽKOU,  JEDNOKŘÍDLOVÉ, OTOČNÉ, PLNÉ, DTD DESKA +CPL 0,8mm, BARVA ŠEDÁ
KLIKA-KLIKA, 
CYLINDRICKÁ,  VLOŽKA, GENERÁLNÍ KLÍČ -  dodávka investora
PŘECHODOVÁ LIŠTA, Rw,min=32dB
OCELOVÁ ZÁRUBEŇ S MOŽNOSTÍ DODATEČNÉHO OSAZENÍ DO ZDIVA, S TĚSNĚNÍM, BARVA ŠEDÁ, ODSTÍN BUDE UPŘESNĚN V RÁMCI AD
viz v.č. D.1.1.b-13</t>
  </si>
  <si>
    <t>5+1</t>
  </si>
  <si>
    <t>52</t>
  </si>
  <si>
    <t>R-A.00-6-5009</t>
  </si>
  <si>
    <t>D+M Pol. 19 - prosklená dveřní sestava 2350x2730,dveře 1450x2100 (podrobný popis v.č. D.1.1.b-13</t>
  </si>
  <si>
    <t>-1525104801</t>
  </si>
  <si>
    <t>53</t>
  </si>
  <si>
    <t>R-A.00-P-1001</t>
  </si>
  <si>
    <t xml:space="preserve">D+M -Pol. D01 - Požární dveře se světlíky  2350x2530mm  podrobný popis v.č. D.1.1.b-13  EI30-C2-DP1-S200</t>
  </si>
  <si>
    <t>-1356107258</t>
  </si>
  <si>
    <t xml:space="preserve">D+M -Pol. D01 - Požární dveře se světlíky  2350x2530mm  podrobný popis v.č. D.1.1.b-13 EI30-C2-DP1-S200
PROSKLENÁ DVEŘNÍ SESTAVA,  VČETNĚ DVEŘÍ (OTOČNÉ) 900x2100 S KŘÍDLEM (OTOČNÉ) 550X2100, ZASKLENÍ  BEZPEČNOSTNÍ, ČIRÉ 
HLINÍKOVÝ PROFIL, S TĚSNĚNÍM, BARVA ŠEDÁ, ODSTÍN BUDE UPŘESNĚN V RÁMCI AD
KLIKA-KOULE, 
CYLINDRICKÁ VLOŽKA - GENERÁLNÍ KLÍČ-dodávka investora
SAMOZAVÍRAČ, MECHANICKÝ PANIKOVÝ ZÁMEK ÚZKÝ, PANIKOVÁ KLIKA VE SMĚRU ÚNIKU, KOORDINÁTOR ZAVÍRÁNÍ
BEZPRAHOVÉ, PŘÍPRAVA PRO DVEŘNÍ ELEKTRICKÝ OTVÍRAČ PRO POŽÁRNÍ DVEŘE VIZ D.1.4.h, PŘÍSTUPOVÝ SYSTÉM ZE STRANY SCHODIŠTĚ VIZ D.1.4.h
EI 30-C₂-DP1 -S200</t>
  </si>
  <si>
    <t>Mezisoučet levé</t>
  </si>
  <si>
    <t>Mezisoučet pravé</t>
  </si>
  <si>
    <t>54</t>
  </si>
  <si>
    <t>R-A.00-P-1002</t>
  </si>
  <si>
    <t xml:space="preserve">D+M - Pol. D02 - Požární dveře se světlíky  2200x2300mm  podrobný popis v.č. D.1.1.b-13      EI45-C2-DP1-S200</t>
  </si>
  <si>
    <t>-1533719432</t>
  </si>
  <si>
    <t xml:space="preserve">D+M - Pol. D02 - Požární dveře se světlíky  2200x2300mm  podrobný popis v.č. D.1.1.b-13  EI45-C2-DP1-S200
PROSKLENÁ DVEŘNÍ SESTAVA,  VČETNĚ DVEŘÍ (OTOČNÉ) 900x2100 S KŘÍDLEM (OTOČNÉ) 550X2100, ZASKLENÍ  BEZPEČNOSTNÍ, ČIRÉ 
HLINÍKOVÝ PROFIL, S TĚSNĚNÍM, BARVA ŠEDÁ, ODSTÍN BUDE UPŘESNĚN V RÁMCI AD
KLIKA-KOULE,             
 CYLINDRICKÁ VLOŽKA - GENERÁLNÍ KLÍČ-dodávka investora
SAMOZAVÍRAČ, MECHANICKÝ PANIKOVÝ ZÁMEK ÚZKÝ, PANIKOVÁ KLIKA VE SMĚRU ÚNIKU, KOORDINÁTOR ZAVÍRÁNÍ
BEZPRAHOVÉ, PŘÍPRAVA PRO DVEŘNÍ ELEKTRICKÝ OTVÍRAČ PRO POŽÁRNÍ DVEŘE VIZ D.1.4.h, PŘÍSTUPOVÝ SYSTÉM ZE STRANY SCHODIŠTĚ VIZ D.1.4.h
EI 45-C₂-DP1 -S200</t>
  </si>
  <si>
    <t>55</t>
  </si>
  <si>
    <t>R-A.00-P-1003</t>
  </si>
  <si>
    <t xml:space="preserve">D+M - Pol. D03 - Požární dveře se světlíky  2360x2300mm  podrobný popis v.č. D.1.1.b-13   EI30-C2-DP1-S200</t>
  </si>
  <si>
    <t>549955092</t>
  </si>
  <si>
    <t xml:space="preserve">D+M - Pol. D03 - Požární dveře se světlíky  2360x2300mm  podrobný popis v.č. D.1.1.b-13 EI30-C2-DP1-S200
PROSKLENÁ DVEŘNÍ SESTAVA,  VČETNĚ DVEŘÍ (OTOČNÉ) 800x1970, ZASKLENÍ  BEZPEČNOSTNÍ, PRŮSVITNÉ, NEPRŮHLEDNÉ 
HLINÍKOVÝ PROFIL, S TĚSNĚNÍM, BARVA ŠEDÁ, ODSTÍN BUDE UPŘESNĚN V RÁMCI AD
KLIKA-KOULE, 
CYLINDRICKÁ VLOŽKA - GENERÁLNÍ KLÍČ - dodávka investora
SAMOZAVÍRAČ, MECHANICKÝ PANIKOVÝ ZÁMEK ÚZKÝ, PANIKOVÁ KLIKA VE SMĚRU ÚNIKU
PŘECHODOVÁ LIŠTA, PŘÍPRAVA PRO DVEŘNÍ ELEKTRICKÝ OTVÍRAČ PRO POŽÁRNÍ DVEŘE VIZ D.1.4.h, Rw,min=32dB</t>
  </si>
  <si>
    <t>56</t>
  </si>
  <si>
    <t>R-A.00-P-1004</t>
  </si>
  <si>
    <t xml:space="preserve">D+ M - Pol. D15 - dveře   1800x2070mm  podrobný popis v.č. D.1.1.b-13</t>
  </si>
  <si>
    <t>581842833</t>
  </si>
  <si>
    <t xml:space="preserve">D+ M - Pol. D15 - dveře   1800x1970mm  podrobný popis v.č. D.1.1.b-13</t>
  </si>
  <si>
    <t xml:space="preserve">Mezisoučet levé </t>
  </si>
  <si>
    <t>57</t>
  </si>
  <si>
    <t>R-A.00-P-1005</t>
  </si>
  <si>
    <t xml:space="preserve">D+ M - Pol. D18 - dveře  1900x2200mm  podrobný popis v.č. D.1.1.b-13     </t>
  </si>
  <si>
    <t>-1980524314</t>
  </si>
  <si>
    <t xml:space="preserve">D+ M - Pol. D18 -  dveře  1900x2200mm  podrobný popis v.č. D.1.1.b-13   
PROSKLENÉ DVEŘE, DVOUKŘÍDLÉ, OTOČNÉ, AKTIVNÍ KŘÍDLO 900x2150, PASIVNÍ KŘÍDLO 900X2150, ZASKLENÍ  BEZPEČNOSTNÍ, ČIRÉ 
HLINÍKOVÝ PROFIL, S TĚSNĚNÍM, BARVA ŠEDÁ, ODSTÍN BUDE UPŘESNĚN V RÁMCI AD
KLIKA-PANIKOVÁ HRAZDA,
CYLINDRICKÁ VLOŽKA - GENERÁLNÍ KLÍČ, dodávka investora
SAMOZAVÍRAČ, ZABUDOVANÁ MECHANICKÁ PANIKOVÁ HRAZDA NA OBOU KŘÍDLECH DLE ČSN EN 1125 VE SMĚRU ÚNIKU, KOORDINÁTOR ZAVÍRÁNÍ
PŘECHODOVÁ LIŠTA
</t>
  </si>
  <si>
    <t>58</t>
  </si>
  <si>
    <t>R-A.00-P-1006</t>
  </si>
  <si>
    <t xml:space="preserve">D+ M - Pol. D16 - dveře  1900x3370 mm  podrobný popis v.č. D.1.1.b-13    EW30-C2-DP1-S200</t>
  </si>
  <si>
    <t>-1483187445</t>
  </si>
  <si>
    <t xml:space="preserve">D+ M - Pol. D16 - dveře  1900x3370mm  podrobný popis v.č. D.1.1.b-13   
PROSKLENÉ DVEŘE, DVOUKŘÍDLÉ, OTOČNÉ, AKTIVNÍ KŘÍDLO 900x2150, PASIVNÍ KŘÍDLO 900X2150, ZASKLENÍ  BEZPEČNOSTNÍ, ČIRÉ 
HLINÍKOVÝ PROFIL, S TĚSNĚNÍM, BARVA ŠEDÁ, ODSTÍN BUDE UPŘESNĚN V RÁMCI AD
KLIKA-PANIKOVÁ HRAZDA,
 CYLINDRICKÁ VLOŽKA - GENERÁLNÍ KLÍČ - dodávka investora
SAMOZAVÍRAČ, ZABUDOVANÁ MECHANICKÁ PANIKOVÁ HRAZDA NA OBOU KŘÍDLECH DLE ČSN EN 1125 VE SMĚRU ÚNIKU, KOORDINÁTOR ZAVÍRÁNÍ
PŘECHODOVÁ LIŠTA
 EW30-C2-DP1-S200</t>
  </si>
  <si>
    <t>59</t>
  </si>
  <si>
    <t>R-A.00-P-1007</t>
  </si>
  <si>
    <t xml:space="preserve">D+ M - Pol. D17 - Požární dveře se světlíkem  1650x2210  podrobný popis v.č. D.1.1.b-13    EI-30-C2-DP1-S200</t>
  </si>
  <si>
    <t>228387093</t>
  </si>
  <si>
    <t xml:space="preserve">D+ M - Pol. D17 - Požární dveře se světlíkem  1650x2210  podrobný popis v.č. D.1.1.b-13    EI-30-C2-DP1-S200
PROSKLENÉ DVEŘE S NADSVĚTLÍKEM, DVOUKŘÍDLÉ, OTOČNÉ, AKTIVNÍ KŘÍDLO 900x1970, PASIVNÍ KŘÍDLO 650X1970, ZASKLENÍ  BEZPEČNOSTNÍ, ČIRÉ 
HLINÍKOVÝ PROFIL, S TĚSNĚNÍM, BARVA ŠEDÁ, ODSTÍN BUDE UPŘESNĚN V RÁMCI AD
KLIKA-KLIKA, 
CYLINDRICKÁ VLOŽKA - GENERÁLNÍ KLÍČ - dodávka investora
SAMOZAVÍRAČ, KOORDINÁTOR ZAVÍRÁNÍ
PŘECHODOVÁ LIŠTA
EI 30-C₂-DP1 -S200
</t>
  </si>
  <si>
    <t>60</t>
  </si>
  <si>
    <t>R-A.00-P-1008</t>
  </si>
  <si>
    <t xml:space="preserve">D+ M - Pol. D04 - Požární dveře 900x2020  podrobný popis v.č. D.1.1.b-13    EI-30-C2-DP1-S200</t>
  </si>
  <si>
    <t>-1310343540</t>
  </si>
  <si>
    <t xml:space="preserve">D+ M - Pol. D04 - Požární dveře 900x2020  podrobný popis v.č. D.1.1.b-13    EI-30-C2-DP1-S200
PROSKLENÉ DVEŘE,  800x1970, JEDNOKŘÍDLÉ, OTOČNÉ, ZASKLENÍ  BEZPEČNOSTNÍ, PRŮSVITNÉ, 
HLINÍKOVÝ PROFIL, S TĚSNĚNÍM, BARVA ŠEDÁ, ODSTÍN BUDE UPŘESNĚN V RÁMCI AD
KLIKA-KOULE, 
CYLINDRICKÁ VLOŽKA - GENERÁLNÍ KLÍČ - dodávka investora
SAMOZAVÍRAČ
PŘECHODOVÁ LIŠTA, PŘÍPRAVA NA ELEKTRICKÝ OTVÍRAČ A MAGNET VIZ D.1.4.h, PŘÍSTUPOVÝ SYSTÉM VIZ D.1.4.h, Rw,min=32dB
EI 30-C₂-DP1- S200</t>
  </si>
  <si>
    <t>61</t>
  </si>
  <si>
    <t>R-A.00-P-1009</t>
  </si>
  <si>
    <t xml:space="preserve">D+ M - Pol. D05 - Požární dveře 900x2020  podrobný popis v.č. D.1.1.b-13    EI-45-C2-DP1-S200</t>
  </si>
  <si>
    <t>904031318</t>
  </si>
  <si>
    <t xml:space="preserve">D+ M - Pol. D05 - Požární dveře 900x2020  podrobný popis v.č. D.1.1.b-13    EI-45-C2-DP1-S200
DVEŘE,  JEDNOKŘÍDLOVÉ, OTOČNÉ, PLNÉ, OCELOVÉ + NÁTĚR, BARVA ŠEDÁ
OCELOVÁ S MOŽNOSTÍ DODATEČNÉHO OSAZENÍ DO ZDIVA, S TĚSNĚNÍM, BARVA ŠEDÁ, ODSTÍN BUDE UPŘESNĚN V RÁMCI AD
KLIKA-KOULE,
CYLINDRICKÁ VLOŽKA - GENERÁLNÍ KLÍČ- dodávka investora
SAMOZAVÍRAČ
PŘECHODOVÁ LIŠTA, PŘÍPRAVA PRO DVEŘNÍ ELEKTRICKÝ OTVÍRAČ PRO POŽÁRNÍ DVEŘE VIZ D.1.4.h, Rw,min=32dB
EI 45-C₂-DP1- S200</t>
  </si>
  <si>
    <t>R-A.00-P-1010</t>
  </si>
  <si>
    <t xml:space="preserve">D+ M - Pol. P1 - Požární prosklená dělící příčka (výtah.šachta) podrobný popis v.č. D.1.1.b-13    EI-30-DP1</t>
  </si>
  <si>
    <t>1221371874</t>
  </si>
  <si>
    <t xml:space="preserve">D+ M - Pol. P1 - Požární prosklená dělící příčka (výtah.šachta) podrobný popis v.č. D.1.1.b-13    EI-30-DP1
PROSKLENÁ DĚLÍCÍ PŘÍČKA, HLINÍKOVÝ RÁM, BEZ DVEŘÍ 1000x2100, DVOJSKLO ČIRÉ
HLINÍKOVÝ PROFIL, RAL BUDE UPŘESNĚN V RÁMCI AD
POŽÁRNÍ ODOLNOST CELKU EI30-DP1, ČIRÉ PROSKLENÍ, BEZPEČNOSTNÍ SKLO, RÁM LEMUJE ROZVADĚČE VÝTAHU - TY BUDOU OPLÁŠTĚNY ZE STRANY ŠACHTY 2xRF(DF)12,5 (EI30)
EI 30-DP1</t>
  </si>
  <si>
    <t>63</t>
  </si>
  <si>
    <t>R-A.00-P-1011</t>
  </si>
  <si>
    <t xml:space="preserve">D+ M - Pol. P2 - Požární prosklená dělící příčka 2350x2730 (výtah.šachta) podrobný popis v.č. D.1.1.b-13    EI-30-DP1</t>
  </si>
  <si>
    <t>-1077409784</t>
  </si>
  <si>
    <t xml:space="preserve">D+ M - Pol. P2 - Požární prosklená dělící příčka 2350x2730 (výtah.šachta) podrobný popis v.č. D.1.1.b-13    EI-30-DP1
PROSKLENÁ DĚLÍCÍ PŘÍČKA, HLINÍKOVÝ RÁM, BEZ DVEŘÍ 1000x2100, DVOJSKLO ČIRÉ
HLINÍKOVÝ PROFIL, RAL BUDE UPŘESNĚN V RÁMCI AD
POŽÁRNÍ ODOLNOST CELKU EI30-DP1, ČIRÉ PROSKLENÍ, BEZPEČNOSTNÍ SKLO, ODCHYLKA ROZMĚRŮ V PATRECH ±30mm - NUTNO DOMĚŘIT
EI 30-DP1</t>
  </si>
  <si>
    <t>142</t>
  </si>
  <si>
    <t>R-A.00-P-1012</t>
  </si>
  <si>
    <t xml:space="preserve">D+ M - Pol. P7 - PROSKLENÁ PŘÍČKA  1680x2550  NAVAZUJÍCÍ NA DVEŘNÍ SESTAVU D19, DVOJSKLO ČIRÉ</t>
  </si>
  <si>
    <t>-1629175635</t>
  </si>
  <si>
    <t xml:space="preserve">D+ M - Pol. P7 - PROSKLENÁ PŘÍČKA  1680x2550  NAVAZUJÍCÍ NA DVEŘNÍ SESTAVU D19, DVOJSKLO ČIRÉ
HLINÍKOVÝ (MATERIÁL I ODSTNÍN SHODNÝ S DVEŘMI D19)
DVOJSKLO ČIRÉ BEZPEČNOSTNÍ
BEZ POŽADAVKŮ NA IZOLAČNÍ VLASTNOSTI
BEZ POŽADAVKŮ NA POŽÁRNÍ ODOLNOST
</t>
  </si>
  <si>
    <t>64</t>
  </si>
  <si>
    <t>R-9-A.00-1001</t>
  </si>
  <si>
    <t xml:space="preserve">D+M  Prostup stropem a střechou -odvětrání CHÚC  podrobný popis viz v.č. D.1,1.b-16</t>
  </si>
  <si>
    <t>-1224681430</t>
  </si>
  <si>
    <t>65</t>
  </si>
  <si>
    <t>R-9-A.00-1002</t>
  </si>
  <si>
    <t xml:space="preserve">D+M  Prostup stropem a střechou -výfuk VZT  podrobný popis viz v.č. D.1,1.b-16</t>
  </si>
  <si>
    <t>1288821672</t>
  </si>
  <si>
    <t xml:space="preserve">D+M  Prostup stropem a střechou -výfuk VZT podrobný popis viz v.č. D.1,1.b-16</t>
  </si>
  <si>
    <t>66</t>
  </si>
  <si>
    <t>R-9-A.00-1003</t>
  </si>
  <si>
    <t xml:space="preserve">D+M  Prostup pro chladivo střechou a stropem  podrobný popis viz v.č. D.1,1.b-16</t>
  </si>
  <si>
    <t>-2132845751</t>
  </si>
  <si>
    <t>998</t>
  </si>
  <si>
    <t>Přesun hmot</t>
  </si>
  <si>
    <t>67</t>
  </si>
  <si>
    <t>998011003</t>
  </si>
  <si>
    <t>Přesun hmot pro budovy zděné v do 24 m</t>
  </si>
  <si>
    <t>-1427060811</t>
  </si>
  <si>
    <t xml:space="preserve">Přesun hmot pro budovy občanské výstavby, bydlení, výrobu a služby  s nosnou svislou konstrukcí zděnou z cihel, tvárnic nebo kamene vodorovná dopravní vzdálenost do 100 m pro budovy výšky přes 12 do 24 m</t>
  </si>
  <si>
    <t>68</t>
  </si>
  <si>
    <t>711112001</t>
  </si>
  <si>
    <t>Provedení izolace proti zemní vlhkosti svislé za studena nátěrem penetračním</t>
  </si>
  <si>
    <t>227778839</t>
  </si>
  <si>
    <t xml:space="preserve">Provedení izolace proti zemní vlhkosti natěradly a tmely za studena  na ploše svislé S nátěrem penetračním</t>
  </si>
  <si>
    <t>1,4*4*2,4</t>
  </si>
  <si>
    <t>69</t>
  </si>
  <si>
    <t>11163150</t>
  </si>
  <si>
    <t>lak penetrační asfaltový</t>
  </si>
  <si>
    <t>931290856</t>
  </si>
  <si>
    <t>P</t>
  </si>
  <si>
    <t>Poznámka k položce:_x000d_
Spotřeba 0,3-0,4kg/m2</t>
  </si>
  <si>
    <t>13,44*0,00035 'Přepočtené koeficientem množství</t>
  </si>
  <si>
    <t>70</t>
  </si>
  <si>
    <t>711142559</t>
  </si>
  <si>
    <t>Provedení izolace proti zemní vlhkosti pásy přitavením svislé NAIP</t>
  </si>
  <si>
    <t>-1002075440</t>
  </si>
  <si>
    <t xml:space="preserve">Provedení izolace proti zemní vlhkosti pásy přitavením  NAIP na ploše svislé S</t>
  </si>
  <si>
    <t>13,440*2</t>
  </si>
  <si>
    <t>71</t>
  </si>
  <si>
    <t>62832134</t>
  </si>
  <si>
    <t>pás asfaltový natavitelný oxidovaný tl 4,0mm typu V60 S40 s vložkou ze skleněné rohože, s jemnozrnným minerálním posypem</t>
  </si>
  <si>
    <t>545606096</t>
  </si>
  <si>
    <t>26,88*1,2 'Přepočtené koeficientem množství</t>
  </si>
  <si>
    <t>72</t>
  </si>
  <si>
    <t>711161215</t>
  </si>
  <si>
    <t>Izolace proti zemní vlhkosti nopovou fólií svislá, nopek v 20,0 mm, tl do 1,0 mm</t>
  </si>
  <si>
    <t>-1337141332</t>
  </si>
  <si>
    <t>Izolace proti zemní vlhkosti a beztlakové vodě nopovými fóliemi na ploše svislé S vrstva ochranná, odvětrávací a drenážní výška nopku 20,0 mm, tl. fólie do 1,0 mm</t>
  </si>
  <si>
    <t>26,880/2</t>
  </si>
  <si>
    <t>73</t>
  </si>
  <si>
    <t>711493111</t>
  </si>
  <si>
    <t xml:space="preserve">Izolace proti podpovrchové a tlakové vodě vodorovná těsnicí hmotou dvousložkovou na bázi cementu  - SYSTÉMOVÁ IZOLACE VČ.DETAILŮ A DOPLŇKŮ V NÁVAZNOSTI NA SANAČNÍ OMÍTKY  A GELOVOU INJEKTÁŽ  ZVOLENÉHO VÝROBCE</t>
  </si>
  <si>
    <t>-1198831525</t>
  </si>
  <si>
    <t xml:space="preserve">Izolace proti podpovrchové a tlakové vodě - ostatní na ploše vodorovné V dvousložkovou na bázi cementu  - SYSTÉMOVÁ IZOLACE VČ.DETAILŮ A DOPLŇKŮ V NÁVAZNOSTI NA SANAČNÍ OMÍTKY  A GELOVOU INJEKTÁŽ  ZVOLENÉHO VÝROBCE</t>
  </si>
  <si>
    <t>74</t>
  </si>
  <si>
    <t>711493121</t>
  </si>
  <si>
    <t xml:space="preserve">Izolace proti podpovrchové a tlakové vodě svislá těsnicí hmotou dvousložkovou na bázi cementu  - SYSTÉMOVÁ IZOLACE VČ.DETAILŮ A DOPLŇKŮ V NÁVAZNOSTI NA SANAČNÍ OMÍTKY  A GELOVOU INJEKTÁŽ  ZVOLENÉHO VÝROBCE</t>
  </si>
  <si>
    <t>577659782</t>
  </si>
  <si>
    <t xml:space="preserve">Izolace proti podpovrchové a tlakové vodě - ostatní na ploše svislé S dvousložkovou na bázi cementu  - SYSTÉMOVÁ IZOLACE VČ.DETAILŮ A DOPLŇKŮ V NÁVAZNOSTI NA SANAČNÍ OMÍTKY  A GELOVOU INJEKTÁŽ  ZVOLENÉHO VÝROBCE</t>
  </si>
  <si>
    <t>75</t>
  </si>
  <si>
    <t>998711103</t>
  </si>
  <si>
    <t>Přesun hmot tonážní pro izolace proti vodě, vlhkosti a plynům v objektech výšky do 60 m</t>
  </si>
  <si>
    <t>1612078933</t>
  </si>
  <si>
    <t xml:space="preserve">Přesun hmot pro izolace proti vodě, vlhkosti a plynům  stanovený z hmotnosti přesunovaného materiálu vodorovná dopravní vzdálenost do 50 m v objektech výšky přes 12 do 60 m</t>
  </si>
  <si>
    <t>76</t>
  </si>
  <si>
    <t>R-711-A.00-1001</t>
  </si>
  <si>
    <t>D+M bentonitové těsnící pásy 20x25 - kompletní systém</t>
  </si>
  <si>
    <t>-207218151</t>
  </si>
  <si>
    <t>77</t>
  </si>
  <si>
    <t>713121121</t>
  </si>
  <si>
    <t>Montáž izolace tepelné podlah volně kladenými rohožemi, pásy, dílci, deskami 2 vrstvy</t>
  </si>
  <si>
    <t>-1763529291</t>
  </si>
  <si>
    <t>Montáž tepelné izolace podlah rohožemi, pásy, deskami, dílci, bloky (izolační materiál ve specifikaci) kladenými volně dvouvrstvá</t>
  </si>
  <si>
    <t>143,20</t>
  </si>
  <si>
    <t>78</t>
  </si>
  <si>
    <t>28375813</t>
  </si>
  <si>
    <t>deska EPS pro aplikace bez zatížení tl 20mm</t>
  </si>
  <si>
    <t>-309283356</t>
  </si>
  <si>
    <t>143,2*1,04 'Přepočtené koeficientem množství</t>
  </si>
  <si>
    <t>79</t>
  </si>
  <si>
    <t>28375814</t>
  </si>
  <si>
    <t>deska EPS pro aplikace bez zatížení tl 30mm</t>
  </si>
  <si>
    <t>-368205462</t>
  </si>
  <si>
    <t>80</t>
  </si>
  <si>
    <t>713191132</t>
  </si>
  <si>
    <t>Montáž izolace tepelné podlah, stropů vrchem nebo střech překrytí separační fólií z PE</t>
  </si>
  <si>
    <t>-1813996101</t>
  </si>
  <si>
    <t>Montáž tepelné izolace stavebních konstrukcí - doplňky a konstrukční součásti podlah, stropů vrchem nebo střech překrytím fólií separační z PE</t>
  </si>
  <si>
    <t>143,2*1,1</t>
  </si>
  <si>
    <t>Mezisoučet 1-4NP</t>
  </si>
  <si>
    <t>81</t>
  </si>
  <si>
    <t>M-02</t>
  </si>
  <si>
    <t>Separační folie PE</t>
  </si>
  <si>
    <t>n2</t>
  </si>
  <si>
    <t>824251519</t>
  </si>
  <si>
    <t>82</t>
  </si>
  <si>
    <t>998713103</t>
  </si>
  <si>
    <t>Přesun hmot tonážní pro izolace tepelné v objektech v do 24 m</t>
  </si>
  <si>
    <t>-294030792</t>
  </si>
  <si>
    <t>Přesun hmot pro izolace tepelné stanovený z hmotnosti přesunovaného materiálu vodorovná dopravní vzdálenost do 50 m v objektech výšky přes 12 m do 24 m</t>
  </si>
  <si>
    <t>83</t>
  </si>
  <si>
    <t>763111362</t>
  </si>
  <si>
    <t>SDK příčka tl 125 mm profil CW+UW 100 desky 1x akustická 12,5 s izolací EI 45 Rw do 53 dB</t>
  </si>
  <si>
    <t>-2063840124</t>
  </si>
  <si>
    <t xml:space="preserve">Příčka ze sádrokartonových desek  s nosnou konstrukcí z jednoduchých ocelových profilů UW, CW jednoduše opláštěná deskou akustickou tl. 12,5 mm s izolací, EI 45, příčka tl. 125 mm, profil 100, Rw do 53 dB</t>
  </si>
  <si>
    <t>5,05*2,58</t>
  </si>
  <si>
    <t>84</t>
  </si>
  <si>
    <t>763111421</t>
  </si>
  <si>
    <t>SDK příčka tl 100 mm profil CW+UW 50 desky 2xDF 12,5 s izolací EI 90 Rw do 56 dB</t>
  </si>
  <si>
    <t>-134438056</t>
  </si>
  <si>
    <t xml:space="preserve">Příčka ze sádrokartonových desek  s nosnou konstrukcí z jednoduchých ocelových profilů UW, CW dvojitě opláštěná deskami protipožárními DF tl. 2 x 12,5 mm EI 90, příčka tl. 100 mm, profil 50, s izolací, Rw do 56 dB</t>
  </si>
  <si>
    <t>0,47*2,2</t>
  </si>
  <si>
    <t>Mezisoučet 1.PP - -1.20</t>
  </si>
  <si>
    <t>85</t>
  </si>
  <si>
    <t>763111431</t>
  </si>
  <si>
    <t>SDK příčka tl 100 mm profil CW+UW 50 desky 2xH2 12,5 s izolací EI 60 Rw do 51 dB</t>
  </si>
  <si>
    <t>-602224984</t>
  </si>
  <si>
    <t xml:space="preserve">Příčka ze sádrokartonových desek  s nosnou konstrukcí z jednoduchých ocelových profilů UW, CW dvojitě opláštěná deskami impregnovanými H2 tl. 2 x 12,5 mm EI 60, příčka tl. 100 mm, profil 50, s izolací, Rw do 51 dB</t>
  </si>
  <si>
    <t>2,58*(1+2,28)</t>
  </si>
  <si>
    <t>2,58*(1,5+2,15)</t>
  </si>
  <si>
    <t>2,55*(2,3+1+2,15+1,5)</t>
  </si>
  <si>
    <t>9,71</t>
  </si>
  <si>
    <t>(2,55*2)-1,4</t>
  </si>
  <si>
    <t>2,55*(1+2,28)</t>
  </si>
  <si>
    <t>2,55*(1,45)</t>
  </si>
  <si>
    <t>86</t>
  </si>
  <si>
    <t>763111433</t>
  </si>
  <si>
    <t>SDK příčka tl 125 mm profil CW+UW 75 desky 2xH2 12,5 s izolací EI 60</t>
  </si>
  <si>
    <t>-167935863</t>
  </si>
  <si>
    <t xml:space="preserve">Příčka ze sádrokartonových desek  s nosnou konstrukcí z jednoduchých ocelových profilů UW, CW dvojitě opláštěná deskami impregnovanými H2 tl. 2 x 12,5 mm EI 60, příčka tl. 125 mm, profil 75, s izolací</t>
  </si>
  <si>
    <t>2,58*(2,25+2)</t>
  </si>
  <si>
    <t xml:space="preserve">Mezisoučet 4NP </t>
  </si>
  <si>
    <t>2,55*(2,3+2,15)+25,8</t>
  </si>
  <si>
    <t>8,36</t>
  </si>
  <si>
    <t>2,55*(3,5+2)-1,4-1,6</t>
  </si>
  <si>
    <t>2,55*2</t>
  </si>
  <si>
    <t xml:space="preserve">Mezisoučet  1 NP</t>
  </si>
  <si>
    <t>87</t>
  </si>
  <si>
    <t>763111438</t>
  </si>
  <si>
    <t>SDK příčka tl 175 mm profil CW+UW 100 desky 2xH2 12,5 s izolací EI 60 Rw do 56 dB</t>
  </si>
  <si>
    <t>-1456979162</t>
  </si>
  <si>
    <t xml:space="preserve">Příčka ze sádrokartonových desek  s nosnou konstrukcí z jednoduchých ocelových profilů UW, CW dvojitě opláštěná deskami impregnovanými H2 tl. 2 x 12,5 mm EI 60, příčka tl. 150 mm, profil 125, s izolací, Rw do 56 dB</t>
  </si>
  <si>
    <t>2,58*1,3</t>
  </si>
  <si>
    <t>2,55*1,3</t>
  </si>
  <si>
    <t>88</t>
  </si>
  <si>
    <t>763131411</t>
  </si>
  <si>
    <t>SDK podhled desky 1xA RBI 12,5 bez izolace dvouvrstvá spodní kce profil CD+UD</t>
  </si>
  <si>
    <t>1371936973</t>
  </si>
  <si>
    <t xml:space="preserve">Podhled ze sádrokartonových desek  dvouvrstvá zavěšená spodní konstrukce z ocelových profilů CD, UD jednoduše opláštěná deskou RBI, tl. 12,5 mm, bez izolace</t>
  </si>
  <si>
    <t>8,5</t>
  </si>
  <si>
    <t>17,83+17,98+18,48</t>
  </si>
  <si>
    <t>89</t>
  </si>
  <si>
    <t>763131431</t>
  </si>
  <si>
    <t>SDK podhled deska 1xDF 12,5 bez izolace dvouvrstvá spodní kce profil CD+UD REI do 90´</t>
  </si>
  <si>
    <t>-1607040911</t>
  </si>
  <si>
    <t xml:space="preserve">Podhled ze sádrokartonových desek  dvouvrstvá zavěšená spodní konstrukce z ocelových profilů CD, UD jednoduše opláštěná deskou protipožární DF, tl. 12,5 mm, bez izolace, REI do 90´ (požadavek EI 45)</t>
  </si>
  <si>
    <t>18,19</t>
  </si>
  <si>
    <t xml:space="preserve">Mezisoučet 1.PP  -1.20</t>
  </si>
  <si>
    <t>90</t>
  </si>
  <si>
    <t>763164531</t>
  </si>
  <si>
    <t>SDK obklad kcí tvaru L š do 0,8 m desky 1xA 12,5</t>
  </si>
  <si>
    <t>1790811915</t>
  </si>
  <si>
    <t>Obklad konstrukcí sádrokartonovými deskami včetně ochranných úhelníků ve tvaru L rozvinuté šíře přes 0,4 do 0,8 m, opláštěný deskou standardní A, tl. 12,5 mm</t>
  </si>
  <si>
    <t>2,55+2,55+2,35*2</t>
  </si>
  <si>
    <t>2,55+2,55+2,35*2+3,48</t>
  </si>
  <si>
    <t>2,55+5,265+2,350</t>
  </si>
  <si>
    <t xml:space="preserve">Součet </t>
  </si>
  <si>
    <t>91</t>
  </si>
  <si>
    <t>763164551</t>
  </si>
  <si>
    <t>SDK obklad kcí tvaru L š přes 0,8 m desky 1xA 12,5</t>
  </si>
  <si>
    <t>-1027545204</t>
  </si>
  <si>
    <t>Obklad konstrukcí sádrokartonovými deskami včetně ochranných úhelníků ve tvaru L rozvinuté šíře přes 0,8 m, opláštěný deskou standardní A, tl. 12,5 mm</t>
  </si>
  <si>
    <t>0,59*0,535*2,55</t>
  </si>
  <si>
    <t>Mezisoučet 4.NP</t>
  </si>
  <si>
    <t>0,81*0,26*2,35+0,59*0,535*2,55</t>
  </si>
  <si>
    <t>92</t>
  </si>
  <si>
    <t>763164651</t>
  </si>
  <si>
    <t>SDK obklad kcí tvaru U š přes 1,2 m desky 1xA 12,5</t>
  </si>
  <si>
    <t>-1548836738</t>
  </si>
  <si>
    <t>Obklad konstrukcí sádrokartonovými deskami včetně ochranných úhelníků ve tvaru U rozvinuté šíře přes 1,2 m, opláštěný deskou standardní A, tl. 12,5 mm</t>
  </si>
  <si>
    <t>1,1*0,365*2,35</t>
  </si>
  <si>
    <t>Mezisoučet 2.NP</t>
  </si>
  <si>
    <t>93</t>
  </si>
  <si>
    <t>763172315</t>
  </si>
  <si>
    <t>Montáž revizních dvířek SDK kcí vel. 600x600 mm</t>
  </si>
  <si>
    <t>-317386866</t>
  </si>
  <si>
    <t xml:space="preserve">Instalační technika pro konstrukce ze sádrokartonových desek  montáž revizních dvířek velikost 600 x 600 mm</t>
  </si>
  <si>
    <t>Mezisoučet EI 45- 1.PP</t>
  </si>
  <si>
    <t xml:space="preserve">Mezisoučet  2.NP</t>
  </si>
  <si>
    <t>94</t>
  </si>
  <si>
    <t>59030714</t>
  </si>
  <si>
    <t xml:space="preserve">dvířka revizní s automatickým zámkem 600x600mm </t>
  </si>
  <si>
    <t>1485685908</t>
  </si>
  <si>
    <t>dvířka revizní s automatickým zámkem 600x600mm</t>
  </si>
  <si>
    <t>95</t>
  </si>
  <si>
    <t>M-763-01</t>
  </si>
  <si>
    <t>Revizní dvířka s automatickým zámkem 600x600mm požární odolnost EI 45</t>
  </si>
  <si>
    <t>773570969</t>
  </si>
  <si>
    <t>96</t>
  </si>
  <si>
    <t>763411111</t>
  </si>
  <si>
    <t>Sanitární příčky do mokrého prostředí, desky s HPL - laminátem tl 19,6 mm</t>
  </si>
  <si>
    <t>523903713</t>
  </si>
  <si>
    <t>Sanitární příčky vhodné do mokrého prostředí dělící z dřevotřískových desek s HPL-laminátem tl. 19,6 mm</t>
  </si>
  <si>
    <t>(1,6*2,02*2+1,9*2,02-0,6*2*2)*3</t>
  </si>
  <si>
    <t>Mezisoučet P3</t>
  </si>
  <si>
    <t>(1,12*2,02-0,6*2)*3</t>
  </si>
  <si>
    <t>Mezisoučet P4</t>
  </si>
  <si>
    <t>0,95*2,02-0,6*2</t>
  </si>
  <si>
    <t>Mezisoučet P5</t>
  </si>
  <si>
    <t>2,125*2,02-0,6*2*2</t>
  </si>
  <si>
    <t>Mezisoučet P6</t>
  </si>
  <si>
    <t>97</t>
  </si>
  <si>
    <t>763411121</t>
  </si>
  <si>
    <t>Dveře sanitárních příček, desky s HPL - laminátem tl 19,6 mm, š do 800 mm, v do 2000 mm</t>
  </si>
  <si>
    <t>-1155987538</t>
  </si>
  <si>
    <t>Sanitární příčky vhodné do mokrého prostředí dveře vnitřní do sanitárních příček šířky do 800 mm, výšky do 2 000 mm z dřevotřískových desek s HPL-laminátem včetně nerezového kování tl. 19,6 mm</t>
  </si>
  <si>
    <t>3*4</t>
  </si>
  <si>
    <t>Mezisoučet 1-4 NP podrobný popis v.č. D.1.1.b-14</t>
  </si>
  <si>
    <t>98</t>
  </si>
  <si>
    <t>998763102</t>
  </si>
  <si>
    <t>Přesun hmot tonážní pro dřevostavby v objektech v do 24 m</t>
  </si>
  <si>
    <t>1907458744</t>
  </si>
  <si>
    <t xml:space="preserve">Přesun hmot pro dřevostavby  stanovený z hmotnosti přesunovaného materiálu vodorovná dopravní vzdálenost do 50 m v objektech výšky přes 12 do 24 m</t>
  </si>
  <si>
    <t>99</t>
  </si>
  <si>
    <t>R-763-A.00-1001</t>
  </si>
  <si>
    <t>Demontáž a opětovná montáž sanitárních příček v 1.PP</t>
  </si>
  <si>
    <t>949813073</t>
  </si>
  <si>
    <t>100</t>
  </si>
  <si>
    <t>R-763-A.00-2001</t>
  </si>
  <si>
    <t xml:space="preserve">SDK předstěna desky H2 2x 12,5mm  profil   (předsazená stěna ZTI modulů)</t>
  </si>
  <si>
    <t>569502989</t>
  </si>
  <si>
    <t xml:space="preserve">SDK předstěna desky H2 2x 12,5mm  profil   ( předsazená stěna ZTI modulů)</t>
  </si>
  <si>
    <t>2,58*(2,7+1+1,55+0,6)</t>
  </si>
  <si>
    <t>15,093</t>
  </si>
  <si>
    <t>(2,7+1)*2,58</t>
  </si>
  <si>
    <t>(1+1+2,65+1,55+0,6+1,2)*2,58</t>
  </si>
  <si>
    <t>101</t>
  </si>
  <si>
    <t>R-763-A.00-3001</t>
  </si>
  <si>
    <t>DM revizní dvířka do SDK 600/600 Al rám+SDK výplň</t>
  </si>
  <si>
    <t>1957855024</t>
  </si>
  <si>
    <t>102</t>
  </si>
  <si>
    <t>R-763-A.00-4001</t>
  </si>
  <si>
    <t>D+M mřížka do SDK 250x400</t>
  </si>
  <si>
    <t>-790640974</t>
  </si>
  <si>
    <t>764</t>
  </si>
  <si>
    <t>Konstrukce klempířské</t>
  </si>
  <si>
    <t>103</t>
  </si>
  <si>
    <t>764215604</t>
  </si>
  <si>
    <t>Oplechování horních ploch a atik bez rohů z Pz plechu s povrch úpravou celoplošně lepené rš 330 mm</t>
  </si>
  <si>
    <t>1200776496</t>
  </si>
  <si>
    <t>Oplechování horních ploch zdí a nadezdívek (atik) z pozinkovaného plechu s povrchovou úpravou celoplošně lepené rš 330 mm</t>
  </si>
  <si>
    <t>1,2+1,2+0,8+0,8</t>
  </si>
  <si>
    <t>Mezisoučet ventilační šachta</t>
  </si>
  <si>
    <t>104</t>
  </si>
  <si>
    <t>998764103</t>
  </si>
  <si>
    <t>Přesun hmot tonážní pro konstrukce klempířské v objektech v do 24 m</t>
  </si>
  <si>
    <t>1438276880</t>
  </si>
  <si>
    <t>Přesun hmot pro konstrukce klempířské stanovený z hmotnosti přesunovaného materiálu vodorovná dopravní vzdálenost do 50 m v objektech výšky přes 12 do 24 m</t>
  </si>
  <si>
    <t>767</t>
  </si>
  <si>
    <t>Konstrukce zámečnické</t>
  </si>
  <si>
    <t>105</t>
  </si>
  <si>
    <t>R-767-A.00-1001</t>
  </si>
  <si>
    <t>Pol. Z1 - D+M Konstrukce pro osazení jednotky chlazení VZT zařízení č.5 vč. povrchové úpravy kotvení do stávající střešní kce a úpravy detailů prostupu krytinou - podrobný popis v.č.D.1.1.b-16</t>
  </si>
  <si>
    <t>-877518271</t>
  </si>
  <si>
    <t>106</t>
  </si>
  <si>
    <t>R-767-A.00-1002</t>
  </si>
  <si>
    <t>Pol. Z2 - D+M Konstrukce pro osazení jednotky chlazení VZT zařízení č.6 vč. povrchové úpravy kotvení do stávající střešní kce a úpravy detailů prostupu krytinou - podrobný popis v.č.D.1.1.b-16</t>
  </si>
  <si>
    <t>1106940966</t>
  </si>
  <si>
    <t>771</t>
  </si>
  <si>
    <t>Podlahy z dlaždic</t>
  </si>
  <si>
    <t>107</t>
  </si>
  <si>
    <t>771474112</t>
  </si>
  <si>
    <t>Montáž soklů z dlaždic keramických rovných flexibilní lepidlo v do 90 mm</t>
  </si>
  <si>
    <t>-1752863307</t>
  </si>
  <si>
    <t>Montáž soklů z dlaždic keramických lepených flexibilním lepidlem rovných, výšky přes 65 do 90 mm</t>
  </si>
  <si>
    <t>22,67</t>
  </si>
  <si>
    <t>22,12</t>
  </si>
  <si>
    <t>11,9</t>
  </si>
  <si>
    <t>24,16</t>
  </si>
  <si>
    <t>118,84-7,51</t>
  </si>
  <si>
    <t>108</t>
  </si>
  <si>
    <t>59761275</t>
  </si>
  <si>
    <t>sokl-dlažba keramická slinutá hladká do interiéru i exteriéru 330x80mm</t>
  </si>
  <si>
    <t>-1580602902</t>
  </si>
  <si>
    <t>109</t>
  </si>
  <si>
    <t>771574112</t>
  </si>
  <si>
    <t>Montáž podlah keramických hladkých lepených flexibilním lepidlem do 12 ks/ m2</t>
  </si>
  <si>
    <t>1901003379</t>
  </si>
  <si>
    <t>Montáž podlah z dlaždic keramických lepených flexibilním lepidlem maloformátových hladkých přes 9 do 12 ks/m2</t>
  </si>
  <si>
    <t>Mezisoučet 3.NP</t>
  </si>
  <si>
    <t>Mezisoučet 2.np</t>
  </si>
  <si>
    <t>169,8-7</t>
  </si>
  <si>
    <t>110</t>
  </si>
  <si>
    <t>59761003</t>
  </si>
  <si>
    <t>dlažba keramická hutná hladká do interiéru přes 9 do 12ks/m2</t>
  </si>
  <si>
    <t>-1828548368</t>
  </si>
  <si>
    <t>306*1,1 'Přepočtené koeficientem množství</t>
  </si>
  <si>
    <t>111</t>
  </si>
  <si>
    <t>771591207</t>
  </si>
  <si>
    <t xml:space="preserve">Montáž izolace pod dlažbu, obklad nátěrem nebo stěrkou ve dvou vrstvách  VČ. SYSTÉMOVÝCH DETAILŮ</t>
  </si>
  <si>
    <t>-431921940</t>
  </si>
  <si>
    <t>Izolace podlahy pod dlažbu, obklad montáž izolace nátěrem nebo stěrkou ve dvou vrstvách</t>
  </si>
  <si>
    <t>36,7*1,15</t>
  </si>
  <si>
    <t>36,8*1,15</t>
  </si>
  <si>
    <t>24,4*1,15</t>
  </si>
  <si>
    <t>5*2,55*4</t>
  </si>
  <si>
    <t>Mezisoučet sprcha</t>
  </si>
  <si>
    <t>112</t>
  </si>
  <si>
    <t>58581210</t>
  </si>
  <si>
    <t>stěrka hydroizolační pružná VČ. SYSTÉMOVÝCH DETAILŮ</t>
  </si>
  <si>
    <t>kg</t>
  </si>
  <si>
    <t>-195434863</t>
  </si>
  <si>
    <t>stěrka hydroizolační pružná - VČ. SYSTÉMOVÝCH DETAILŮ</t>
  </si>
  <si>
    <t>Poznámka k položce:_x000d_
Spotřeba: 1,7 kg/m2/mm</t>
  </si>
  <si>
    <t>207,585*1,5 'Přepočtené koeficientem množství</t>
  </si>
  <si>
    <t>113</t>
  </si>
  <si>
    <t>998771103</t>
  </si>
  <si>
    <t>Přesun hmot tonážní pro podlahy z dlaždic v objektech v do 24 m</t>
  </si>
  <si>
    <t>-1943108987</t>
  </si>
  <si>
    <t>Přesun hmot pro podlahy z dlaždic stanovený z hmotnosti přesunovaného materiálu vodorovná dopravní vzdálenost do 50 m v objektech výšky přes 12 do 24 m</t>
  </si>
  <si>
    <t>773</t>
  </si>
  <si>
    <t>Podlahy z litého teraca</t>
  </si>
  <si>
    <t>114</t>
  </si>
  <si>
    <t>773412200</t>
  </si>
  <si>
    <t>Soklíky z přírodního litého teraca rovné tl 20 mm výšky do 150 mm - ZAPUŠTĚNÝ</t>
  </si>
  <si>
    <t>-1478746058</t>
  </si>
  <si>
    <t xml:space="preserve">Soklíky z přírodního litého teraca  tl. 20 mm výšky přes 50 do 150 mm rovné bez požlábku - ZAPUŠTĚNÝ</t>
  </si>
  <si>
    <t>57,89</t>
  </si>
  <si>
    <t>115</t>
  </si>
  <si>
    <t>773511261.CZ</t>
  </si>
  <si>
    <t>D+M Podlahy z přírodního litého teraca zřízení podlahy prosté tl 20 mm, vč. dilatací a systémových prvků, detailů, přípravy podkladu</t>
  </si>
  <si>
    <t>2010467021</t>
  </si>
  <si>
    <t xml:space="preserve">D+M Podlahy z přírodního litého teraca  zřízení podlahy z vápencových drtí a cementu nebo suché teracové prosté  tl. 20 mm vč. drtě vč. dilatací a systémových prvků, detailů, přípravy podkladu</t>
  </si>
  <si>
    <t>76,40</t>
  </si>
  <si>
    <t>116</t>
  </si>
  <si>
    <t>998773103</t>
  </si>
  <si>
    <t>Přesun hmot tonážní pro podlahy teracové lité v objektech v do 24 m</t>
  </si>
  <si>
    <t>-1153934798</t>
  </si>
  <si>
    <t xml:space="preserve">Přesun hmot pro podlahy teracové lité  stanovený z hmotnosti přesunovaného materiálu vodorovná dopravní vzdálenost do 50 m v objektech výšky přes 12 do 24 m</t>
  </si>
  <si>
    <t>117</t>
  </si>
  <si>
    <t>776111111</t>
  </si>
  <si>
    <t>Broušení anhydritového podkladu povlakových podlah</t>
  </si>
  <si>
    <t>-1678880161</t>
  </si>
  <si>
    <t>Příprava podkladu broušení podlah nového podkladu anhydritového</t>
  </si>
  <si>
    <t>118</t>
  </si>
  <si>
    <t>776111311</t>
  </si>
  <si>
    <t>Vysátí podkladu povlakových podlah</t>
  </si>
  <si>
    <t>852450335</t>
  </si>
  <si>
    <t>Příprava podkladu vysátí podlah</t>
  </si>
  <si>
    <t>119</t>
  </si>
  <si>
    <t>776121111</t>
  </si>
  <si>
    <t>Vodou ředitelná penetrace savého podkladu povlakových podlah ředěná v poměru 1:3</t>
  </si>
  <si>
    <t>-1943596617</t>
  </si>
  <si>
    <t>Příprava podkladu penetrace vodou ředitelná na savý podklad (válečkováním) ředěná v poměru 1:3 podlah</t>
  </si>
  <si>
    <t>120</t>
  </si>
  <si>
    <t>776141111</t>
  </si>
  <si>
    <t>Vyrovnání podkladu povlakových podlah stěrkou pevnosti 20 MPa tl 3 mm</t>
  </si>
  <si>
    <t>1280720425</t>
  </si>
  <si>
    <t>Příprava podkladu vyrovnání samonivelační stěrkou podlah min.pevnosti 20 MPa, tloušťky do 3 mm</t>
  </si>
  <si>
    <t>162,91</t>
  </si>
  <si>
    <t>121</t>
  </si>
  <si>
    <t>776221111</t>
  </si>
  <si>
    <t>Lepení pásů z PVC standardním lepidlem</t>
  </si>
  <si>
    <t>-2111327844</t>
  </si>
  <si>
    <t>Montáž podlahovin z PVC lepením standardním lepidlem z pásů standardních</t>
  </si>
  <si>
    <t>95,21</t>
  </si>
  <si>
    <t>Mezisoučet 1.PP standard</t>
  </si>
  <si>
    <t>122</t>
  </si>
  <si>
    <t>28411000</t>
  </si>
  <si>
    <t xml:space="preserve">PVC heterogenní zátěžová antibakteriální tl 2,25mm, nášlapná vrstva 0,90mm, </t>
  </si>
  <si>
    <t>-1539478590</t>
  </si>
  <si>
    <t>PVC heterogenní zátěžová antibakteriální tl 2,25mm, nášlapná vrstva 0,90mm</t>
  </si>
  <si>
    <t xml:space="preserve">Mezisoučet 1.PP  </t>
  </si>
  <si>
    <t>95,21*1,1 'Přepočtené koeficientem množství</t>
  </si>
  <si>
    <t>143</t>
  </si>
  <si>
    <t>776221221</t>
  </si>
  <si>
    <t>Lepení elektrostaticky vodivých čtverců z PVC standardním lepidlem</t>
  </si>
  <si>
    <t>-1586560816</t>
  </si>
  <si>
    <t>Montáž podlahovin z PVC lepením standardním lepidlem ze čtverců elektrostaticky vodivých</t>
  </si>
  <si>
    <t>67,70</t>
  </si>
  <si>
    <t>144</t>
  </si>
  <si>
    <t>M-776-A.00-3001</t>
  </si>
  <si>
    <t>PVC antistat čtverce .vč.systémových doplňků</t>
  </si>
  <si>
    <t>-2108294678</t>
  </si>
  <si>
    <t>PVC antistat.vč.systémových doplňků</t>
  </si>
  <si>
    <t>67,7</t>
  </si>
  <si>
    <t>67,7*1,1 'Přepočtené koeficientem množství</t>
  </si>
  <si>
    <t>124</t>
  </si>
  <si>
    <t>776411111</t>
  </si>
  <si>
    <t>Montáž obvodových soklíků výšky do 80 mm</t>
  </si>
  <si>
    <t>1080654186</t>
  </si>
  <si>
    <t>Montáž soklíků lepením obvodových, výšky do 80 mm</t>
  </si>
  <si>
    <t>71,1</t>
  </si>
  <si>
    <t>125</t>
  </si>
  <si>
    <t>M-01-766-01</t>
  </si>
  <si>
    <t>Systémový sokl PVC krytiny</t>
  </si>
  <si>
    <t>2006925626</t>
  </si>
  <si>
    <t xml:space="preserve"> Systémový sokl PVC krytiny</t>
  </si>
  <si>
    <t>126</t>
  </si>
  <si>
    <t>998776103</t>
  </si>
  <si>
    <t>Přesun hmot tonážní pro podlahy povlakové v objektech v do 24 m</t>
  </si>
  <si>
    <t>1618112992</t>
  </si>
  <si>
    <t xml:space="preserve">Přesun hmot pro podlahy povlakové  stanovený z hmotnosti přesunovaného materiálu vodorovná dopravní vzdálenost do 50 m v objektech výšky přes 12 do 24 m</t>
  </si>
  <si>
    <t>777</t>
  </si>
  <si>
    <t>Podlahy lité</t>
  </si>
  <si>
    <t>127</t>
  </si>
  <si>
    <t>998777203</t>
  </si>
  <si>
    <t>Přesun hmot procentní pro podlahy lité v objektech v do 24 m</t>
  </si>
  <si>
    <t>%</t>
  </si>
  <si>
    <t>1629513292</t>
  </si>
  <si>
    <t xml:space="preserve">Přesun hmot pro podlahy lité  stanovený procentní sazbou (%) z ceny vodorovná dopravní vzdálenost do 50 m v objektech výšky přes 12 do 24 m</t>
  </si>
  <si>
    <t>128</t>
  </si>
  <si>
    <t>R-777-A.00-4001</t>
  </si>
  <si>
    <t>D+M epoxidová stěrka vč. přípravy podkladu, systém detailů , vč. vytažení soklů</t>
  </si>
  <si>
    <t>-692096108</t>
  </si>
  <si>
    <t>114,58*0,15</t>
  </si>
  <si>
    <t>Mezisoučet 1.PP - sokl</t>
  </si>
  <si>
    <t>121,70</t>
  </si>
  <si>
    <t>781</t>
  </si>
  <si>
    <t>Dokončovací práce - obklady</t>
  </si>
  <si>
    <t>129</t>
  </si>
  <si>
    <t>781474116.1</t>
  </si>
  <si>
    <t>Montáž obkladů vnitřních keramických hladkých do 35 ks/m2 lepených flexibilním lepidlem - vč.rohových a ukončujících lišt AL</t>
  </si>
  <si>
    <t>442100814</t>
  </si>
  <si>
    <t>Montáž obkladů vnitřních stěn z dlaždic keramických lepených flexibilním lepidlem maloformátových hladkých přes 25 do 35 ks/m2- vč.rohových a ukončujících lišt AL</t>
  </si>
  <si>
    <t>79,5814</t>
  </si>
  <si>
    <t>85,05</t>
  </si>
  <si>
    <t>74,6</t>
  </si>
  <si>
    <t>108,83</t>
  </si>
  <si>
    <t>89,40</t>
  </si>
  <si>
    <t>-7,44</t>
  </si>
  <si>
    <t>130</t>
  </si>
  <si>
    <t>59761038</t>
  </si>
  <si>
    <t>obklad keramický hladký přes 25 do 35ks/m2 - vč.rohových a ukončujících lišt</t>
  </si>
  <si>
    <t>789060945</t>
  </si>
  <si>
    <t>430,021*1,1 'Přepočtené koeficientem množství</t>
  </si>
  <si>
    <t>131</t>
  </si>
  <si>
    <t>998781103</t>
  </si>
  <si>
    <t>Přesun hmot tonážní pro obklady keramické v objektech v do 24 m</t>
  </si>
  <si>
    <t>1070642439</t>
  </si>
  <si>
    <t xml:space="preserve">Přesun hmot pro obklady keramické  stanovený z hmotnosti přesunovaného materiálu vodorovná dopravní vzdálenost do 50 m v objektech výšky přes 12 do 24 m</t>
  </si>
  <si>
    <t>132</t>
  </si>
  <si>
    <t>784211101</t>
  </si>
  <si>
    <t xml:space="preserve">Dvojnásobné bílé malby ze směsí za mokra výborně otěruvzdorných v místnostech výšky do 3,80 m - OMYVATELNÝ - SYSTÉMOVÉ  PRO SANAČNÍ OMÍTKY</t>
  </si>
  <si>
    <t>207488740</t>
  </si>
  <si>
    <t>Malby z malířských směsí otěruvzdorných za mokra dvojnásobné, bílé za mokra otěruvzdorné výborně v místnostech výšky do 3,80 m</t>
  </si>
  <si>
    <t>205,72+38,7</t>
  </si>
  <si>
    <t>133</t>
  </si>
  <si>
    <t>784211101.1</t>
  </si>
  <si>
    <t>Dvojnásobné bílé malby ze směsí za mokra výborně otěruvzdorných v místnostech výšky do 3,80 m - OMYVATELNÝ</t>
  </si>
  <si>
    <t>42920973</t>
  </si>
  <si>
    <t>Malby z malířských směsí otěruvzdorných za mokra dvojnásobné, bílé za mokra otěruvzdorné výborně v místnostech výšky do 3,80 m - OMYVATELNÝ</t>
  </si>
  <si>
    <t>29,96+5,2</t>
  </si>
  <si>
    <t>29,96+11,898</t>
  </si>
  <si>
    <t>21,896</t>
  </si>
  <si>
    <t>42,415+9,4</t>
  </si>
  <si>
    <t>134</t>
  </si>
  <si>
    <t>784211101-so</t>
  </si>
  <si>
    <t xml:space="preserve">Dvojnásobné bílé malby ze směsí za mokra výborně otěruvzdorných v místnostech výšky do 3,80 m - SYSTÉMOVÉ  PRO SANAČNÍ OMÍTKY  </t>
  </si>
  <si>
    <t>-20841266</t>
  </si>
  <si>
    <t xml:space="preserve">Malby z malířských směsí otěruvzdorných za mokra dvojnásobné, bílé za mokra otěruvzdorné výborně v místnostech výšky do 3,80 m -  SYSTÉMOVÉ  PRO SANAČNÍ OMÍTKY</t>
  </si>
  <si>
    <t>492-244,42</t>
  </si>
  <si>
    <t>135</t>
  </si>
  <si>
    <t>784221101</t>
  </si>
  <si>
    <t>Dvojnásobné bílé malby ze směsí za sucha dobře otěruvzdorných v místnostech do 3,80 m</t>
  </si>
  <si>
    <t>1275746084</t>
  </si>
  <si>
    <t>Malby z malířských směsí otěruvzdorných za sucha dvojnásobné, bílé za sucha otěruvzdorné dobře v místnostech výšky do 3,80 m</t>
  </si>
  <si>
    <t>50,92+38</t>
  </si>
  <si>
    <t>37,59+36,8</t>
  </si>
  <si>
    <t>24,4+66,32-62,06</t>
  </si>
  <si>
    <t>39,26</t>
  </si>
  <si>
    <t>786</t>
  </si>
  <si>
    <t>Dokončovací práce - čalounické úpravy</t>
  </si>
  <si>
    <t>136</t>
  </si>
  <si>
    <t>998786203</t>
  </si>
  <si>
    <t>Přesun hmot procentní pro čalounické úpravy v objektech v do 24 m</t>
  </si>
  <si>
    <t>1369857197</t>
  </si>
  <si>
    <t xml:space="preserve">Přesun hmot pro čalounické úpravy  stanovený procentní sazbou (%) z ceny vodorovná dopravní vzdálenost do 50 m v objektech výšky přes 12 do 24 m</t>
  </si>
  <si>
    <t>137</t>
  </si>
  <si>
    <t>R-786-A.00-1001</t>
  </si>
  <si>
    <t xml:space="preserve">D+M pol. R1 - Interiérové zastínění  2200x1400  Podrobný popis v.č. D.1.1.b-15</t>
  </si>
  <si>
    <t>-1315482117</t>
  </si>
  <si>
    <t>138</t>
  </si>
  <si>
    <t>R-786-A.00-1002</t>
  </si>
  <si>
    <t xml:space="preserve">D+M pol. R2 - Interiérové zastínění  1000x1500  Podrobný popis v.č. D.1.1.b-15</t>
  </si>
  <si>
    <t>1154120524</t>
  </si>
  <si>
    <t>139</t>
  </si>
  <si>
    <t>R-786-A.00-1003</t>
  </si>
  <si>
    <t xml:space="preserve">D+M pol. R3 - Interiérové zastínění  2200x2350  Podrobný popis v.č. D.1.1.b-15</t>
  </si>
  <si>
    <t>282319795</t>
  </si>
  <si>
    <t>140</t>
  </si>
  <si>
    <t>R-786-A.00-1004</t>
  </si>
  <si>
    <t xml:space="preserve">D+M pol. R4 - Interiérové zastínění  2100x2300  Podrobný popis v.č. D.1.1.b-15</t>
  </si>
  <si>
    <t>-1917249743</t>
  </si>
  <si>
    <t>Ostatní</t>
  </si>
  <si>
    <t>333</t>
  </si>
  <si>
    <t>Požárně bezpečnostní řešení</t>
  </si>
  <si>
    <t>141</t>
  </si>
  <si>
    <t>R-333-A.00-1001</t>
  </si>
  <si>
    <t>D+M přenosný hasící přístroj P6Te (21A)</t>
  </si>
  <si>
    <t>512</t>
  </si>
  <si>
    <t>-1768440089</t>
  </si>
  <si>
    <t>20022-IN-D.1.4 - TPS - 20022-IN-D.1.4 - TPS - Technika prostředí staveb-INVESTIČNÍ NÁKLADY</t>
  </si>
  <si>
    <t>Úroveň 4:</t>
  </si>
  <si>
    <t>20022-D.1.4.c -UT - 20022-D.1.4.c -UT - ústřední vytápění</t>
  </si>
  <si>
    <t xml:space="preserve">    727 -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</si>
  <si>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</si>
  <si>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</si>
  <si>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</si>
  <si>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</si>
  <si>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949101111</t>
  </si>
  <si>
    <t>Lešení pomocné pro objekty pozemních staveb s lešeňovou podlahou v do 1,9 m zatížení do 150 kg/m2</t>
  </si>
  <si>
    <t>1636644635</t>
  </si>
  <si>
    <t xml:space="preserve">Lešení pomocné pracovní pro objekty pozemních staveb  pro zatížení do 150 kg/m2, o výšce lešeňové podlahy do 1,9 m</t>
  </si>
  <si>
    <t>713463211</t>
  </si>
  <si>
    <t>Montáž izolace tepelné potrubí potrubními pouzdry s Al fólií staženými Al páskou 1x D do 50 mm</t>
  </si>
  <si>
    <t>1213559670</t>
  </si>
  <si>
    <t xml:space="preserve">Montáž izolace tepelné potrubí a ohybů tvarovkami nebo deskami  potrubními pouzdry s povrchovou úpravou hliníkovou fólií (izolační materiál ve specifikaci) přelepenými samolepící hliníkovou páskou potrubí jednovrstvá D do 50 mm</t>
  </si>
  <si>
    <t>63154532</t>
  </si>
  <si>
    <t>pouzdro izolační potrubní z minerální vlny s Al fólií max. 250/100°C 35/30mm</t>
  </si>
  <si>
    <t>-1291595186</t>
  </si>
  <si>
    <t>713463212</t>
  </si>
  <si>
    <t>Montáž izolace tepelné potrubí potrubními pouzdry s Al fólií staženými Al páskou 1x D do 100 mm</t>
  </si>
  <si>
    <t>-1647367437</t>
  </si>
  <si>
    <t xml:space="preserve">Montáž izolace tepelné potrubí a ohybů tvarovkami nebo deskami  potrubními pouzdry s povrchovou úpravou hliníkovou fólií (izolační materiál ve specifikaci) přelepenými samolepící hliníkovou páskou potrubí jednovrstvá D přes 50 do 100 mm</t>
  </si>
  <si>
    <t>63154023</t>
  </si>
  <si>
    <t>pouzdro izolační potrubní z minerální vlny s Al fólií max. 250/100°C 64/50mm</t>
  </si>
  <si>
    <t>-1697966829</t>
  </si>
  <si>
    <t>727</t>
  </si>
  <si>
    <t>Požární ochrana</t>
  </si>
  <si>
    <t>727111301</t>
  </si>
  <si>
    <t>Prostup kovového potrubí D 18-25 mm stěnou tl 10 cm včetně dodatečné izolace požární odolnost EI 60</t>
  </si>
  <si>
    <t>-1399740073</t>
  </si>
  <si>
    <t>Protipožární trubní ucpávky kovové potrubí včetně dodatečné izolace prostup stěnou tloušťky 100 mm požární odolnost EI 60 D 18-25</t>
  </si>
  <si>
    <t>R-727-A.00-1001</t>
  </si>
  <si>
    <t xml:space="preserve">Protipožární ochrana při průchodu potrubí UT požárně dělící konstrukcí_prostup 250x250mm  </t>
  </si>
  <si>
    <t>-110135583</t>
  </si>
  <si>
    <t>R-727-A.00-1005</t>
  </si>
  <si>
    <t xml:space="preserve">Protipožární ochrana při průchodu stávajícího potrubí UT požárně dělící konstrukcí </t>
  </si>
  <si>
    <t>1202693137</t>
  </si>
  <si>
    <t>732</t>
  </si>
  <si>
    <t>Ústřední vytápění - strojovny</t>
  </si>
  <si>
    <t>998732202</t>
  </si>
  <si>
    <t>Přesun hmot procentní pro strojovny v objektech v do 12 m</t>
  </si>
  <si>
    <t>1590578065</t>
  </si>
  <si>
    <t xml:space="preserve">Přesun hmot pro strojovny  stanovený procentní sazbou (%) z ceny vodorovná dopravní vzdálenost do 50 m v objektech výšky přes 6 do 12 m</t>
  </si>
  <si>
    <t>R-732-A.00-1001</t>
  </si>
  <si>
    <t xml:space="preserve">D+M Čerpadlo oběhové UT s elektronicky řízenými otáčkami DN25, Hmax=4m včetně kabeláže:kabel CYKY 3Cx1,5 (cca 3m) včetně montážního příslušenství () </t>
  </si>
  <si>
    <t>-146187232</t>
  </si>
  <si>
    <t>R-732-A.00-1002</t>
  </si>
  <si>
    <t xml:space="preserve">Ultrazvukový kapslový měřič tepla DN15, Q=1,5m3/h včetně montážního příslušenstvi </t>
  </si>
  <si>
    <t>425273526</t>
  </si>
  <si>
    <t>R-732-A.00-1003</t>
  </si>
  <si>
    <t>3-cestný směšovací ventil DN15, Kvs=1,6m3/h + servopohon 230V včetně kabeláže:kabel CYKY 5Cx1,5 (cca 3m)</t>
  </si>
  <si>
    <t>884439058</t>
  </si>
  <si>
    <t>R-732-A.00-1004</t>
  </si>
  <si>
    <t>Příložný snímač teploty včetně kabeláže:kabel LiYCY 2x0,75 (cca 3m) (Siemens QAD36/101)</t>
  </si>
  <si>
    <t>-717221280</t>
  </si>
  <si>
    <t>R-732-A.00-1005</t>
  </si>
  <si>
    <t>Čidlo venkovní teploty včetně kabeláže : kabel LiYCY 2x0,75 (cca 11m)</t>
  </si>
  <si>
    <t>569154126</t>
  </si>
  <si>
    <t>R-732-A.00-1006</t>
  </si>
  <si>
    <t xml:space="preserve">Ekvitermní regulátor s funkcí ovládání výstupní teploty topné vody podle venkovní teploty s vlivem  prostoru. Nebo řízení prostoru dle vnitřní teploty. S možností regulace/přípojení směšovaného okruhu, oběhového čerpadla, teplotních čidel, …viz.schema v</t>
  </si>
  <si>
    <t>-1446504707</t>
  </si>
  <si>
    <t xml:space="preserve">Ekvitermní regulátor s funkcí ovládání výstupní teploty topné vody podle venkovní teploty s vlivem  prostoru. Nebo řízení prostoru dle vnitřní teploty. S možností regulace/přípojení směšovaného okruhu, oběhového čerpadla, teplotních čidel, …viz.schema ve výkresové dokumentaci včetně kabeláže:kabel LiYCY 2x0,75 (cca 10m)
</t>
  </si>
  <si>
    <t>R-732-A.00-1007</t>
  </si>
  <si>
    <t xml:space="preserve">Prostorová jednotka s možností volby druhu provozu a nastavením žádané teploty prostoru včetně mont.příslušenství </t>
  </si>
  <si>
    <t>-781906769</t>
  </si>
  <si>
    <t>733</t>
  </si>
  <si>
    <t>Ústřední vytápění - rozvodné potrubí</t>
  </si>
  <si>
    <t>733223102</t>
  </si>
  <si>
    <t>Potrubí měděné tvrdé spojované měkkým pájením D 15x1 vč. závěsů</t>
  </si>
  <si>
    <t>-224063953</t>
  </si>
  <si>
    <t>Potrubí z trubek měděných tvrdých spojovaných měkkým pájením Ø 15/1 vč. závěsů</t>
  </si>
  <si>
    <t>733223103</t>
  </si>
  <si>
    <t>Potrubí měděné tvrdé spojované měkkým pájením D 18x1 vč. závěsů</t>
  </si>
  <si>
    <t>-928260854</t>
  </si>
  <si>
    <t>Potrubí z trubek měděných tvrdých spojovaných měkkým pájením Ø 18/1 vč. závěsů</t>
  </si>
  <si>
    <t>733223104</t>
  </si>
  <si>
    <t>Potrubí měděné tvrdé spojované měkkým pájením D 22x1 vč. závěsů</t>
  </si>
  <si>
    <t>-217892435</t>
  </si>
  <si>
    <t>Potrubí z trubek měděných tvrdých spojovaných měkkým pájením Ø 22/1 vč. závěsů</t>
  </si>
  <si>
    <t>733223105</t>
  </si>
  <si>
    <t>Potrubí měděné tvrdé spojované měkkým pájením D 28x1,5 vč. závěsů</t>
  </si>
  <si>
    <t>4797990</t>
  </si>
  <si>
    <t>Potrubí z trubek měděných tvrdých spojovaných měkkým pájením Ø 28/1,5 vč. závěsů</t>
  </si>
  <si>
    <t>733291101</t>
  </si>
  <si>
    <t>Zkouška těsnosti potrubí měděné do D 35x1,5</t>
  </si>
  <si>
    <t>-810468804</t>
  </si>
  <si>
    <t xml:space="preserve">Zkoušky těsnosti potrubí z trubek měděných  Ø do 35/1,5</t>
  </si>
  <si>
    <t>680+150+210+50</t>
  </si>
  <si>
    <t>733811251</t>
  </si>
  <si>
    <t>Ochrana potrubí ústředního vytápění termoizolačními trubicemi z PE tl do 25 mm DN do 22 mm</t>
  </si>
  <si>
    <t>-47272330</t>
  </si>
  <si>
    <t>Ochrana potrubí termoizolačními trubicemi z pěnového polyetylenu PE přilepenými v příčných a podélných spojích, tloušťky izolace přes 20 do 25 mm, vnitřního průměru izolace DN do 22 mm</t>
  </si>
  <si>
    <t>680+150+210</t>
  </si>
  <si>
    <t>733811252</t>
  </si>
  <si>
    <t>Ochrana potrubí ústředního vytápění termoizolačními trubicemi z PE tl do 25 mm DN do 45 mm</t>
  </si>
  <si>
    <t>1623191881</t>
  </si>
  <si>
    <t>Ochrana potrubí termoizolačními trubicemi z pěnového polyetylenu PE přilepenými v příčných a podélných spojích, tloušťky izolace přes 20 do 25 mm, vnitřního průměru izolace DN přes 22 do 45 mm</t>
  </si>
  <si>
    <t>998733103</t>
  </si>
  <si>
    <t>Přesun hmot tonážní pro rozvody potrubí v objektech v do 24 m</t>
  </si>
  <si>
    <t>-1835201326</t>
  </si>
  <si>
    <t xml:space="preserve">Přesun hmot pro rozvody potrubí  stanovený z hmotnosti přesunovaného materiálu vodorovná dopravní vzdálenost do 50 m v objektech výšky přes 12 do 24 m</t>
  </si>
  <si>
    <t>R-733-A.00-2001</t>
  </si>
  <si>
    <t>Napuštění topného systému, topná zkouška, vyregulování soustavy, zaškolení obsluhy,.....</t>
  </si>
  <si>
    <t>-1220318611</t>
  </si>
  <si>
    <t>R-733-A.00-2002</t>
  </si>
  <si>
    <t>Kotvení potrubí sestava (objímky, závitové tyče, nosníky, kotvy, podružný materiál.)</t>
  </si>
  <si>
    <t>-17494522</t>
  </si>
  <si>
    <t>R-733-A.00-2010</t>
  </si>
  <si>
    <t>Napojení nového stoupacího potrubí UT na stávající odbočky z páteřního rozvodu pro stávající stoupacího potrubí UT</t>
  </si>
  <si>
    <t>-1838572935</t>
  </si>
  <si>
    <t>R-733-A.00-2011</t>
  </si>
  <si>
    <t>Napojení nového potrubí UT na stávající páteřní rozvod UT</t>
  </si>
  <si>
    <t>386726876</t>
  </si>
  <si>
    <t>734</t>
  </si>
  <si>
    <t>Ústřední vytápění - armatury</t>
  </si>
  <si>
    <t>734220100</t>
  </si>
  <si>
    <t>Ventil závitový regulační přímý DN 10 PN 20 do 100°C vyvažovací</t>
  </si>
  <si>
    <t>-488936439</t>
  </si>
  <si>
    <t xml:space="preserve">Ventily regulační závitové vyvažovací přímé PN 20 do 100°C  DN10</t>
  </si>
  <si>
    <t>734220101</t>
  </si>
  <si>
    <t>Ventil závitový regulační přímý G 3/4 PN 20 do 100°C vyvažovací</t>
  </si>
  <si>
    <t>801251401</t>
  </si>
  <si>
    <t>Ventily regulační závitové vyvažovací přímé PN 20 do 100°C G 3/4</t>
  </si>
  <si>
    <t>734242414</t>
  </si>
  <si>
    <t>Ventil závitový zpětný přímý G 1 PN 16 do 110°C</t>
  </si>
  <si>
    <t>-1994505161</t>
  </si>
  <si>
    <t>Ventily zpětné závitové PN 16 do 110°C přímé G 1</t>
  </si>
  <si>
    <t>734291123</t>
  </si>
  <si>
    <t>Kohout plnící a vypouštěcí G 1/2 PN 10 do 90°C závitový</t>
  </si>
  <si>
    <t>1018040927</t>
  </si>
  <si>
    <t>Ostatní armatury kohouty plnicí a vypouštěcí PN 10 do 90°C G 1/2</t>
  </si>
  <si>
    <t>734292712</t>
  </si>
  <si>
    <t>Kohout kulový přímý G 3/8 PN 42 do 185°C vnitřní závit</t>
  </si>
  <si>
    <t>195538269</t>
  </si>
  <si>
    <t>Ostatní armatury kulové kohouty PN 42 do 185°C přímé vnitřní závit G 3/8</t>
  </si>
  <si>
    <t>734292715</t>
  </si>
  <si>
    <t>Kohout kulový přímý G 1 PN 42 do 185°C vnitřní závit</t>
  </si>
  <si>
    <t>2081444936</t>
  </si>
  <si>
    <t>Ostatní armatury kulové kohouty PN 42 do 185°C přímé vnitřní závit G 1</t>
  </si>
  <si>
    <t>734411113</t>
  </si>
  <si>
    <t xml:space="preserve">Teploměr technický s pevným stonkem a jímkou zadní připojení průměr 80 mm délky 50 mm   0-120°C</t>
  </si>
  <si>
    <t>338735379</t>
  </si>
  <si>
    <t>Teploměry technické s pevným stonkem a jímkou zadní připojení (axiální) průměr 80 mm délka stonku 50 mm 0-120°C</t>
  </si>
  <si>
    <t>998734203</t>
  </si>
  <si>
    <t>Přesun hmot procentní pro armatury v objektech v do 24 m</t>
  </si>
  <si>
    <t>1758288957</t>
  </si>
  <si>
    <t xml:space="preserve">Přesun hmot pro armatury  stanovený procentní sazbou (%) z ceny vodorovná dopravní vzdálenost do 50 m v objektech výšky přes 12 do 24 m</t>
  </si>
  <si>
    <t>R-734-A.00-1001</t>
  </si>
  <si>
    <t>PŘÍMÉ UZAVÍRACÍ ŠROUBENÍ S VYPOUŠTĚNÍM PRO OTOPNÁ TĚLESA S INTEGROVANOU VENTILOVOU VLOŽKOU				</t>
  </si>
  <si>
    <t>2082934699</t>
  </si>
  <si>
    <t>Mezisoučet 1np</t>
  </si>
  <si>
    <t>R-734-A.00-1002</t>
  </si>
  <si>
    <t>TERMOSTATICKÁ HLAVICE</t>
  </si>
  <si>
    <t>-920778993</t>
  </si>
  <si>
    <t>R-735-A.00-1003</t>
  </si>
  <si>
    <t xml:space="preserve">PŘÍMÝ TERMOSTATICKÝ VENTIL S PLYNULÝM PŘEDNASTAVENÍM  OSAZENÝ TERMOSTATICKOU HLAVICÍ </t>
  </si>
  <si>
    <t>1845719875</t>
  </si>
  <si>
    <t>R-735-A.00-1004</t>
  </si>
  <si>
    <t>PŘÍMÉ REGULAČNÍ ŠROUBENÍ				</t>
  </si>
  <si>
    <t>-601225336</t>
  </si>
  <si>
    <t>R-735-A.00-1005</t>
  </si>
  <si>
    <t>ROHOVÝ TERMOSTATICKÝ VENTIL S PLYNULÝM PŘEDNASTAVENÍM OSAZENÝ TERMOSTATICKOU HLAVICÍ				</t>
  </si>
  <si>
    <t>-778517854</t>
  </si>
  <si>
    <t>31+31+31+22</t>
  </si>
  <si>
    <t>R-735-A.00-1006</t>
  </si>
  <si>
    <t>ROHOVÉ REGULAČNÍ ŠROUBENÍ 				</t>
  </si>
  <si>
    <t>-1055672636</t>
  </si>
  <si>
    <t>735</t>
  </si>
  <si>
    <t>Ústřední vytápění - otopná tělesa</t>
  </si>
  <si>
    <t>735151351</t>
  </si>
  <si>
    <t xml:space="preserve">Otopné těleso panelové dvoudeskové bez přídavné přestupní plochy výška/délka 500/400 mm výkon 335 W    K20</t>
  </si>
  <si>
    <t>144839422</t>
  </si>
  <si>
    <t>Otopná tělesa panelová dvoudesková PN 1,0 MPa, T do 110°C bez přídavné přestupní plochy výšky tělesa 500 mm stavební délky / výkonu 400 mm / 335 W</t>
  </si>
  <si>
    <t>Mezisoučet 2NP - L</t>
  </si>
  <si>
    <t xml:space="preserve">Mezisoučet 3NP  - L</t>
  </si>
  <si>
    <t xml:space="preserve">Mezisoučet  4NP  - L</t>
  </si>
  <si>
    <t>735151352</t>
  </si>
  <si>
    <t>Otopné těleso panelové dvoudeskové bez přídavné přestupní plochy výška/délka 500/500 mm výkon 419 W</t>
  </si>
  <si>
    <t>210202703</t>
  </si>
  <si>
    <t>Otopná tělesa panelová dvoudesková PN 1,0 MPa, T do 110°C bez přídavné přestupní plochy výšky tělesa 500 mm stavební délky / výkonu 500 mm / 419 W</t>
  </si>
  <si>
    <t xml:space="preserve">Mezisoučet 1NP  - L</t>
  </si>
  <si>
    <t xml:space="preserve">Mezisoučet 2NP  - L</t>
  </si>
  <si>
    <t>Mezisoučet 3NP - L</t>
  </si>
  <si>
    <t>735151353</t>
  </si>
  <si>
    <t>Otopné těleso panelové dvoudeskové bez přídavné přestupní plochy výška/délka 500/600 mm výkon 503 W</t>
  </si>
  <si>
    <t>-1276144380</t>
  </si>
  <si>
    <t>Otopná tělesa panelová dvoudesková PN 1,0 MPa, T do 110°C bez přídavné přestupní plochy výšky tělesa 500 mm stavební délky / výkonu 600 mm / 503 W</t>
  </si>
  <si>
    <t xml:space="preserve">Mezisoučet 4NP   - L</t>
  </si>
  <si>
    <t>735151359</t>
  </si>
  <si>
    <t>Otopné těleso panelové dvoudeskové bez přídavné přestupní plochy výška/délka 500/1200mm výkon 1006 W</t>
  </si>
  <si>
    <t>1124788981</t>
  </si>
  <si>
    <t>Otopná tělesa panelová dvoudesková PN 1,0 MPa, T do 110°C bez přídavné přestupní plochy výšky tělesa 500 mm stavební délky / výkonu 1200 mm / 1006 W</t>
  </si>
  <si>
    <t>Mezisoučet 2NP -L</t>
  </si>
  <si>
    <t xml:space="preserve">Mezisoučet 3np   - L (levé připojení)</t>
  </si>
  <si>
    <t>735151360</t>
  </si>
  <si>
    <t>Otopné těleso panelové dvoudeskové bez přídavné přestupní plochy výška/délka 500/1400mm výkon 1173 W</t>
  </si>
  <si>
    <t>1818612932</t>
  </si>
  <si>
    <t>Otopná tělesa panelová dvoudesková PN 1,0 MPa, T do 110°C bez přídavné přestupní plochy výšky tělesa 500 mm stavební délky / výkonu 1400 mm / 1173 W</t>
  </si>
  <si>
    <t xml:space="preserve">Mezisoučet 4NP  - L</t>
  </si>
  <si>
    <t>735151361</t>
  </si>
  <si>
    <t>Otopné těleso panelové dvoudeskové bez přídavné přestupní plochy výška/délka 500/1600mm výkon 1341 W</t>
  </si>
  <si>
    <t>-1602690493</t>
  </si>
  <si>
    <t>Otopná tělesa panelová dvoudesková PN 1,0 MPa, T do 110°C bez přídavné přestupní plochy výšky tělesa 500 mm stavební délky / výkonu 1600 mm / 1341 W</t>
  </si>
  <si>
    <t>Mezisoučet 1NP - Levé</t>
  </si>
  <si>
    <t>Mezisoučet 3.NP L</t>
  </si>
  <si>
    <t>735151362</t>
  </si>
  <si>
    <t>Otopné těleso panelové dvoudeskové bez přídavné přestupní plochy výška/délka 500/1800mm výkon 1508 W</t>
  </si>
  <si>
    <t>340832799</t>
  </si>
  <si>
    <t>Otopná tělesa panelová dvoudesková PN 1,0 MPa, T do 110°C bez přídavné přestupní plochy výšky tělesa 500 mm stavební délky / výkonu 1800 mm / 1508 W</t>
  </si>
  <si>
    <t xml:space="preserve">Mezisoučet 2NP  -  L</t>
  </si>
  <si>
    <t xml:space="preserve">Mezisoučet 3np   -L</t>
  </si>
  <si>
    <t>735151363</t>
  </si>
  <si>
    <t xml:space="preserve">Otopné těleso panelové dvoudeskové bez přídavné přestupní plochy výška/délka 500/2000mm výkon 1676 W   k20</t>
  </si>
  <si>
    <t>-2033040953</t>
  </si>
  <si>
    <t>Otopná tělesa panelová dvoudesková PN 1,0 MPa, T do 110°C bez přídavné přestupní plochy výšky tělesa 500 mm stavební délky / výkonu 2000 mm / 1676 W</t>
  </si>
  <si>
    <t>735151452</t>
  </si>
  <si>
    <t xml:space="preserve">Otopné těleso panelové dvoudeskové 1 přídavná přestupní plocha výška/délka 500/500 mm výkon 559 W       K21</t>
  </si>
  <si>
    <t>-1709953753</t>
  </si>
  <si>
    <t>Otopná tělesa panelová dvoudesková PN 1,0 MPa, T do 110°C s jednou přídavnou přestupní plochou výšky tělesa 500 mm stavební délky / výkonu 500 mm / 559 W</t>
  </si>
  <si>
    <t>735151453</t>
  </si>
  <si>
    <t>Otopné těleso panelové dvoudeskové 1 přídavná přestupní plocha výška/délka 500/600 mm výkon 670 W</t>
  </si>
  <si>
    <t>-32742568</t>
  </si>
  <si>
    <t>Otopná tělesa panelová dvoudesková PN 1,0 MPa, T do 110°C s jednou přídavnou přestupní plochou výšky tělesa 500 mm stavební délky / výkonu 600 mm / 670 W</t>
  </si>
  <si>
    <t>Mezisoučet 1NP - L</t>
  </si>
  <si>
    <t xml:space="preserve">Mezisoučet  4np</t>
  </si>
  <si>
    <t>735151456</t>
  </si>
  <si>
    <t xml:space="preserve">Otopné těleso panelové dvoudeskové 1 přídavná přestupní plocha výška/délka 500/900 mm výkon 1005 W   K21</t>
  </si>
  <si>
    <t>-445119694</t>
  </si>
  <si>
    <t>Otopná tělesa panelová dvoudesková PN 1,0 MPa, T do 110°C s jednou přídavnou přestupní plochou výšky tělesa 500 mm stavební délky / výkonu 900 mm / 1005 W</t>
  </si>
  <si>
    <t xml:space="preserve">Mezisoučet 2NP   - L</t>
  </si>
  <si>
    <t xml:space="preserve">Mezisoučet 3NP   - L</t>
  </si>
  <si>
    <t>735151458</t>
  </si>
  <si>
    <t>Otopné těleso panelové dvoudeskové 1 přídavná přestupní plocha výška/délka 500/110 0mm výkon 1229 W</t>
  </si>
  <si>
    <t>-611549514</t>
  </si>
  <si>
    <t>Otopná tělesa panelová dvoudesková PN 1,0 MPa, T do 110°C s jednou přídavnou přestupní plochou výšky tělesa 500 mm stavební délky / výkonu 1100 mm / 1229 W</t>
  </si>
  <si>
    <t>735151556</t>
  </si>
  <si>
    <t>Otopné těleso panelové dvoudeskové 2 přídavné přestupní plochy výška/délka 500/900 mm výkon 1307 W</t>
  </si>
  <si>
    <t>-2023753521</t>
  </si>
  <si>
    <t>Otopná tělesa panelová dvoudesková PN 1,0 MPa, T do 110°C se dvěma přídavnými přestupními plochami výšky tělesa 500 mm stavební délky / výkonu 900 mm / 1307 W</t>
  </si>
  <si>
    <t xml:space="preserve">Mezisoučet 2np  -L</t>
  </si>
  <si>
    <t>735152352</t>
  </si>
  <si>
    <t xml:space="preserve">Otopné těleso panelové VK dvoudeskové bez přídavné přestupní plochy výška/délka 500/500mm výkon 419W    VK20</t>
  </si>
  <si>
    <t>1655602083</t>
  </si>
  <si>
    <t>Otopná tělesa panelová VK dvoudesková PN 1,0 MPa, T do 110°C bez přídavné přestupní plochy výšky tělesa 500 mm stavební délky / výkonu 500 mm / 419 W</t>
  </si>
  <si>
    <t>Mezisoučet 1np - L</t>
  </si>
  <si>
    <t>735152359</t>
  </si>
  <si>
    <t xml:space="preserve">Otopné těleso panel VK dvoudeskové bez přídavné přestupní plochy výška/délka 500/1200 mm výkon 1006W          VK20</t>
  </si>
  <si>
    <t>1533632562</t>
  </si>
  <si>
    <t>Otopná tělesa panelová VK dvoudesková PN 1,0 MPa, T do 110°C bez přídavné přestupní plochy výšky tělesa 500 mm stavební délky / výkonu 1200 mm / 1006 W</t>
  </si>
  <si>
    <t>735152458</t>
  </si>
  <si>
    <t xml:space="preserve">Otopné těleso panelové VK dvoudeskové 1 přídavná přestupní plocha výška/délka 500/1100mm výkon 1229W           VK21</t>
  </si>
  <si>
    <t>1924043962</t>
  </si>
  <si>
    <t>Otopná tělesa panelová VK dvoudesková PN 1,0 MPa, T do 110°C s jednou přídavnou přestupní plochou výšky tělesa 500 mm stavební délky / výkonu 1100 mm / 1229 W</t>
  </si>
  <si>
    <t>735152460</t>
  </si>
  <si>
    <t xml:space="preserve">Otopné těleso panelové VK dvoudeskové 1 přídavná přestupní plocha výška/délka 500/1400mm výkon 1564W           VK 21</t>
  </si>
  <si>
    <t>-170743489</t>
  </si>
  <si>
    <t>Otopná tělesa panelová VK dvoudesková PN 1,0 MPa, T do 110°C s jednou přídavnou přestupní plochou výšky tělesa 500 mm stavební délky / výkonu 1400 mm / 1564 W</t>
  </si>
  <si>
    <t>735152462</t>
  </si>
  <si>
    <t xml:space="preserve">Otopné těleso panelové VK dvoudeskové 1 přídavná přestupní plocha výška/délka 500/1800mm výkon 2011W           VK 21</t>
  </si>
  <si>
    <t>1331939012</t>
  </si>
  <si>
    <t>Otopná tělesa panelová VK dvoudesková PN 1,0 MPa, T do 110°C s jednou přídavnou přestupní plochou výšky tělesa 500 mm stavební délky / výkonu 1800 mm / 2011 W</t>
  </si>
  <si>
    <t>735152557</t>
  </si>
  <si>
    <t xml:space="preserve">Otopné těleso panelové VK dvoudeskové 2 přídavné přestupní plochy výška/délka 500/1000mm výkon 1452W           VK 22</t>
  </si>
  <si>
    <t>-1283935584</t>
  </si>
  <si>
    <t>Otopná tělesa panelová VK dvoudesková PN 1,0 MPa, T do 110°C se dvěma přídavnými přestupními plochami výšky tělesa 500 mm stavební délky / výkonu 1000 mm / 1452 W</t>
  </si>
  <si>
    <t>735159220</t>
  </si>
  <si>
    <t>Montáž otopných těles panelových dvouřadých délky do 1500 mm vč. armatur</t>
  </si>
  <si>
    <t>1655190047</t>
  </si>
  <si>
    <t>Montáž otopných těles panelových dvouřadých, stavební délky přes 1140 do 1500 mm</t>
  </si>
  <si>
    <t>Mezisoučet 1.PP - zpětná montáž</t>
  </si>
  <si>
    <t>998735103</t>
  </si>
  <si>
    <t>Přesun hmot tonážní pro otopná tělesa v objektech v do 24 m</t>
  </si>
  <si>
    <t>75190913</t>
  </si>
  <si>
    <t xml:space="preserve">Přesun hmot pro otopná tělesa  stanovený z hmotnosti přesunovaného materiálu vodorovná dopravní vzdálenost do 50 m v objektech výšky přes 12 do 24 m</t>
  </si>
  <si>
    <t>R-735-A.00-1001</t>
  </si>
  <si>
    <t>Trubkové otopné těleso KS 1220/400 s příslušenstvím</t>
  </si>
  <si>
    <t>1622950236</t>
  </si>
  <si>
    <t>R-735-A.00-5001</t>
  </si>
  <si>
    <t>Demontáž/přemístění/znovu montáž stávajícího otopného tělesa s bočním připojením 22L060120 včetně armatur a příslušenství</t>
  </si>
  <si>
    <t>1578191863</t>
  </si>
  <si>
    <t>R-735-A.00-5002</t>
  </si>
  <si>
    <t>Demontáž a opětovná montáž otopných těles v 1.PP včetně armatur a příslušenství (pro provedení sanací)</t>
  </si>
  <si>
    <t>-1584199215</t>
  </si>
  <si>
    <t>20022-D.1.4.c-UT-D - 20022-D.1.4.c-UT-D - UT - Stavební přípmoce, bourání, demontáže</t>
  </si>
  <si>
    <t xml:space="preserve">    4 - Vodorovné konstrukce</t>
  </si>
  <si>
    <t>Vodorovné konstrukce</t>
  </si>
  <si>
    <t>411386621</t>
  </si>
  <si>
    <t>Zabetonování prostupů v instalačních šachtách ze suchých směsí pl do 0,25 m2 ve stropech</t>
  </si>
  <si>
    <t>632362385</t>
  </si>
  <si>
    <t xml:space="preserve">Zabetonování prostupů v instalačních šachtách ve stropech železobetonových  ze suchých směsí, včetně bednění, odbednění, výztuže a zajištění potrubí skelnou vatou s folií (materiál v ceně), plochy přes 0,09 do 0,25 m2</t>
  </si>
  <si>
    <t>612135101</t>
  </si>
  <si>
    <t>Hrubá výplň rýh ve stěnách maltou jakékoli šířky rýhy</t>
  </si>
  <si>
    <t>-486672604</t>
  </si>
  <si>
    <t xml:space="preserve">Hrubá výplň rýh maltou  jakékoli šířky rýhy ve stěnách</t>
  </si>
  <si>
    <t>420*0,25</t>
  </si>
  <si>
    <t>612325112</t>
  </si>
  <si>
    <t>Vápenocementová hladká omítka rýh ve stěnách šířky do 300 mm</t>
  </si>
  <si>
    <t>1011704749</t>
  </si>
  <si>
    <t>Vápenocementová omítka rýh hladká ve stěnách, šířky rýhy přes 150 do 300 mm</t>
  </si>
  <si>
    <t>969031111</t>
  </si>
  <si>
    <t>Vybourání vnitřního ocelového potrubí do DN 50</t>
  </si>
  <si>
    <t>-2023163675</t>
  </si>
  <si>
    <t>Vybourání vnitřního potrubí včetně vysekání drážky ocelového do DN 50</t>
  </si>
  <si>
    <t>1531861994</t>
  </si>
  <si>
    <t>971033341</t>
  </si>
  <si>
    <t>Vybourání otvorů ve zdivu cihelném pl do 0,09 m2 na MVC nebo MV tl do 300 mm</t>
  </si>
  <si>
    <t>-322981407</t>
  </si>
  <si>
    <t xml:space="preserve">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</si>
  <si>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</si>
  <si>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</si>
  <si>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308453078</t>
  </si>
  <si>
    <t xml:space="preserve">Vybourání otvorů ve zdivu základovém nebo nadzákladovém z cihel, tvárnic, příčkovek  z cihel pálených na maltu vápennou nebo vápenocementovou plochy do 0,09 m2, tl. do 600 mm</t>
  </si>
  <si>
    <t>972054242.cz</t>
  </si>
  <si>
    <t>Vybourání otvorů v ŽB stropech nebo klenbách pl do 0,09 m2 tl do 350 mm</t>
  </si>
  <si>
    <t>-892112107</t>
  </si>
  <si>
    <t xml:space="preserve">Vybourání otvorů ve stropech nebo klenbách železobetonových  bez odstranění podlahy a násypu, plochy do 0,09 m2, tl. do 350 mm</t>
  </si>
  <si>
    <t>974031167</t>
  </si>
  <si>
    <t>Vysekání rýh ve zdivu cihelném hl do 150 mm š do 300 mm</t>
  </si>
  <si>
    <t>454450464</t>
  </si>
  <si>
    <t xml:space="preserve">Vysekání rýh ve zdivu cihelném na maltu vápennou nebo vápenocementovou  do hl. 150 mm a šířky do 300 mm</t>
  </si>
  <si>
    <t>997013155</t>
  </si>
  <si>
    <t>Vnitrostaveništní doprava suti a vybouraných hmot pro budovy v do 18 m s omezením mechanizace</t>
  </si>
  <si>
    <t>-1001649106</t>
  </si>
  <si>
    <t xml:space="preserve">Vnitrostaveništní doprava suti a vybouraných hmot  vodorovně do 50 m svisle s omezením mechanizace pro budovy a haly výšky přes 15 do 18 m</t>
  </si>
  <si>
    <t>451159543</t>
  </si>
  <si>
    <t>Příplatek k odvozu suti a vybouraných hmot na skládku ZKD 1 km přes 1 km - resp. skládku zhotovitele</t>
  </si>
  <si>
    <t>-760146826</t>
  </si>
  <si>
    <t xml:space="preserve">Odvoz suti a vybouraných hmot na skládku nebo meziskládku  se složením, na vzdálenost Příplatek k ceně za každý další i započatý 1 km přes 1 km - resp. skládku zhotovitele</t>
  </si>
  <si>
    <t>47,967*15</t>
  </si>
  <si>
    <t>-1582431389</t>
  </si>
  <si>
    <t>0,192+0,199</t>
  </si>
  <si>
    <t>Mezisoučet kanalizace</t>
  </si>
  <si>
    <t>1177824918</t>
  </si>
  <si>
    <t>32,4+0,325+0,270+0,198</t>
  </si>
  <si>
    <t>-96953257</t>
  </si>
  <si>
    <t>735111810.1</t>
  </si>
  <si>
    <t>Demontáž otopného tělesa litinového článkového vč. armatur</t>
  </si>
  <si>
    <t>2145987117</t>
  </si>
  <si>
    <t xml:space="preserve">Demontáž otopných těles litinových  článkových, vč. armatur</t>
  </si>
  <si>
    <t>(11+15+10+18+10+10+28+12+18+22+10+11+22+11+10+10+10+10+10+10+10+4+10+12+5+5+4+4)*0,255</t>
  </si>
  <si>
    <t>(21+10+10+10+40+11+30+18+21+11+11+11+4+5+5+10+12+10+11+11+21)*0,255</t>
  </si>
  <si>
    <t>(18+21+7*10+11+10+10+10+18+21+10+11+11+4+5+3*10+2*11+26)*0,255</t>
  </si>
  <si>
    <t>(26+13+10+13+14+15+14+13+15+15+14+13+32+18+3*16+26+7+7+14+14+15+16+16+26)*0,255</t>
  </si>
  <si>
    <t>735151821</t>
  </si>
  <si>
    <t>Demontáž otopného tělesa panelového dvouřadého délka do 1500 mm</t>
  </si>
  <si>
    <t>-2008587623</t>
  </si>
  <si>
    <t xml:space="preserve">Demontáž otopných těles panelových  dvouřadých stavební délky do 1500 mm</t>
  </si>
  <si>
    <t>735151821.1</t>
  </si>
  <si>
    <t>Demontáž otopného tělesa panelového dvouřadého délka do 1500 mm pro opětovnou zpětnou montáž</t>
  </si>
  <si>
    <t>1811264738</t>
  </si>
  <si>
    <t xml:space="preserve">Demontáž otopných těles panelových  dvouřadých stavební délky do 1500 mm pro opětovnou zpětnou montáž</t>
  </si>
  <si>
    <t>1706611925</t>
  </si>
  <si>
    <t>V-735-01</t>
  </si>
  <si>
    <t>Výtěžnost z prodeje litinových těles těles a rozvodů do sběru</t>
  </si>
  <si>
    <t>1495095538</t>
  </si>
  <si>
    <t>- 8114</t>
  </si>
  <si>
    <t>Mezisoučet litin tělesa</t>
  </si>
  <si>
    <t>V-735-02</t>
  </si>
  <si>
    <t xml:space="preserve">Výtěžnost z prodeje sběr.surovinám  ocel.potrubí, tělesa</t>
  </si>
  <si>
    <t>1438499069</t>
  </si>
  <si>
    <t>-5670</t>
  </si>
  <si>
    <t xml:space="preserve">20022-IN-D.1.4.c- K - 20022-IN-D.1.4.c- K-Klimatizace, VZT -  zařízení</t>
  </si>
  <si>
    <t xml:space="preserve">    727 - Zdravotechnika - požární ochrana</t>
  </si>
  <si>
    <t xml:space="preserve">    751 - Vzduchotechnika</t>
  </si>
  <si>
    <t xml:space="preserve">    24-M-1 - Zařízení č.1 - Chlazení lékař - MultiSPLIT systém, Inverter, R410A, 1x230 V_x000d_
</t>
  </si>
  <si>
    <t xml:space="preserve">    24-M-2 - Zařízení č.2 - Clazení lékař - MultiSPLIT systém, Inverter, R410A, 1x230 V_x000d_
</t>
  </si>
  <si>
    <t xml:space="preserve">    24-M-3 - Zařízení č.3 - Chlazení 2.53 KMT lab.- SPLIT systém, Inverter, R410A, 1x230 V_x000d_
</t>
  </si>
  <si>
    <t xml:space="preserve">    24-M-4 - Zařízení č.4 -Chlazení 2.47 Rack - SPLIT systém, Inverter, R410A, 1x230 V_x000d_
_x000d_
</t>
  </si>
  <si>
    <t xml:space="preserve">    24-M-5 - Zařízení č.5 - Chlazení 4.38+4.36 KTS - MultiSPLIT systém, Inverter, R410A, 1x230 V_x000d_
_x000d_
</t>
  </si>
  <si>
    <t xml:space="preserve">    24-M-6 - Zařízení č.6 -Chlazení 4.52 KTS poč.lab.,SPLIT systém, Inverter, R410A, 1x230 V_x000d_
_x000d_
</t>
  </si>
  <si>
    <t xml:space="preserve">    24-M-7 - Zařízení č.7 - Větrání CHÚC _x000d_
</t>
  </si>
  <si>
    <t xml:space="preserve">    24-M-8 - Zařízení č.8 - Odětrání WC_x000d_
</t>
  </si>
  <si>
    <t xml:space="preserve">    24-M-9 - Zařízení č.9 - Kompresor_x000d_
</t>
  </si>
  <si>
    <t xml:space="preserve">    24-M-10 - Zařízení č.10 - Odvětrání 2.50 KMT laboratoř tribologie</t>
  </si>
  <si>
    <t xml:space="preserve">    24-M-12 - Zařízení č.12 -Chlazení -1.36 KMT laboratoř_x000d_
</t>
  </si>
  <si>
    <t xml:space="preserve">    24-M-11 - Zařízení č.11 - Odvětrání 2.49 KMT metalografická laboratoř</t>
  </si>
  <si>
    <t xml:space="preserve">    24-M-13 - Zařízení č.13 -Chlazení -1.37 KMT laboratoř_x000d_
</t>
  </si>
  <si>
    <t>132251251</t>
  </si>
  <si>
    <t>Hloubení rýh nezapažených š do 2000 mm v hornině třídy těžitelnosti I, skupiny 3 objem do 20 m3 strojně</t>
  </si>
  <si>
    <t>1936121355</t>
  </si>
  <si>
    <t>Hloubení nezapažených rýh šířky přes 800 do 2 000 mm strojně s urovnáním dna do předepsaného profilu a spádu v hornině třídy těžitelnosti I skupiny 3 do 20 m3</t>
  </si>
  <si>
    <t>9*1,7*1</t>
  </si>
  <si>
    <t>Vodorovné přemístění do 10000 m výkopku/sypaniny z horniny třídy těžitelnosti I, skupiny 1 až 3 - resp.skládku zhotovitele</t>
  </si>
  <si>
    <t>1154938336</t>
  </si>
  <si>
    <t>Vodorovné přemístění výkopku nebo sypaniny po suchu na obvyklém dopravním prostředku, bez naložení výkopku, avšak se složením bez rozhrnutí z horniny třídy těžitelnosti I skupiny 1 až 3 na vzdálenost přes 9 000 do 10 000 m - resp.skládku zhotovitele</t>
  </si>
  <si>
    <t>-1246061495</t>
  </si>
  <si>
    <t>(15,300-3,825)*1,7</t>
  </si>
  <si>
    <t>-1866046151</t>
  </si>
  <si>
    <t>15,3-(3,14*0,3*0,3)*9</t>
  </si>
  <si>
    <t>58337310</t>
  </si>
  <si>
    <t>štěrkopísek frakce 0/4 vč. dopravy</t>
  </si>
  <si>
    <t>-1208372464</t>
  </si>
  <si>
    <t>12,757</t>
  </si>
  <si>
    <t>-1,7*9*0,25</t>
  </si>
  <si>
    <t>-89302396</t>
  </si>
  <si>
    <t>Demontáž vnitřní části klimatizace,VZT</t>
  </si>
  <si>
    <t>-1101543449</t>
  </si>
  <si>
    <t>Zdravotechnika - požární ochrana</t>
  </si>
  <si>
    <t>727121101</t>
  </si>
  <si>
    <t>Protipožární manžeta D 32 mm z jedné strany dělící konstrukce požární odolnost EI 90</t>
  </si>
  <si>
    <t>-930165836</t>
  </si>
  <si>
    <t>Protipožární ochranné manžety z jedné strany dělící konstrukce požární odolnost EI 90 D 32</t>
  </si>
  <si>
    <t>Mezisoučet zař.č.7 kondenzát</t>
  </si>
  <si>
    <t>Mezisoučet z.č.5</t>
  </si>
  <si>
    <t>Mezisoučet z.č.6</t>
  </si>
  <si>
    <t>727121109</t>
  </si>
  <si>
    <t>Protipožární manžeta D 160 mm z jedné strany dělící konstrukce požární odolnost EI 90</t>
  </si>
  <si>
    <t>591579037</t>
  </si>
  <si>
    <t>Protipožární ochranné manžety z jedné strany dělící konstrukce požární odolnost EI 90 D 160</t>
  </si>
  <si>
    <t>751</t>
  </si>
  <si>
    <t>Vzduchotechnika</t>
  </si>
  <si>
    <t>751581317</t>
  </si>
  <si>
    <t xml:space="preserve">Protipožární prostup stěnou čtyřhranného potrubí průřezu do 0,79 m2 </t>
  </si>
  <si>
    <t>912088609</t>
  </si>
  <si>
    <t xml:space="preserve">Protipožární ochrana vzduchotechnického potrubí  prostup čtyřhranného potrubí stěnou, průřezu potrubí přes 0,50 do 0,79 m2</t>
  </si>
  <si>
    <t>Mezisoučet z.č.7 - 710x710</t>
  </si>
  <si>
    <t xml:space="preserve">Mezisoučet  z.č. 7 - 450x1500</t>
  </si>
  <si>
    <t>Mezisoučet z.č. 7 - 630x1000</t>
  </si>
  <si>
    <t>751581352</t>
  </si>
  <si>
    <t>Protipožární prostup stěnou kruhového potrubí průměru do 200 šířka spáry 25 mm</t>
  </si>
  <si>
    <t>448251794</t>
  </si>
  <si>
    <t xml:space="preserve">Protipožární ochrana vzduchotechnického potrubí  prostup kruhového potrubí stěnou, průměru potrubí přes 100 do 200 mm</t>
  </si>
  <si>
    <t>Mezisoučet z.č.3 - DN150</t>
  </si>
  <si>
    <t>Mezisoučet z.č.4 - DN150</t>
  </si>
  <si>
    <t>Mezisoučet z.č. 5 - DN 150</t>
  </si>
  <si>
    <t>Mezisoučet z.č. 6 - DN 150</t>
  </si>
  <si>
    <t>Mezisoučet z.č.8 - 160x160</t>
  </si>
  <si>
    <t>751581353</t>
  </si>
  <si>
    <t>Protipožární prostup stěnou kruhového potrubí průměru do 300 šířka spáry 25 mm</t>
  </si>
  <si>
    <t>-448302361</t>
  </si>
  <si>
    <t xml:space="preserve">Protipožární ochrana vzduchotechnického potrubí  prostup kruhového potrubí stěnou, průměru potrubí přes 200 do 300 mm</t>
  </si>
  <si>
    <t xml:space="preserve">Mezisoučet z.č.8 </t>
  </si>
  <si>
    <t>751581354.cz</t>
  </si>
  <si>
    <t xml:space="preserve">Protipožární prostup stěnou kruhového potrubí průměru do 600 </t>
  </si>
  <si>
    <t>1267739810</t>
  </si>
  <si>
    <t>Mezisoučet z.č.7 - PVC potrubí 600</t>
  </si>
  <si>
    <t>751581358</t>
  </si>
  <si>
    <t>Protipožární prostup stropem kruhového potrubí průměru do 400 šířka spáry 25 mm</t>
  </si>
  <si>
    <t>1564175344</t>
  </si>
  <si>
    <t xml:space="preserve">Protipožární ochrana vzduchotechnického potrubí  prostup kruhového potrubí stropem, průměru potrubí přes 300 do 400 mm - z.č. 8</t>
  </si>
  <si>
    <t>751611000</t>
  </si>
  <si>
    <t>Odstranění stávajícího odvětrání WC 1.PP, odvoz likvidace</t>
  </si>
  <si>
    <t>705956158</t>
  </si>
  <si>
    <t>751611001</t>
  </si>
  <si>
    <t>Odstranění stávajícího odvětrání WC 1.NP-4.NP + vyústění nad střechu objektu+ odvoz likvidace</t>
  </si>
  <si>
    <t>1195683814</t>
  </si>
  <si>
    <t>751-A.00-1001</t>
  </si>
  <si>
    <t xml:space="preserve">Montážní a  závěsový, těsnící, spojovací materiál</t>
  </si>
  <si>
    <t>-1784999756</t>
  </si>
  <si>
    <t>751-A.00-2001</t>
  </si>
  <si>
    <t>Drobné stavební přípomoce, neuvedené v rozpočtu</t>
  </si>
  <si>
    <t>-666429652</t>
  </si>
  <si>
    <t>751-A.00-3001</t>
  </si>
  <si>
    <t xml:space="preserve">Protipožární ochrana při průchodu chlad.potrubí požárně dělící konstrukcí  250x150          </t>
  </si>
  <si>
    <t>-2025386067</t>
  </si>
  <si>
    <t>Mezisoučet z.č.1</t>
  </si>
  <si>
    <t>R727-A.00-1002</t>
  </si>
  <si>
    <t xml:space="preserve">Zařízení č. 2 - Chlazení lékař - Protipožární ochrana při průchodu chlad.potrubí požárně dělící konstrukcí  DN150          </t>
  </si>
  <si>
    <t>-908938663</t>
  </si>
  <si>
    <t xml:space="preserve">Zařízení č. 1 - Chlazení lékař - Protipožární ochrana při průchodu chlad.potrubí požárně dělící konstrukcí  250x150mm          </t>
  </si>
  <si>
    <t>R-764-A.00-1001</t>
  </si>
  <si>
    <t>Oplechování izolace vzduchotechnického potrubí na střeše pes 25 mikr</t>
  </si>
  <si>
    <t>-2074794099</t>
  </si>
  <si>
    <t>24-M-1</t>
  </si>
  <si>
    <t xml:space="preserve">Zařízení č.1 - Chlazení lékař - MultiSPLIT systém, Inverter, R410A, 1x230 V_x000d_
</t>
  </si>
  <si>
    <t>R.1.01</t>
  </si>
  <si>
    <t xml:space="preserve">D+M Vnitřní nástěnná jednotka o Qchl= 2,5kW,  včetně čerpadla kondenzátu,včetně dálkového IR ovladače  (ASYG-09LMCE)</t>
  </si>
  <si>
    <t>1597087312</t>
  </si>
  <si>
    <t>R.1.02</t>
  </si>
  <si>
    <t xml:space="preserve">D+M  Vnější kondenzační multisplit jednotka  Qchl=až 8kW, max.délka CU potrubí =70m (AOYG-30LAT4) </t>
  </si>
  <si>
    <t>1642025196</t>
  </si>
  <si>
    <t>R-001</t>
  </si>
  <si>
    <t xml:space="preserve">D+M Propojovací Cu potrubí chladiva a kabeláž  jeden směr do 25bm</t>
  </si>
  <si>
    <t>-1369932344</t>
  </si>
  <si>
    <t>R-002</t>
  </si>
  <si>
    <t xml:space="preserve">D+M Propojovací Cu potrubí chladiva a kabeláž  jeden směr do 20bm</t>
  </si>
  <si>
    <t>150133791</t>
  </si>
  <si>
    <t>R-003</t>
  </si>
  <si>
    <t>1477926353</t>
  </si>
  <si>
    <t>R-101</t>
  </si>
  <si>
    <t>Náplň chladiva systému, revize</t>
  </si>
  <si>
    <t>7959871</t>
  </si>
  <si>
    <t>24-M-2</t>
  </si>
  <si>
    <t xml:space="preserve">Zařízení č.2 - Clazení lékař - MultiSPLIT systém, Inverter, R410A, 1x230 V_x000d_
</t>
  </si>
  <si>
    <t>R.2.02</t>
  </si>
  <si>
    <t xml:space="preserve">D+M Vnější kondenzační multisplit jednotka  Qchl=až 5,4kW, max.délka CU potrubí =50m (AOYG-18LAT3) </t>
  </si>
  <si>
    <t>959871965</t>
  </si>
  <si>
    <t>R.2.01</t>
  </si>
  <si>
    <t xml:space="preserve">D+M  Vnitřní nástěnná jednotka o Qchl= 2,0kW,  včetně čerpadla kondenzátu, včetně dálkového IR ovladače  (ASYG-07LMCE)</t>
  </si>
  <si>
    <t>14022968</t>
  </si>
  <si>
    <t>R.201</t>
  </si>
  <si>
    <t>-1525832376</t>
  </si>
  <si>
    <t>R.202</t>
  </si>
  <si>
    <t>-1667977354</t>
  </si>
  <si>
    <t>R.203</t>
  </si>
  <si>
    <t>-127183332</t>
  </si>
  <si>
    <t>24-M-3</t>
  </si>
  <si>
    <t xml:space="preserve">Zařízení č.3 - Chlazení 2.53 KMT lab.- SPLIT systém, Inverter, R410A, 1x230 V_x000d_
</t>
  </si>
  <si>
    <t>R.3.01</t>
  </si>
  <si>
    <t xml:space="preserve">D+M Vnitřní nástěnná jednotka o Qchl= 5,2kW,  včetně čerpadla kondenzátu, včetně dálkového IR ovladače  (ASYG-18LFCA)</t>
  </si>
  <si>
    <t>1535307710</t>
  </si>
  <si>
    <t>R.3.02</t>
  </si>
  <si>
    <t xml:space="preserve">D+M Vnější kondenzační split jednotka  Qchl=až 5,2kW, max.délka CU potrubí =25m (AOYG-18LFC) </t>
  </si>
  <si>
    <t>-1420525254</t>
  </si>
  <si>
    <t>R.301</t>
  </si>
  <si>
    <t>-1203823374</t>
  </si>
  <si>
    <t xml:space="preserve">Propojovací Cu potrubí chladiva a kabeláž  jeden směr do 25bm</t>
  </si>
  <si>
    <t>R.302</t>
  </si>
  <si>
    <t>348161535</t>
  </si>
  <si>
    <t>24-M-4</t>
  </si>
  <si>
    <t xml:space="preserve">Zařízení č.4 -Chlazení 2.47 Rack - SPLIT systém, Inverter, R410A, 1x230 V_x000d_
_x000d_
</t>
  </si>
  <si>
    <t>R.4.01</t>
  </si>
  <si>
    <t xml:space="preserve">D+M  Vnitřní nástěnná jednotka o Qchl= 4,0kW,  včetně čerpadla kondenzátu, včetně dálkového IR ovladače  (ASYG-14LMCE)</t>
  </si>
  <si>
    <t>1176872708</t>
  </si>
  <si>
    <t>R.4.02</t>
  </si>
  <si>
    <t xml:space="preserve">D+M Vnější kondenzační split jednotka  Qchl=až 4,0kW, max.délka CU potrubí =20m (AOYG-14LMCE) </t>
  </si>
  <si>
    <t>1105247211</t>
  </si>
  <si>
    <t>R.401</t>
  </si>
  <si>
    <t>-1529347140</t>
  </si>
  <si>
    <t>R.402</t>
  </si>
  <si>
    <t>176210906</t>
  </si>
  <si>
    <t>24-M-5</t>
  </si>
  <si>
    <t xml:space="preserve">Zařízení č.5 - Chlazení 4.38+4.36 KTS - MultiSPLIT systém, Inverter, R410A, 1x230 V_x000d_
_x000d_
</t>
  </si>
  <si>
    <t>R.5.01</t>
  </si>
  <si>
    <t xml:space="preserve">D+M  Vnitřní nástěnná jednotka o Qchl= 3,5kW,  včetně čerpadla kondenzátu,  včetně dálkového IR ovladače  (ASYG-12LMCE)</t>
  </si>
  <si>
    <t>-1893851415</t>
  </si>
  <si>
    <t>R.5.02</t>
  </si>
  <si>
    <t xml:space="preserve">D+M Vnější kondenzační multisplit jednotka  Qchl=až 12,5kW, max.délka CU potrubí =80m (AOYG-45LBLA6) </t>
  </si>
  <si>
    <t>-1929861794</t>
  </si>
  <si>
    <t>R-501</t>
  </si>
  <si>
    <t>-1192767414</t>
  </si>
  <si>
    <t>R-502</t>
  </si>
  <si>
    <t>-1573677544</t>
  </si>
  <si>
    <t>R-503</t>
  </si>
  <si>
    <t>98670391</t>
  </si>
  <si>
    <t>R-504</t>
  </si>
  <si>
    <t>1920724511</t>
  </si>
  <si>
    <t>24-M-6</t>
  </si>
  <si>
    <t xml:space="preserve">Zařízení č.6 -Chlazení 4.52 KTS poč.lab.,SPLIT systém, Inverter, R410A, 1x230 V_x000d_
_x000d_
</t>
  </si>
  <si>
    <t>R.6.01</t>
  </si>
  <si>
    <t xml:space="preserve">D+M Vnitřní nástěnná jednotka o Qchl= 4,0kW,  včetně čerpadla kondenzátu, včetně dálkového IR ovladače  (ASYG-14LMCE)</t>
  </si>
  <si>
    <t>431911382</t>
  </si>
  <si>
    <t>R.6.02</t>
  </si>
  <si>
    <t>-733687190</t>
  </si>
  <si>
    <t>R-601</t>
  </si>
  <si>
    <t xml:space="preserve">Propojovací Cu potrubí chladiva a kabeláž  jeden směr do 20bm</t>
  </si>
  <si>
    <t>630286751</t>
  </si>
  <si>
    <t>R-602</t>
  </si>
  <si>
    <t>739778555</t>
  </si>
  <si>
    <t>24-M-7</t>
  </si>
  <si>
    <t xml:space="preserve">Zařízení č.7 - Větrání CHÚC _x000d_
</t>
  </si>
  <si>
    <t>07.02</t>
  </si>
  <si>
    <t>Pružná spojka pro připojení ventilátoru na potrubí DN500</t>
  </si>
  <si>
    <t>2110039209</t>
  </si>
  <si>
    <t>07.03</t>
  </si>
  <si>
    <t xml:space="preserve">Krycí síto výfukové  710x710, rámeček, provedení RAL dle výmalby</t>
  </si>
  <si>
    <t>-1566256400</t>
  </si>
  <si>
    <t>07.04</t>
  </si>
  <si>
    <t>D+M Regulační klapka 630x630 včetně servopohonu (230V, krout.moment 10Nm, hav.fce=ne,signal.polohy=ne, ovládání=ON/OFF) (</t>
  </si>
  <si>
    <t>499343886</t>
  </si>
  <si>
    <t>07.05</t>
  </si>
  <si>
    <t xml:space="preserve">D+M Sací hlavice čtyřhranná s žebry s připojení na VZT šachtu 800x800, Sef=1,066m2 </t>
  </si>
  <si>
    <t>-129943032</t>
  </si>
  <si>
    <t>07.06</t>
  </si>
  <si>
    <t>Krycí síto/mřížka 450x1500 Sef=0,68m2, rámeček, provedení RAL dle výmalby</t>
  </si>
  <si>
    <t>247589863</t>
  </si>
  <si>
    <t>07.07</t>
  </si>
  <si>
    <t xml:space="preserve">D+M Regulační klapka těsná 630x1000 včetně servopohonu  (230V, krout.moment 20Nm, hav.fce=ne,signal.polohy=ne, ovládání=ON/OFF) </t>
  </si>
  <si>
    <t>-1396627268</t>
  </si>
  <si>
    <t>07.08</t>
  </si>
  <si>
    <t xml:space="preserve">Krycí síto výfukové  630x1000, rámeček</t>
  </si>
  <si>
    <t>734681362</t>
  </si>
  <si>
    <t>R-701</t>
  </si>
  <si>
    <t>Záchytný lem 630x1000 pro odvod kondenzátu, nátrubek 1/2"</t>
  </si>
  <si>
    <t>-1813731091</t>
  </si>
  <si>
    <t>R-702</t>
  </si>
  <si>
    <t>Potrubí pro odvod kondenzátu, plastové PP-R typ 3 PN20 25x4,2mm</t>
  </si>
  <si>
    <t>-628492608</t>
  </si>
  <si>
    <t>R-703</t>
  </si>
  <si>
    <t>Napojení vzt-spiro potrubí na PVC potrubí</t>
  </si>
  <si>
    <t>447855437</t>
  </si>
  <si>
    <t>R-704</t>
  </si>
  <si>
    <t>Napojení PVC potrubí na VZT šachtu</t>
  </si>
  <si>
    <t>-2002712469</t>
  </si>
  <si>
    <t>R-705</t>
  </si>
  <si>
    <t>Napojení sací hlavice na ventilační šachtu</t>
  </si>
  <si>
    <t>2106220814</t>
  </si>
  <si>
    <t>SF07.01</t>
  </si>
  <si>
    <t xml:space="preserve">D+M Axiální ventilátor s nastavitelnými lopatkami s přírubami od kruhového potrubí o průměru 500mm, předpokládaný pracovní bod 6000m3/h/550Pa, včetně montážního a připojovacího příslušenství  </t>
  </si>
  <si>
    <t>-2121102800</t>
  </si>
  <si>
    <t>871445251</t>
  </si>
  <si>
    <t xml:space="preserve">Kanalizační potrubí z tvrdého PVC vícevrstvé tuhost třídy SN16 DN 600  vč. tvarovek</t>
  </si>
  <si>
    <t>-1924437889</t>
  </si>
  <si>
    <t>Kanalizační potrubí z tvrdého PVC v otevřeném výkopu ve sklonu do 20 %, hladkého plnostěnného vícevrstvého, tuhost třídy SN 16 DN 600 vč. tvarovek</t>
  </si>
  <si>
    <t>751510045</t>
  </si>
  <si>
    <t>Vzduchotechnické potrubí pozink kruhové spirálně vinuté D do 500 mm-Kruhové potrubí SPIRO DN 500 + tvarovky + kotvení</t>
  </si>
  <si>
    <t>1695278762</t>
  </si>
  <si>
    <t xml:space="preserve">Vzduchotechnické potrubí z pozinkovaného plechu  kruhové, trouba spirálně vinutá bez příruby, průměru přes 400 do 500 mm</t>
  </si>
  <si>
    <t>751510047</t>
  </si>
  <si>
    <t>Vzduchotechnické potrubí pozink kruhové spirálně vinuté D do 710 mm - Kruhové potrubí SPIRO DN 630 + tvarovky + kotvení</t>
  </si>
  <si>
    <t>-1049852597</t>
  </si>
  <si>
    <t xml:space="preserve">Vzduchotechnické potrubí z pozinkovaného plechu  kruhové, trouba spirálně vinutá bez příruby, průměru přes 600 do 710 mm</t>
  </si>
  <si>
    <t>751510015</t>
  </si>
  <si>
    <t>Vzduchotechnické potrubí pozink čtyřhranné průřezu do 0,50 m2</t>
  </si>
  <si>
    <t>611324310</t>
  </si>
  <si>
    <t xml:space="preserve">Vzduchotechnické potrubí z pozinkovaného plechu  čtyřhranné s přírubou, průřezu přes 0,28 do 0,50 m2</t>
  </si>
  <si>
    <t>713-01</t>
  </si>
  <si>
    <t xml:space="preserve">D+M Izolace  požární EI45 minerální plsť, povrch Alfol (omyvatelná), připevněná na samolepící trny, AL páska, atest včetně závěsového systému, s AL oplechováním</t>
  </si>
  <si>
    <t>1079536024</t>
  </si>
  <si>
    <t>713-02</t>
  </si>
  <si>
    <t xml:space="preserve">D+M Izolace  požární EI45 minerální plsť, povrch Alfol (omyvatelná), připevněná na samolepící trny, AL páska, atest včetně závěsového systému</t>
  </si>
  <si>
    <t>370839144</t>
  </si>
  <si>
    <t>24-M-8</t>
  </si>
  <si>
    <t xml:space="preserve">Zařízení č.8 - Odětrání WC_x000d_
</t>
  </si>
  <si>
    <t>08.02</t>
  </si>
  <si>
    <t xml:space="preserve">D+M Zpětná klapka DN200 </t>
  </si>
  <si>
    <t>-1336957644</t>
  </si>
  <si>
    <t>08.03</t>
  </si>
  <si>
    <t>D+M Tlumič hluku 200/600 pro kruhové potrubí</t>
  </si>
  <si>
    <t>2143145509</t>
  </si>
  <si>
    <t>08.04</t>
  </si>
  <si>
    <t>D+M Talířový ventil odvodní DN100 vč.zděře</t>
  </si>
  <si>
    <t>-1933985237</t>
  </si>
  <si>
    <t>08.05</t>
  </si>
  <si>
    <t>D+M Talířový ventil odvodní DN125 vč.zděře</t>
  </si>
  <si>
    <t>-599153129</t>
  </si>
  <si>
    <t>08.06</t>
  </si>
  <si>
    <t xml:space="preserve">D+M Tlumič hluku 250/600 pro kruhové potrubí </t>
  </si>
  <si>
    <t>277406394</t>
  </si>
  <si>
    <t>D+M Tlumič hluku 250/600 pro kruhové potrubí</t>
  </si>
  <si>
    <t>08.07</t>
  </si>
  <si>
    <t xml:space="preserve">D+M Zpětná klapka DN250  </t>
  </si>
  <si>
    <t>-1351238434</t>
  </si>
  <si>
    <t>08.09</t>
  </si>
  <si>
    <t xml:space="preserve">D+M Krycí síto výfukové  500x500, Sef=0,147m2 ,rámeček</t>
  </si>
  <si>
    <t>548883105</t>
  </si>
  <si>
    <t>24-M-08.10</t>
  </si>
  <si>
    <t xml:space="preserve">D+M Požární klapka 250x250x375 do VZT potrubí EI90 v provedení s mechanickým ovládáním s  tepelnou tavnou pojistkou (FDMA 250x250-.01 TPM018/01)</t>
  </si>
  <si>
    <t>1045952622</t>
  </si>
  <si>
    <t>24-M-08.11</t>
  </si>
  <si>
    <t xml:space="preserve">D+M Požární klapka 315x500x375 do VZT potrubí EI90 v provedení s mechanickým ovládáním s  tepelnou tavnou pojistkou (FDMA 500x315-.01 TPM018/01)</t>
  </si>
  <si>
    <t>-1630837509</t>
  </si>
  <si>
    <t>EF08.01</t>
  </si>
  <si>
    <t xml:space="preserve">D+M Diagonální potubní ventilátor DN200 tříotáčkový,  průtok (0 Pa)= 1040m3/h (nejvyšší otáčky) v provedení IP44  včetně  2x spojovací pružná manžeta DN200  +regulace otáček (TD 800/200 3V IP44+REB 1)</t>
  </si>
  <si>
    <t>325272937</t>
  </si>
  <si>
    <t>EF08.08</t>
  </si>
  <si>
    <t xml:space="preserve">Diagonální potubní ventilátor DN250 tříotáčkový,  průtok (0 Pa)= 960m3/h (nejvyšší otáčky) v provedení IP44  včetně  2x spojovací pružná manžeta DN250  +regulace otáček (TD 1000/250 3V IP44+REB 1)</t>
  </si>
  <si>
    <t>-395579504</t>
  </si>
  <si>
    <t>751510015.8</t>
  </si>
  <si>
    <t>748119994</t>
  </si>
  <si>
    <t>751510041</t>
  </si>
  <si>
    <t>Vzduchotechnické potrubí pozink kruhové spirálně vinuté D do 100 mm +tvarovky+kotvení</t>
  </si>
  <si>
    <t>-583109194</t>
  </si>
  <si>
    <t xml:space="preserve">Vzduchotechnické potrubí z pozinkovaného plechu  kruhové, trouba spirálně vinutá bez příruby, průměru do 100 mm +tvarovky+kotvení</t>
  </si>
  <si>
    <t>751510042</t>
  </si>
  <si>
    <t>Vzduchotechnické potrubí pozink kruhové spirálně vinuté D do 200 mm +tvarovky+kotvení</t>
  </si>
  <si>
    <t>1853435245</t>
  </si>
  <si>
    <t xml:space="preserve">Vzduchotechnické potrubí z pozinkovaného plechu  kruhové, trouba spirálně vinutá bez příruby, průměru přes 100 do 200 mm  +tvarovky+kotvení</t>
  </si>
  <si>
    <t>Mezisoučet 125</t>
  </si>
  <si>
    <t>Mezisoučet 160</t>
  </si>
  <si>
    <t>Mezisoučet 200</t>
  </si>
  <si>
    <t>751510043</t>
  </si>
  <si>
    <t xml:space="preserve">Vzduchotechnické potrubí pozink kruhové spirálně vinuté D do 300 mm  + tvarovky+kotvení</t>
  </si>
  <si>
    <t>1669864728</t>
  </si>
  <si>
    <t xml:space="preserve">Vzduchotechnické potrubí z pozinkovaného plechu  kruhové, trouba spirálně vinutá bez příruby, průměru přes 200 do 300 mm  +tvarovky+kotvení</t>
  </si>
  <si>
    <t>Mezisoučet 250</t>
  </si>
  <si>
    <t>24-M-9</t>
  </si>
  <si>
    <t xml:space="preserve">Zařízení č.9 - Kompresor_x000d_
</t>
  </si>
  <si>
    <t>K09.1</t>
  </si>
  <si>
    <t>Stávající/přemístěný kompresor Schneider 10+Mastr 500-15-90D (plnící množství vzduchu=400l/min, tlak=15bar, objem vzdušníku=90l, hmotnost=109kg, EL:4kW/400V/16A)</t>
  </si>
  <si>
    <t>-1926668383</t>
  </si>
  <si>
    <t>R.902</t>
  </si>
  <si>
    <t>Plastové potrubí ze zesítěného polyethylenu (PE-Xa) SDR11 32x2,9 pro rozvody stl.vzduchu + tvarovky + kotvení</t>
  </si>
  <si>
    <t>816615748</t>
  </si>
  <si>
    <t>R-903</t>
  </si>
  <si>
    <t>Spojka pro napojení potrubí na kompresor</t>
  </si>
  <si>
    <t>-612649265</t>
  </si>
  <si>
    <t>R-904</t>
  </si>
  <si>
    <t>Kulový uzávěr KK32</t>
  </si>
  <si>
    <t>675156114</t>
  </si>
  <si>
    <t>24-M-10</t>
  </si>
  <si>
    <t>Zařízení č.10 - Odvětrání 2.50 KMT laboratoř tribologie</t>
  </si>
  <si>
    <t>EF10.01</t>
  </si>
  <si>
    <t xml:space="preserve">Diagonální potubní ventilátor DN125 dvouotáčkový,  průtok (0 Pa)= 330m3/h (nejvyšší otáčky) v provedení IP44  včetně  2x spojovací pružná manžeta DN350  +regulace otáček (TD 350/125  IP44+REB 1)</t>
  </si>
  <si>
    <t>-2075693680</t>
  </si>
  <si>
    <t>24-M-12</t>
  </si>
  <si>
    <t xml:space="preserve">Zařízení č.12 -Chlazení -1.36 KMT laboratoř_x000d_
</t>
  </si>
  <si>
    <t>01</t>
  </si>
  <si>
    <t>1394816325</t>
  </si>
  <si>
    <t>02</t>
  </si>
  <si>
    <t>-1686341687</t>
  </si>
  <si>
    <t>12.01</t>
  </si>
  <si>
    <t xml:space="preserve">Vnitřní nástěnná jednotka o Qchl= 3,4kW,  včetně čerpadla kondenzátu, včetně dálkového IR ovladače  (ASYG-12LMCE)</t>
  </si>
  <si>
    <t>-257482924</t>
  </si>
  <si>
    <t>12.02</t>
  </si>
  <si>
    <t xml:space="preserve">Vnější kondenzační split jednotka  Qchl=až 3,4kW, max.délka CU potrubí =20m (AOYG-12LMCE) </t>
  </si>
  <si>
    <t>450156822</t>
  </si>
  <si>
    <t>24-M-11</t>
  </si>
  <si>
    <t>Zařízení č.11 - Odvětrání 2.49 KMT metalografická laboratoř</t>
  </si>
  <si>
    <t>11.02</t>
  </si>
  <si>
    <t xml:space="preserve">Žaluziová klapka samotížná DN400 včetně  montážního příslušenství (PER-400)</t>
  </si>
  <si>
    <t>-1156196357</t>
  </si>
  <si>
    <t>EF11.01</t>
  </si>
  <si>
    <t xml:space="preserve">Nástěnný axiální ventilátor DN400,  průtok (0 Pa)= 5080m3/h v provedení IP54  včetně  montážního přísluenství +regulace otáček (HXBR/4-400 IP54+REB 3)</t>
  </si>
  <si>
    <t>-129702797</t>
  </si>
  <si>
    <t>24-M-13</t>
  </si>
  <si>
    <t xml:space="preserve">Zařízení č.13 -Chlazení -1.37 KMT laboratoř_x000d_
</t>
  </si>
  <si>
    <t>971438510</t>
  </si>
  <si>
    <t>413982538</t>
  </si>
  <si>
    <t>1727386524</t>
  </si>
  <si>
    <t>-60942405</t>
  </si>
  <si>
    <t>20022-IN-D.1.4.c-SP - 20022-IN-D.1.4.c-SP - Stavební přípomoce, bourací práce -klima, VZT</t>
  </si>
  <si>
    <t>310235241</t>
  </si>
  <si>
    <t>Zazdívka otvorů pl do 0,0225 m2 ve zdivu nadzákladovém cihlami pálenými tl do 300 mm</t>
  </si>
  <si>
    <t>453614808</t>
  </si>
  <si>
    <t xml:space="preserve">Zazdívka otvorů ve zdivu nadzákladovém cihlami pálenými  plochy do 0,0225 m2, ve zdi tl. do 300 mm</t>
  </si>
  <si>
    <t>310235261</t>
  </si>
  <si>
    <t>Zazdívka otvorů pl do 0,0225 m2 ve zdivu nadzákladovém cihlami pálenými tl do 600 mm</t>
  </si>
  <si>
    <t>-179642909</t>
  </si>
  <si>
    <t xml:space="preserve">Zazdívka otvorů ve zdivu nadzákladovém cihlami pálenými  plochy do 0,0225 m2, ve zdi tl. přes 450 do 600 mm</t>
  </si>
  <si>
    <t>310237241</t>
  </si>
  <si>
    <t>Zazdívka otvorů pl do 0,25 m2 ve zdivu nadzákladovém cihlami pálenými tl do 300 mm</t>
  </si>
  <si>
    <t>1087979537</t>
  </si>
  <si>
    <t xml:space="preserve">Zazdívka otvorů ve zdivu nadzákladovém cihlami pálenými  plochy přes 0,09 m2 do 0,25 m2, ve zdi tl. do 300 mm</t>
  </si>
  <si>
    <t>310237261</t>
  </si>
  <si>
    <t>Zazdívka otvorů pl do 0,25 m2 ve zdivu nadzákladovém cihlami pálenými tl do 600 mm</t>
  </si>
  <si>
    <t>-115568108</t>
  </si>
  <si>
    <t xml:space="preserve">Zazdívka otvorů ve zdivu nadzákladovém cihlami pálenými  plochy přes 0,09 m2 do 0,25 m2, ve zdi tl. přes 450 do 600 mm</t>
  </si>
  <si>
    <t>411386611</t>
  </si>
  <si>
    <t>Zabetonování prostupů v instalačních šachtách ze suchých směsí pl do 0,09 m2 ve stropech</t>
  </si>
  <si>
    <t>-217666410</t>
  </si>
  <si>
    <t xml:space="preserve">Zabetonování prostupů v instalačních šachtách ve stropech železobetonových  ze suchých směsí, včetně bednění, odbednění, výztuže a zajištění potrubí skelnou vatou s folií (materiál v ceně), plochy do 0,09 m2</t>
  </si>
  <si>
    <t>411388621</t>
  </si>
  <si>
    <t>Zabetonování otvorů tl do 150 mm ze suchých směsí pl do 0,25 m2 ve stropech</t>
  </si>
  <si>
    <t>105812098</t>
  </si>
  <si>
    <t xml:space="preserve">Zabetonování otvorů ve stropech nebo v klenbách  včetně lešení, bednění, odbednění a výztuže (materiál v ceně) ze suchých směsí, tl. do 150 mm ve stropech železobetonových, tvárnicových a prefabrikovaných plochy do 0,25 m2</t>
  </si>
  <si>
    <t>411388631</t>
  </si>
  <si>
    <t>Zabetonování otvorů tl do 150 mm ze suchých směsí pl do 1 m2 ve stropech</t>
  </si>
  <si>
    <t>1843627495</t>
  </si>
  <si>
    <t xml:space="preserve">Zabetonování otvorů ve stropech nebo v klenbách  včetně lešení, bednění, odbednění a výztuže (materiál v ceně) ze suchých směsí, tl. do 150 mm ve stropech železobetonových, tvárnicových a prefabrikovaných plochy přes 0,25 do 1 m2</t>
  </si>
  <si>
    <t>1575812377</t>
  </si>
  <si>
    <t>41+20*0,25</t>
  </si>
  <si>
    <t>1594356247</t>
  </si>
  <si>
    <t>1023291655</t>
  </si>
  <si>
    <t>971033231</t>
  </si>
  <si>
    <t>Vybourání otvorů ve zdivu cihelném pl do 0,0225 m2 na MVC nebo MV tl do 150 mm</t>
  </si>
  <si>
    <t>-1391225303</t>
  </si>
  <si>
    <t xml:space="preserve">Vybourání otvorů ve zdivu základovém nebo nadzákladovém z cihel, tvárnic, příčkovek  z cihel pálených na maltu vápennou nebo vápenocementovou plochy do 0,0225 m2, tl. do 150 mm</t>
  </si>
  <si>
    <t>Mezisoučet z.č.3</t>
  </si>
  <si>
    <t>13+2+1+9+1+1</t>
  </si>
  <si>
    <t>Mezisoučet z.č.8</t>
  </si>
  <si>
    <t>971033241</t>
  </si>
  <si>
    <t>Vybourání otvorů ve zdivu cihelném pl do 0,0225 m2 na MVC nebo MV tl do 300 mm</t>
  </si>
  <si>
    <t>-2048978078</t>
  </si>
  <si>
    <t xml:space="preserve">Vybourání otvorů ve zdivu základovém nebo nadzákladovém z cihel, tvárnic, příčkovek  z cihel pálených na maltu vápennou nebo vápenocementovou plochy do 0,0225 m2, tl. do 300 mm</t>
  </si>
  <si>
    <t>Mezisoučet stl. vzduch</t>
  </si>
  <si>
    <t>971033261</t>
  </si>
  <si>
    <t>Vybourání otvorů ve zdivu cihelném pl do 0,0225 m2 na MVC nebo MV tl do 600 mm</t>
  </si>
  <si>
    <t>-2019652677</t>
  </si>
  <si>
    <t xml:space="preserve">Vybourání otvorů ve zdivu základovém nebo nadzákladovém z cihel, tvárnic, příčkovek  z cihel pálených na maltu vápennou nebo vápenocementovou plochy do 0,0225 m2, tl. do 600 mm</t>
  </si>
  <si>
    <t>Mezisoučet z.č.1 dn150</t>
  </si>
  <si>
    <t>Mezisoučet z.č.2 dn150</t>
  </si>
  <si>
    <t>Mezisoučet z.č.4</t>
  </si>
  <si>
    <t>2+2</t>
  </si>
  <si>
    <t>1719787815</t>
  </si>
  <si>
    <t>163062649</t>
  </si>
  <si>
    <t xml:space="preserve">Mezisoučet z.č.1 </t>
  </si>
  <si>
    <t xml:space="preserve">Mezisoučet z.č.2 </t>
  </si>
  <si>
    <t>971033461</t>
  </si>
  <si>
    <t>Vybourání otvorů ve zdivu cihelném pl do 0,25 m2 na MVC nebo MV tl do 600 mm</t>
  </si>
  <si>
    <t>505894507</t>
  </si>
  <si>
    <t xml:space="preserve">Vybourání otvorů ve zdivu základovém nebo nadzákladovém z cihel, tvárnic, příčkovek  z cihel pálených na maltu vápennou nebo vápenocementovou plochy do 0,25 m2, tl. do 600 mm</t>
  </si>
  <si>
    <t>972044231</t>
  </si>
  <si>
    <t>Vybourání otvorů ve stropech nebo klenbách z beton tvárnic pl do 0,09 m2 tl do 100 mm</t>
  </si>
  <si>
    <t>-1429839257</t>
  </si>
  <si>
    <t xml:space="preserve">Vybourání otvorů ve stropech nebo klenbách z dutých betontvárnic  bez odstranění podlahy a násypu, plochy do 0,09 m2, tl. do 100 mm</t>
  </si>
  <si>
    <t>1+1</t>
  </si>
  <si>
    <t>Mezisoučet z.č.2</t>
  </si>
  <si>
    <t>972044351.1</t>
  </si>
  <si>
    <t>Vybourání otvorů ve stropech nebo klenbách z dutých beton tvárnic pl do 0,25m2 tl přes 100 mm</t>
  </si>
  <si>
    <t>-169279211</t>
  </si>
  <si>
    <t xml:space="preserve">Vybourání otvorů ve stropech nebo klenbách z dutých beton.tvárnic  bez odstranění podlahy a násypu, plochy do 0,25 m2, tl. přes 100 mm</t>
  </si>
  <si>
    <t>3+1</t>
  </si>
  <si>
    <t>972044451</t>
  </si>
  <si>
    <t>Vybourání otvorů ve stropech nebo klenbách z dutých bet. tvárnic pl do 1 m2 tl přes 100 mm</t>
  </si>
  <si>
    <t>1405468712</t>
  </si>
  <si>
    <t xml:space="preserve">Vybourání otvorů ve stropech nebo klenbách z dutých bet. tvárnic  bez odstranění podlahy a násypu, plochy do 1 m2, tl. přes 100 mm</t>
  </si>
  <si>
    <t>0,3*1,6*0,6</t>
  </si>
  <si>
    <t>Mezisoučet z.č.7 450x1500</t>
  </si>
  <si>
    <t>974031164</t>
  </si>
  <si>
    <t>Vysekání rýh ve zdivu cihelném hl do 150 mm š do 150 mm</t>
  </si>
  <si>
    <t>1154552249</t>
  </si>
  <si>
    <t xml:space="preserve">Vysekání rýh ve zdivu cihelném na maltu vápennou nebo vápenocementovou  do hl. 150 mm a šířky do 150 mm</t>
  </si>
  <si>
    <t>974031267</t>
  </si>
  <si>
    <t>Vysekání rýh ve zdivu cihelném u stropu hl do 150 mm š do 300 mm</t>
  </si>
  <si>
    <t>-1768295736</t>
  </si>
  <si>
    <t xml:space="preserve">Vysekání rýh ve zdivu cihelném na maltu vápennou nebo vápenocementovou  v prostoru přilehlém ke stropní konstrukci do hl. 150 mm a šířky do 300 mm</t>
  </si>
  <si>
    <t>Mezisoučet z č.4</t>
  </si>
  <si>
    <t>977151114</t>
  </si>
  <si>
    <t>Jádrové vrty diamantovými korunkami do D 60 mm do stavebních materiálů</t>
  </si>
  <si>
    <t>-295045765</t>
  </si>
  <si>
    <t>Jádrové vrty diamantovými korunkami do stavebních materiálů (železobetonu, betonu, cihel, obkladů, dlažeb, kamene) průměru přes 50 do 60 mm</t>
  </si>
  <si>
    <t>0,4</t>
  </si>
  <si>
    <t>Mezisoučet z.č.9</t>
  </si>
  <si>
    <t>Ochrana průchodu potrubí chladiva střením pláštěm</t>
  </si>
  <si>
    <t>-1863508767</t>
  </si>
  <si>
    <t>Mezisoučet z.č. 6</t>
  </si>
  <si>
    <t>R-9-A.00-3001</t>
  </si>
  <si>
    <t>Prostup potrubí chladiva střešním pláštěm DN150</t>
  </si>
  <si>
    <t>-1894299395</t>
  </si>
  <si>
    <t>R-9-A.00-3001.1</t>
  </si>
  <si>
    <t>Prostup potrubí chladiva stropem/podlahou DN150</t>
  </si>
  <si>
    <t>-1886642248</t>
  </si>
  <si>
    <t>Mezisoučet č.9</t>
  </si>
  <si>
    <t>R-9-A.00-3001.2</t>
  </si>
  <si>
    <t xml:space="preserve">Prostup potrubí chladiva venkovní stěnou  DN150</t>
  </si>
  <si>
    <t>1544536606</t>
  </si>
  <si>
    <t xml:space="preserve">Mezisoučet  12</t>
  </si>
  <si>
    <t>Mezisoučet 13</t>
  </si>
  <si>
    <t>R-9-A.00-3001.3</t>
  </si>
  <si>
    <t xml:space="preserve">Prostup potrubí chladiva stěnou do  DN150</t>
  </si>
  <si>
    <t>85463842</t>
  </si>
  <si>
    <t>2+3</t>
  </si>
  <si>
    <t>R-9-A.00-3002</t>
  </si>
  <si>
    <t>Prostup VZT potrubí 630x1000 střešním pláštěm</t>
  </si>
  <si>
    <t>-605341086</t>
  </si>
  <si>
    <t>R-9-A.00-3003</t>
  </si>
  <si>
    <t>Prostup potrubí chladiva střešním pláštěm 250x150</t>
  </si>
  <si>
    <t>306014900</t>
  </si>
  <si>
    <t>-656834873</t>
  </si>
  <si>
    <t>-1691002553</t>
  </si>
  <si>
    <t>Příplatek k odvozu suti a vybouraných hmot na skládku ZKD 1 km přes 1 km</t>
  </si>
  <si>
    <t>-1440878875</t>
  </si>
  <si>
    <t xml:space="preserve">Odvoz suti a vybouraných hmot na skládku nebo meziskládku  se složením, na vzdálenost Příplatek k ceně za každý další i započatý 1 km přes 1 km</t>
  </si>
  <si>
    <t>4,603*15</t>
  </si>
  <si>
    <t>oplatek za uložení stavebního odpadu na recyklační skládce (skládkovné) z prostého betonu kód odpadu 17 01 01</t>
  </si>
  <si>
    <t>1894615508</t>
  </si>
  <si>
    <t>0,004+0,132+0,48+0,49</t>
  </si>
  <si>
    <t>613691001</t>
  </si>
  <si>
    <t>0,112+0,128+0,216+0,297+1,104+1,64</t>
  </si>
  <si>
    <t>350072710</t>
  </si>
  <si>
    <t>685441581</t>
  </si>
  <si>
    <t>Mezisoučet č.4</t>
  </si>
  <si>
    <t>Mezisoučet č.13</t>
  </si>
  <si>
    <t>D+M revizní dvířka 200/400 do zdiva , resp. SDK (AL rám + výplň sádrokarton)</t>
  </si>
  <si>
    <t>1538181299</t>
  </si>
  <si>
    <t>R-763-A.00-1002</t>
  </si>
  <si>
    <t>D+M revizní dvířka 500/400 do zdiva , resp. SDK (AL rám + výplň sádrokarton)</t>
  </si>
  <si>
    <t>-1934282073</t>
  </si>
  <si>
    <t>R-763-A.00-1003</t>
  </si>
  <si>
    <t>D+M revizní dvířka 600/800 do zdiva , resp. SDK (AL rám + výplň sádrokarton) - EI 45</t>
  </si>
  <si>
    <t>-1181544933</t>
  </si>
  <si>
    <t>20022-IN-D.1.4.e - K - 20022-IN-D.1.4.e - K - Vnitřní kanalizace</t>
  </si>
  <si>
    <t xml:space="preserve">    721 - Zdravotechnika - vnitřní kanalizace</t>
  </si>
  <si>
    <t xml:space="preserve">    722 - Zdravotechnika - vnitřní vodovod</t>
  </si>
  <si>
    <t xml:space="preserve">    725 - Zdravotechnika - zařizovací předměty-viz výpis ZP v.č. D.1.4.e-12</t>
  </si>
  <si>
    <t>625963576</t>
  </si>
  <si>
    <t>969021113</t>
  </si>
  <si>
    <t>Vybourání vnitřního litinového potrubí do DN 200</t>
  </si>
  <si>
    <t>-1670241709</t>
  </si>
  <si>
    <t>Vybourání vnitřního potrubí včetně vysekání drážky litinového přes DN 100 do DN 200</t>
  </si>
  <si>
    <t>Mezisoučet stoupačky</t>
  </si>
  <si>
    <t>175</t>
  </si>
  <si>
    <t>Mezisoučet ležatá kanalizace</t>
  </si>
  <si>
    <t>Mezisoučet dešťová kanalizace</t>
  </si>
  <si>
    <t>969041112</t>
  </si>
  <si>
    <t>Vybourání vnitřního plastového potrubí do DN 100</t>
  </si>
  <si>
    <t>-1075957054</t>
  </si>
  <si>
    <t>Vybourání vnitřního potrubí včetně vysekání drážky plastového přes DN 50 do DN 100</t>
  </si>
  <si>
    <t>969041113</t>
  </si>
  <si>
    <t>Vybourání vnitřního plastového potrubí do DN 200</t>
  </si>
  <si>
    <t>-79909489</t>
  </si>
  <si>
    <t>Vybourání vnitřního potrubí včetně vysekání drážky plastového přes DN 100 do DN 200</t>
  </si>
  <si>
    <t>-1210746574</t>
  </si>
  <si>
    <t>Příplatek k odvozu suti a vybouraných hmot na skládku ZKD 1 km přes 1 km resp. skládku zhotovitele</t>
  </si>
  <si>
    <t>-1875207295</t>
  </si>
  <si>
    <t xml:space="preserve">Odvoz suti a vybouraných hmot na skládku nebo meziskládku  se složením, na vzdálenost Příplatek k ceně za každý další i započatý 1 km přes 1 km resp. skládku zhotovitele</t>
  </si>
  <si>
    <t>47,893*15</t>
  </si>
  <si>
    <t>-207276087</t>
  </si>
  <si>
    <t>0,025+0,066+0,720+0,025+0,054+0,208</t>
  </si>
  <si>
    <t>-665102885</t>
  </si>
  <si>
    <t>0,15+0,26</t>
  </si>
  <si>
    <t>R-725-A.00-4001</t>
  </si>
  <si>
    <t>Odstranění hydrantové skříně</t>
  </si>
  <si>
    <t>1430641385</t>
  </si>
  <si>
    <t>721</t>
  </si>
  <si>
    <t>Zdravotechnika - vnitřní kanalizace</t>
  </si>
  <si>
    <t>721173401</t>
  </si>
  <si>
    <t xml:space="preserve">Potrubí kanalizační z PVC SN 4 svodné DN 110-systém KG, vč. tvarovek </t>
  </si>
  <si>
    <t>606694894</t>
  </si>
  <si>
    <t xml:space="preserve">Potrubí z trub PVC SN4 svodné (ležaté) DN 110- systém KG, vč. tvarovek </t>
  </si>
  <si>
    <t>721173402.1</t>
  </si>
  <si>
    <t xml:space="preserve">Potrubí kanalizační z PVC SN 4 svodné DN 125 - systém KG, vč. tvarovek </t>
  </si>
  <si>
    <t>-18887716</t>
  </si>
  <si>
    <t xml:space="preserve">Potrubí z trub PVC SN4 svodné (ležaté) DN 125 - systém KG, vč. tvarovek </t>
  </si>
  <si>
    <t>721173403.1</t>
  </si>
  <si>
    <t xml:space="preserve">Potrubí kanalizační z PVC SN 4 svodné DN 160 - systém KG, vč. tvarovek </t>
  </si>
  <si>
    <t>1418303414</t>
  </si>
  <si>
    <t xml:space="preserve">Potrubí z trub PVC SN4 svodné (ležaté) DN 160 - systém KG, vč. tvarovek </t>
  </si>
  <si>
    <t>721174026</t>
  </si>
  <si>
    <t xml:space="preserve">Potrubí kanalizační z PP odpadní DN 125 - systém HT, vč. tvarovek a čistících kusů </t>
  </si>
  <si>
    <t>1728326435</t>
  </si>
  <si>
    <t xml:space="preserve">Potrubí z trub polypropylenových odpadní (svislé) DN 125 - systém HT, vč. tvarovek a čistících kusů </t>
  </si>
  <si>
    <t>721174042.1</t>
  </si>
  <si>
    <t xml:space="preserve">Potrubí kanalizační z PP připojovací DN 40 - systém HT, vč. tvarovek a čistících kusů </t>
  </si>
  <si>
    <t>-1297609608</t>
  </si>
  <si>
    <t xml:space="preserve">Potrubí z trub polypropylenových připojovací DN 40 - systém HT, vč. tvarovek a čistících kusů </t>
  </si>
  <si>
    <t>721174043.1</t>
  </si>
  <si>
    <t xml:space="preserve">Potrubí kanalizační z PP připojovací DN 50 - systém HT, vč. tvarovek a čistících kusů </t>
  </si>
  <si>
    <t>1181891205</t>
  </si>
  <si>
    <t xml:space="preserve">Potrubí z trub polypropylenových připojovací DN 50 - systém HT, vč. tvarovek a čistících kusů </t>
  </si>
  <si>
    <t>721174044.1</t>
  </si>
  <si>
    <t xml:space="preserve">Potrubí kanalizační z PP připojovací DN 75 - systém HT, vč. tvarovek a čistících kusů </t>
  </si>
  <si>
    <t>-325554572</t>
  </si>
  <si>
    <t xml:space="preserve">Potrubí z trub polypropylenových připojovací DN 75 - systém HT, vč. tvarovek a čistících kusů </t>
  </si>
  <si>
    <t>721174045.1</t>
  </si>
  <si>
    <t xml:space="preserve">Potrubí kanalizační z PP připojovací DN 110 - systém HT, vč. tvarovek a čistících kusů </t>
  </si>
  <si>
    <t>777545876</t>
  </si>
  <si>
    <t xml:space="preserve">Potrubí z trub polypropylenových připojovací DN 110 - systém HT, vč. tvarovek a čistících kusů </t>
  </si>
  <si>
    <t>721211401</t>
  </si>
  <si>
    <t xml:space="preserve">G1 - Vpusť podlahová s vodorovným odtokem DN 40/50 - PODLAHOVÁ GULA SE SUCHÝM PROTIZÁPACH. UZÁVĚREM, NEREZOVÉ PROVEDENÍ   VODOROVNÝ ODTOK DN40, NÍZKÁ STAVEBNÍ VÝŠKA (TL. PODLAHY 100mm)</t>
  </si>
  <si>
    <t>957030541</t>
  </si>
  <si>
    <t>Podlahové vpusti s vodorovným odtokem DN 40/50</t>
  </si>
  <si>
    <t>721211401.1</t>
  </si>
  <si>
    <t xml:space="preserve">G2 - PODLAHOVÁ GULA SE SUCHÝM PROTIZÁPACH. UZÁVĚREM, NEREZOVÉ PROVEDENÍ, SVISLÝ ODTOK DN50, LÍMEC PRO NA POJENÍ NA HYDROIZOLACI </t>
  </si>
  <si>
    <t>-1198451749</t>
  </si>
  <si>
    <t>721220802</t>
  </si>
  <si>
    <t>Demontáž uzávěrek zápachových DN 100 - gula2 2np1 3np</t>
  </si>
  <si>
    <t>1009734048</t>
  </si>
  <si>
    <t xml:space="preserve">Demontáž zápachových uzávěrek  DN 100</t>
  </si>
  <si>
    <t>Mezisoučet 1pp</t>
  </si>
  <si>
    <t>721226512</t>
  </si>
  <si>
    <t>Zápachová uzávěrka podomítková pro pračku a myčku DN 50</t>
  </si>
  <si>
    <t>-1461759190</t>
  </si>
  <si>
    <t>Zápachové uzávěrky podomítkové (Pe) s krycí deskou pro pračku a myčku DN 50</t>
  </si>
  <si>
    <t>721226512.cz</t>
  </si>
  <si>
    <t xml:space="preserve">Zápachová uzávěrka  DN 50</t>
  </si>
  <si>
    <t>1088330027</t>
  </si>
  <si>
    <t>Zápachové uzávěrky DN 50</t>
  </si>
  <si>
    <t>721273151</t>
  </si>
  <si>
    <t>Hlavice ventilační polypropylen PP DN 50</t>
  </si>
  <si>
    <t>-1491426383</t>
  </si>
  <si>
    <t>Ventilační hlavice z polypropylenu (PP) DN 50</t>
  </si>
  <si>
    <t>721274121</t>
  </si>
  <si>
    <t>Přivzdušňovací ventil vnitřní odpadních potrubí do DN 50</t>
  </si>
  <si>
    <t>-28055876</t>
  </si>
  <si>
    <t>Ventily přivzdušňovací odpadních potrubí vnitřní od DN 32 do DN 50</t>
  </si>
  <si>
    <t>721274123</t>
  </si>
  <si>
    <t>Přivzdušňovací ventil odpadních potrubí DN 100</t>
  </si>
  <si>
    <t>1883635619</t>
  </si>
  <si>
    <t>Ventily přivzdušňovací odpadních potrubí vnitřní DN 100</t>
  </si>
  <si>
    <t>721290111</t>
  </si>
  <si>
    <t>Zkouška těsnosti potrubí kanalizace vodou do DN 125</t>
  </si>
  <si>
    <t>-1037202350</t>
  </si>
  <si>
    <t xml:space="preserve">Zkouška těsnosti kanalizace  v objektech vodou do DN 125</t>
  </si>
  <si>
    <t>Mezisoučet100</t>
  </si>
  <si>
    <t>Mezisoučet 40</t>
  </si>
  <si>
    <t>250</t>
  </si>
  <si>
    <t>Mezisoučet 50</t>
  </si>
  <si>
    <t>Mezisoučet 75</t>
  </si>
  <si>
    <t>Mezisoučet 100</t>
  </si>
  <si>
    <t>721290112</t>
  </si>
  <si>
    <t>Zkouška těsnosti potrubí kanalizace vodou do DN 200</t>
  </si>
  <si>
    <t>1612271684</t>
  </si>
  <si>
    <t xml:space="preserve">Zkouška těsnosti kanalizace  v objektech vodou DN 150 nebo DN 200</t>
  </si>
  <si>
    <t>721290823</t>
  </si>
  <si>
    <t>Přemístění vnitrostaveništní demontovaných hmot vnitřní kanalizace v objektech výšky do 24 m</t>
  </si>
  <si>
    <t>1705647416</t>
  </si>
  <si>
    <t xml:space="preserve">Vnitrostaveništní přemístění vybouraných (demontovaných) hmot  vnitřní kanalizace vodorovně do 100 m v objektech výšky přes 12 do 24 m</t>
  </si>
  <si>
    <t>998721103</t>
  </si>
  <si>
    <t>Přesun hmot tonážní pro vnitřní kanalizace v objektech v do 24 m</t>
  </si>
  <si>
    <t>-2068941212</t>
  </si>
  <si>
    <t xml:space="preserve">Přesun hmot pro vnitřní kanalizace  stanovený z hmotnosti přesunovaného materiálu vodorovná dopravní vzdálenost do 50 m v objektech výšky přes 12 do 24 m</t>
  </si>
  <si>
    <t>R-721-A.00-1001</t>
  </si>
  <si>
    <t>Stávající revizní - kanalizační šachty v 1.pp - žb.konstrukce - ověření přesného využití, popř. zrušení šachet</t>
  </si>
  <si>
    <t>-1269947678</t>
  </si>
  <si>
    <t>R-721-A.00-2001</t>
  </si>
  <si>
    <t>Plastová kanalizační šachta RŠ1, půměr DN425, poklop plynotěsný, předlážditelný, hl. šachty 0,69m</t>
  </si>
  <si>
    <t>638588778</t>
  </si>
  <si>
    <t>R-721-A.00-2002</t>
  </si>
  <si>
    <t>Plastová kanalizační šachta RŠ1, půměr DN425, poklop plynotěsný, předlážditelný, hl. šachty 1,03m</t>
  </si>
  <si>
    <t>1612512305</t>
  </si>
  <si>
    <t>R-721-A.00-2003</t>
  </si>
  <si>
    <t>Plastová kanalizační šachta RŠ1, půměr DN425, poklop plynotěsný, předlážditelný, hl. šachty 0,72m</t>
  </si>
  <si>
    <t>-1217302063</t>
  </si>
  <si>
    <t>R-721-A.00-2004</t>
  </si>
  <si>
    <t>Napojení nové splaškové kanalizace do stávající revizní šachty před objektem SŠ1, SŠ2</t>
  </si>
  <si>
    <t>-1734090777</t>
  </si>
  <si>
    <t>R-721-A.00-2005</t>
  </si>
  <si>
    <t>Zaslepení vstupu potrubí do stávající revizní šachty před objektem SŠ1, SŠ2</t>
  </si>
  <si>
    <t>-788755783</t>
  </si>
  <si>
    <t>R-721-A.00-2006</t>
  </si>
  <si>
    <t>Vyčištění, vyspravení stávající revizní šachty SŠ1, SŠ2, osazení nového litinového poklopu bez odvětrání, tř.z. D400</t>
  </si>
  <si>
    <t>-659833137</t>
  </si>
  <si>
    <t>R-721-A.00-2007</t>
  </si>
  <si>
    <t>Napojení nových stoupacích potrubí v půdním prostoru na stávající potrubí vedené nad střechu objektu</t>
  </si>
  <si>
    <t>-483238651</t>
  </si>
  <si>
    <t>R-721-A.00-2008</t>
  </si>
  <si>
    <t xml:space="preserve">Napojení VZT zařízení na spl. kanalizaci, napojení přes zápach. uzavírku </t>
  </si>
  <si>
    <t>-1982452271</t>
  </si>
  <si>
    <t>722</t>
  </si>
  <si>
    <t>Zdravotechnika - vnitřní vodovod</t>
  </si>
  <si>
    <t>722174024</t>
  </si>
  <si>
    <t xml:space="preserve">Potrubí vodovodní plastové PPR svar polyfuze PN 20 D 32 x5,4 mm - odvod kondenzátu, </t>
  </si>
  <si>
    <t>1184773654</t>
  </si>
  <si>
    <t xml:space="preserve">Potrubí z plastových trubek z polypropylenu (PPR) svařovaných polyfuzně PN 20 (SDR 6) D 32 x 5,4  - odvod kondenzátu, </t>
  </si>
  <si>
    <t>998722103</t>
  </si>
  <si>
    <t>Přesun hmot tonážní pro vnitřní vodovod v objektech v do 24 m</t>
  </si>
  <si>
    <t>-218253005</t>
  </si>
  <si>
    <t xml:space="preserve">Přesun hmot pro vnitřní vodovod  stanovený z hmotnosti přesunovaného materiálu vodorovná dopravní vzdálenost do 50 m v objektech výšky přes 12 do 24 m</t>
  </si>
  <si>
    <t>725</t>
  </si>
  <si>
    <t>Zdravotechnika - zařizovací předměty-viz výpis ZP v.č. D.1.4.e-12</t>
  </si>
  <si>
    <t>725110814</t>
  </si>
  <si>
    <t>Demontáž klozetu Kombi, odsávací</t>
  </si>
  <si>
    <t>soubor</t>
  </si>
  <si>
    <t>-419160284</t>
  </si>
  <si>
    <t xml:space="preserve">Demontáž klozetů  odsávacích nebo kombinačních</t>
  </si>
  <si>
    <t>725121001.11</t>
  </si>
  <si>
    <t>P1 - SAMONASÁVACÍ SIFON PRO PISOÁR + NAPÁJECÍ ZDROJ PRO 1-3 URINÁLY</t>
  </si>
  <si>
    <t>1377564040</t>
  </si>
  <si>
    <t>725122817</t>
  </si>
  <si>
    <t>Demontáž pisoárových stání bez nádrže a jedním záchodkem</t>
  </si>
  <si>
    <t>-2036478971</t>
  </si>
  <si>
    <t xml:space="preserve">Demontáž pisoárů  bez nádrže s rohovým ventilem s 1 záchodkem</t>
  </si>
  <si>
    <t>725210821</t>
  </si>
  <si>
    <t>Demontáž umyvadel bez výtokových armatur</t>
  </si>
  <si>
    <t>1894606212</t>
  </si>
  <si>
    <t xml:space="preserve">Demontáž umyvadel  bez výtokových armatur umyvadel</t>
  </si>
  <si>
    <t>725240812</t>
  </si>
  <si>
    <t>Demontáž vaniček sprchových bez výtokových armatur</t>
  </si>
  <si>
    <t>-24447078</t>
  </si>
  <si>
    <t xml:space="preserve">Demontáž sprchových kabin a vaniček  bez výtokových armatur vaniček</t>
  </si>
  <si>
    <t>725291511.1</t>
  </si>
  <si>
    <t>Doplňky zařízení koupelen a záchodů nerez dávkovač tekutého mýdla na 350 ml</t>
  </si>
  <si>
    <t>1295654684</t>
  </si>
  <si>
    <t xml:space="preserve">Doplňky zařízení koupelen a záchodů  nerez dávkovač tekutého mýdla na 350 ml</t>
  </si>
  <si>
    <t>27+3+11</t>
  </si>
  <si>
    <t>Mezisoučet umyvadla</t>
  </si>
  <si>
    <t>725291621</t>
  </si>
  <si>
    <t>Doplňky zařízení koupelen a záchodů nerezové zásobník toaletních papírů</t>
  </si>
  <si>
    <t>-874965126</t>
  </si>
  <si>
    <t xml:space="preserve">Doplňky zařízení koupelen a záchodů  nerezové zásobník toaletních papírů d=300 mm</t>
  </si>
  <si>
    <t>725291631</t>
  </si>
  <si>
    <t>Doplňky zařízení koupelen a záchodů nerezové zásobník papírových ručníků</t>
  </si>
  <si>
    <t>-906288958</t>
  </si>
  <si>
    <t xml:space="preserve">Doplňky zařízení koupelen a záchodů  nerezové zásobník papírových ručníků</t>
  </si>
  <si>
    <t>43-5</t>
  </si>
  <si>
    <t>725291712</t>
  </si>
  <si>
    <t xml:space="preserve">WC2 - Doplňky zařízení koupelen a záchodů  madlo krakorcové  TP</t>
  </si>
  <si>
    <t>-1163305353</t>
  </si>
  <si>
    <t>725291722.1</t>
  </si>
  <si>
    <t>WC2 - Doplňky zařízení koupelen a záchodů madlo krakorcové sklopné TP</t>
  </si>
  <si>
    <t>2109891810</t>
  </si>
  <si>
    <t xml:space="preserve">WC2 - Doplňky zařízení koupelen a záchodů  madlo krakorcové sklopné  TP</t>
  </si>
  <si>
    <t>725310821</t>
  </si>
  <si>
    <t>Demontáž dřez jednoduchý na ocelové konzole bez výtokových armatur</t>
  </si>
  <si>
    <t>-330637169</t>
  </si>
  <si>
    <t xml:space="preserve">Demontáž dřezů jednodílných  bez výtokových armatur na konzolách</t>
  </si>
  <si>
    <t>725311121.1</t>
  </si>
  <si>
    <t>D1 - NEREZOVÝ DŘEZ - SOUČÁST DODÁVKY INTERIÉRU - NEOCEŇOVAT</t>
  </si>
  <si>
    <t>-550290116</t>
  </si>
  <si>
    <t>725311131</t>
  </si>
  <si>
    <t xml:space="preserve">D2 - NEREZOVÝ DVOUDŘEZ SOUČÁST DODÁVKY INTERIÉRU  -  NEOCEŇOVAT</t>
  </si>
  <si>
    <t>355123302</t>
  </si>
  <si>
    <t>725320821</t>
  </si>
  <si>
    <t>Demontáž dřez dvojitý na ocelové konzole bez výtokových armatur</t>
  </si>
  <si>
    <t>608413313</t>
  </si>
  <si>
    <t xml:space="preserve">Demontáž dřezů dvojitých  bez výtokových armatur na konzolách</t>
  </si>
  <si>
    <t>Mezisoučet1np</t>
  </si>
  <si>
    <t>725330820</t>
  </si>
  <si>
    <t>Demontáž výlevka diturvitová</t>
  </si>
  <si>
    <t>-1581326916</t>
  </si>
  <si>
    <t xml:space="preserve">Demontáž výlevek  bez výtokových armatur a bez nádrže a splachovacího potrubí diturvitových</t>
  </si>
  <si>
    <t>725331111.1</t>
  </si>
  <si>
    <t>VL1 - Výlevka bez výtokových armatur keramická PODOMÍTKOVÝ MODUL PRO ZÁVĚSNOU VÝLEVKU, NÁDRŽKA NA VODU DO STĚNY, SPLACHOVACÍ TLAČÍTKO,</t>
  </si>
  <si>
    <t>1251673113</t>
  </si>
  <si>
    <t>725331111.2</t>
  </si>
  <si>
    <t>VL2 - VÝLEVKA NÁSTĚNNÁ KERAMICKÁ, MONTÁŽNÍ SYSTÉM PRO NÁSTĚNNOU VÝLEVKU, CHROMOVANÁ VÝPUSŤ, SIFON PRO VÝLEVKU</t>
  </si>
  <si>
    <t>1284194621</t>
  </si>
  <si>
    <t>725530826</t>
  </si>
  <si>
    <t>Demontáž ohřívač elektrický akumulační do 800 litrů</t>
  </si>
  <si>
    <t>1765710767</t>
  </si>
  <si>
    <t xml:space="preserve">Demontáž elektrických zásobníkových ohřívačů vody  akumulačních do 800 l</t>
  </si>
  <si>
    <t>725820801.CZ</t>
  </si>
  <si>
    <t>Demontáž baterie nástěnné a stojánkové do G 3 / 4 vč. připoj.armatur</t>
  </si>
  <si>
    <t>-48900643</t>
  </si>
  <si>
    <t>Mezisoučet dřez</t>
  </si>
  <si>
    <t>Mezisoučet výlevka</t>
  </si>
  <si>
    <t>725821312</t>
  </si>
  <si>
    <t>VL1; VL2 - Baterie dřezová nástěnná páková s otáčivým kulatým ústím a délkou ramínka 300 mm</t>
  </si>
  <si>
    <t>713217149</t>
  </si>
  <si>
    <t xml:space="preserve">VL1; VL2  - Baterie dřezové nástěnné pákové s otáčivým kulatým ústím a délkou ramínka 300 mm</t>
  </si>
  <si>
    <t>Mezisoučet VL 1</t>
  </si>
  <si>
    <t>Mezisoučet VL 2</t>
  </si>
  <si>
    <t>725821315.cz</t>
  </si>
  <si>
    <t xml:space="preserve">U3 - Baterie umyvadlová nástěnná páková s otáčivým plochým ústím </t>
  </si>
  <si>
    <t>1123941236</t>
  </si>
  <si>
    <t>U3 - Baterie dřezové nástěnné pákové s otáčivým plochým ústím</t>
  </si>
  <si>
    <t>725821316</t>
  </si>
  <si>
    <t>D3 - Baterie dřezová nástěnná páková s otáčivým plochým ústím a délkou ramínka 300 mm</t>
  </si>
  <si>
    <t>-769127029</t>
  </si>
  <si>
    <t>D3 - Baterie dřezové nástěnné pákové s otáčivým plochým ústím a délkou ramínka 300 mm</t>
  </si>
  <si>
    <t>725821325.1</t>
  </si>
  <si>
    <t>D1 - Baterie dřezová stojánková páková, chromová s otáčivým kulatým ústím , připojovací sada pro dřez, dřezový sifon DN50</t>
  </si>
  <si>
    <t>-2021822596</t>
  </si>
  <si>
    <t>725821325.2</t>
  </si>
  <si>
    <t xml:space="preserve">D2 - Baterie dřezová stojánková páková, chromová s otáčivým kulatým ústím , připojovací sada pro dřez, dřezový dvojitý  sifon DN50 </t>
  </si>
  <si>
    <t>-884739058</t>
  </si>
  <si>
    <t>D1 - Baterie dřezová stojánková páková, chromová s otáčivým kulatým ústím , připojovací sada pro dřez, dřezový dvojitý sifon DN50</t>
  </si>
  <si>
    <t>Mezisoučet D2</t>
  </si>
  <si>
    <t>725822611.cz</t>
  </si>
  <si>
    <t>U1 - Baterie umyvadlová stojánková páková chrom, PŘIPOJOVACÍ SADA POD UMYVADLO</t>
  </si>
  <si>
    <t>-1089310446</t>
  </si>
  <si>
    <t>Mezisoučet U1</t>
  </si>
  <si>
    <t>725822611-1.cz</t>
  </si>
  <si>
    <t xml:space="preserve">U2 - Baterie umyvadlová stojánková páková chrom,sifon prostorově úsporný  PŘIPOJOVACÍ SADA POD UMYVADLO</t>
  </si>
  <si>
    <t>1233341580</t>
  </si>
  <si>
    <t>Mezisoučet U2</t>
  </si>
  <si>
    <t>725840850</t>
  </si>
  <si>
    <t>Demontáž baterie sprch diferenciální do G 3/4x1</t>
  </si>
  <si>
    <t>-429319045</t>
  </si>
  <si>
    <t xml:space="preserve">Demontáž baterií sprchových  diferenciálních do G 3/4 x 1</t>
  </si>
  <si>
    <t>725841312</t>
  </si>
  <si>
    <t xml:space="preserve">S1 - Baterie sprchová nástěnná páková BATERIE NÁSTĚNNÁ, PÁKOVÁ, RUČNÍ SPRCHOVÁ RŮŽICE ("SLUCHÁTKO"),SPRCHOVÁ HADICE, DRŽÁK SPRCHOVÉ HLAVICE, POSUVNÉ RAMÍNKO, </t>
  </si>
  <si>
    <t>-285315766</t>
  </si>
  <si>
    <t>S1 - Baterie sprchová nástěnná páková BATERIE NÁSTĚNNÁ, PÁKOVÁ, RUČNÍ SPRCHOVÁ RŮŽICE ("SLUCHÁTKO"),SPRCHOVÁ HADICE, DRŽÁK SPRCHOVÉ HLAVICE, POSUVNÉ RAMÍNKO</t>
  </si>
  <si>
    <t>725A2005.1</t>
  </si>
  <si>
    <t>WC1 - WC zavěšené včetně přípojných potrubí a armatur, sedátka, ZÁVĚSNÝ SPLACHOVACÍ MODUL PRO WC, ČELNÍ SPLACHOVACÍ TLAČÍTKO,</t>
  </si>
  <si>
    <t>komplet</t>
  </si>
  <si>
    <t>418085183</t>
  </si>
  <si>
    <t>WC1 - WC zavěšené včetně přípojných potrubí a armatur, sedátka, ZÁVĚSNÝ SPLACHOVACÍ MODUL PRO WC, ČELNÍ SPLACHOVACÍ TLAČÍTKO</t>
  </si>
  <si>
    <t>725A2005.2</t>
  </si>
  <si>
    <t xml:space="preserve">WC2- WC zavěšené pro TP včetně přípojných potrubí a armatur, sedátka,  ZÁVĚSNÝ SPLACHOVACÍ MODUL SPECIÁL, PRO ZÁVĚSNÉ WC PRO TP, NÁDRŽKA DO STĚNY</t>
  </si>
  <si>
    <t>-944752161</t>
  </si>
  <si>
    <t>WC2- WC zavěšené pro TP včetně přípojných potrubí a armatur, sedátka, ZÁVĚSNÝ SPLACHOVACÍ MODUL SPECIÁL, PRO ZÁVĚSNÉ WC PRO TP, NÁDRŽKA DO STĚNY</t>
  </si>
  <si>
    <t>725A2006.1</t>
  </si>
  <si>
    <t>U1 - Umyvadlo š. 550mm s otvorem pro baterii , CHROMOVANÁ VÝPUSŤ, CHOMOVANÝ UMYVADLOVÝ SIFON</t>
  </si>
  <si>
    <t>2085127977</t>
  </si>
  <si>
    <t>725A2006.2</t>
  </si>
  <si>
    <t xml:space="preserve">U2 - Umyvadlo včetně přípojných potrubí a armatur UMYVADLO KERAMICKÉ S OTVOREM PRO BATERII Š. 650mm PRO HANDICAPOVANÉ CHOMOVANÝ UMYVADLOVÝ SIFON, PROSTOROVĚ ÚSPORNÝ, </t>
  </si>
  <si>
    <t>-1204167362</t>
  </si>
  <si>
    <t>U2 - Umyvadlo včetně přípojných potrubí a armatur UMYVADLO KERAMICKÉ S OTVOREM PRO BATERII Š. 650mm PRO HANDICAPOVANÉ CHOMOVANÝ UMYVADLOVÝ SIFON, PROSTOROVĚ ÚSPORNÝ</t>
  </si>
  <si>
    <t>725A2006.3</t>
  </si>
  <si>
    <t xml:space="preserve">U3 - Umyvadlo včetně přípojných potrubí a armatur UMYVADLO KERAMICKÉ S OTVOREM PRO BATERII Š. 550mm  CHOMOVANÝ UMYVADLOVÝ SIFON, </t>
  </si>
  <si>
    <t>-837241810</t>
  </si>
  <si>
    <t xml:space="preserve">U3 - Umyvadlo včetně přípojných potrubí a armatur UMYVADLO KERAMICKÉ S OTVOREM PRO BATERII Š. 550mm  CHOMOVANÝ UMYVADLOVÝ SIFON,</t>
  </si>
  <si>
    <t>725A2007</t>
  </si>
  <si>
    <t>P1 - Pisoár včetně přípojných potrubí a armatur, ODSÁVACÍ URINÁL, PŘÍVOD ZEZADU, ODPAD DOZADU, napájecí zdroj</t>
  </si>
  <si>
    <t>-1848599959</t>
  </si>
  <si>
    <t>998725103</t>
  </si>
  <si>
    <t>Přesun hmot tonážní pro zařizovací předměty v objektech v do 24 m</t>
  </si>
  <si>
    <t>-732713152</t>
  </si>
  <si>
    <t xml:space="preserve">Přesun hmot pro zařizovací předměty  stanovený z hmotnosti přesunovaného materiálu vodorovná dopravní vzdálenost do 50 m v objektech výšky přes 12 do 24 m</t>
  </si>
  <si>
    <t>R-725-A.00-1001</t>
  </si>
  <si>
    <t>D+M Háček na oděv</t>
  </si>
  <si>
    <t>-1055631205</t>
  </si>
  <si>
    <t xml:space="preserve">3 </t>
  </si>
  <si>
    <t>Mezisoučet TP</t>
  </si>
  <si>
    <t>R-725-A.00-3001</t>
  </si>
  <si>
    <t xml:space="preserve">D+M  WC štětka chrom vč. nádobky</t>
  </si>
  <si>
    <t>1771052047</t>
  </si>
  <si>
    <t>727121103</t>
  </si>
  <si>
    <t>Protipožární manžeta D 50 mm z jedné strany dělící konstrukce požární odolnost EI 90</t>
  </si>
  <si>
    <t>743728780</t>
  </si>
  <si>
    <t>Protipožární ochranné manžety z jedné strany dělící konstrukce požární odolnost EI 90 D 50</t>
  </si>
  <si>
    <t>727121107</t>
  </si>
  <si>
    <t>Protipožární manžeta D 110 mm z jedné strany dělící konstrukce požární odolnost EI 90</t>
  </si>
  <si>
    <t>-1478461762</t>
  </si>
  <si>
    <t>Protipožární ochranné manžety z jedné strany dělící konstrukce požární odolnost EI 90 D 110</t>
  </si>
  <si>
    <t>727121108</t>
  </si>
  <si>
    <t>Protipožární manžeta D 125 mm z jedné strany dělící konstrukce požární odolnost EI 90</t>
  </si>
  <si>
    <t>1158292773</t>
  </si>
  <si>
    <t>Protipožární ochranné manžety z jedné strany dělící konstrukce požární odolnost EI 90 D 125</t>
  </si>
  <si>
    <t>781491011</t>
  </si>
  <si>
    <t>Montáž zrcadel plochy do 1 m2 lepených silikonovým tmelem na podkladní omítku</t>
  </si>
  <si>
    <t>-296016235</t>
  </si>
  <si>
    <t>Montáž zrcadel lepených silikonovým tmelem na podkladní omítku, plochy do 1 m2</t>
  </si>
  <si>
    <t>5*1,4*0,7</t>
  </si>
  <si>
    <t>12*0,7*0,7</t>
  </si>
  <si>
    <t>63465124</t>
  </si>
  <si>
    <t>zrcadlo nemontované čiré tl 4mm max rozměr 3210x2250mm</t>
  </si>
  <si>
    <t>652921589</t>
  </si>
  <si>
    <t>2,88*1,1</t>
  </si>
  <si>
    <t>13,948*1,1 'Přepočtené koeficientem množství</t>
  </si>
  <si>
    <t>781491021</t>
  </si>
  <si>
    <t>Montáž zrcadel plochy do 1 m2 lepených silikonovým tmelem na keramický obklad</t>
  </si>
  <si>
    <t>897603397</t>
  </si>
  <si>
    <t>Montáž zrcadel lepených silikonovým tmelem na keramický obklad, plochy do 1 m2</t>
  </si>
  <si>
    <t>0,8*0,9*4</t>
  </si>
  <si>
    <t>Mezisoučet TZP</t>
  </si>
  <si>
    <t>1884041578</t>
  </si>
  <si>
    <t>20022-D.1.4.e-BK - 20022-D.1.4.e-BK - Stavební přípomoce, Bourací práce kanalizace</t>
  </si>
  <si>
    <t>-1040593636</t>
  </si>
  <si>
    <t>1,4*3,5*1</t>
  </si>
  <si>
    <t>1,4*3,5*3,2</t>
  </si>
  <si>
    <t>139751101</t>
  </si>
  <si>
    <t>Vykopávky v uzavřených prostorech v hornině třídy těžitelnosti I, skupiny 1 až 3 ručně</t>
  </si>
  <si>
    <t>-200506827</t>
  </si>
  <si>
    <t>Vykopávka v uzavřených prostorech ručně v hornině třídy těžitelnosti I skupiny 1 až 3</t>
  </si>
  <si>
    <t>0,6*(190+52)*0,8</t>
  </si>
  <si>
    <t>151201102</t>
  </si>
  <si>
    <t>Zřízení zátažného pažení a rozepření stěn rýh hl do 4 m</t>
  </si>
  <si>
    <t>-907605403</t>
  </si>
  <si>
    <t>Zřízení pažení a rozepření stěn rýh pro podzemní vedení zátažné, hloubky do 4 m</t>
  </si>
  <si>
    <t>3*2*1</t>
  </si>
  <si>
    <t>3*2*3</t>
  </si>
  <si>
    <t>151201112</t>
  </si>
  <si>
    <t>Odstranění zátažného pažení a rozepření stěn rýh hl do 4 m</t>
  </si>
  <si>
    <t>-894613375</t>
  </si>
  <si>
    <t>Odstranění pažení a rozepření stěn rýh pro podzemní vedení s uložením materiálu na vzdálenost do 3 m od kraje výkopu zátažné, hloubky přes 2 do 4 m</t>
  </si>
  <si>
    <t>162211311</t>
  </si>
  <si>
    <t>Vodorovné přemístění výkopku z horniny třídy těžitelnosti I, skupiny 1 až 3 stavebním kolečkem do 10 m</t>
  </si>
  <si>
    <t>-2029682527</t>
  </si>
  <si>
    <t>Vodorovné přemístění výkopku nebo sypaniny stavebním kolečkem s naložením a vyprázdněním kolečka na hromady nebo do dopravního prostředku na vzdálenost do 10 m z horniny třídy těžitelnosti I, skupiny 1 až 3</t>
  </si>
  <si>
    <t>162211319</t>
  </si>
  <si>
    <t>Příplatek k vodorovnému přemístění výkopku z horniny třídy těžitelnosti I, skupiny 1 až 3 stavebním kolečkem ZKD 10 m</t>
  </si>
  <si>
    <t>1482832704</t>
  </si>
  <si>
    <t>Vodorovné přemístění výkopku nebo sypaniny stavebním kolečkem s naložením a vyprázdněním kolečka na hromady nebo do dopravního prostředku na vzdálenost do 10 m Příplatek k ceně za každých dalších 10 m</t>
  </si>
  <si>
    <t>116,16*4</t>
  </si>
  <si>
    <t>162751117.1</t>
  </si>
  <si>
    <t>Vodorovné přemístění do 10000 m výkopku/sypaniny z horniny třídy těžitelnosti I, skupiny 1 až 3-resp. skládku zhotovitele</t>
  </si>
  <si>
    <t>1293074900</t>
  </si>
  <si>
    <t>Vodorovné přemístění výkopku nebo sypaniny po suchu na obvyklém dopravním prostředku, bez naložení výkopku, avšak se složením bez rozhrnutí z horniny třídy těžitelnosti I skupiny 1 až 3 na vzdálenost přes 9 000 do 10 000 m - resp. skládku zhotovitele</t>
  </si>
  <si>
    <t>Mezisoučet vnější část</t>
  </si>
  <si>
    <t>Mezisoučet vnitřní část</t>
  </si>
  <si>
    <t>-634159274</t>
  </si>
  <si>
    <t>1,4*3,5*1*1,7</t>
  </si>
  <si>
    <t>1,4*3,5*3,2*1,7</t>
  </si>
  <si>
    <t>0,6*(190+52)*0,8*1,7</t>
  </si>
  <si>
    <t>667081174</t>
  </si>
  <si>
    <t>-0,023*1</t>
  </si>
  <si>
    <t>-0,083*3</t>
  </si>
  <si>
    <t>Mezisoučet výtlaček vnější část</t>
  </si>
  <si>
    <t>(190+54)*0,6*0,8</t>
  </si>
  <si>
    <t>Mezisoučet zásyp vnitřní</t>
  </si>
  <si>
    <t>-80*0,011-110*0,02</t>
  </si>
  <si>
    <t>Mezisoučet výtlaček vnitřní</t>
  </si>
  <si>
    <t>-1059873588</t>
  </si>
  <si>
    <t>0,15*1,4*(1+3)*1,7</t>
  </si>
  <si>
    <t>Mezisoučet podsyp vnější</t>
  </si>
  <si>
    <t>(0,45*1,4*1-(1*0,0023))*1,7</t>
  </si>
  <si>
    <t>Mezisoučet obsyp, zásyp vnější</t>
  </si>
  <si>
    <t>((190+52)*0,6*0,15)*1,7</t>
  </si>
  <si>
    <t>((190+52)*0,6*(0,3+0,125)-3,08)*1,7</t>
  </si>
  <si>
    <t>Mezisoučet podsyp, obsyp,zásyp-vnitřní</t>
  </si>
  <si>
    <t xml:space="preserve">štěrkopísek netříděný zásypový  vč. dopravy</t>
  </si>
  <si>
    <t>11064137</t>
  </si>
  <si>
    <t>(1,4*1*0,8)*1,7</t>
  </si>
  <si>
    <t xml:space="preserve">Mezisoučet 150  vnější část</t>
  </si>
  <si>
    <t>(1,4*3*0,65)*1,7</t>
  </si>
  <si>
    <t xml:space="preserve">Mezisoučet  300 vnější část</t>
  </si>
  <si>
    <t>(190+52)*0,6*0,4</t>
  </si>
  <si>
    <t xml:space="preserve">Mezisoučet  vnitřní část</t>
  </si>
  <si>
    <t>-1118197891</t>
  </si>
  <si>
    <t>Mezisoučet ve věnci</t>
  </si>
  <si>
    <t>310321111</t>
  </si>
  <si>
    <t>Zabetonování otvorů do pl 1 m2 ve zdivu nadzákladovém včetně bednění a výztuže</t>
  </si>
  <si>
    <t>1522326901</t>
  </si>
  <si>
    <t>Zabetonování otvorů ve zdivu nadzákladovém včetně bednění, odbednění a výztuže (materiál v ceně) plochy do 1 m2</t>
  </si>
  <si>
    <t>00,15*0,15*0,75*8</t>
  </si>
  <si>
    <t>0,15*0,15*0,75*4</t>
  </si>
  <si>
    <t>0,2*0,2*0,75*2</t>
  </si>
  <si>
    <t>0,1*0,15*0,8*16</t>
  </si>
  <si>
    <t>0,15*0,15*0,8*5</t>
  </si>
  <si>
    <t>0,2*0,2*0,8*1</t>
  </si>
  <si>
    <t>-1271407278</t>
  </si>
  <si>
    <t>-638972432</t>
  </si>
  <si>
    <t>1328067428</t>
  </si>
  <si>
    <t>0,25*(20+12+210+20+95)</t>
  </si>
  <si>
    <t>0,25*170</t>
  </si>
  <si>
    <t>Lešení pomocné pro objekty pozemních staveb s lešeňovou podlahou v do 1,9 m zatížení do 150 kg/m2 - voda, kanalizace</t>
  </si>
  <si>
    <t>-659163144</t>
  </si>
  <si>
    <t xml:space="preserve">Lešení pomocné pracovní pro objekty pozemních staveb  pro zatížení do 150 kg/m2, o výšce lešeňové podlahy do 1,9 m - voda, kanalizace</t>
  </si>
  <si>
    <t>25*4</t>
  </si>
  <si>
    <t>Mezisoučet voda, kanalizace</t>
  </si>
  <si>
    <t>-1292379112</t>
  </si>
  <si>
    <t>190*0,6*0,07</t>
  </si>
  <si>
    <t>Mezisoučet podkladní</t>
  </si>
  <si>
    <t>190*0,8*0,05</t>
  </si>
  <si>
    <t>Mezisoučet nad hydroizolací</t>
  </si>
  <si>
    <t>969011113</t>
  </si>
  <si>
    <t>Vybourání vnitřního kameninového potrubí do DN 300</t>
  </si>
  <si>
    <t>492498548</t>
  </si>
  <si>
    <t>Vybourání vnitřního potrubí včetně vysekání drážky kameninového přes DN 200 do DN 300 (ležatá dešťová kanalizace</t>
  </si>
  <si>
    <t>971042261</t>
  </si>
  <si>
    <t>Vybourání otvorů v betonových příčkách a zdech pl do 0,0225 m2 tl do 600 mm</t>
  </si>
  <si>
    <t>1120052639</t>
  </si>
  <si>
    <t xml:space="preserve">Vybourání otvorů v betonových příčkách a zdech základových nebo nadzákladových  plochy do 0,0225 m2, tl. do 600 mm</t>
  </si>
  <si>
    <t>Mezisoučet kanalizace DN 100</t>
  </si>
  <si>
    <t>Mezisoučet DN 125</t>
  </si>
  <si>
    <t>971042361</t>
  </si>
  <si>
    <t>Vybourání otvorů v betonových příčkách a zdech pl do 0,09 m2 tl do 600 mm</t>
  </si>
  <si>
    <t>2098029990</t>
  </si>
  <si>
    <t xml:space="preserve">Vybourání otvorů v betonových příčkách a zdech základových nebo nadzákladových  plochy do 0,09 m2, tl. do 600 mm</t>
  </si>
  <si>
    <t xml:space="preserve">Mezisoučet kanalizace  dn 150</t>
  </si>
  <si>
    <t>974031142</t>
  </si>
  <si>
    <t>Vysekání rýh ve zdivu cihelném hl do 70 mm š do 70 mm</t>
  </si>
  <si>
    <t>2047335045</t>
  </si>
  <si>
    <t xml:space="preserve">Vysekání rýh ve zdivu cihelném na maltu vápennou nebo vápenocementovou  do hl. 70 mm a šířky do 70 mm</t>
  </si>
  <si>
    <t>Mezisoučet kanalizace DN 32</t>
  </si>
  <si>
    <t>974031153</t>
  </si>
  <si>
    <t>Vysekání rýh ve zdivu cihelném hl do 100 mm š do 100 mm</t>
  </si>
  <si>
    <t>1734094244</t>
  </si>
  <si>
    <t xml:space="preserve">Vysekání rýh ve zdivu cihelném na maltu vápennou nebo vápenocementovou  do hl. 100 mm a šířky do 100 mm</t>
  </si>
  <si>
    <t>Mezisoučet kanalizace DN 40</t>
  </si>
  <si>
    <t>1668266741</t>
  </si>
  <si>
    <t>210</t>
  </si>
  <si>
    <t>Mezisoučet kanalizace DN 50</t>
  </si>
  <si>
    <t>Mezisoučet kanalizace DN 75</t>
  </si>
  <si>
    <t>Mezisoučet kanalizace DN100</t>
  </si>
  <si>
    <t>974049164</t>
  </si>
  <si>
    <t>Vysekání rýh v betonových zdech hl do 150 mm š do 150 mm</t>
  </si>
  <si>
    <t>1022368316</t>
  </si>
  <si>
    <t xml:space="preserve">Vysekání rýh v betonových zdech  do hl. 150 mm a šířky do 150 mm</t>
  </si>
  <si>
    <t>16*0,8</t>
  </si>
  <si>
    <t>Mezisoučet základ kanalizace DN100</t>
  </si>
  <si>
    <t>974049185</t>
  </si>
  <si>
    <t>Vysekání rýh v betonových zdech hl do 300 mm š do 200 mm</t>
  </si>
  <si>
    <t>1456797353</t>
  </si>
  <si>
    <t xml:space="preserve">Vysekání rýh v betonových zdech  do hl. 300 mm a šířky do 200 mm</t>
  </si>
  <si>
    <t>5*0,8</t>
  </si>
  <si>
    <t>Mezisoučet kanalizace základ DN 125</t>
  </si>
  <si>
    <t>1*0,8</t>
  </si>
  <si>
    <t>Mezisoučet kanalizace základ DN 150</t>
  </si>
  <si>
    <t>977151117</t>
  </si>
  <si>
    <t>Jádrové vrty diamantovými korunkami do D 90 mm do stavebních materiálů</t>
  </si>
  <si>
    <t>2024255495</t>
  </si>
  <si>
    <t>Jádrové vrty diamantovými korunkami do stavebních materiálů (železobetonu, betonu, cihel, obkladů, dlažeb, kamene) průměru přes 80 do 90 mm</t>
  </si>
  <si>
    <t>14*0,5</t>
  </si>
  <si>
    <t xml:space="preserve">Mezisoučet kanalizace DN 50 - prostup věncem  </t>
  </si>
  <si>
    <t>2*0,5</t>
  </si>
  <si>
    <t>Mezisoučet kanalizace DN 40 - prostup věncem</t>
  </si>
  <si>
    <t>977151123</t>
  </si>
  <si>
    <t>Jádrové vrty diamantovými korunkami do D 150 mm do stavebních materiálů</t>
  </si>
  <si>
    <t>980690382</t>
  </si>
  <si>
    <t>Jádrové vrty diamantovými korunkami do stavebních materiálů (železobetonu, betonu, cihel, obkladů, dlažeb, kamene) průměru přes 130 do 150 mm</t>
  </si>
  <si>
    <t>0,45*5</t>
  </si>
  <si>
    <t>Mezisoučet kanalizace DN100 - věnec</t>
  </si>
  <si>
    <t>977151124</t>
  </si>
  <si>
    <t>Jádrové vrty diamantovými korunkami do D 180 mm do stavebních materiálů</t>
  </si>
  <si>
    <t>1786723827</t>
  </si>
  <si>
    <t>Jádrové vrty diamantovými korunkami do stavebních materiálů (železobetonu, betonu, cihel, obkladů, dlažeb, kamene) průměru přes 150 do 180 mm</t>
  </si>
  <si>
    <t>55*0,35</t>
  </si>
  <si>
    <t>Mezisoučet prostup stropem do DN 125</t>
  </si>
  <si>
    <t>977311112</t>
  </si>
  <si>
    <t>Řezání stávajících betonových mazanin nevyztužených hl do 100 mm</t>
  </si>
  <si>
    <t>-1152987146</t>
  </si>
  <si>
    <t>Řezání stávajících betonových mazanin bez vyztužení hloubky přes 50 do 100 mm</t>
  </si>
  <si>
    <t>190*2</t>
  </si>
  <si>
    <t xml:space="preserve">Zhotovení prostupu střechou  pro potrubí DN50 komplet</t>
  </si>
  <si>
    <t>1974174515</t>
  </si>
  <si>
    <t xml:space="preserve">Zhotovení prostupu střechou  pro potrubí DN50 - komplet</t>
  </si>
  <si>
    <t>R-9-A.00-1004</t>
  </si>
  <si>
    <t xml:space="preserve">D+M revizní dvířka pro vložení obkladu  - 300/300 Al rám SDK výplň </t>
  </si>
  <si>
    <t>-648481521</t>
  </si>
  <si>
    <t>R-9-A.00-1005</t>
  </si>
  <si>
    <t>D+M revizní dvířka 300/300 - Al rám, výplň SDK</t>
  </si>
  <si>
    <t>1259462037</t>
  </si>
  <si>
    <t>-2040682933</t>
  </si>
  <si>
    <t>-326051138</t>
  </si>
  <si>
    <t>-1144397257</t>
  </si>
  <si>
    <t>55,393*15</t>
  </si>
  <si>
    <t>997013847</t>
  </si>
  <si>
    <t>Poplatek za uložení na skládce (skládkovné) odpadu asfaltového s dehtem kód odpadu 17 03 01</t>
  </si>
  <si>
    <t>188732635</t>
  </si>
  <si>
    <t>Poplatek za uložení stavebního odpadu na skládce (skládkovné) asfaltového s obsahem dehtu zatříděného do Katalogu odpadů pod kódem 17 03 01</t>
  </si>
  <si>
    <t>0,608</t>
  </si>
  <si>
    <t>-2144326696</t>
  </si>
  <si>
    <t>34,276+0,72+0,238+0,627+0,418+0,20+0,158+1,944</t>
  </si>
  <si>
    <t>1985324224</t>
  </si>
  <si>
    <t>0,18+0,216+13+2,808</t>
  </si>
  <si>
    <t>-1662778383</t>
  </si>
  <si>
    <t>304478541</t>
  </si>
  <si>
    <t>190*0,8</t>
  </si>
  <si>
    <t>Mezisoučet rýha</t>
  </si>
  <si>
    <t>20022-D.1.4.e - V - 20022-D.1.4.e - V - Vnitřní vodovod</t>
  </si>
  <si>
    <t xml:space="preserve">    725 - Zdravotechnika - zařizovací předměty</t>
  </si>
  <si>
    <t>-1640701989</t>
  </si>
  <si>
    <t>969031111.1</t>
  </si>
  <si>
    <t>Vybourání vnitřního ocelového potrubí do DN 50 - vč. konzol</t>
  </si>
  <si>
    <t>1416004918</t>
  </si>
  <si>
    <t>969031111.2</t>
  </si>
  <si>
    <t xml:space="preserve">Vybourání vnitřního ocelového potrubí do DN 50 - vedené v drážce  ve zdivu</t>
  </si>
  <si>
    <t>5709718</t>
  </si>
  <si>
    <t>R-9-A.00-2001</t>
  </si>
  <si>
    <t>Odstranění stávající skříně pro přídavnou hadici k požárnímu hydrantu</t>
  </si>
  <si>
    <t>-1491487451</t>
  </si>
  <si>
    <t>998713203</t>
  </si>
  <si>
    <t>Přesun hmot procentní pro izolace tepelné v objektech v do 24 m</t>
  </si>
  <si>
    <t>-1826474308</t>
  </si>
  <si>
    <t>Přesun hmot pro izolace tepelné stanovený procentní sazbou (%) z ceny vodorovná dopravní vzdálenost do 50 m v objektech výšky přes 12 do 24 m</t>
  </si>
  <si>
    <t>R-713-A.00-1001</t>
  </si>
  <si>
    <t>Protipožární izolace třída reakce na oheň A2, pož.odolnost EI45 na potrubí D 25</t>
  </si>
  <si>
    <t>-1116564105</t>
  </si>
  <si>
    <t>R-713-A.00-1002</t>
  </si>
  <si>
    <t>Protipožární izolace třída reakce na oheň A2, pož.odolnost EI45 na potrubí D 32</t>
  </si>
  <si>
    <t>-875237324</t>
  </si>
  <si>
    <t>R-713-A.00-1003</t>
  </si>
  <si>
    <t>Protipožární izolace třída reakce na oheň A2, pož.odolnost EI45 na potrubí D 40</t>
  </si>
  <si>
    <t>1546428835</t>
  </si>
  <si>
    <t>721226511</t>
  </si>
  <si>
    <t>Zápachová uzávěrka podomítková pro pračku a myčku DN 15</t>
  </si>
  <si>
    <t>1599595024</t>
  </si>
  <si>
    <t>Zápachové uzávěrky podomítkové (Pe) s krycí deskou pro pračku a myčku DN 15</t>
  </si>
  <si>
    <t>1018505748</t>
  </si>
  <si>
    <t>722130234</t>
  </si>
  <si>
    <t>Potrubí vodovodní ocelové závitové pozinkované svařované běžné DN 32 vč. konzol, závěsů</t>
  </si>
  <si>
    <t>-1018395827</t>
  </si>
  <si>
    <t xml:space="preserve">Potrubí z ocelových trubek pozinkovaných  závitových svařovaných běžných DN 32  vč. konzol, závěsů</t>
  </si>
  <si>
    <t>722130236.1</t>
  </si>
  <si>
    <t xml:space="preserve">Potrubí vodovodní ocelové závitové pozinkované svařované běžné DN 50  vč. konzol, závěsů</t>
  </si>
  <si>
    <t>403889152</t>
  </si>
  <si>
    <t xml:space="preserve">Potrubí z ocelových trubek pozinkovaných  závitových svařovaných běžných DN 50  vč. konzol, závěsů</t>
  </si>
  <si>
    <t>722174023</t>
  </si>
  <si>
    <t>Potrubí vodovodní plastové PPR svar polyfuze PN 20 D 25 x 4,2 mm</t>
  </si>
  <si>
    <t>1333786004</t>
  </si>
  <si>
    <t>Potrubí z plastových trubek z polypropylenu (PPR) svařovaných polyfuzně PN 20 (SDR 6) D 25 x 4,2</t>
  </si>
  <si>
    <t>Potrubí vodovodní plastové PPR svar polyfuze PN 20 D 32 x5,4 mm</t>
  </si>
  <si>
    <t>1877836658</t>
  </si>
  <si>
    <t>Potrubí z plastových trubek z polypropylenu (PPR) svařovaných polyfuzně PN 20 (SDR 6) D 32 x 5,4</t>
  </si>
  <si>
    <t>722174025</t>
  </si>
  <si>
    <t>Potrubí vodovodní plastové PPR svar polyfuze PN 20 D 40 x 6,7 mm</t>
  </si>
  <si>
    <t>145712828</t>
  </si>
  <si>
    <t>Potrubí z plastových trubek z polypropylenu (PPR) svařovaných polyfuzně PN 20 (SDR 6) D 40 x 6,7</t>
  </si>
  <si>
    <t>722174026</t>
  </si>
  <si>
    <t>Potrubí vodovodní plastové PPR svar polyfuze PN 20 D 50 x 8,4 mm</t>
  </si>
  <si>
    <t>2138717716</t>
  </si>
  <si>
    <t>Potrubí z plastových trubek z polypropylenu (PPR) svařovaných polyfuzně PN 20 (SDR 6) D 50 x 8,3</t>
  </si>
  <si>
    <t>722174027</t>
  </si>
  <si>
    <t>Potrubí vodovodní plastové PPR svar polyfuze PN 20 D 63 x 10,5 mm</t>
  </si>
  <si>
    <t>-2007841956</t>
  </si>
  <si>
    <t>Potrubí z plastových trubek z polypropylenu (PPR) svařovaných polyfuzně PN 20 (SDR 6) D 63 x 10,5</t>
  </si>
  <si>
    <t>722174028</t>
  </si>
  <si>
    <t>Potrubí vodovodní plastové PPR svar polyfuze PN 20 D 75 x 12,5</t>
  </si>
  <si>
    <t>145978659</t>
  </si>
  <si>
    <t>Potrubí z plastových trubek z polypropylenu (PPR) svařovaných polyfuzně PN 20 (SDR 6) D 75 x 12,5</t>
  </si>
  <si>
    <t>722181242</t>
  </si>
  <si>
    <t>Ochrana vodovodního potrubí přilepenými termoizolačními trubicemi z PE tl do 20 mm DN do 45 mm</t>
  </si>
  <si>
    <t>940537377</t>
  </si>
  <si>
    <t xml:space="preserve">Ochrana potrubí  termoizolačními trubicemi z pěnového polyetylenu PE přilepenými v příčných a podélných spojích, tloušťky izolace přes 13 do 20 mm, vnitřního průměru izolace DN přes 22 do 45 mm</t>
  </si>
  <si>
    <t>722181243</t>
  </si>
  <si>
    <t>Ochrana vodovodního potrubí přilepenými termoizolačními trubicemi z PE tl do 20 mm DN do 63 mm</t>
  </si>
  <si>
    <t>88909458</t>
  </si>
  <si>
    <t xml:space="preserve">Ochrana potrubí  termoizolačními trubicemi z pěnového polyetylenu PE přilepenými v příčných a podélných spojích, tloušťky izolace přes 13 do 20 mm, vnitřního průměru izolace DN přes 45 do 63 mm</t>
  </si>
  <si>
    <t>722181252</t>
  </si>
  <si>
    <t>Ochrana vodovodního potrubí přilepenými termoizolačními trubicemi z PE tl do 25 mm DN do 45 mm</t>
  </si>
  <si>
    <t>1860099352</t>
  </si>
  <si>
    <t xml:space="preserve">Ochrana potrubí  termoizolačními trubicemi z pěnového polyetylenu PE přilepenými v příčných a podélných spojích, tloušťky izolace přes 20 do 25 mm, vnitřního průměru izolace DN přes 22 do 45 mm</t>
  </si>
  <si>
    <t>270+350+90+18+12</t>
  </si>
  <si>
    <t>722181253</t>
  </si>
  <si>
    <t>Ochrana vodovodního potrubí přilepenými termoizolačními trubicemi z PE tl do 25 mm DN do 63 mm</t>
  </si>
  <si>
    <t>2113984953</t>
  </si>
  <si>
    <t xml:space="preserve">Ochrana potrubí  termoizolačními trubicemi z pěnového polyetylenu PE přilepenými v příčných a podélných spojích, tloušťky izolace přes 20 do 25 mm, vnitřního průměru izolace DN přes 45 do 63 mm</t>
  </si>
  <si>
    <t>20+125</t>
  </si>
  <si>
    <t>722181254</t>
  </si>
  <si>
    <t>Ochrana vodovodního potrubí přilepenými termoizolačními trubicemi z PE tl do 25 mm DN do 89 mm</t>
  </si>
  <si>
    <t>618938990</t>
  </si>
  <si>
    <t xml:space="preserve">Ochrana potrubí  termoizolačními trubicemi z pěnového polyetylenu PE přilepenými v příčných a podélných spojích, tloušťky izolace přes 20 do 25 mm, vnitřního průměru izolace DN přes 63 do 89 mm</t>
  </si>
  <si>
    <t>722182012.1</t>
  </si>
  <si>
    <t>Podpůrný žlab pro potrubí D 25 - vč.závěsů</t>
  </si>
  <si>
    <t>944308898</t>
  </si>
  <si>
    <t xml:space="preserve">Podpůrný žlab pro potrubí průměru D 25  - vč.závěsů</t>
  </si>
  <si>
    <t>722182013.1</t>
  </si>
  <si>
    <t xml:space="preserve">Podpůrný žlab pro potrubí D 32  - vč.závěsů</t>
  </si>
  <si>
    <t>1343179384</t>
  </si>
  <si>
    <t xml:space="preserve">Podpůrný žlab pro potrubí průměru D 32  - vč.závěsů</t>
  </si>
  <si>
    <t>722182014.1</t>
  </si>
  <si>
    <t xml:space="preserve">Podpůrný žlab pro potrubí D 40  - vč.závěsů</t>
  </si>
  <si>
    <t>-285541314</t>
  </si>
  <si>
    <t xml:space="preserve">Podpůrný žlab pro potrubí průměru D 40  - vč.závěsů</t>
  </si>
  <si>
    <t>722182015.1</t>
  </si>
  <si>
    <t xml:space="preserve">Podpůrný žlab pro potrubí D 50  - vč.závěsů</t>
  </si>
  <si>
    <t>502893811</t>
  </si>
  <si>
    <t xml:space="preserve">Podpůrný žlab pro potrubí průměru D 50  - vč.závěsů</t>
  </si>
  <si>
    <t>722182016.1</t>
  </si>
  <si>
    <t xml:space="preserve">Podpůrný žlab pro potrubí D 63  - vč.závěsů</t>
  </si>
  <si>
    <t>1787925444</t>
  </si>
  <si>
    <t xml:space="preserve">Podpůrný žlab pro potrubí průměru D 63  - vč.závěsů</t>
  </si>
  <si>
    <t>722182017.1</t>
  </si>
  <si>
    <t xml:space="preserve">Podpůrný žlab pro potrubí D 75  - vč.závěsů</t>
  </si>
  <si>
    <t>810103664</t>
  </si>
  <si>
    <t xml:space="preserve">Podpůrný žlab pro potrubí průměru D 75  - vč.závěsů</t>
  </si>
  <si>
    <t>722221134</t>
  </si>
  <si>
    <t>Ventil výtokový G 1/2 s jedním závitem</t>
  </si>
  <si>
    <t>900620317</t>
  </si>
  <si>
    <t>Armatury s jedním závitem ventily výtokové G 1/2</t>
  </si>
  <si>
    <t>722230102</t>
  </si>
  <si>
    <t>Ventil přímý G 3/4 se dvěma závity</t>
  </si>
  <si>
    <t>-1532787647</t>
  </si>
  <si>
    <t>Armatury se dvěma závity ventily přímé G 3/4</t>
  </si>
  <si>
    <t>722230111</t>
  </si>
  <si>
    <t>Ventil přímý G 1/2 s odvodněním a dvěma závity</t>
  </si>
  <si>
    <t>461960573</t>
  </si>
  <si>
    <t>Armatury se dvěma závity ventily přímé s odvodňovacím ventilem G 1/2</t>
  </si>
  <si>
    <t>722230112</t>
  </si>
  <si>
    <t>Ventil přímý G 3/4 s odvodněním a dvěma závity</t>
  </si>
  <si>
    <t>529641083</t>
  </si>
  <si>
    <t>Armatury se dvěma závity ventily přímé s odvodňovacím ventilem G 3/4</t>
  </si>
  <si>
    <t>722230113</t>
  </si>
  <si>
    <t>Ventil přímý G 1 s odvodněním a dvěma závity</t>
  </si>
  <si>
    <t>971439106</t>
  </si>
  <si>
    <t>Armatury se dvěma závity ventily přímé s odvodňovacím ventilem G 1</t>
  </si>
  <si>
    <t>722230113.1</t>
  </si>
  <si>
    <t>Ventil přímý G 1 s odvodněním a dvěma závity pro potrubí cirkulace</t>
  </si>
  <si>
    <t>-673716528</t>
  </si>
  <si>
    <t>Armatury se dvěma závity ventily přímé s odvodňovacím ventilem G 1 pro potrubí cirkulace</t>
  </si>
  <si>
    <t>722230115</t>
  </si>
  <si>
    <t>Ventil přímý G 6/4 s odvodněním a dvěma závity</t>
  </si>
  <si>
    <t>-534602383</t>
  </si>
  <si>
    <t>Armatury se dvěma závity ventily přímé s odvodňovacím ventilem G 6/4</t>
  </si>
  <si>
    <t>722230116</t>
  </si>
  <si>
    <t>Ventil přímý K63 s odvodněním a dvěma závity</t>
  </si>
  <si>
    <t>171585232</t>
  </si>
  <si>
    <t>Armatury se dvěma závity ventily přímé s odvodňovacím ventilem K 63 (HUV pro TUV)</t>
  </si>
  <si>
    <t>722232171</t>
  </si>
  <si>
    <t>Kohout kulový rohový G 1/2 PN 42 do 185°C plnoprůtokový s vnějším a vnitřním závitem</t>
  </si>
  <si>
    <t>-1262044355</t>
  </si>
  <si>
    <t>Armatury se dvěma závity kulové kohouty PN 42 do 185 °C rohové plnoprůtokové vnější a vnitřní závit G 1/2</t>
  </si>
  <si>
    <t>722239101</t>
  </si>
  <si>
    <t>Montáž armatur vodovodních se dvěma závity G 1/2</t>
  </si>
  <si>
    <t>-1942500720</t>
  </si>
  <si>
    <t>Armatury se dvěma závity montáž vodovodních armatur se dvěma závity ostatních typů G 1/2</t>
  </si>
  <si>
    <t>M-01</t>
  </si>
  <si>
    <t xml:space="preserve">Termostatický regulační ventil pro cirkulaci DN15 </t>
  </si>
  <si>
    <t>ks</t>
  </si>
  <si>
    <t>1769335231</t>
  </si>
  <si>
    <t>722239102</t>
  </si>
  <si>
    <t>Montáž armatur vodovodních se dvěma závity G 3/4</t>
  </si>
  <si>
    <t>-2045993807</t>
  </si>
  <si>
    <t>Armatury se dvěma závity montáž vodovodních armatur se dvěma závity ostatních typů G 3/4</t>
  </si>
  <si>
    <t>M-002</t>
  </si>
  <si>
    <t>Termostatický regulační ventil pro cirkulaci DN20</t>
  </si>
  <si>
    <t>19174621</t>
  </si>
  <si>
    <t>722250134</t>
  </si>
  <si>
    <t>Hydrantový systém do stěny s nerez. dvířky, DN 19/30 tvarově stálou hadicí Ø19mm, dl. 30m, instalace dle pokynů výrobce a protipožár. zab, stavby</t>
  </si>
  <si>
    <t>1206089869</t>
  </si>
  <si>
    <t>Hydrantový systém do stěny s nerez. dvířky, DN 19/30 tvarově stálou hadicí Ø19mm, dl. 30m, instalace dle pokynů výrobce a protipožár. zab. stavby</t>
  </si>
  <si>
    <t>722262212</t>
  </si>
  <si>
    <t xml:space="preserve">Vodoměr závitový jednovtokový suchoběžný do 40°C G 1/2 x 110 mm Qn 1,5 m3/h horizontální -  pro rozvod studené vody (podružné měření vody pro ordinace, lékař, zubař)</t>
  </si>
  <si>
    <t>-1723590369</t>
  </si>
  <si>
    <t xml:space="preserve">Vodoměry pro vodu do 40°C závitové horizontální jednovtokové suchoběžné G 1/2 x 110 mm Qn 1,5  pro rozvod studené vody (podružné měření vody pro ordinace, lékař, zubař)</t>
  </si>
  <si>
    <t>722263206</t>
  </si>
  <si>
    <t>Vodoměr závitový jednovtokový suchoběžný do 100°C G 1/2 x 110 mm Qn 1,5 m3/h horizontální pro rozvod teplé vody (podružné měření vody pro ordinace, lékař, zubař)</t>
  </si>
  <si>
    <t>-263244866</t>
  </si>
  <si>
    <t>Vodoměry pro vodu do 100°C závitové horizontální jednovtokové suchoběžné G 1/2 x 110 mm Qn 1,5 pro rozvod teplé vody (podružné měření vody pro ordinace, lékař, zubař)</t>
  </si>
  <si>
    <t>722290226</t>
  </si>
  <si>
    <t>Zkouška těsnosti vodovodního potrubí závitového, plastového do DN 50</t>
  </si>
  <si>
    <t>-1443092571</t>
  </si>
  <si>
    <t xml:space="preserve">Zkoušky, proplach a desinfekce vodovodního potrubí  zkoušky těsnosti vodovodního potrubí závitového, plastového do DN 50</t>
  </si>
  <si>
    <t>270+350+90+20</t>
  </si>
  <si>
    <t>14+25</t>
  </si>
  <si>
    <t>722290229</t>
  </si>
  <si>
    <t>Zkouška těsnosti vodovodního potrubí ocel. závitového, plastového do DN 100</t>
  </si>
  <si>
    <t>744937924</t>
  </si>
  <si>
    <t xml:space="preserve">Zkoušky, proplach a desinfekce vodovodního potrubí  zkoušky těsnosti vodovodního ocel.potrubí závitového i plastového přes DN 50 do DN 100</t>
  </si>
  <si>
    <t>125+25</t>
  </si>
  <si>
    <t>722290234</t>
  </si>
  <si>
    <t>Proplach a dezinfekce vodovodního potrubí do DN 80</t>
  </si>
  <si>
    <t>-446610335</t>
  </si>
  <si>
    <t xml:space="preserve">Zkoušky, proplach a desinfekce vodovodního potrubí  proplach a desinfekce vodovodního potrubí do DN 80</t>
  </si>
  <si>
    <t>787+150</t>
  </si>
  <si>
    <t>1205246815</t>
  </si>
  <si>
    <t>R-722-A.00-1001</t>
  </si>
  <si>
    <t xml:space="preserve">Napojení na stávající rozvod vody ve spojovacím krčku pod stropem (-3,82m), napojení teplé, studené a cirkulace </t>
  </si>
  <si>
    <t>-708556723</t>
  </si>
  <si>
    <t>R-722-A.00-1002</t>
  </si>
  <si>
    <t>Napojení na stávající rozvod (ocel potrubí DN50) požární vody v 1.pp pod stropem</t>
  </si>
  <si>
    <t>645013359</t>
  </si>
  <si>
    <t>R-722-A.00-1003</t>
  </si>
  <si>
    <t xml:space="preserve">Napojení nového rozvodu vody na stávající rozvod pro soc. zázemí v 1.np  u lékařů (nerekonstruovaná část soc. zázemí - napojení v místnosti -1.22 pod stropem)</t>
  </si>
  <si>
    <t>-192587457</t>
  </si>
  <si>
    <t>Zdravotechnika - zařizovací předměty</t>
  </si>
  <si>
    <t>725531101</t>
  </si>
  <si>
    <t>Elektrický ohřívač zásobníkový přepadový beztlakový 5 l / 2 kW</t>
  </si>
  <si>
    <t>-1261633885</t>
  </si>
  <si>
    <t>Elektrické ohřívače zásobníkové beztlakové přepadové objem nádrže (příkon) 5 l (2,0 kW)</t>
  </si>
  <si>
    <t>725813112</t>
  </si>
  <si>
    <t>Ventil rohový pračkový G 3/4</t>
  </si>
  <si>
    <t>1901659511</t>
  </si>
  <si>
    <t>Ventily rohové bez připojovací trubičky nebo flexi hadičky pračkové G 3/4</t>
  </si>
  <si>
    <t>1136159299</t>
  </si>
  <si>
    <t xml:space="preserve">Napojení vody na el. ohřívač </t>
  </si>
  <si>
    <t>-762877395</t>
  </si>
  <si>
    <t>727111324</t>
  </si>
  <si>
    <t>Prostup kovového potrubí D 33 mm stěnou tl 10 cm včetně dodatečné izolace požární odolnost EI 60-120</t>
  </si>
  <si>
    <t>1102189145</t>
  </si>
  <si>
    <t>Protipožární trubní ucpávky kovové potrubí včetně dodatečné izolace prostup stěnou tloušťky 100 mm požární odolnost EI 60-120 D 33</t>
  </si>
  <si>
    <t>1255929832</t>
  </si>
  <si>
    <t>3+12</t>
  </si>
  <si>
    <t>727121102</t>
  </si>
  <si>
    <t>Protipožární manžeta D 40 mm z jedné strany dělící konstrukce požární odolnost EI 90</t>
  </si>
  <si>
    <t>1951351804</t>
  </si>
  <si>
    <t>Protipožární ochranné manžety z jedné strany dělící konstrukce požární odolnost EI 90 D 40</t>
  </si>
  <si>
    <t>727121104</t>
  </si>
  <si>
    <t>Protipožární manžeta D 63 mm z jedné strany dělící konstrukce požární odolnost EI 90</t>
  </si>
  <si>
    <t>-243675241</t>
  </si>
  <si>
    <t>Protipožární ochranné manžety z jedné strany dělící konstrukce požární odolnost EI 90 D 63</t>
  </si>
  <si>
    <t>727121105</t>
  </si>
  <si>
    <t>Protipožární manžeta D 75 mm z jedné strany dělící konstrukce požární odolnost EI 90</t>
  </si>
  <si>
    <t>2108843760</t>
  </si>
  <si>
    <t>Protipožární ochranné manžety z jedné strany dělící konstrukce požární odolnost EI 90 D 75</t>
  </si>
  <si>
    <t>20022-D.1.4.e-BV - 20022-D.1.4.e-BV - Stavební přípomoce, Bourací práce vodovod</t>
  </si>
  <si>
    <t>611325121</t>
  </si>
  <si>
    <t>Vápenocementová štuková omítka rýh ve stropech šířky do 150 mm</t>
  </si>
  <si>
    <t>869293848</t>
  </si>
  <si>
    <t>Vápenocementová omítka rýh štuková ve stropech, šířky rýhy do 150 mm</t>
  </si>
  <si>
    <t>55*0,15</t>
  </si>
  <si>
    <t>Mezisoučet vodovod</t>
  </si>
  <si>
    <t>25*0,15</t>
  </si>
  <si>
    <t>Mezisoučet hydrant</t>
  </si>
  <si>
    <t>504374202</t>
  </si>
  <si>
    <t>0,35*40</t>
  </si>
  <si>
    <t>Mezisoučet 200/350</t>
  </si>
  <si>
    <t>0,2*(150+25)</t>
  </si>
  <si>
    <t>Mezisoučet 150/150</t>
  </si>
  <si>
    <t>0,15*220</t>
  </si>
  <si>
    <t>Mezisoučet 100/100</t>
  </si>
  <si>
    <t>0,1*(60+40)</t>
  </si>
  <si>
    <t>0,15*400</t>
  </si>
  <si>
    <t>Mezisoučet bouání</t>
  </si>
  <si>
    <t>Součet vodovod</t>
  </si>
  <si>
    <t>-715822136</t>
  </si>
  <si>
    <t>974031132</t>
  </si>
  <si>
    <t>Vysekání rýh ve zdivu cihelném hl do 50 mm š do 70 mm</t>
  </si>
  <si>
    <t>1654213860</t>
  </si>
  <si>
    <t xml:space="preserve">Vysekání rýh ve zdivu cihelném na maltu vápennou nebo vápenocementovou  do hl. 50 mm a šířky do 70 mm</t>
  </si>
  <si>
    <t>974031143</t>
  </si>
  <si>
    <t>Vysekání rýh ve zdivu cihelném hl do 70 mm š do 100 mm</t>
  </si>
  <si>
    <t>772731817</t>
  </si>
  <si>
    <t xml:space="preserve">Vysekání rýh ve zdivu cihelném na maltu vápennou nebo vápenocementovou  do hl. 70 mm a šířky do 100 mm</t>
  </si>
  <si>
    <t>974031154</t>
  </si>
  <si>
    <t>Vysekání rýh ve zdivu cihelném hl do 100 mm š do 150 mm</t>
  </si>
  <si>
    <t>-1237473316</t>
  </si>
  <si>
    <t xml:space="preserve">Vysekání rýh ve zdivu cihelném na maltu vápennou nebo vápenocementovou  do hl. 100 mm a šířky do 150 mm</t>
  </si>
  <si>
    <t>974031165</t>
  </si>
  <si>
    <t>Vysekání rýh ve zdivu cihelném hl do 150 mm š do 200 mm</t>
  </si>
  <si>
    <t>1422777417</t>
  </si>
  <si>
    <t xml:space="preserve">Vysekání rýh ve zdivu cihelném na maltu vápennou nebo vápenocementovou  do hl. 150 mm a šířky do 200 mm</t>
  </si>
  <si>
    <t>150+25</t>
  </si>
  <si>
    <t>974031167.1</t>
  </si>
  <si>
    <t>Vysekání rýh ve zdivu cihelném hl do 250 mm š do 350 mm</t>
  </si>
  <si>
    <t>2011357984</t>
  </si>
  <si>
    <t xml:space="preserve">Vysekání rýh ve zdivu cihelném na maltu vápennou nebo vápenocementovou  do hl. 250 mm a šířky do 350 mm</t>
  </si>
  <si>
    <t>977151118</t>
  </si>
  <si>
    <t>Jádrové vrty diamantovými korunkami do D 100 mm do stavebních materiálů</t>
  </si>
  <si>
    <t>-140545185</t>
  </si>
  <si>
    <t>Jádrové vrty diamantovými korunkami do stavebních materiálů (železobetonu, betonu, cihel, obkladů, dlažeb, kamene) průměru přes 90 do 100 mm</t>
  </si>
  <si>
    <t>60*0,4</t>
  </si>
  <si>
    <t>D+M revizní dvířka 200/200 do zdiva , resp. SDK (AL rám + výplň sádrokarton)</t>
  </si>
  <si>
    <t>504007525</t>
  </si>
  <si>
    <t>D+M revizní dvířka 300/300 do zdiva , resp. SDK (AL rám + výplň sádrokarton)</t>
  </si>
  <si>
    <t>1246359095</t>
  </si>
  <si>
    <t>815221637</t>
  </si>
  <si>
    <t>516434726</t>
  </si>
  <si>
    <t>20,332*15</t>
  </si>
  <si>
    <t>485275846</t>
  </si>
  <si>
    <t>0,744</t>
  </si>
  <si>
    <t>54398650</t>
  </si>
  <si>
    <t>20,332-0,744</t>
  </si>
  <si>
    <t>-941021271</t>
  </si>
  <si>
    <t>20022-IN-D.1.4.g-E - 20022-IN-D.1.4.g - Elektroinstalace - INVESTIČNÍ NÁKLADY</t>
  </si>
  <si>
    <t xml:space="preserve">    741 - Elektroinstalace - silnoproud</t>
  </si>
  <si>
    <t>741</t>
  </si>
  <si>
    <t>Elektroinstalace - silnoproud</t>
  </si>
  <si>
    <t>R-741-A.00-1001</t>
  </si>
  <si>
    <t xml:space="preserve">D+M elektroinstalace Oprava budovy F1 -  viz samostatný výkaz</t>
  </si>
  <si>
    <t>-76078635</t>
  </si>
  <si>
    <t>D+M elektroinstalace viz samostatný výkaz</t>
  </si>
  <si>
    <t>R-741-A.00-1002</t>
  </si>
  <si>
    <t>D+M elektroinstalace ordinace v 1.NP - viz samostatný výkaz</t>
  </si>
  <si>
    <t>-1334958962</t>
  </si>
  <si>
    <t>20022-IN-D.1.4.h-SR - 20022-IN-D.1.4.h - Slaboproudé rozvody - INVESTIČNÍ NÁKLADY</t>
  </si>
  <si>
    <t xml:space="preserve">    742 - Elektroinstalace - slaboproud</t>
  </si>
  <si>
    <t>742</t>
  </si>
  <si>
    <t>Elektroinstalace - slaboproud</t>
  </si>
  <si>
    <t>R-742-A.00-1001</t>
  </si>
  <si>
    <t>D+M "Poplachový zabezpečovací a tísňový systém /PZTS/
Systém kotroly vstupu /SKV/" viz samostatný výkaz</t>
  </si>
  <si>
    <t>-1132124644</t>
  </si>
  <si>
    <t>R-742-A.00-1002</t>
  </si>
  <si>
    <t xml:space="preserve">D+M  Strukturovaný kabelážní systém /SKS/  viz samostatný výkaz</t>
  </si>
  <si>
    <t>-269075124</t>
  </si>
  <si>
    <t>R-742-A.00-1003</t>
  </si>
  <si>
    <t xml:space="preserve">D+M "Poplachový zabezpečovací a tísňový systém /PZTS/
Systém kotroly vstupu /SKV/" - lékař  viz samostatný výkaz</t>
  </si>
  <si>
    <t>1775346087</t>
  </si>
  <si>
    <t>R-742-A.00-1004</t>
  </si>
  <si>
    <t xml:space="preserve">D+M Strukturovaný kabelážní systém /SKS/ - lékař   viz samostatný výkaz</t>
  </si>
  <si>
    <t>-1356847172</t>
  </si>
  <si>
    <t>20022A-IN-S - 20022A-IN-S - Sanace suterénního zdiva-venkovní část</t>
  </si>
  <si>
    <t xml:space="preserve">    5 - Komunikace pozemní</t>
  </si>
  <si>
    <t xml:space="preserve">    8 - Trubní vedení</t>
  </si>
  <si>
    <t>113106121</t>
  </si>
  <si>
    <t>Rozebrání dlažeb z betonových nebo kamenných dlaždic komunikací pro pěší ručně</t>
  </si>
  <si>
    <t>784209921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</si>
  <si>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</si>
  <si>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1,75*(25,25)</t>
  </si>
  <si>
    <t>2,15*18,7</t>
  </si>
  <si>
    <t>0,5*(15+14,5)</t>
  </si>
  <si>
    <t>0,7*(4,2)</t>
  </si>
  <si>
    <t>132251102</t>
  </si>
  <si>
    <t xml:space="preserve">Hloubení rýh nezapažených  š do 800 mm v hornině třídy těžitelnosti I, skupiny 3 objem do 50 m3 strojně</t>
  </si>
  <si>
    <t>446639014</t>
  </si>
  <si>
    <t>Hloubení nezapažených rýh šířky do 800 mm strojně s urovnáním dna do předepsaného profilu a spádu v hornině třídy těžitelnosti I skupiny 3 přes 20 do 50 m3</t>
  </si>
  <si>
    <t>6*0,8*2</t>
  </si>
  <si>
    <t>132251104</t>
  </si>
  <si>
    <t xml:space="preserve">Hloubení rýh nezapažených  š do 800 mm v hornině třídy těžitelnosti I, skupiny 3 objem přes 100 m3 strojně</t>
  </si>
  <si>
    <t>618458943</t>
  </si>
  <si>
    <t>Hloubení nezapažených rýh šířky do 800 mm strojně s urovnáním dna do předepsaného profilu a spádu v hornině třídy těžitelnosti I skupiny 3 přes 100 m3</t>
  </si>
  <si>
    <t>1,2*1,8*(26,5+19)</t>
  </si>
  <si>
    <t>1,4*2*(16,5+11,5)</t>
  </si>
  <si>
    <t>Vodorovné přemístění do 10000 m výkopku/sypaniny z horniny třídy těžitelnosti I, skupiny 1 až 3 (resp. skládky zhotovitele)</t>
  </si>
  <si>
    <t>-2079622086</t>
  </si>
  <si>
    <t xml:space="preserve">Vodorovné přemístění výkopku nebo sypaniny po suchu na obvyklém dopravním prostředku, bez naložení výkopku, avšak se složením bez rozhrnutí z horniny třídy těžitelnosti I skupiny 1 až 3 na vzdálenost přes 9 000 do 10 000 m  (resp. skládky zhotovitele)</t>
  </si>
  <si>
    <t>176,68+9,6</t>
  </si>
  <si>
    <t>-2051362388</t>
  </si>
  <si>
    <t>(176,680+9,6)*1,7</t>
  </si>
  <si>
    <t>-235166794</t>
  </si>
  <si>
    <t>Mezisoučet potrubí DN 150</t>
  </si>
  <si>
    <t>1,2*1,3*(26,5+19)</t>
  </si>
  <si>
    <t>1,4*1,4*(16,5+11,5)</t>
  </si>
  <si>
    <t>-589648319</t>
  </si>
  <si>
    <t>štěrkopísek netříděný zásypový vč. dopravy
(popř. zhutnitelný nenamrzavý materiál)</t>
  </si>
  <si>
    <t>125,860*1,7</t>
  </si>
  <si>
    <t>8,6*1,7</t>
  </si>
  <si>
    <t>181311103.cz</t>
  </si>
  <si>
    <t>Rozprostření ornice tl vrstvy do 200 mm v rovině nebo ve svahu do 1:5 ručně vč. dodání</t>
  </si>
  <si>
    <t>691990960</t>
  </si>
  <si>
    <t>Rozprostření a urovnání ornice v rovině nebo ve svahu sklonu do 1:5 ručně při souvislé ploše, tl. vrstvy do 200 mm, vč. dodání</t>
  </si>
  <si>
    <t>181411131</t>
  </si>
  <si>
    <t>Založení parkového trávníku výsevem plochy do 1000 m2 v rovině a ve svahu do 1:5</t>
  </si>
  <si>
    <t>628627223</t>
  </si>
  <si>
    <t>Založení trávníku na půdě předem připravené plochy do 1000 m2 výsevem včetně utažení parkového v rovině nebo na svahu do 1:5</t>
  </si>
  <si>
    <t>00572410</t>
  </si>
  <si>
    <t>osivo směs travní parková</t>
  </si>
  <si>
    <t>-1581175574</t>
  </si>
  <si>
    <t>100*0,015 'Přepočtené koeficientem množství</t>
  </si>
  <si>
    <t>184802111</t>
  </si>
  <si>
    <t>Chemické odplevelení před založením kultury nad 20 m2 postřikem na široko v rovině a svahu do 1:5</t>
  </si>
  <si>
    <t>1089634184</t>
  </si>
  <si>
    <t xml:space="preserve">Chemické odplevelení půdy před založením kultury, trávníku nebo zpevněných ploch  o výměře jednotlivě přes 20 m2 v rovině nebo na svahu do 1:5 postřikem na široko</t>
  </si>
  <si>
    <t>212751105.cz</t>
  </si>
  <si>
    <t>Trativody z drenážních a melioračních trubek pro meliorace, dočasné nebo odlehčovací drenáže se zřízením betonového lože pod trubky a s jejich obsypem v otevřeném výkopu trubka flexibilní PVC-U SN 4 celoperforovaná 360° DN 125</t>
  </si>
  <si>
    <t>1345694998</t>
  </si>
  <si>
    <t>25,5+16+15+13,5</t>
  </si>
  <si>
    <t>Komunikace pozemní</t>
  </si>
  <si>
    <t>564831111</t>
  </si>
  <si>
    <t>Podklad ze štěrkodrtě ŠD tl 100 mm</t>
  </si>
  <si>
    <t>-653744200</t>
  </si>
  <si>
    <t xml:space="preserve">Podklad ze štěrkodrti ŠD  s rozprostřením a zhutněním, po zhutnění tl. 100 mm</t>
  </si>
  <si>
    <t>102,083</t>
  </si>
  <si>
    <t>596811121</t>
  </si>
  <si>
    <t>Kladení betonové dlažby komunikací pro pěší do lože z kameniva vel do 0,09 m2 plochy do 100 m2</t>
  </si>
  <si>
    <t>-1156041394</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</si>
  <si>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</si>
  <si>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LGB.1218720</t>
  </si>
  <si>
    <t>dlažba desková betonová 50x50x5cm šedá</t>
  </si>
  <si>
    <t>-1626438753</t>
  </si>
  <si>
    <t>622331121</t>
  </si>
  <si>
    <t>Cementová omítka hladká jednovrstvá vnějších stěn nanášená ručně</t>
  </si>
  <si>
    <t>-413390360</t>
  </si>
  <si>
    <t xml:space="preserve">Omítka cementová vnějších ploch  nanášená ručně jednovrstvá, tloušťky do 15 mm hladká stěn</t>
  </si>
  <si>
    <t>1,45*(10,725+15,1+14,91+1,4+1,4+26)</t>
  </si>
  <si>
    <t>629995101</t>
  </si>
  <si>
    <t>Očištění vnějších ploch tlakovou vodou</t>
  </si>
  <si>
    <t>-53055328</t>
  </si>
  <si>
    <t>Očištění vnějších ploch tlakovou vodou omytím</t>
  </si>
  <si>
    <t>Trubní vedení</t>
  </si>
  <si>
    <t>871315221</t>
  </si>
  <si>
    <t>Kanalizační potrubí z tvrdého PVC jednovrstvé tuhost třídy SN8 DN 160 vč. podsypu, obsypu pískem</t>
  </si>
  <si>
    <t>1085683616</t>
  </si>
  <si>
    <t>Kanalizační potrubí z tvrdého PVC v otevřeném výkopu ve sklonu do 20 %, hladkého plnostěnného jednovrstvého, tuhost třídy SN 8 DN 160 vč. podsypu, obsypu pískem</t>
  </si>
  <si>
    <t>895270012</t>
  </si>
  <si>
    <t>Proplachovací a kontrolní šachta z PVC-U vnější průměr 315 mm pro drenáže budov bez lapače písku užitné výšky 650 mm</t>
  </si>
  <si>
    <t>-1965069064</t>
  </si>
  <si>
    <t>Proplachovací a kontrolní šachta z PVC-U pro drenáže budov vnějšího průměru 315 mm pro napojení potrubí DN 200 bez lapače písku užitné výšky 650 mm</t>
  </si>
  <si>
    <t>895270021</t>
  </si>
  <si>
    <t>Proplachovací a kontrolní šachta z PVC-U vnější průměr 315 mm pro drenáže budov šachtové prodloužení světlé hloubky 800 mm</t>
  </si>
  <si>
    <t>1981751712</t>
  </si>
  <si>
    <t>Proplachovací a kontrolní šachta z PVC-U pro drenáže budov vnějšího průměru 315 mm šachtové prodloužení světlé hloubky 800 mm</t>
  </si>
  <si>
    <t>895270051</t>
  </si>
  <si>
    <t>Proplachovací a kontrolní šachta z PVC-U vnější průměr 315 mm pro drenáže budov poklop litinový pro třídu zatížení B 125</t>
  </si>
  <si>
    <t>177959288</t>
  </si>
  <si>
    <t>Proplachovací a kontrolní šachta z PVC-U pro drenáže budov vnějšího průměru 315 mm poklop litinový bez ventilace pro třídu zatížení B 125</t>
  </si>
  <si>
    <t>895270067</t>
  </si>
  <si>
    <t>Příplatek k rourám proplachovací a kontrolní šachty z PVC-U vnější průměr 315 mm pro drenáže budov za uříznutí šachtové roury</t>
  </si>
  <si>
    <t>1876864693</t>
  </si>
  <si>
    <t>Proplachovací a kontrolní šachta z PVC-U pro drenáže budov vnějšího průměru 315 mm Příplatek k ceně -0021 za uříznutí šachtového prodloužení</t>
  </si>
  <si>
    <t>R-8-A.00-1010</t>
  </si>
  <si>
    <t>D+M Plastová typová vsakovací šachta prům.800mm hl. 2.000mm</t>
  </si>
  <si>
    <t>1961576244</t>
  </si>
  <si>
    <t>919726122</t>
  </si>
  <si>
    <t>Geotextilie pro ochranu, separaci a filtraci netkaná měrná hmotnost do 300 g/m2</t>
  </si>
  <si>
    <t>246198622</t>
  </si>
  <si>
    <t>Geotextilie netkaná pro ochranu, separaci nebo filtraci měrná hmotnost přes 200 do 300 g/m2</t>
  </si>
  <si>
    <t>97,349*1,12</t>
  </si>
  <si>
    <t>961044111</t>
  </si>
  <si>
    <t>Bourání základů z betonu prostého</t>
  </si>
  <si>
    <t>316908649</t>
  </si>
  <si>
    <t xml:space="preserve">Bourání základů z betonu  prostého</t>
  </si>
  <si>
    <t>0,5*1,2*3,8</t>
  </si>
  <si>
    <t>0,45*1,2*(3,5+3,5+2,5+1,5)</t>
  </si>
  <si>
    <t>-1116580583</t>
  </si>
  <si>
    <t>967031732</t>
  </si>
  <si>
    <t>Přisekání plošné zdiva z cihel pálených na MV nebo MVC tl do 100 mm</t>
  </si>
  <si>
    <t>489353055</t>
  </si>
  <si>
    <t xml:space="preserve">Přisekání (špicování) plošné nebo rovných ostění zdiva z cihel pálených  plošné, na maltu vápennou nebo vápenocementovou, tl. na maltu vápennou nebo vápenocementovou, tl. do 100 mm</t>
  </si>
  <si>
    <t>1,2*(10,725+15,1+14,91+1,4+1,4+26)/2</t>
  </si>
  <si>
    <t xml:space="preserve">Mezisoučet plošné přisekání vnějšího zdiva pod hydroizolaci z 50% </t>
  </si>
  <si>
    <t>979054441</t>
  </si>
  <si>
    <t>Očištění vybouraných z desek nebo dlaždic s původním spárováním z kameniva těženého</t>
  </si>
  <si>
    <t>1707488516</t>
  </si>
  <si>
    <t>Očištění vybouraných prvků komunikací od spojovacího materiálu s odklizením a uložením očištěných hmot a spojovacího materiálu na skládku na vzdálenost do 10 m dlaždic, desek nebo tvarovek s původním vyplněním spár kamenivem těženým</t>
  </si>
  <si>
    <t>102,083-25</t>
  </si>
  <si>
    <t>997013111</t>
  </si>
  <si>
    <t>Vnitrostaveništní doprava suti a vybouraných hmot pro budovy v do 6 m s použitím mechanizace</t>
  </si>
  <si>
    <t>1162626682</t>
  </si>
  <si>
    <t xml:space="preserve">Vnitrostaveništní doprava suti a vybouraných hmot  vodorovně do 50 m svisle s použitím mechanizace pro budovy a haly výšky do 6 m</t>
  </si>
  <si>
    <t>-1322805332</t>
  </si>
  <si>
    <t>22,8</t>
  </si>
  <si>
    <t>Mezisoučet beton</t>
  </si>
  <si>
    <t>13,2+7,635+5,594+0,986</t>
  </si>
  <si>
    <t>Mezisoučet cihly,obklady</t>
  </si>
  <si>
    <t>0,454</t>
  </si>
  <si>
    <t>Mezisoučet živice</t>
  </si>
  <si>
    <t>0,428</t>
  </si>
  <si>
    <t>Mezisoučet SDK, objem</t>
  </si>
  <si>
    <t xml:space="preserve">Příplatek k odvozu suti a vybouraných hmot na skládku ZKD 1 km přes 1 km  (resp. skládky zhotovitele)</t>
  </si>
  <si>
    <t>-709875886</t>
  </si>
  <si>
    <t>51,097*15</t>
  </si>
  <si>
    <t>-47663034</t>
  </si>
  <si>
    <t>-286774149</t>
  </si>
  <si>
    <t>445617573</t>
  </si>
  <si>
    <t>-904110882</t>
  </si>
  <si>
    <t>998011001</t>
  </si>
  <si>
    <t>Přesun hmot pro budovy zděné v do 6 m</t>
  </si>
  <si>
    <t>500316460</t>
  </si>
  <si>
    <t xml:space="preserve">Přesun hmot pro budovy občanské výstavby, bydlení, výrobu a služby  s nosnou svislou konstrukcí zděnou z cihel, tvárnic nebo kamene vodorovná dopravní vzdálenost do 100 m pro budovy výšky do 6 m</t>
  </si>
  <si>
    <t>58019406</t>
  </si>
  <si>
    <t>-862116818</t>
  </si>
  <si>
    <t>100,826*0,00035 'Přepočtené koeficientem množství</t>
  </si>
  <si>
    <t>711131821</t>
  </si>
  <si>
    <t>Odstranění izolace proti zemní vlhkosti svislé</t>
  </si>
  <si>
    <t>-1982613826</t>
  </si>
  <si>
    <t xml:space="preserve">Odstranění izolace proti zemní vlhkosti  na ploše svislé S</t>
  </si>
  <si>
    <t>-461322545</t>
  </si>
  <si>
    <t>100,826*1,1*2</t>
  </si>
  <si>
    <t>62853004</t>
  </si>
  <si>
    <t>pás asfaltový natavitelný modifikovaný SBS tl 4,0mm s vložkou ze skleněné tkaniny a spalitelnou PE fólií nebo jemnozrnný minerálním posypem na horním povrchu</t>
  </si>
  <si>
    <t>-1175539685</t>
  </si>
  <si>
    <t>232,907435714019*1,05 'Přepočtené koeficientem množství</t>
  </si>
  <si>
    <t>711161383</t>
  </si>
  <si>
    <t>Izolace proti zemní vlhkosti nopovou fólií ukončení horní lištou</t>
  </si>
  <si>
    <t>-2143923787</t>
  </si>
  <si>
    <t>Izolace proti zemní vlhkosti a beztlakové vodě nopovými fóliemi ostatní ukončení izolace lištou</t>
  </si>
  <si>
    <t>26+14,91+1,5+1,5+15,1+10,72</t>
  </si>
  <si>
    <t>711491273</t>
  </si>
  <si>
    <t>Provedení izolace proti tlakové vodě svislé z nopové folie</t>
  </si>
  <si>
    <t>1010564315</t>
  </si>
  <si>
    <t xml:space="preserve">Provedení izolace proti povrchové a podpovrchové tlakové vodě ostatní  na ploše svislé S z nopové fólie</t>
  </si>
  <si>
    <t>28323005</t>
  </si>
  <si>
    <t>fólie profilovaná (nopová) drenážní HDPE s výškou nopů 8mm</t>
  </si>
  <si>
    <t>-952061174</t>
  </si>
  <si>
    <t>100,826*1,2 'Přepočtené koeficientem množství</t>
  </si>
  <si>
    <t>998711101</t>
  </si>
  <si>
    <t>Přesun hmot tonážní pro izolace proti vodě, vlhkosti a plynům v objektech výšky do 6 m</t>
  </si>
  <si>
    <t>-680675488</t>
  </si>
  <si>
    <t xml:space="preserve">Přesun hmot pro izolace proti vodě, vlhkosti a plynům  stanovený z hmotnosti přesunovaného materiálu vodorovná dopravní vzdálenost do 50 m v objektech výšky do 6 m</t>
  </si>
  <si>
    <t>713131145</t>
  </si>
  <si>
    <t>Montáž izolace tepelné stěn a základů lepením bodově rohoží, pásů, dílců, desek</t>
  </si>
  <si>
    <t>282060085</t>
  </si>
  <si>
    <t>Montáž tepelné izolace stěn rohožemi, pásy, deskami, dílci, bloky (izolační materiál ve specifikaci) lepením bodově</t>
  </si>
  <si>
    <t>28376355</t>
  </si>
  <si>
    <t>deska perimetrická spodních staveb, podlah a plochých střech 200kPa λ=0,034 tl 120mm</t>
  </si>
  <si>
    <t>-2047267808</t>
  </si>
  <si>
    <t>998713101</t>
  </si>
  <si>
    <t>Přesun hmot tonážní pro izolace tepelné v objektech v do 6 m</t>
  </si>
  <si>
    <t>-1136166730</t>
  </si>
  <si>
    <t>Přesun hmot pro izolace tepelné stanovený z hmotnosti přesunovaného materiálu vodorovná dopravní vzdálenost do 50 m v objektech výšky do 6 m</t>
  </si>
  <si>
    <t xml:space="preserve">D+M provizorní ocelové schodiště, povrch.úprava žár.zinek,  podrobný popis viz v.č. D.1.1.01.b-03, po ukončení prací demontáž</t>
  </si>
  <si>
    <t>667750000</t>
  </si>
  <si>
    <t>20022-NI - 20022-NI - NEINVESTIČNÍ NÁKLADY - Oprava budovy F1</t>
  </si>
  <si>
    <t>20022-NI-VRN - 20022-NI-VRN - Vedlejší rozpočtové náklady- NEINVESTIČNÍ NÁKLADY</t>
  </si>
  <si>
    <t>-200380299</t>
  </si>
  <si>
    <t>1442739126</t>
  </si>
  <si>
    <t>686502999</t>
  </si>
  <si>
    <t>40347440</t>
  </si>
  <si>
    <t>20022-d.1.1,2-NEI - 20022- D.1.1,2-NEI - Stavební část - NEINVESTIČNÍ NÁKLADY</t>
  </si>
  <si>
    <t>20022-D.1.1,2-NEI-B - 20022-D.1.1,2-NEI-B - Bourací práce - NEINVESTIČNÍ NÁKLADY</t>
  </si>
  <si>
    <t>619991001.1</t>
  </si>
  <si>
    <t xml:space="preserve">Zakrytí vnitřních ploch před znečištěním  včetně pozdějšího odkrytí oken fólií přilepenou lepící páskou</t>
  </si>
  <si>
    <t>1035753020</t>
  </si>
  <si>
    <t>4*(12*2,94)</t>
  </si>
  <si>
    <t>4*(8*1,26)</t>
  </si>
  <si>
    <t>4*(8*3,62)</t>
  </si>
  <si>
    <t>65+50</t>
  </si>
  <si>
    <t>-1048936541</t>
  </si>
  <si>
    <t>500*5</t>
  </si>
  <si>
    <t>1877969044</t>
  </si>
  <si>
    <t>2,35*2,6</t>
  </si>
  <si>
    <t>-0,8*2</t>
  </si>
  <si>
    <t>2,35*2,6-1,45*2,1</t>
  </si>
  <si>
    <t>2,35*2,58</t>
  </si>
  <si>
    <t>19,31</t>
  </si>
  <si>
    <t>21,25</t>
  </si>
  <si>
    <t>-891409597</t>
  </si>
  <si>
    <t>2,35*2,58*2</t>
  </si>
  <si>
    <t>-1,45*2*2</t>
  </si>
  <si>
    <t>-2,35*0,6</t>
  </si>
  <si>
    <t>7,4</t>
  </si>
  <si>
    <t>567320506</t>
  </si>
  <si>
    <t>23,65*0,2</t>
  </si>
  <si>
    <t xml:space="preserve">Mezisoučet ostění, nadpraží dveří  - 4NP</t>
  </si>
  <si>
    <t>35,69*0,2</t>
  </si>
  <si>
    <t>Mezisoučet ostění 3NP</t>
  </si>
  <si>
    <t>34,83*0,2+0,4</t>
  </si>
  <si>
    <t>Mezisoučet ostění 2np</t>
  </si>
  <si>
    <t>1*2,35*0,3+0,5</t>
  </si>
  <si>
    <t>8,6*0,2</t>
  </si>
  <si>
    <t>0,2*0,9*2,35</t>
  </si>
  <si>
    <t xml:space="preserve">Mezisoučet 124   1NP</t>
  </si>
  <si>
    <t>0,8+1,2</t>
  </si>
  <si>
    <t>0,15*(2+2+0,8)*0,25*6</t>
  </si>
  <si>
    <t>962032231</t>
  </si>
  <si>
    <t>Bourání zdiva z cihel pálených nebo vápenopískových na MV nebo MVC přes 1 m3</t>
  </si>
  <si>
    <t>817905074</t>
  </si>
  <si>
    <t xml:space="preserve">Bourání zdiva nadzákladového z cihel nebo tvárnic  z cihel pálených nebo vápenopískových, na maltu vápennou nebo vápenocementovou, objemu přes 1 m3</t>
  </si>
  <si>
    <t>0,5*1,2*2,4</t>
  </si>
  <si>
    <t>0,5</t>
  </si>
  <si>
    <t>0,7</t>
  </si>
  <si>
    <t>0,45</t>
  </si>
  <si>
    <t>0,2*5*2,55</t>
  </si>
  <si>
    <t>-0,2*(1,6+1,4)</t>
  </si>
  <si>
    <t>Mezisoučet 132 1NP</t>
  </si>
  <si>
    <t>0,2*(5*2,55)</t>
  </si>
  <si>
    <t>Mezisoučet 137 1NP</t>
  </si>
  <si>
    <t>-479274476</t>
  </si>
  <si>
    <t>2,35*0,6*2*3</t>
  </si>
  <si>
    <t>6,92</t>
  </si>
  <si>
    <t>78713044</t>
  </si>
  <si>
    <t>522,60*0,11</t>
  </si>
  <si>
    <t>(403,4+110)*0,11</t>
  </si>
  <si>
    <t>Mezisoučet 3NP bez schodiště</t>
  </si>
  <si>
    <t>488,7*0,11</t>
  </si>
  <si>
    <t>(77,4+410)*0,11</t>
  </si>
  <si>
    <t>27,92</t>
  </si>
  <si>
    <t>Mezisoučet podesty</t>
  </si>
  <si>
    <t>283892331</t>
  </si>
  <si>
    <t>Mezisoučet 3np bez schodiště</t>
  </si>
  <si>
    <t>1,9+4,3+6+25,3</t>
  </si>
  <si>
    <t>14,8+12,5+50,1</t>
  </si>
  <si>
    <t>27,97</t>
  </si>
  <si>
    <t>965081601</t>
  </si>
  <si>
    <t xml:space="preserve">Odsekání soklíků  včetně otlučení podkladní omítky až na zdivo schodišťových</t>
  </si>
  <si>
    <t>718983013</t>
  </si>
  <si>
    <t>59,05</t>
  </si>
  <si>
    <t>Mezisoučet schodiště</t>
  </si>
  <si>
    <t>486331652</t>
  </si>
  <si>
    <t>7,12+6,5+7,6+13,18+8,86+14,1+3,55+1,9+1,9+2,1</t>
  </si>
  <si>
    <t>Mezisoučet 4NP bez schodiště</t>
  </si>
  <si>
    <t>9,83+20,85</t>
  </si>
  <si>
    <t>Mezisoučet chodba 3NP bez schodiště</t>
  </si>
  <si>
    <t>27,54</t>
  </si>
  <si>
    <t>Mezisoučet 2np bez schodiště</t>
  </si>
  <si>
    <t>6,26+8,64+32,9</t>
  </si>
  <si>
    <t>Mezisoučet 1 np bez schodiště</t>
  </si>
  <si>
    <t>58,57</t>
  </si>
  <si>
    <t>968062245</t>
  </si>
  <si>
    <t>Vybourání dřevěných rámů oken jednoduchých včetně křídel pl do 2 m2</t>
  </si>
  <si>
    <t>1313929693</t>
  </si>
  <si>
    <t xml:space="preserve">Vybourání dřevěných rámů oken s křídly, dveřních zárubní, vrat, stěn, ostění nebo obkladů  rámů oken s křídly jednoduchých, plochy do 2 m2</t>
  </si>
  <si>
    <t>199243346</t>
  </si>
  <si>
    <t>17*0,8*2</t>
  </si>
  <si>
    <t xml:space="preserve">Mezisoučet dveře 800/1970   4NP</t>
  </si>
  <si>
    <t>22*0,8*2</t>
  </si>
  <si>
    <t>20*0,8*2</t>
  </si>
  <si>
    <t>23*0,8*2</t>
  </si>
  <si>
    <t>7*0,8*2</t>
  </si>
  <si>
    <t xml:space="preserve">Mezisoučet  1PP</t>
  </si>
  <si>
    <t>968072456</t>
  </si>
  <si>
    <t>Vybourání kovových dveřních zárubní pl přes 2 m2</t>
  </si>
  <si>
    <t>-933677946</t>
  </si>
  <si>
    <t xml:space="preserve">Vybourání kovových rámů oken s křídly, dveřních zárubní, vrat, stěn, ostění nebo obkladů  dveřních zárubní, plochy přes 2 m2</t>
  </si>
  <si>
    <t>1,45*2,1</t>
  </si>
  <si>
    <t>1,45*1,97*2+2,4*2,4</t>
  </si>
  <si>
    <t>3*1,45*2</t>
  </si>
  <si>
    <t>3*1,25*2</t>
  </si>
  <si>
    <t>2,7*2,5</t>
  </si>
  <si>
    <t>1000582935</t>
  </si>
  <si>
    <t>(0,6*0,85*0,3)*2</t>
  </si>
  <si>
    <t>Mezisoučet pro hydrant - 4NP</t>
  </si>
  <si>
    <t>(0,6*0,85*0,3)*1</t>
  </si>
  <si>
    <t>Mezisoučet pro hydrant - 3NP</t>
  </si>
  <si>
    <t>0,6*1,55*0,25</t>
  </si>
  <si>
    <t>Mezisoučet rozvaděč - 3NP</t>
  </si>
  <si>
    <t>0,6*1,55*0,25*2</t>
  </si>
  <si>
    <t>Mezisoučet rozvaděč 2np</t>
  </si>
  <si>
    <t>0,65*0,85*0,2</t>
  </si>
  <si>
    <t>Mezisoučet hydrant 2np</t>
  </si>
  <si>
    <t>0,65*0,85*0,3</t>
  </si>
  <si>
    <t>Mezisoučet hydrant 1 NP</t>
  </si>
  <si>
    <t>0,65*1,55*0,25</t>
  </si>
  <si>
    <t>Mezisoučet rozvaděč 1.NP</t>
  </si>
  <si>
    <t>978011141</t>
  </si>
  <si>
    <t>Otlučení (osekání) vnitřní vápenné nebo vápenocementové omítky stropů v rozsahu do 30 %</t>
  </si>
  <si>
    <t>-605692457</t>
  </si>
  <si>
    <t>Otlučení vápenných nebo vápenocementových omítek vnitřních ploch stropů, v rozsahu přes 10 do 30 %</t>
  </si>
  <si>
    <t>523,5</t>
  </si>
  <si>
    <t>978013141</t>
  </si>
  <si>
    <t>Otlučení (osekání) vnitřní vápenné nebo vápenocementové omítky stěn v rozsahu do 30 %</t>
  </si>
  <si>
    <t>388588346</t>
  </si>
  <si>
    <t>Otlučení vápenných nebo vápenocementových omítek vnitřních ploch stěn s vyškrabáním spar, s očištěním zdiva, v rozsahu přes 10 do 30 %</t>
  </si>
  <si>
    <t>843,34-492</t>
  </si>
  <si>
    <t>-966042531</t>
  </si>
  <si>
    <t>1,5*(0,8+0,8)</t>
  </si>
  <si>
    <t>Mezisoučet 4.36 - 4NP</t>
  </si>
  <si>
    <t>1,5*(2,2+1,65)</t>
  </si>
  <si>
    <t>2,25</t>
  </si>
  <si>
    <t xml:space="preserve">Mezisoučet 3.51 - 3NP  </t>
  </si>
  <si>
    <t>79,92</t>
  </si>
  <si>
    <t>43,75+6</t>
  </si>
  <si>
    <t>R-766-A.00-1001</t>
  </si>
  <si>
    <t>Odstranění dřevěného obkladu vč. odvozu alikvidace</t>
  </si>
  <si>
    <t>940732607</t>
  </si>
  <si>
    <t>R-769-A.00-1001</t>
  </si>
  <si>
    <t>Demontáž pláště výtahu vč. odovozu a likvidace (2,35*3,2-1*2)</t>
  </si>
  <si>
    <t>-1525217379</t>
  </si>
  <si>
    <t>1*4</t>
  </si>
  <si>
    <t>R-9-A.00-2004</t>
  </si>
  <si>
    <t xml:space="preserve">Ochrana stavebních konstrukcí a samostatných prvků před poškozením vč.pozdějšího odstranění </t>
  </si>
  <si>
    <t>-836247362</t>
  </si>
  <si>
    <t>R-9-A.00-7001</t>
  </si>
  <si>
    <t>Odstranění pákových otvíračů oken vč. likvidace</t>
  </si>
  <si>
    <t>-1318848210</t>
  </si>
  <si>
    <t>997013214</t>
  </si>
  <si>
    <t>Vnitrostaveništní doprava suti a vybouraných hmot pro budovy v do 15 m ručně</t>
  </si>
  <si>
    <t>291642856</t>
  </si>
  <si>
    <t xml:space="preserve">Vnitrostaveništní doprava suti a vybouraných hmot  vodorovně do 50 m svisle ručně pro budovy a haly výšky přes 12 do 15 m</t>
  </si>
  <si>
    <t>997013312</t>
  </si>
  <si>
    <t>Montáž a demontáž shozu suti v do 20 m</t>
  </si>
  <si>
    <t>1024542227</t>
  </si>
  <si>
    <t>Doprava suti shozem montáž a demontáž shozu výšky přes 10 do 20 m</t>
  </si>
  <si>
    <t>997013322</t>
  </si>
  <si>
    <t>Příplatek k shozu suti v do 20 m za první a ZKD den použití</t>
  </si>
  <si>
    <t>1149444543</t>
  </si>
  <si>
    <t>Doprava suti shozem montáž a demontáž shozu výšky Příplatek za první a každý další den použití shozu k ceně -3312</t>
  </si>
  <si>
    <t>15,000*60</t>
  </si>
  <si>
    <t>395432504</t>
  </si>
  <si>
    <t>997013509.cz</t>
  </si>
  <si>
    <t>Příplatek k odvozu suti a vybouraných hmot na skládku ZKD 1 km přes 1 km-resp. skládku zhotovitele</t>
  </si>
  <si>
    <t>2006275978</t>
  </si>
  <si>
    <t>682,474*15</t>
  </si>
  <si>
    <t>-178210815</t>
  </si>
  <si>
    <t>2,416+5,036</t>
  </si>
  <si>
    <t>-12499445</t>
  </si>
  <si>
    <t>-1164234121</t>
  </si>
  <si>
    <t>-1081207755</t>
  </si>
  <si>
    <t>819960288</t>
  </si>
  <si>
    <t>548,352</t>
  </si>
  <si>
    <t>-539440505</t>
  </si>
  <si>
    <t>6,89+3,214+46,192+13,662+3,035</t>
  </si>
  <si>
    <t>1573563185</t>
  </si>
  <si>
    <t>8,85+9,118</t>
  </si>
  <si>
    <t>0,531+2,083+5,235+3,513+2,178+2,36</t>
  </si>
  <si>
    <t>-514006083</t>
  </si>
  <si>
    <t>304252436</t>
  </si>
  <si>
    <t>5+18,6+18,1+18,1+17,9+36,6+18,1+18,4+14,6+18+18,1+18,4+18,6+18,2+18+16,8+25,9+17,9+18,1+18+18,7</t>
  </si>
  <si>
    <t>403,4</t>
  </si>
  <si>
    <t>488,7-64,1-4,5-13,9-32,5</t>
  </si>
  <si>
    <t>410-27,98</t>
  </si>
  <si>
    <t>763111811</t>
  </si>
  <si>
    <t>Demontáž SDK příčky s jednoduchou ocelovou nosnou konstrukcí opláštění jednoduché</t>
  </si>
  <si>
    <t>673890278</t>
  </si>
  <si>
    <t xml:space="preserve">Demontáž příček ze sádrokartonových desek  s nosnou konstrukcí z ocelových profilů jednoduchých, opláštění jednoduché</t>
  </si>
  <si>
    <t>763111812</t>
  </si>
  <si>
    <t>Demontáž SDK příčky s jednoduchou ocelovou nosnou konstrukcí opláštění dvojité</t>
  </si>
  <si>
    <t>-503100375</t>
  </si>
  <si>
    <t xml:space="preserve">Demontáž příček ze sádrokartonových desek  s nosnou konstrukcí z ocelových profilů jednoduchých, opláštění dvojité</t>
  </si>
  <si>
    <t>11,229</t>
  </si>
  <si>
    <t>9,28+1*2+3*2,58</t>
  </si>
  <si>
    <t>763121811</t>
  </si>
  <si>
    <t>Demontáž SDK předsazené/šachtové stěny s jednoduchou nosnou kcí opláštění jednoduché</t>
  </si>
  <si>
    <t>476327502</t>
  </si>
  <si>
    <t xml:space="preserve">Demontáž předsazených nebo šachtových stěn ze sádrokartonových desek  s nosnou konstrukcí z ocelových profilů jednoduchých, opláštění jednoduché</t>
  </si>
  <si>
    <t>2,58*3+0,8*2,56+5</t>
  </si>
  <si>
    <t>763131821</t>
  </si>
  <si>
    <t>Demontáž SDK podhledu s dvouvrstvou nosnou kcí z ocelových profilů opláštění jednoduché</t>
  </si>
  <si>
    <t>1226707666</t>
  </si>
  <si>
    <t xml:space="preserve">Demontáž podhledu nebo samostatného požárního předělu ze sádrokartonových desek  s nosnou konstrukcí dvouvrstvou z ocelových profilů, opláštění jednoduché</t>
  </si>
  <si>
    <t>27,95</t>
  </si>
  <si>
    <t>763411811.1</t>
  </si>
  <si>
    <t xml:space="preserve">Demontáž sanitárních příček a dveří  pro zpětné použití</t>
  </si>
  <si>
    <t>347479698</t>
  </si>
  <si>
    <t>-1310353533</t>
  </si>
  <si>
    <t>766691915</t>
  </si>
  <si>
    <t>Vyvěšení nebo zavěšení dřevěných křídel dveří pl přes 2 m2</t>
  </si>
  <si>
    <t>-2040647687</t>
  </si>
  <si>
    <t xml:space="preserve">Ostatní práce  vyvěšení nebo zavěšení křídel s případným uložením a opětovným zavěšením po provedení stavebních změn dřevěných dveřních, plochy přes 2 m2</t>
  </si>
  <si>
    <t xml:space="preserve">Mezisoučet prosklená stěna  3NP</t>
  </si>
  <si>
    <t xml:space="preserve">Mezisoučet  2np</t>
  </si>
  <si>
    <t>1598441157</t>
  </si>
  <si>
    <t>44,5+19+18+18,4+17,6+17,6+56,3+14,2+56,8+18,5+4,9+64,3+73,3+26,1+18,1+18,3+21,3+15,4</t>
  </si>
  <si>
    <t>Mezisoučet S2-4NP</t>
  </si>
  <si>
    <t>18,6+18,1+18,1+17,9+36,6+18,1+18,4+14,6+18,6+18+18,1+18,4+18,6+18,2+18+16,8+25,6+17,9+18,1+18+18,7</t>
  </si>
  <si>
    <t>64,1+37,6+18,1+17,7+17,6+18,2+18,3+18,1+13,9+18,6+18,3+17,7+18,5+18,3+18,1+18,2+17,1+8,6+27,7+37,6+32,5+13,9</t>
  </si>
  <si>
    <t>13,8+27,9+17,7+17,8+18+18,5+8,4+12,2+17,8+18,9+18,5+55,6+36,2+9,3+17,9+17,8+3,3+17,6+17+17,8+26,2+2,2</t>
  </si>
  <si>
    <t>776410811</t>
  </si>
  <si>
    <t>Odstranění soklíků a lišt pryžových nebo plastových</t>
  </si>
  <si>
    <t>351792412</t>
  </si>
  <si>
    <t>Demontáž soklíků nebo lišt pryžových nebo plastových</t>
  </si>
  <si>
    <t>393,55</t>
  </si>
  <si>
    <t>385,81</t>
  </si>
  <si>
    <t>32,6+367,35</t>
  </si>
  <si>
    <t>397</t>
  </si>
  <si>
    <t>776991821</t>
  </si>
  <si>
    <t>Odstranění lepidla ručně z podlah,soklíků</t>
  </si>
  <si>
    <t>-1264118953</t>
  </si>
  <si>
    <t>Ostatní práce odstranění lepidla ručně z podlah, soklíků</t>
  </si>
  <si>
    <t>522,6+393,55*0,05</t>
  </si>
  <si>
    <t>403,4+385,81*0,05</t>
  </si>
  <si>
    <t>488,70</t>
  </si>
  <si>
    <t>399,95*0,05</t>
  </si>
  <si>
    <t>410+397*0,05</t>
  </si>
  <si>
    <t>-1797838020</t>
  </si>
  <si>
    <t>783806811</t>
  </si>
  <si>
    <t>Odstranění nátěrů z omítek oškrábáním</t>
  </si>
  <si>
    <t>194529748</t>
  </si>
  <si>
    <t>148,631</t>
  </si>
  <si>
    <t>59,48</t>
  </si>
  <si>
    <t>156,37</t>
  </si>
  <si>
    <t>137,53</t>
  </si>
  <si>
    <t>94,04</t>
  </si>
  <si>
    <t>1226974501</t>
  </si>
  <si>
    <t>983,31-148,631</t>
  </si>
  <si>
    <t>1150,94-59,48</t>
  </si>
  <si>
    <t>1192,4-156,37</t>
  </si>
  <si>
    <t>1175,01-137,53</t>
  </si>
  <si>
    <t>159,70-94,09</t>
  </si>
  <si>
    <t>41,56</t>
  </si>
  <si>
    <t>Mezisoučet strop podesty</t>
  </si>
  <si>
    <t>32,47</t>
  </si>
  <si>
    <t>Mezisoučet stro šikmých ramen</t>
  </si>
  <si>
    <t>77,4+410</t>
  </si>
  <si>
    <t>Mezisoučet strop 1.NP</t>
  </si>
  <si>
    <t>522,6</t>
  </si>
  <si>
    <t>Mezisoučet strop 4NP</t>
  </si>
  <si>
    <t>513,4</t>
  </si>
  <si>
    <t>Mezisoučet strop 3NP</t>
  </si>
  <si>
    <t>488,7</t>
  </si>
  <si>
    <t>Mezisoučet strop 2 NP</t>
  </si>
  <si>
    <t>Mezisoučet strop 1.PP</t>
  </si>
  <si>
    <t>Mezisoučet stěny 1.PP</t>
  </si>
  <si>
    <t>20022-D.1.1,2-NEI NK - 20022-D.1.1,2 - NK - Nové konstrukce - NEINVESTIČNÍ NÁKLADY</t>
  </si>
  <si>
    <t>310217851</t>
  </si>
  <si>
    <t>Zazdívka otvorů pl do 0,25 m2 ve zdivu nadzákladovém kamenem tl do 450 mm</t>
  </si>
  <si>
    <t>1921652010</t>
  </si>
  <si>
    <t xml:space="preserve">Zazdívka otvorů ve zdivu nadzákladovém kamenem  plochy do 0,25 m2 , ve zdi tl. do 450 mm</t>
  </si>
  <si>
    <t>310231015</t>
  </si>
  <si>
    <t>Zazdívka otvorů ve zdivu nadzákladovém plochy do 4 m2 cihlami děrovanými přes P10 do P15, tl. stěny 175 mm</t>
  </si>
  <si>
    <t>1467941521</t>
  </si>
  <si>
    <t>Zazdívka otvorů ve zdivu nadzákladovém děrovanými cihlami plochy přes 1 m2 do 4 m2 přes P10 do P15, tl. zdiva 175 mm</t>
  </si>
  <si>
    <t>Mezisoučet 4NP 431</t>
  </si>
  <si>
    <t>(1,8*2,15-0,8*2)*14</t>
  </si>
  <si>
    <t>Mezisoučet zazdívka zárubní 4NP</t>
  </si>
  <si>
    <t>(1,8*2,15-0,8*2)*19+1,82</t>
  </si>
  <si>
    <t xml:space="preserve">Mezisoučet zazdívka zárubní 3NP         </t>
  </si>
  <si>
    <t>(1,8*2,15-0,8*2)*20</t>
  </si>
  <si>
    <t>Mezisoučet zazdívka zárubní 2NP</t>
  </si>
  <si>
    <t>1,2*0,8</t>
  </si>
  <si>
    <t>Mezisoučet rozvaděč 2np 227</t>
  </si>
  <si>
    <t>(1,2*2,15-0,8*2)*18</t>
  </si>
  <si>
    <t>Mezisoučet zazdívka zárubní 1.np</t>
  </si>
  <si>
    <t>1,04*2,15</t>
  </si>
  <si>
    <t>Mezisoučet 130 1.np</t>
  </si>
  <si>
    <t>0,6*0,6</t>
  </si>
  <si>
    <t>Mezisoučet po hydrantu 1.np</t>
  </si>
  <si>
    <t xml:space="preserve"> Zazdívka otvorů ve zdivu nadzákladovém plochy do 4 m2 cihlami děrovanými přes P10 do P15 tl 300 mm</t>
  </si>
  <si>
    <t>45354320</t>
  </si>
  <si>
    <t>(1,75*2,15*0,3)*5</t>
  </si>
  <si>
    <t xml:space="preserve">Mezisoučet 4NP  438;436; 487</t>
  </si>
  <si>
    <t>0,9*2,05*0,3</t>
  </si>
  <si>
    <t>Mezisoučet 452</t>
  </si>
  <si>
    <t>0,6*0,6*0,3</t>
  </si>
  <si>
    <t>Mezisoučet 4.30 - 4NP</t>
  </si>
  <si>
    <t>1*2,05</t>
  </si>
  <si>
    <t>310239211</t>
  </si>
  <si>
    <t>Zazdívka otvorů pl do 4 m2 ve zdivu nadzákladovém cihlami pálenými na MVC</t>
  </si>
  <si>
    <t>708988732</t>
  </si>
  <si>
    <t xml:space="preserve">Zazdívka otvorů ve zdivu nadzákladovém cihlami pálenými  plochy přes 1 m2 do 4 m2 na maltu vápenocementovou</t>
  </si>
  <si>
    <t>1,04*2,15*0,48*4+2,38*2,3*0,48+1,8</t>
  </si>
  <si>
    <t>Mezisoučet 1.np zazdívky</t>
  </si>
  <si>
    <t>4,6</t>
  </si>
  <si>
    <t>317168032</t>
  </si>
  <si>
    <t>Překlad keramický plochý š 175 mm dl 1250 mm</t>
  </si>
  <si>
    <t>-1717742081</t>
  </si>
  <si>
    <t>Překlady keramické ploché osazené do maltového lože, výšky překladu 71 mm šířky 175 mm, délky 1250 mm</t>
  </si>
  <si>
    <t>1+19+18+15+1</t>
  </si>
  <si>
    <t>Mezisoučet KP1</t>
  </si>
  <si>
    <t>-1614128730</t>
  </si>
  <si>
    <t>Mezisoučet KP3</t>
  </si>
  <si>
    <t>-499830501</t>
  </si>
  <si>
    <t>19+18+18,4+17,6+17,6+56,3+15,2+56,8+18,5+73,3+26,1+18,1+18,3+14,9+2,09+4,62+20,2</t>
  </si>
  <si>
    <t xml:space="preserve">Mezisoučet 4.NP </t>
  </si>
  <si>
    <t xml:space="preserve">Mezisoučet podesty, strop  schodiště</t>
  </si>
  <si>
    <t>18,6+18,1+18,1+17,9+36,6+18,1+18,4+14,6+18,6+18+18,1+18,4+18,6+18,2+18+16,8+25,9+17,9+18,1+18+18,7</t>
  </si>
  <si>
    <t>Mezisoučet strop 3.NP</t>
  </si>
  <si>
    <t>37,6+18,1+17,7+17,6+18,2+18,3+18,1+15,1+18,6+18,3+17,7+18,5+18,3+18,1+18,2+17,1+6+25,3+8,6+27,7+37,6</t>
  </si>
  <si>
    <t>Mezisoučet strop 2.NP</t>
  </si>
  <si>
    <t>14,71+17,68+17,68+17,98+18,48+35,73+5,78+18,95+18,46+53,62+53,38+17,88+17,77+3,32+17,03+17,83+26,2+2,17+2,52+1,2+1,2+0,82+1,61</t>
  </si>
  <si>
    <t>Mezisoučet strop 1.np</t>
  </si>
  <si>
    <t>-740393473</t>
  </si>
  <si>
    <t>415,01</t>
  </si>
  <si>
    <t>Mezisoučet strop, podesta schodiště</t>
  </si>
  <si>
    <t>403,7</t>
  </si>
  <si>
    <t>410,70</t>
  </si>
  <si>
    <t>382</t>
  </si>
  <si>
    <t>611311135</t>
  </si>
  <si>
    <t>Potažení vnitřních schodišťových konstrukcí vápenným štukem tloušťky do 3 mm</t>
  </si>
  <si>
    <t>-1998473269</t>
  </si>
  <si>
    <t>Potažení vnitřních ploch štukem tloušťky do 3 mm schodišťových konstrukcí stropů, stěn, ramen nebo nosníků</t>
  </si>
  <si>
    <t>Mezisoučet scodiště 01pp-4np</t>
  </si>
  <si>
    <t>611325422</t>
  </si>
  <si>
    <t>Oprava vnitřní vápenocementové štukové omítky stropů v rozsahu plochy do 30%</t>
  </si>
  <si>
    <t>-1459057366</t>
  </si>
  <si>
    <t>Oprava vápenocementové omítky vnitřních ploch štukové dvouvrstvé, tloušťky do 20 mm a tloušťky štuku do 3 mm stropů, v rozsahu opravované plochy přes 10 do 30%</t>
  </si>
  <si>
    <t>523,5-57,2</t>
  </si>
  <si>
    <t>612131100</t>
  </si>
  <si>
    <t>Vápenný postřik vnitřních stěn nanášený ručně</t>
  </si>
  <si>
    <t>1568304871</t>
  </si>
  <si>
    <t xml:space="preserve">Podkladní a spojovací vrstva vnitřních omítaných ploch  vápenný postřik nanášený ručně celoplošně stěn</t>
  </si>
  <si>
    <t>61,92225</t>
  </si>
  <si>
    <t>58,2</t>
  </si>
  <si>
    <t>27,077</t>
  </si>
  <si>
    <t>76,32+3,6</t>
  </si>
  <si>
    <t>76,68</t>
  </si>
  <si>
    <t>Potažení vnitřních stěn sklovláknitým pletivem vtlačeným do tenkovrstvé hmoty</t>
  </si>
  <si>
    <t>280724097</t>
  </si>
  <si>
    <t>954,60</t>
  </si>
  <si>
    <t>1128,93+3,64*2</t>
  </si>
  <si>
    <t>1172,62</t>
  </si>
  <si>
    <t>967,10</t>
  </si>
  <si>
    <t>Mezisoučet 1.np</t>
  </si>
  <si>
    <t>-279,02</t>
  </si>
  <si>
    <t>Mezisoučet ostění 1-4NP</t>
  </si>
  <si>
    <t>612142001.1</t>
  </si>
  <si>
    <t>220502196</t>
  </si>
  <si>
    <t>Mezisoučet překlady 1-4 np</t>
  </si>
  <si>
    <t>-328464734</t>
  </si>
  <si>
    <t xml:space="preserve">Mezisoučet  4NP</t>
  </si>
  <si>
    <t>1128,93</t>
  </si>
  <si>
    <t>115419842</t>
  </si>
  <si>
    <t>78,7</t>
  </si>
  <si>
    <t xml:space="preserve">Mezisoučet 4NP  - dozdívky</t>
  </si>
  <si>
    <t>76,32+3,64</t>
  </si>
  <si>
    <t>Mezisoučet 3np - dozdívky</t>
  </si>
  <si>
    <t>58,20</t>
  </si>
  <si>
    <t>27,07</t>
  </si>
  <si>
    <t>1565264020</t>
  </si>
  <si>
    <t>78,7*3</t>
  </si>
  <si>
    <t>76,32*3+3,64*3</t>
  </si>
  <si>
    <t>58,20*3</t>
  </si>
  <si>
    <t>27,07*3</t>
  </si>
  <si>
    <t>612325302</t>
  </si>
  <si>
    <t xml:space="preserve">Vápenocementová štuková omítka ostění nebo nadpraží </t>
  </si>
  <si>
    <t>1637415177</t>
  </si>
  <si>
    <t>Vápenocementová omítka ostění nebo nadpraží štuková</t>
  </si>
  <si>
    <t>139,5*2+10</t>
  </si>
  <si>
    <t>Mezisoučet 1-4NP zazdívky zárubní</t>
  </si>
  <si>
    <t>612325422</t>
  </si>
  <si>
    <t>Oprava vnitřní vápenocementové štukové omítky stěn v rozsahu plochy do 30%</t>
  </si>
  <si>
    <t>1279034481</t>
  </si>
  <si>
    <t>Oprava vápenocementové omítky vnitřních ploch štukové dvouvrstvé, tloušťky do 20 mm a tloušťky štuku do 3 mm stěn, v rozsahu opravované plochy přes 10 do 30%</t>
  </si>
  <si>
    <t>632451233</t>
  </si>
  <si>
    <t xml:space="preserve">Potěr cementový samonivelační litý C25 tl do 45 mm  kompl. systém vč. okrajových pásků zatížení 3,5kN/m2; v tlaku 25MPa - 1PP</t>
  </si>
  <si>
    <t>756562209</t>
  </si>
  <si>
    <t xml:space="preserve">Potěr cementový samonivelační litý tř. C 25, tl. přes 40 do 45 mm  kompl. systém vč. okrajových pásků zatížení 3,5kN/m2; v tlaku 25MPa</t>
  </si>
  <si>
    <t>169,8+76,4+139,8+15,7+121,7</t>
  </si>
  <si>
    <t xml:space="preserve">Mezisoučet  1 PP</t>
  </si>
  <si>
    <t>1591825575</t>
  </si>
  <si>
    <t>18,9+17,8+18,3+17,5+17,5+15,4+18,4+17,9+18,2+15,6</t>
  </si>
  <si>
    <t>Mezisoučet 4NP koberec</t>
  </si>
  <si>
    <t>55,1+55,7+73,2+25,9+20,7</t>
  </si>
  <si>
    <t>Mezisoučet 4NP PVC</t>
  </si>
  <si>
    <t>18,6+18+18+17,8+36,4+18+18,4+15,1+18,5+17,9+18+18,3+18,4+18,2+17,9+16,7+17,8+18+17,9+18,6</t>
  </si>
  <si>
    <t>Mezisoučet 3NP koberec</t>
  </si>
  <si>
    <t>25,9</t>
  </si>
  <si>
    <t>Mezisoučet 3NP PVC</t>
  </si>
  <si>
    <t>17,6+17,5+18,2+18,1+18,5+15,1+18,5+18,2+17,6+18,4+18</t>
  </si>
  <si>
    <t>Mezisoučet 2NP koberec</t>
  </si>
  <si>
    <t>37,2+18+18,2+18,1+17+6,4+8,6+27,7+37,6</t>
  </si>
  <si>
    <t>Mezisoučet 2NP PVC</t>
  </si>
  <si>
    <t>27,90</t>
  </si>
  <si>
    <t>Mezisoučet podesty teraco</t>
  </si>
  <si>
    <t>69,1+31,9+14,2</t>
  </si>
  <si>
    <t>Mezisoučet 4NP teraco</t>
  </si>
  <si>
    <t>32,5+69,4</t>
  </si>
  <si>
    <t>Mezisoučet 3NP teraco</t>
  </si>
  <si>
    <t>69,2+32,5+14,8</t>
  </si>
  <si>
    <t>Mezisoučet 2NP teraco</t>
  </si>
  <si>
    <t>296,3</t>
  </si>
  <si>
    <t>Mezisoučet 1NP PVC</t>
  </si>
  <si>
    <t>81,4</t>
  </si>
  <si>
    <t>Mezisoučet 1NP koberec</t>
  </si>
  <si>
    <t>114,2+3,32</t>
  </si>
  <si>
    <t>Mezisoučet 1NP teraco</t>
  </si>
  <si>
    <t>169,8</t>
  </si>
  <si>
    <t>Mezisoučet 1PP keramika</t>
  </si>
  <si>
    <t>31,1</t>
  </si>
  <si>
    <t>Mezisoučet 2NP keramika</t>
  </si>
  <si>
    <t>Mezisoučet 3NP keramika</t>
  </si>
  <si>
    <t>Mezisoučet 4NP keramika</t>
  </si>
  <si>
    <t>R-6-A.00-6001</t>
  </si>
  <si>
    <t xml:space="preserve">D+M  Pákový otvírač oken v 1.PP "Velikost oken 1150x590, výška parapetu 1500mm. (V polovině případů je parapet šikmý.) Okna jsou bílá, plastová, otvíravá dovnitř, sklopná. Páka bude umístěna ve výšce 1,4-1,6m nad podlahou, bude jedna páka na jedno okno."</t>
  </si>
  <si>
    <t>734422217</t>
  </si>
  <si>
    <t xml:space="preserve">D+M  Pákový otvírač oken v 1.PP
"Velikost oken 1150x590, výška parapetu 1500mm. (V polovině případů je parapet šikmý.) Okna jsou bílá, plastová, otvíravá dovnitř, sklopná. Páka bude umístěna ve výšce 1,4-1,6m nad podlahou, bude jedna páka na jedno okno."</t>
  </si>
  <si>
    <t>r-6-a.00-ni-1001</t>
  </si>
  <si>
    <t xml:space="preserve">D+M pol. 01 - Okno vnitřní (nadsvětlík)  2000x800</t>
  </si>
  <si>
    <t>1231294098</t>
  </si>
  <si>
    <t xml:space="preserve">D+M pol. 01 - Okno vnitřní (nadsvětlík)  2000x800   SAMOSTATNÝ NADSVĚTLÍK, DVOJSKLO ČIRÉ
HLINÍKOVÝ (MATERIÁL I ODSTNÍN SHODNÝ S DVEŘMI D16)
DVOJSKLO ČIRÉ BEZPEČNOSTNÍ
podrobný popis v.č. D.1.1.b-13
</t>
  </si>
  <si>
    <t>R-6-A.00-NI-1002</t>
  </si>
  <si>
    <t xml:space="preserve">D+M Pol. 13 Dveře 800/1970  vč. kování, zárubní, nátěru viz v.č. D.1.1.b-13</t>
  </si>
  <si>
    <t>1487062523</t>
  </si>
  <si>
    <t xml:space="preserve">D+M Pol. 13 Dveře 800/1970  vč. kování, zárubní, nátěru viz v.č. D.1.1.b-13
DVEŘE S POLODRÁŽKOU,  JEDNOKŘÍDLOVÉ, OTOČNÉ, PLNÉ, DTD DESKA +CPL 0,8mm, BARVA ŠEDÁ
KLIKA-KLIKA,  CYLINDRICKÁ,  VLOŽKA, GENERÁLNÍ KLÍČ 
PŘECHODOVÁ LIŠTA, Rw,min=27dB
ZÁRUBEŇ OCELOVÁ S MOŽNOSTÍ DODATEČNÉHO OSAZENÍ DO ZDIVA, S TĚSNĚNÍM, BARVA ŠEDÁ, ODSTÍN BUDE UPŘESNĚN V RÁMCI AD</t>
  </si>
  <si>
    <t xml:space="preserve">Demontáž a opětovná montáž příčky s dveřmi  mezi 1.36 a 1.18</t>
  </si>
  <si>
    <t>1203513459</t>
  </si>
  <si>
    <t>R-A.00-6-ni-5003</t>
  </si>
  <si>
    <t>-343870409</t>
  </si>
  <si>
    <t xml:space="preserve">DVEŘE S POLODRÁŽKOU,  JEDNOKŘÍDLOVÉ, OTOČNÉ, PLNÉ, DTD DESKA +CPL 0,8mm, BARVA ŠEDÁ
KLIKA-KOULE,  CYLINDRICKÁ,  VLOŽKA, GENERÁLNÍ KLÍČ 
PŘECHODOVÁ LIŠTA, PŘÍPRAVA PRO DVEŘNÍ ELEKTRICKÝ OTVÍRAČ VIZ D.1.4.h, Rw,min=27dB
ZÁRUBEŇ OCELOVÁ  PRO ZAZDĚNÍ, S TĚSNĚNÍM, BARVA ŠEDÁ, ODSTÍN BUDE UPŘESNĚN V RÁMCI AD
vč. nátěru
viz v.č. D.1.1.b-13</t>
  </si>
  <si>
    <t>R-A.00-6-NI-5004</t>
  </si>
  <si>
    <t>D+M Pol. D07 - dveře 700/1970 plné vč. kování, zárubní kování podr.popis v.č. D.1.1.b-13</t>
  </si>
  <si>
    <t>2080555368</t>
  </si>
  <si>
    <t xml:space="preserve">D+M Pol. D07 - dveře 700/1970 plné vč. kování, zárubní kování podr.popis v.č. D.1.1.b-13
DVEŘE S POLODRÁŽKOU,  JEDNOKŘÍDLOVÉ, OTOČNÉ, PLNÉ, DTD DESKA +CPL 0,8mm, BARVA ŠEDÁ
KLIKA-KOULE,  CYLINDRICKÁ,  VLOŽKA, GENERÁLNÍ KLÍČ
PŘECHODOVÁ LIŠTA, PŘÍPRAVA PRO DVEŘNÍ ELEKTRICKÝ OTVÍRAČ VIZ D.1.4.h
ZÁRUBEŇ OCELOVÁ  PRO ZAZDĚNÍ, S TĚSNĚNÍM, BARVA ŠEDÁ, ODSTÍN BUDE UPŘESNĚN V RÁMCI AD</t>
  </si>
  <si>
    <t>40094532</t>
  </si>
  <si>
    <t>586*5</t>
  </si>
  <si>
    <t>949101112</t>
  </si>
  <si>
    <t>Lešení pomocné pro objekty pozemních staveb s lešeňovou podlahou v do 3,5 m zatížení do 150 kg/m2</t>
  </si>
  <si>
    <t>-1867047193</t>
  </si>
  <si>
    <t xml:space="preserve">Lešení pomocné pracovní pro objekty pozemních staveb  pro zatížení do 150 kg/m2, o výšce lešeňové podlahy přes 1,9 do 3,5 m</t>
  </si>
  <si>
    <t>15*5</t>
  </si>
  <si>
    <t>952901111</t>
  </si>
  <si>
    <t>Vyčištění budov bytové a občanské výstavby při výšce podlaží do 4 m</t>
  </si>
  <si>
    <t>-684430224</t>
  </si>
  <si>
    <t xml:space="preserve">Vyčištění budov nebo objektů před předáním do užívání  budov bytové nebo občanské výstavby, světlé výšky podlaží do 4 m</t>
  </si>
  <si>
    <t>2930</t>
  </si>
  <si>
    <t>952901114</t>
  </si>
  <si>
    <t>Vyčištění budov bytové a občanské výstavby při výšce podlaží přes 4 m</t>
  </si>
  <si>
    <t>-2121641728</t>
  </si>
  <si>
    <t xml:space="preserve">Vyčištění budov nebo objektů před předáním do užívání  budov bytové nebo občanské výstavby, světlé výšky podlaží přes 4 m</t>
  </si>
  <si>
    <t>R--A.00-3001</t>
  </si>
  <si>
    <t>Zasklení okna (po VZT potrubí) 470/860mm (Ditherm 24mm 4-8-4</t>
  </si>
  <si>
    <t>1895294324</t>
  </si>
  <si>
    <t>0,47*0,86</t>
  </si>
  <si>
    <t>R-A.00-3002</t>
  </si>
  <si>
    <t>D+M plastová zátka na slepé potrubí prům.150 v m.č. 1.39</t>
  </si>
  <si>
    <t>-664990424</t>
  </si>
  <si>
    <t>1270787347</t>
  </si>
  <si>
    <t>713121111</t>
  </si>
  <si>
    <t>Montáž izolace tepelné podlah volně kladenými rohožemi, pásy, dílci, deskami 1 vrstva</t>
  </si>
  <si>
    <t>1101469324</t>
  </si>
  <si>
    <t>Montáž tepelné izolace podlah rohožemi, pásy, deskami, dílci, bloky (izolační materiál ve specifikaci) kladenými volně jednovrstvá</t>
  </si>
  <si>
    <t>-1408796282</t>
  </si>
  <si>
    <t>538,3+534,8+547,8+491,9+3,32</t>
  </si>
  <si>
    <t>Mezisoučet 1np-4.np</t>
  </si>
  <si>
    <t>1945560618</t>
  </si>
  <si>
    <t>2116,12*1,04 'Přepočtené koeficientem množství</t>
  </si>
  <si>
    <t>-238017725</t>
  </si>
  <si>
    <t>2200,765</t>
  </si>
  <si>
    <t>Mezisoučet podladhy</t>
  </si>
  <si>
    <t>2228,735*1,04 'Přepočtené koeficientem množství</t>
  </si>
  <si>
    <t>-284367119</t>
  </si>
  <si>
    <t>2200,765*1,1</t>
  </si>
  <si>
    <t>-1520798221</t>
  </si>
  <si>
    <t>321511115</t>
  </si>
  <si>
    <t>763111321.1</t>
  </si>
  <si>
    <t>SDK příčka tl 75 mm profil CW+UW 50 desky 1xDF 12,5 s izolací EI 45 Rw do 46 dB</t>
  </si>
  <si>
    <t>2040071486</t>
  </si>
  <si>
    <t xml:space="preserve">Příčka ze sádrokartonových desek  s nosnou konstrukcí z jednoduchých ocelových profilů UW, CW jednoduše opláštěná deskou protipožární DF tl. 12,5 mm s izolací, EI 45, příčka tl. 75 mm, profil 50, Rw do 46 dB</t>
  </si>
  <si>
    <t>(0,2*2,35)*2*2</t>
  </si>
  <si>
    <t xml:space="preserve">Mezisoučet  4.42; 4.30 nad dveřmi D01</t>
  </si>
  <si>
    <t>0,94</t>
  </si>
  <si>
    <t>Mezisoučet 3np nad dveřmi D01</t>
  </si>
  <si>
    <t>Mezisoučet 2.np nad D01</t>
  </si>
  <si>
    <t>Mezisoučet 1.np nad D01</t>
  </si>
  <si>
    <t>SDK podhled desky 1xA 12,5 bez izolace dvouvrstvá spodní kce profil CD+UD</t>
  </si>
  <si>
    <t>-571238335</t>
  </si>
  <si>
    <t xml:space="preserve">Podhled ze sádrokartonových desek  dvouvrstvá zavěšená spodní konstrukce z ocelových profilů CD, UD jednoduše opláštěná deskou standardní A, tl. 12,5 mm, bez izolace</t>
  </si>
  <si>
    <t>31,7+14,25+67,15</t>
  </si>
  <si>
    <t>Mezisoučet 4NP 4.452; 4.56; 4.30</t>
  </si>
  <si>
    <t>31,17+14,75+67,15</t>
  </si>
  <si>
    <t>Mezisoučet 3np - 328,329,330</t>
  </si>
  <si>
    <t>Mezisoučet 2NP 298,299,227</t>
  </si>
  <si>
    <t>27,65+14,75+67,15+3,32</t>
  </si>
  <si>
    <t>Mezisoučet 1.np 118;115;135</t>
  </si>
  <si>
    <t>763231821</t>
  </si>
  <si>
    <t>Demontáž SDK podhledu s nosnou konstrukcí z ocelových profilů opláštění jednoduché</t>
  </si>
  <si>
    <t>1780328359</t>
  </si>
  <si>
    <t xml:space="preserve">Demontáž podhledu ze SDK desek  s nosnou konstrukcí z ocelových profilů, opláštění jednoduché</t>
  </si>
  <si>
    <t>29,97</t>
  </si>
  <si>
    <t>Mezisoučet 1NP - 1.22</t>
  </si>
  <si>
    <t>1023326925</t>
  </si>
  <si>
    <t>D+M revizní dvířka 150/150 Al rám + SDK výplň</t>
  </si>
  <si>
    <t>54692165</t>
  </si>
  <si>
    <t>R-763-A.00-6001</t>
  </si>
  <si>
    <t>Zpětná montáž sanitárních příček vč. dveří</t>
  </si>
  <si>
    <t>-500838313</t>
  </si>
  <si>
    <t>771574111</t>
  </si>
  <si>
    <t>Montáž podlah keramických hladkých lepených flexibilním lepidlem do 9 ks/m2</t>
  </si>
  <si>
    <t>-1343568067</t>
  </si>
  <si>
    <t>Montáž podlah z dlaždic keramických lepených flexibilním lepidlem maloformátových hladkých přes 6 do 9 ks/m2</t>
  </si>
  <si>
    <t>6+25,1</t>
  </si>
  <si>
    <t>59761011</t>
  </si>
  <si>
    <t>Dlažba keramická slinutá hladká do interiéru i exteriéru do 9ks/m2 ( protiskluz R10 viz PD)</t>
  </si>
  <si>
    <t>1890293231</t>
  </si>
  <si>
    <t>dlažba keramická slinutá hladká do interiéru i exteriéru do 9ks/m2 (protiskluz R10)</t>
  </si>
  <si>
    <t>200,9*1,1 'Přepočtené koeficientem množství</t>
  </si>
  <si>
    <t>-536662870</t>
  </si>
  <si>
    <t>773200940</t>
  </si>
  <si>
    <t>Opravy obkladů schodišť z litého teraca poškozených hran stupňů nebo schodnic</t>
  </si>
  <si>
    <t>470575701</t>
  </si>
  <si>
    <t xml:space="preserve">Opravy obkladů schodišť z litého teraca  poškozených hran stupňů nebo schodnic</t>
  </si>
  <si>
    <t>11+11+11+11+13+7+8</t>
  </si>
  <si>
    <t>2023822829</t>
  </si>
  <si>
    <t>80,49</t>
  </si>
  <si>
    <t>96,36</t>
  </si>
  <si>
    <t>97,45</t>
  </si>
  <si>
    <t>90,7+3</t>
  </si>
  <si>
    <t>-1519817165</t>
  </si>
  <si>
    <t>61,9+31,9+14,2</t>
  </si>
  <si>
    <t>76,4</t>
  </si>
  <si>
    <t>1120386686</t>
  </si>
  <si>
    <t>R-773-A.00-1001</t>
  </si>
  <si>
    <t>Přebroušení terac. stupňů, podstupnic, vč. uzavíracího nátěru</t>
  </si>
  <si>
    <t>-786984043</t>
  </si>
  <si>
    <t>Přebroušení terac.stupňů, podstupnic</t>
  </si>
  <si>
    <t>-1402726237</t>
  </si>
  <si>
    <t>139,8</t>
  </si>
  <si>
    <t>Mezisoučet 1 PP PVC</t>
  </si>
  <si>
    <t>15,7</t>
  </si>
  <si>
    <t>Mezisoučet 1 PP koberec</t>
  </si>
  <si>
    <t>Mezisoučet 1NP keramika</t>
  </si>
  <si>
    <t xml:space="preserve"> Vysátí podkladu povlakových podlah</t>
  </si>
  <si>
    <t>-491481562</t>
  </si>
  <si>
    <t>-1495609687</t>
  </si>
  <si>
    <t>7,2</t>
  </si>
  <si>
    <t>-1272596908</t>
  </si>
  <si>
    <t>-1955123877</t>
  </si>
  <si>
    <t>187,5</t>
  </si>
  <si>
    <t>892487549</t>
  </si>
  <si>
    <t>187,51</t>
  </si>
  <si>
    <t>187,51*1,1 'Přepočtené koeficientem množství</t>
  </si>
  <si>
    <t>611699946</t>
  </si>
  <si>
    <t>406,1</t>
  </si>
  <si>
    <t>402,40</t>
  </si>
  <si>
    <t>384,5</t>
  </si>
  <si>
    <t>377,7</t>
  </si>
  <si>
    <t>1230731371</t>
  </si>
  <si>
    <t>PVC heterogenní zátěžová antibakteriální tl 2,25mm, nášlapná vrstva 0,90mm,</t>
  </si>
  <si>
    <t>1570,70</t>
  </si>
  <si>
    <t>Mezisoučet výpočet cad</t>
  </si>
  <si>
    <t>1570,7*1,1 'Přepočtené koeficientem množství</t>
  </si>
  <si>
    <t>-198304774</t>
  </si>
  <si>
    <t>246,02</t>
  </si>
  <si>
    <t>386</t>
  </si>
  <si>
    <t>337,25</t>
  </si>
  <si>
    <t>264,9</t>
  </si>
  <si>
    <t>1571448360</t>
  </si>
  <si>
    <t>-1818159289</t>
  </si>
  <si>
    <t>783101203</t>
  </si>
  <si>
    <t>Jemné obroušení podkladu truhlářských konstrukcí před provedením nátěru</t>
  </si>
  <si>
    <t>-2115887441</t>
  </si>
  <si>
    <t>Příprava podkladu truhlářských konstrukcí před provedením nátěru broušení smirkovým papírem nebo plátnem jemné</t>
  </si>
  <si>
    <t>8*3,15*0,15</t>
  </si>
  <si>
    <t>Mezisoučet madlo zábradlí</t>
  </si>
  <si>
    <t>783168101</t>
  </si>
  <si>
    <t>Lazurovací jednonásobný olejový nátěr truhlářských konstrukcí</t>
  </si>
  <si>
    <t>-564539943</t>
  </si>
  <si>
    <t>Lazurovací nátěr truhlářských konstrukcí jednonásobný olejový</t>
  </si>
  <si>
    <t>3,780*2</t>
  </si>
  <si>
    <t>Mezisoučet dvojnásobný madla zábradlí</t>
  </si>
  <si>
    <t>783306801</t>
  </si>
  <si>
    <t>Odstranění nátěru ze zámečnických konstrukcí obroušením</t>
  </si>
  <si>
    <t>-596370370</t>
  </si>
  <si>
    <t>Odstranění nátěrů ze zámečnických konstrukcí obroušením</t>
  </si>
  <si>
    <t>8*3,7*1*0,8</t>
  </si>
  <si>
    <t>Mezisoučet zábradlí</t>
  </si>
  <si>
    <t>3,5*0,4*0,6</t>
  </si>
  <si>
    <t>Mezisoučet žebřík</t>
  </si>
  <si>
    <t>783314101</t>
  </si>
  <si>
    <t>Základní jednonásobný syntetický nátěr zámečnických konstrukcí</t>
  </si>
  <si>
    <t>1407717891</t>
  </si>
  <si>
    <t>Základní nátěr zámečnických konstrukcí jednonásobný syntetický</t>
  </si>
  <si>
    <t>783317101</t>
  </si>
  <si>
    <t>Krycí jednonásobný syntetický standardní nátěr zámečnických konstrukcí</t>
  </si>
  <si>
    <t>-891792608</t>
  </si>
  <si>
    <t>Krycí nátěr (email) zámečnických konstrukcí jednonásobný syntetický standardní</t>
  </si>
  <si>
    <t>783342101</t>
  </si>
  <si>
    <t>Tmelení včetně přebroušení zámečnických konstrukcí polyuretanovým tmelem</t>
  </si>
  <si>
    <t>-181095198</t>
  </si>
  <si>
    <t>Tmelení zámečnických konstrukcí včetně přebroušení tmelených míst, tmelem polyuretanovým</t>
  </si>
  <si>
    <t>24,520*0,1</t>
  </si>
  <si>
    <t>783606876</t>
  </si>
  <si>
    <t>Odstranění nátěrů z potrubí DN do 200 mm obroušením</t>
  </si>
  <si>
    <t>-82354705</t>
  </si>
  <si>
    <t>Odstranění nátěrů z armatur a kovových potrubí potrubí přes DN 150 do DN 200 mm obroušením</t>
  </si>
  <si>
    <t>783614683</t>
  </si>
  <si>
    <t xml:space="preserve">Základní antikorozní jednonásobný syntetický samozákladující potrubí DN do 200 mm  (160x160)</t>
  </si>
  <si>
    <t>229736519</t>
  </si>
  <si>
    <t>Základní antikorozní nátěr armatur a kovových potrubí jednonásobný potrubí přes DN 150 do DN 200 mm syntetický samozákladující</t>
  </si>
  <si>
    <t>Mezisoučet VZT potrubí vč. mřížky</t>
  </si>
  <si>
    <t>783615581</t>
  </si>
  <si>
    <t>Mezinátěr jednonásobný syntetický nátěr potrubí DN do 200 mm</t>
  </si>
  <si>
    <t>-1882576799</t>
  </si>
  <si>
    <t>Mezinátěr armatur a kovových potrubí potrubí přes DN 150 do DN 200 mm syntetický standardní</t>
  </si>
  <si>
    <t xml:space="preserve">Mezisoučet vZT potrubí 160/160  vč. mřížky</t>
  </si>
  <si>
    <t>783617671</t>
  </si>
  <si>
    <t>Krycí dvojnásobný syntetický nátěr potrubí DN do 200 mm</t>
  </si>
  <si>
    <t>630088575</t>
  </si>
  <si>
    <t>Krycí nátěr (email) armatur a kovových potrubí potrubí přes DN 150 do DN 200 mm dvojnásobný syntetický standardní</t>
  </si>
  <si>
    <t xml:space="preserve">Mezisoučet VZT potrubí 160/160  vč. mřížky</t>
  </si>
  <si>
    <t>1719027720</t>
  </si>
  <si>
    <t>5752,57+7,5</t>
  </si>
  <si>
    <t>-76,68-27,07-58,2-76,32</t>
  </si>
  <si>
    <t>Mezisoučet 1 - 4 NP</t>
  </si>
  <si>
    <t>526,11</t>
  </si>
  <si>
    <t>Mezisoučet 1PP stěny</t>
  </si>
  <si>
    <t>Mezisoučet 1 PP strop</t>
  </si>
  <si>
    <t>Dvojnásobné bílé malby ze směsí za mokra výborně otěruvzdorných v místnostech výšky do 3,80 m - OMYVATELNÝ NÁTĚR</t>
  </si>
  <si>
    <t>-2019204518</t>
  </si>
  <si>
    <t>Malby z malířských směsí otěruvzdorných za mokra dvojnásobné, bílé za mokra otěruvzdorné výborně v místnostech výšky do 3,80 m - OMYVATELNÝ NÁTĚR</t>
  </si>
  <si>
    <t>160,98+4,6</t>
  </si>
  <si>
    <t>152,78+4,95+1,82</t>
  </si>
  <si>
    <t xml:space="preserve">Mezisoučet  3np</t>
  </si>
  <si>
    <t>131,648+3,06+9+1,8+2,844+5</t>
  </si>
  <si>
    <t>126,682+42,86+3+6</t>
  </si>
  <si>
    <t>-1377949744</t>
  </si>
  <si>
    <t>538,3</t>
  </si>
  <si>
    <t>Mezisoučet strop 4.NP</t>
  </si>
  <si>
    <t>839,20</t>
  </si>
  <si>
    <t>Mezisoučet stěny 4. NP</t>
  </si>
  <si>
    <t>534,8</t>
  </si>
  <si>
    <t>969,71+3,64</t>
  </si>
  <si>
    <t>Mezisoučet stěny 3.NP</t>
  </si>
  <si>
    <t>547,8</t>
  </si>
  <si>
    <t>983,28</t>
  </si>
  <si>
    <t>Mezisoučet stěny 2.NP</t>
  </si>
  <si>
    <t>491,9</t>
  </si>
  <si>
    <t>847,58+10</t>
  </si>
  <si>
    <t>Mezisoučet stěny 1.NP</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</si>
</sst>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2"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34</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35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8"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54</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55</v>
      </c>
      <c r="E60" s="42"/>
      <c r="F60" s="42"/>
      <c r="G60" s="42"/>
      <c r="H60" s="42"/>
      <c r="I60" s="42"/>
      <c r="J60" s="42"/>
      <c r="K60" s="42"/>
      <c r="L60" s="42"/>
      <c r="M60" s="42"/>
      <c r="N60" s="42"/>
      <c r="O60" s="42"/>
      <c r="P60" s="42"/>
      <c r="Q60" s="42"/>
      <c r="R60" s="42"/>
      <c r="S60" s="42"/>
      <c r="T60" s="42"/>
      <c r="U60" s="42"/>
      <c r="V60" s="64" t="s">
        <v>56</v>
      </c>
      <c r="W60" s="42"/>
      <c r="X60" s="42"/>
      <c r="Y60" s="42"/>
      <c r="Z60" s="42"/>
      <c r="AA60" s="42"/>
      <c r="AB60" s="42"/>
      <c r="AC60" s="42"/>
      <c r="AD60" s="42"/>
      <c r="AE60" s="42"/>
      <c r="AF60" s="42"/>
      <c r="AG60" s="42"/>
      <c r="AH60" s="64" t="s">
        <v>55</v>
      </c>
      <c r="AI60" s="42"/>
      <c r="AJ60" s="42"/>
      <c r="AK60" s="42"/>
      <c r="AL60" s="42"/>
      <c r="AM60" s="64" t="s">
        <v>56</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57</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58</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55</v>
      </c>
      <c r="E75" s="42"/>
      <c r="F75" s="42"/>
      <c r="G75" s="42"/>
      <c r="H75" s="42"/>
      <c r="I75" s="42"/>
      <c r="J75" s="42"/>
      <c r="K75" s="42"/>
      <c r="L75" s="42"/>
      <c r="M75" s="42"/>
      <c r="N75" s="42"/>
      <c r="O75" s="42"/>
      <c r="P75" s="42"/>
      <c r="Q75" s="42"/>
      <c r="R75" s="42"/>
      <c r="S75" s="42"/>
      <c r="T75" s="42"/>
      <c r="U75" s="42"/>
      <c r="V75" s="64" t="s">
        <v>56</v>
      </c>
      <c r="W75" s="42"/>
      <c r="X75" s="42"/>
      <c r="Y75" s="42"/>
      <c r="Z75" s="42"/>
      <c r="AA75" s="42"/>
      <c r="AB75" s="42"/>
      <c r="AC75" s="42"/>
      <c r="AD75" s="42"/>
      <c r="AE75" s="42"/>
      <c r="AF75" s="42"/>
      <c r="AG75" s="42"/>
      <c r="AH75" s="64" t="s">
        <v>55</v>
      </c>
      <c r="AI75" s="42"/>
      <c r="AJ75" s="42"/>
      <c r="AK75" s="42"/>
      <c r="AL75" s="42"/>
      <c r="AM75" s="64" t="s">
        <v>56</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59</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20022-1-09-21-I</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20022-Oprava budovy F1-Technická univerzita v Liberci</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Liberec</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2. 11. 2021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5.65" customHeight="1">
      <c r="A89" s="38"/>
      <c r="B89" s="39"/>
      <c r="C89" s="32" t="s">
        <v>24</v>
      </c>
      <c r="D89" s="40"/>
      <c r="E89" s="40"/>
      <c r="F89" s="40"/>
      <c r="G89" s="40"/>
      <c r="H89" s="40"/>
      <c r="I89" s="40"/>
      <c r="J89" s="40"/>
      <c r="K89" s="40"/>
      <c r="L89" s="71" t="str">
        <f>IF(E11= "","",E11)</f>
        <v>Technická unmiverzita v Liberci,Hálkova 6, Liberec</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Profes projekt, s. r.o., Vejrichova 272, Turnov</v>
      </c>
      <c r="AN89" s="71"/>
      <c r="AO89" s="71"/>
      <c r="AP89" s="71"/>
      <c r="AQ89" s="40"/>
      <c r="AR89" s="44"/>
      <c r="AS89" s="81" t="s">
        <v>60</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36</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61</v>
      </c>
      <c r="D92" s="94"/>
      <c r="E92" s="94"/>
      <c r="F92" s="94"/>
      <c r="G92" s="94"/>
      <c r="H92" s="95"/>
      <c r="I92" s="96" t="s">
        <v>62</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63</v>
      </c>
      <c r="AH92" s="94"/>
      <c r="AI92" s="94"/>
      <c r="AJ92" s="94"/>
      <c r="AK92" s="94"/>
      <c r="AL92" s="94"/>
      <c r="AM92" s="94"/>
      <c r="AN92" s="96" t="s">
        <v>64</v>
      </c>
      <c r="AO92" s="94"/>
      <c r="AP92" s="98"/>
      <c r="AQ92" s="99" t="s">
        <v>65</v>
      </c>
      <c r="AR92" s="44"/>
      <c r="AS92" s="100" t="s">
        <v>66</v>
      </c>
      <c r="AT92" s="101" t="s">
        <v>67</v>
      </c>
      <c r="AU92" s="101" t="s">
        <v>68</v>
      </c>
      <c r="AV92" s="101" t="s">
        <v>69</v>
      </c>
      <c r="AW92" s="101" t="s">
        <v>70</v>
      </c>
      <c r="AX92" s="101" t="s">
        <v>71</v>
      </c>
      <c r="AY92" s="101" t="s">
        <v>72</v>
      </c>
      <c r="AZ92" s="101" t="s">
        <v>73</v>
      </c>
      <c r="BA92" s="101" t="s">
        <v>74</v>
      </c>
      <c r="BB92" s="101" t="s">
        <v>75</v>
      </c>
      <c r="BC92" s="101" t="s">
        <v>76</v>
      </c>
      <c r="BD92" s="102" t="s">
        <v>77</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78</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ROUND(AG95+AG115,2)</f>
        <v>0</v>
      </c>
      <c r="AH94" s="109"/>
      <c r="AI94" s="109"/>
      <c r="AJ94" s="109"/>
      <c r="AK94" s="109"/>
      <c r="AL94" s="109"/>
      <c r="AM94" s="109"/>
      <c r="AN94" s="110">
        <f>SUM(AG94,AT94)</f>
        <v>0</v>
      </c>
      <c r="AO94" s="110"/>
      <c r="AP94" s="110"/>
      <c r="AQ94" s="111" t="s">
        <v>1</v>
      </c>
      <c r="AR94" s="112"/>
      <c r="AS94" s="113">
        <f>ROUND(AS95+AS115,2)</f>
        <v>0</v>
      </c>
      <c r="AT94" s="114">
        <f>ROUND(SUM(AV94:AW94),2)</f>
        <v>0</v>
      </c>
      <c r="AU94" s="115">
        <f>ROUND(AU95+AU115,5)</f>
        <v>0</v>
      </c>
      <c r="AV94" s="114">
        <f>ROUND(AZ94*L29,2)</f>
        <v>0</v>
      </c>
      <c r="AW94" s="114">
        <f>ROUND(BA94*L30,2)</f>
        <v>0</v>
      </c>
      <c r="AX94" s="114">
        <f>ROUND(BB94*L29,2)</f>
        <v>0</v>
      </c>
      <c r="AY94" s="114">
        <f>ROUND(BC94*L30,2)</f>
        <v>0</v>
      </c>
      <c r="AZ94" s="114">
        <f>ROUND(AZ95+AZ115,2)</f>
        <v>0</v>
      </c>
      <c r="BA94" s="114">
        <f>ROUND(BA95+BA115,2)</f>
        <v>0</v>
      </c>
      <c r="BB94" s="114">
        <f>ROUND(BB95+BB115,2)</f>
        <v>0</v>
      </c>
      <c r="BC94" s="114">
        <f>ROUND(BC95+BC115,2)</f>
        <v>0</v>
      </c>
      <c r="BD94" s="116">
        <f>ROUND(BD95+BD115,2)</f>
        <v>0</v>
      </c>
      <c r="BE94" s="6"/>
      <c r="BS94" s="117" t="s">
        <v>79</v>
      </c>
      <c r="BT94" s="117" t="s">
        <v>80</v>
      </c>
      <c r="BU94" s="118" t="s">
        <v>81</v>
      </c>
      <c r="BV94" s="117" t="s">
        <v>82</v>
      </c>
      <c r="BW94" s="117" t="s">
        <v>5</v>
      </c>
      <c r="BX94" s="117" t="s">
        <v>83</v>
      </c>
      <c r="CL94" s="117" t="s">
        <v>1</v>
      </c>
    </row>
    <row r="95" s="7" customFormat="1" ht="24.75" customHeight="1">
      <c r="A95" s="7"/>
      <c r="B95" s="119"/>
      <c r="C95" s="120"/>
      <c r="D95" s="121" t="s">
        <v>84</v>
      </c>
      <c r="E95" s="121"/>
      <c r="F95" s="121"/>
      <c r="G95" s="121"/>
      <c r="H95" s="121"/>
      <c r="I95" s="122"/>
      <c r="J95" s="121" t="s">
        <v>85</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ROUND(AG96+AG97+AG100+AG114,2)</f>
        <v>0</v>
      </c>
      <c r="AH95" s="122"/>
      <c r="AI95" s="122"/>
      <c r="AJ95" s="122"/>
      <c r="AK95" s="122"/>
      <c r="AL95" s="122"/>
      <c r="AM95" s="122"/>
      <c r="AN95" s="124">
        <f>SUM(AG95,AT95)</f>
        <v>0</v>
      </c>
      <c r="AO95" s="122"/>
      <c r="AP95" s="122"/>
      <c r="AQ95" s="125" t="s">
        <v>86</v>
      </c>
      <c r="AR95" s="126"/>
      <c r="AS95" s="127">
        <f>ROUND(AS96+AS97+AS100+AS114,2)</f>
        <v>0</v>
      </c>
      <c r="AT95" s="128">
        <f>ROUND(SUM(AV95:AW95),2)</f>
        <v>0</v>
      </c>
      <c r="AU95" s="129">
        <f>ROUND(AU96+AU97+AU100+AU114,5)</f>
        <v>0</v>
      </c>
      <c r="AV95" s="128">
        <f>ROUND(AZ95*L29,2)</f>
        <v>0</v>
      </c>
      <c r="AW95" s="128">
        <f>ROUND(BA95*L30,2)</f>
        <v>0</v>
      </c>
      <c r="AX95" s="128">
        <f>ROUND(BB95*L29,2)</f>
        <v>0</v>
      </c>
      <c r="AY95" s="128">
        <f>ROUND(BC95*L30,2)</f>
        <v>0</v>
      </c>
      <c r="AZ95" s="128">
        <f>ROUND(AZ96+AZ97+AZ100+AZ114,2)</f>
        <v>0</v>
      </c>
      <c r="BA95" s="128">
        <f>ROUND(BA96+BA97+BA100+BA114,2)</f>
        <v>0</v>
      </c>
      <c r="BB95" s="128">
        <f>ROUND(BB96+BB97+BB100+BB114,2)</f>
        <v>0</v>
      </c>
      <c r="BC95" s="128">
        <f>ROUND(BC96+BC97+BC100+BC114,2)</f>
        <v>0</v>
      </c>
      <c r="BD95" s="130">
        <f>ROUND(BD96+BD97+BD100+BD114,2)</f>
        <v>0</v>
      </c>
      <c r="BE95" s="7"/>
      <c r="BS95" s="131" t="s">
        <v>79</v>
      </c>
      <c r="BT95" s="131" t="s">
        <v>87</v>
      </c>
      <c r="BU95" s="131" t="s">
        <v>81</v>
      </c>
      <c r="BV95" s="131" t="s">
        <v>82</v>
      </c>
      <c r="BW95" s="131" t="s">
        <v>88</v>
      </c>
      <c r="BX95" s="131" t="s">
        <v>5</v>
      </c>
      <c r="CL95" s="131" t="s">
        <v>1</v>
      </c>
      <c r="CM95" s="131" t="s">
        <v>89</v>
      </c>
    </row>
    <row r="96" s="4" customFormat="1" ht="23.25" customHeight="1">
      <c r="A96" s="132" t="s">
        <v>90</v>
      </c>
      <c r="B96" s="70"/>
      <c r="C96" s="133"/>
      <c r="D96" s="133"/>
      <c r="E96" s="134" t="s">
        <v>91</v>
      </c>
      <c r="F96" s="134"/>
      <c r="G96" s="134"/>
      <c r="H96" s="134"/>
      <c r="I96" s="134"/>
      <c r="J96" s="133"/>
      <c r="K96" s="134" t="s">
        <v>92</v>
      </c>
      <c r="L96" s="134"/>
      <c r="M96" s="134"/>
      <c r="N96" s="134"/>
      <c r="O96" s="134"/>
      <c r="P96" s="134"/>
      <c r="Q96" s="134"/>
      <c r="R96" s="134"/>
      <c r="S96" s="134"/>
      <c r="T96" s="134"/>
      <c r="U96" s="134"/>
      <c r="V96" s="134"/>
      <c r="W96" s="134"/>
      <c r="X96" s="134"/>
      <c r="Y96" s="134"/>
      <c r="Z96" s="134"/>
      <c r="AA96" s="134"/>
      <c r="AB96" s="134"/>
      <c r="AC96" s="134"/>
      <c r="AD96" s="134"/>
      <c r="AE96" s="134"/>
      <c r="AF96" s="134"/>
      <c r="AG96" s="135">
        <f>'20022-IN-VRN - 20022-IN-V...'!J32</f>
        <v>0</v>
      </c>
      <c r="AH96" s="133"/>
      <c r="AI96" s="133"/>
      <c r="AJ96" s="133"/>
      <c r="AK96" s="133"/>
      <c r="AL96" s="133"/>
      <c r="AM96" s="133"/>
      <c r="AN96" s="135">
        <f>SUM(AG96,AT96)</f>
        <v>0</v>
      </c>
      <c r="AO96" s="133"/>
      <c r="AP96" s="133"/>
      <c r="AQ96" s="136" t="s">
        <v>93</v>
      </c>
      <c r="AR96" s="72"/>
      <c r="AS96" s="137">
        <v>0</v>
      </c>
      <c r="AT96" s="138">
        <f>ROUND(SUM(AV96:AW96),2)</f>
        <v>0</v>
      </c>
      <c r="AU96" s="139">
        <f>'20022-IN-VRN - 20022-IN-V...'!P125</f>
        <v>0</v>
      </c>
      <c r="AV96" s="138">
        <f>'20022-IN-VRN - 20022-IN-V...'!J35</f>
        <v>0</v>
      </c>
      <c r="AW96" s="138">
        <f>'20022-IN-VRN - 20022-IN-V...'!J36</f>
        <v>0</v>
      </c>
      <c r="AX96" s="138">
        <f>'20022-IN-VRN - 20022-IN-V...'!J37</f>
        <v>0</v>
      </c>
      <c r="AY96" s="138">
        <f>'20022-IN-VRN - 20022-IN-V...'!J38</f>
        <v>0</v>
      </c>
      <c r="AZ96" s="138">
        <f>'20022-IN-VRN - 20022-IN-V...'!F35</f>
        <v>0</v>
      </c>
      <c r="BA96" s="138">
        <f>'20022-IN-VRN - 20022-IN-V...'!F36</f>
        <v>0</v>
      </c>
      <c r="BB96" s="138">
        <f>'20022-IN-VRN - 20022-IN-V...'!F37</f>
        <v>0</v>
      </c>
      <c r="BC96" s="138">
        <f>'20022-IN-VRN - 20022-IN-V...'!F38</f>
        <v>0</v>
      </c>
      <c r="BD96" s="140">
        <f>'20022-IN-VRN - 20022-IN-V...'!F39</f>
        <v>0</v>
      </c>
      <c r="BE96" s="4"/>
      <c r="BT96" s="141" t="s">
        <v>89</v>
      </c>
      <c r="BV96" s="141" t="s">
        <v>82</v>
      </c>
      <c r="BW96" s="141" t="s">
        <v>94</v>
      </c>
      <c r="BX96" s="141" t="s">
        <v>88</v>
      </c>
      <c r="CL96" s="141" t="s">
        <v>1</v>
      </c>
    </row>
    <row r="97" s="4" customFormat="1" ht="23.25" customHeight="1">
      <c r="A97" s="4"/>
      <c r="B97" s="70"/>
      <c r="C97" s="133"/>
      <c r="D97" s="133"/>
      <c r="E97" s="134" t="s">
        <v>95</v>
      </c>
      <c r="F97" s="134"/>
      <c r="G97" s="134"/>
      <c r="H97" s="134"/>
      <c r="I97" s="134"/>
      <c r="J97" s="133"/>
      <c r="K97" s="134" t="s">
        <v>96</v>
      </c>
      <c r="L97" s="134"/>
      <c r="M97" s="134"/>
      <c r="N97" s="134"/>
      <c r="O97" s="134"/>
      <c r="P97" s="134"/>
      <c r="Q97" s="134"/>
      <c r="R97" s="134"/>
      <c r="S97" s="134"/>
      <c r="T97" s="134"/>
      <c r="U97" s="134"/>
      <c r="V97" s="134"/>
      <c r="W97" s="134"/>
      <c r="X97" s="134"/>
      <c r="Y97" s="134"/>
      <c r="Z97" s="134"/>
      <c r="AA97" s="134"/>
      <c r="AB97" s="134"/>
      <c r="AC97" s="134"/>
      <c r="AD97" s="134"/>
      <c r="AE97" s="134"/>
      <c r="AF97" s="134"/>
      <c r="AG97" s="142">
        <f>ROUND(SUM(AG98:AG99),2)</f>
        <v>0</v>
      </c>
      <c r="AH97" s="133"/>
      <c r="AI97" s="133"/>
      <c r="AJ97" s="133"/>
      <c r="AK97" s="133"/>
      <c r="AL97" s="133"/>
      <c r="AM97" s="133"/>
      <c r="AN97" s="135">
        <f>SUM(AG97,AT97)</f>
        <v>0</v>
      </c>
      <c r="AO97" s="133"/>
      <c r="AP97" s="133"/>
      <c r="AQ97" s="136" t="s">
        <v>93</v>
      </c>
      <c r="AR97" s="72"/>
      <c r="AS97" s="137">
        <f>ROUND(SUM(AS98:AS99),2)</f>
        <v>0</v>
      </c>
      <c r="AT97" s="138">
        <f>ROUND(SUM(AV97:AW97),2)</f>
        <v>0</v>
      </c>
      <c r="AU97" s="139">
        <f>ROUND(SUM(AU98:AU99),5)</f>
        <v>0</v>
      </c>
      <c r="AV97" s="138">
        <f>ROUND(AZ97*L29,2)</f>
        <v>0</v>
      </c>
      <c r="AW97" s="138">
        <f>ROUND(BA97*L30,2)</f>
        <v>0</v>
      </c>
      <c r="AX97" s="138">
        <f>ROUND(BB97*L29,2)</f>
        <v>0</v>
      </c>
      <c r="AY97" s="138">
        <f>ROUND(BC97*L30,2)</f>
        <v>0</v>
      </c>
      <c r="AZ97" s="138">
        <f>ROUND(SUM(AZ98:AZ99),2)</f>
        <v>0</v>
      </c>
      <c r="BA97" s="138">
        <f>ROUND(SUM(BA98:BA99),2)</f>
        <v>0</v>
      </c>
      <c r="BB97" s="138">
        <f>ROUND(SUM(BB98:BB99),2)</f>
        <v>0</v>
      </c>
      <c r="BC97" s="138">
        <f>ROUND(SUM(BC98:BC99),2)</f>
        <v>0</v>
      </c>
      <c r="BD97" s="140">
        <f>ROUND(SUM(BD98:BD99),2)</f>
        <v>0</v>
      </c>
      <c r="BE97" s="4"/>
      <c r="BS97" s="141" t="s">
        <v>79</v>
      </c>
      <c r="BT97" s="141" t="s">
        <v>89</v>
      </c>
      <c r="BU97" s="141" t="s">
        <v>81</v>
      </c>
      <c r="BV97" s="141" t="s">
        <v>82</v>
      </c>
      <c r="BW97" s="141" t="s">
        <v>97</v>
      </c>
      <c r="BX97" s="141" t="s">
        <v>88</v>
      </c>
      <c r="CL97" s="141" t="s">
        <v>1</v>
      </c>
    </row>
    <row r="98" s="4" customFormat="1" ht="35.25" customHeight="1">
      <c r="A98" s="132" t="s">
        <v>90</v>
      </c>
      <c r="B98" s="70"/>
      <c r="C98" s="133"/>
      <c r="D98" s="133"/>
      <c r="E98" s="133"/>
      <c r="F98" s="134" t="s">
        <v>98</v>
      </c>
      <c r="G98" s="134"/>
      <c r="H98" s="134"/>
      <c r="I98" s="134"/>
      <c r="J98" s="134"/>
      <c r="K98" s="133"/>
      <c r="L98" s="134" t="s">
        <v>99</v>
      </c>
      <c r="M98" s="134"/>
      <c r="N98" s="134"/>
      <c r="O98" s="134"/>
      <c r="P98" s="134"/>
      <c r="Q98" s="134"/>
      <c r="R98" s="134"/>
      <c r="S98" s="134"/>
      <c r="T98" s="134"/>
      <c r="U98" s="134"/>
      <c r="V98" s="134"/>
      <c r="W98" s="134"/>
      <c r="X98" s="134"/>
      <c r="Y98" s="134"/>
      <c r="Z98" s="134"/>
      <c r="AA98" s="134"/>
      <c r="AB98" s="134"/>
      <c r="AC98" s="134"/>
      <c r="AD98" s="134"/>
      <c r="AE98" s="134"/>
      <c r="AF98" s="134"/>
      <c r="AG98" s="135">
        <f>'20022-D.1.1,2-IN-B - 2002...'!J34</f>
        <v>0</v>
      </c>
      <c r="AH98" s="133"/>
      <c r="AI98" s="133"/>
      <c r="AJ98" s="133"/>
      <c r="AK98" s="133"/>
      <c r="AL98" s="133"/>
      <c r="AM98" s="133"/>
      <c r="AN98" s="135">
        <f>SUM(AG98,AT98)</f>
        <v>0</v>
      </c>
      <c r="AO98" s="133"/>
      <c r="AP98" s="133"/>
      <c r="AQ98" s="136" t="s">
        <v>93</v>
      </c>
      <c r="AR98" s="72"/>
      <c r="AS98" s="137">
        <v>0</v>
      </c>
      <c r="AT98" s="138">
        <f>ROUND(SUM(AV98:AW98),2)</f>
        <v>0</v>
      </c>
      <c r="AU98" s="139">
        <f>'20022-D.1.1,2-IN-B - 2002...'!P135</f>
        <v>0</v>
      </c>
      <c r="AV98" s="138">
        <f>'20022-D.1.1,2-IN-B - 2002...'!J37</f>
        <v>0</v>
      </c>
      <c r="AW98" s="138">
        <f>'20022-D.1.1,2-IN-B - 2002...'!J38</f>
        <v>0</v>
      </c>
      <c r="AX98" s="138">
        <f>'20022-D.1.1,2-IN-B - 2002...'!J39</f>
        <v>0</v>
      </c>
      <c r="AY98" s="138">
        <f>'20022-D.1.1,2-IN-B - 2002...'!J40</f>
        <v>0</v>
      </c>
      <c r="AZ98" s="138">
        <f>'20022-D.1.1,2-IN-B - 2002...'!F37</f>
        <v>0</v>
      </c>
      <c r="BA98" s="138">
        <f>'20022-D.1.1,2-IN-B - 2002...'!F38</f>
        <v>0</v>
      </c>
      <c r="BB98" s="138">
        <f>'20022-D.1.1,2-IN-B - 2002...'!F39</f>
        <v>0</v>
      </c>
      <c r="BC98" s="138">
        <f>'20022-D.1.1,2-IN-B - 2002...'!F40</f>
        <v>0</v>
      </c>
      <c r="BD98" s="140">
        <f>'20022-D.1.1,2-IN-B - 2002...'!F41</f>
        <v>0</v>
      </c>
      <c r="BE98" s="4"/>
      <c r="BT98" s="141" t="s">
        <v>100</v>
      </c>
      <c r="BV98" s="141" t="s">
        <v>82</v>
      </c>
      <c r="BW98" s="141" t="s">
        <v>101</v>
      </c>
      <c r="BX98" s="141" t="s">
        <v>97</v>
      </c>
      <c r="CL98" s="141" t="s">
        <v>1</v>
      </c>
    </row>
    <row r="99" s="4" customFormat="1" ht="35.25" customHeight="1">
      <c r="A99" s="132" t="s">
        <v>90</v>
      </c>
      <c r="B99" s="70"/>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5">
        <f>'20022-D.1.1,2-IN-NK - 200...'!J34</f>
        <v>0</v>
      </c>
      <c r="AH99" s="133"/>
      <c r="AI99" s="133"/>
      <c r="AJ99" s="133"/>
      <c r="AK99" s="133"/>
      <c r="AL99" s="133"/>
      <c r="AM99" s="133"/>
      <c r="AN99" s="135">
        <f>SUM(AG99,AT99)</f>
        <v>0</v>
      </c>
      <c r="AO99" s="133"/>
      <c r="AP99" s="133"/>
      <c r="AQ99" s="136" t="s">
        <v>93</v>
      </c>
      <c r="AR99" s="72"/>
      <c r="AS99" s="137">
        <v>0</v>
      </c>
      <c r="AT99" s="138">
        <f>ROUND(SUM(AV99:AW99),2)</f>
        <v>0</v>
      </c>
      <c r="AU99" s="139">
        <f>'20022-D.1.1,2-IN-NK - 200...'!P146</f>
        <v>0</v>
      </c>
      <c r="AV99" s="138">
        <f>'20022-D.1.1,2-IN-NK - 200...'!J37</f>
        <v>0</v>
      </c>
      <c r="AW99" s="138">
        <f>'20022-D.1.1,2-IN-NK - 200...'!J38</f>
        <v>0</v>
      </c>
      <c r="AX99" s="138">
        <f>'20022-D.1.1,2-IN-NK - 200...'!J39</f>
        <v>0</v>
      </c>
      <c r="AY99" s="138">
        <f>'20022-D.1.1,2-IN-NK - 200...'!J40</f>
        <v>0</v>
      </c>
      <c r="AZ99" s="138">
        <f>'20022-D.1.1,2-IN-NK - 200...'!F37</f>
        <v>0</v>
      </c>
      <c r="BA99" s="138">
        <f>'20022-D.1.1,2-IN-NK - 200...'!F38</f>
        <v>0</v>
      </c>
      <c r="BB99" s="138">
        <f>'20022-D.1.1,2-IN-NK - 200...'!F39</f>
        <v>0</v>
      </c>
      <c r="BC99" s="138">
        <f>'20022-D.1.1,2-IN-NK - 200...'!F40</f>
        <v>0</v>
      </c>
      <c r="BD99" s="140">
        <f>'20022-D.1.1,2-IN-NK - 200...'!F41</f>
        <v>0</v>
      </c>
      <c r="BE99" s="4"/>
      <c r="BT99" s="141" t="s">
        <v>100</v>
      </c>
      <c r="BV99" s="141" t="s">
        <v>82</v>
      </c>
      <c r="BW99" s="141" t="s">
        <v>104</v>
      </c>
      <c r="BX99" s="141" t="s">
        <v>97</v>
      </c>
      <c r="CL99" s="141" t="s">
        <v>1</v>
      </c>
    </row>
    <row r="100" s="4" customFormat="1" ht="35.25" customHeight="1">
      <c r="A100" s="4"/>
      <c r="B100" s="70"/>
      <c r="C100" s="133"/>
      <c r="D100" s="133"/>
      <c r="E100" s="134" t="s">
        <v>105</v>
      </c>
      <c r="F100" s="134"/>
      <c r="G100" s="134"/>
      <c r="H100" s="134"/>
      <c r="I100" s="134"/>
      <c r="J100" s="133"/>
      <c r="K100" s="134" t="s">
        <v>106</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42">
        <f>ROUND(AG101+AG104+AG107+AG112+AG113,2)</f>
        <v>0</v>
      </c>
      <c r="AH100" s="133"/>
      <c r="AI100" s="133"/>
      <c r="AJ100" s="133"/>
      <c r="AK100" s="133"/>
      <c r="AL100" s="133"/>
      <c r="AM100" s="133"/>
      <c r="AN100" s="135">
        <f>SUM(AG100,AT100)</f>
        <v>0</v>
      </c>
      <c r="AO100" s="133"/>
      <c r="AP100" s="133"/>
      <c r="AQ100" s="136" t="s">
        <v>93</v>
      </c>
      <c r="AR100" s="72"/>
      <c r="AS100" s="137">
        <f>ROUND(AS101+AS104+AS107+AS112+AS113,2)</f>
        <v>0</v>
      </c>
      <c r="AT100" s="138">
        <f>ROUND(SUM(AV100:AW100),2)</f>
        <v>0</v>
      </c>
      <c r="AU100" s="139">
        <f>ROUND(AU101+AU104+AU107+AU112+AU113,5)</f>
        <v>0</v>
      </c>
      <c r="AV100" s="138">
        <f>ROUND(AZ100*L29,2)</f>
        <v>0</v>
      </c>
      <c r="AW100" s="138">
        <f>ROUND(BA100*L30,2)</f>
        <v>0</v>
      </c>
      <c r="AX100" s="138">
        <f>ROUND(BB100*L29,2)</f>
        <v>0</v>
      </c>
      <c r="AY100" s="138">
        <f>ROUND(BC100*L30,2)</f>
        <v>0</v>
      </c>
      <c r="AZ100" s="138">
        <f>ROUND(AZ101+AZ104+AZ107+AZ112+AZ113,2)</f>
        <v>0</v>
      </c>
      <c r="BA100" s="138">
        <f>ROUND(BA101+BA104+BA107+BA112+BA113,2)</f>
        <v>0</v>
      </c>
      <c r="BB100" s="138">
        <f>ROUND(BB101+BB104+BB107+BB112+BB113,2)</f>
        <v>0</v>
      </c>
      <c r="BC100" s="138">
        <f>ROUND(BC101+BC104+BC107+BC112+BC113,2)</f>
        <v>0</v>
      </c>
      <c r="BD100" s="140">
        <f>ROUND(BD101+BD104+BD107+BD112+BD113,2)</f>
        <v>0</v>
      </c>
      <c r="BE100" s="4"/>
      <c r="BS100" s="141" t="s">
        <v>79</v>
      </c>
      <c r="BT100" s="141" t="s">
        <v>89</v>
      </c>
      <c r="BU100" s="141" t="s">
        <v>81</v>
      </c>
      <c r="BV100" s="141" t="s">
        <v>82</v>
      </c>
      <c r="BW100" s="141" t="s">
        <v>107</v>
      </c>
      <c r="BX100" s="141" t="s">
        <v>88</v>
      </c>
      <c r="CL100" s="141" t="s">
        <v>1</v>
      </c>
    </row>
    <row r="101" s="4" customFormat="1" ht="35.25" customHeight="1">
      <c r="A101" s="4"/>
      <c r="B101" s="70"/>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42">
        <f>ROUND(SUM(AG102:AG103),2)</f>
        <v>0</v>
      </c>
      <c r="AH101" s="133"/>
      <c r="AI101" s="133"/>
      <c r="AJ101" s="133"/>
      <c r="AK101" s="133"/>
      <c r="AL101" s="133"/>
      <c r="AM101" s="133"/>
      <c r="AN101" s="135">
        <f>SUM(AG101,AT101)</f>
        <v>0</v>
      </c>
      <c r="AO101" s="133"/>
      <c r="AP101" s="133"/>
      <c r="AQ101" s="136" t="s">
        <v>93</v>
      </c>
      <c r="AR101" s="72"/>
      <c r="AS101" s="137">
        <f>ROUND(SUM(AS102:AS103),2)</f>
        <v>0</v>
      </c>
      <c r="AT101" s="138">
        <f>ROUND(SUM(AV101:AW101),2)</f>
        <v>0</v>
      </c>
      <c r="AU101" s="139">
        <f>ROUND(SUM(AU102:AU103),5)</f>
        <v>0</v>
      </c>
      <c r="AV101" s="138">
        <f>ROUND(AZ101*L29,2)</f>
        <v>0</v>
      </c>
      <c r="AW101" s="138">
        <f>ROUND(BA101*L30,2)</f>
        <v>0</v>
      </c>
      <c r="AX101" s="138">
        <f>ROUND(BB101*L29,2)</f>
        <v>0</v>
      </c>
      <c r="AY101" s="138">
        <f>ROUND(BC101*L30,2)</f>
        <v>0</v>
      </c>
      <c r="AZ101" s="138">
        <f>ROUND(SUM(AZ102:AZ103),2)</f>
        <v>0</v>
      </c>
      <c r="BA101" s="138">
        <f>ROUND(SUM(BA102:BA103),2)</f>
        <v>0</v>
      </c>
      <c r="BB101" s="138">
        <f>ROUND(SUM(BB102:BB103),2)</f>
        <v>0</v>
      </c>
      <c r="BC101" s="138">
        <f>ROUND(SUM(BC102:BC103),2)</f>
        <v>0</v>
      </c>
      <c r="BD101" s="140">
        <f>ROUND(SUM(BD102:BD103),2)</f>
        <v>0</v>
      </c>
      <c r="BE101" s="4"/>
      <c r="BS101" s="141" t="s">
        <v>79</v>
      </c>
      <c r="BT101" s="141" t="s">
        <v>100</v>
      </c>
      <c r="BU101" s="141" t="s">
        <v>81</v>
      </c>
      <c r="BV101" s="141" t="s">
        <v>82</v>
      </c>
      <c r="BW101" s="141" t="s">
        <v>110</v>
      </c>
      <c r="BX101" s="141" t="s">
        <v>107</v>
      </c>
      <c r="CL101" s="141" t="s">
        <v>1</v>
      </c>
    </row>
    <row r="102" s="4" customFormat="1" ht="35.25" customHeight="1">
      <c r="A102" s="132" t="s">
        <v>90</v>
      </c>
      <c r="B102" s="70"/>
      <c r="C102" s="133"/>
      <c r="D102" s="133"/>
      <c r="E102" s="133"/>
      <c r="F102" s="133"/>
      <c r="G102" s="134" t="s">
        <v>111</v>
      </c>
      <c r="H102" s="134"/>
      <c r="I102" s="134"/>
      <c r="J102" s="134"/>
      <c r="K102" s="134"/>
      <c r="L102" s="133"/>
      <c r="M102" s="134" t="s">
        <v>112</v>
      </c>
      <c r="N102" s="134"/>
      <c r="O102" s="134"/>
      <c r="P102" s="134"/>
      <c r="Q102" s="134"/>
      <c r="R102" s="134"/>
      <c r="S102" s="134"/>
      <c r="T102" s="134"/>
      <c r="U102" s="134"/>
      <c r="V102" s="134"/>
      <c r="W102" s="134"/>
      <c r="X102" s="134"/>
      <c r="Y102" s="134"/>
      <c r="Z102" s="134"/>
      <c r="AA102" s="134"/>
      <c r="AB102" s="134"/>
      <c r="AC102" s="134"/>
      <c r="AD102" s="134"/>
      <c r="AE102" s="134"/>
      <c r="AF102" s="134"/>
      <c r="AG102" s="135">
        <f>'20022-D.1.4.c -UT - 20022...'!J34</f>
        <v>0</v>
      </c>
      <c r="AH102" s="133"/>
      <c r="AI102" s="133"/>
      <c r="AJ102" s="133"/>
      <c r="AK102" s="133"/>
      <c r="AL102" s="133"/>
      <c r="AM102" s="133"/>
      <c r="AN102" s="135">
        <f>SUM(AG102,AT102)</f>
        <v>0</v>
      </c>
      <c r="AO102" s="133"/>
      <c r="AP102" s="133"/>
      <c r="AQ102" s="136" t="s">
        <v>93</v>
      </c>
      <c r="AR102" s="72"/>
      <c r="AS102" s="137">
        <v>0</v>
      </c>
      <c r="AT102" s="138">
        <f>ROUND(SUM(AV102:AW102),2)</f>
        <v>0</v>
      </c>
      <c r="AU102" s="139">
        <f>'20022-D.1.4.c -UT - 20022...'!P133</f>
        <v>0</v>
      </c>
      <c r="AV102" s="138">
        <f>'20022-D.1.4.c -UT - 20022...'!J37</f>
        <v>0</v>
      </c>
      <c r="AW102" s="138">
        <f>'20022-D.1.4.c -UT - 20022...'!J38</f>
        <v>0</v>
      </c>
      <c r="AX102" s="138">
        <f>'20022-D.1.4.c -UT - 20022...'!J39</f>
        <v>0</v>
      </c>
      <c r="AY102" s="138">
        <f>'20022-D.1.4.c -UT - 20022...'!J40</f>
        <v>0</v>
      </c>
      <c r="AZ102" s="138">
        <f>'20022-D.1.4.c -UT - 20022...'!F37</f>
        <v>0</v>
      </c>
      <c r="BA102" s="138">
        <f>'20022-D.1.4.c -UT - 20022...'!F38</f>
        <v>0</v>
      </c>
      <c r="BB102" s="138">
        <f>'20022-D.1.4.c -UT - 20022...'!F39</f>
        <v>0</v>
      </c>
      <c r="BC102" s="138">
        <f>'20022-D.1.4.c -UT - 20022...'!F40</f>
        <v>0</v>
      </c>
      <c r="BD102" s="140">
        <f>'20022-D.1.4.c -UT - 20022...'!F41</f>
        <v>0</v>
      </c>
      <c r="BE102" s="4"/>
      <c r="BT102" s="141" t="s">
        <v>113</v>
      </c>
      <c r="BV102" s="141" t="s">
        <v>82</v>
      </c>
      <c r="BW102" s="141" t="s">
        <v>114</v>
      </c>
      <c r="BX102" s="141" t="s">
        <v>110</v>
      </c>
      <c r="CL102" s="141" t="s">
        <v>1</v>
      </c>
    </row>
    <row r="103" s="4" customFormat="1" ht="35.25" customHeight="1">
      <c r="A103" s="132" t="s">
        <v>90</v>
      </c>
      <c r="B103" s="70"/>
      <c r="C103" s="133"/>
      <c r="D103" s="133"/>
      <c r="E103" s="133"/>
      <c r="F103" s="133"/>
      <c r="G103" s="134" t="s">
        <v>115</v>
      </c>
      <c r="H103" s="134"/>
      <c r="I103" s="134"/>
      <c r="J103" s="134"/>
      <c r="K103" s="134"/>
      <c r="L103" s="133"/>
      <c r="M103" s="134" t="s">
        <v>116</v>
      </c>
      <c r="N103" s="134"/>
      <c r="O103" s="134"/>
      <c r="P103" s="134"/>
      <c r="Q103" s="134"/>
      <c r="R103" s="134"/>
      <c r="S103" s="134"/>
      <c r="T103" s="134"/>
      <c r="U103" s="134"/>
      <c r="V103" s="134"/>
      <c r="W103" s="134"/>
      <c r="X103" s="134"/>
      <c r="Y103" s="134"/>
      <c r="Z103" s="134"/>
      <c r="AA103" s="134"/>
      <c r="AB103" s="134"/>
      <c r="AC103" s="134"/>
      <c r="AD103" s="134"/>
      <c r="AE103" s="134"/>
      <c r="AF103" s="134"/>
      <c r="AG103" s="135">
        <f>'20022-D.1.4.c-UT-D - 2002...'!J34</f>
        <v>0</v>
      </c>
      <c r="AH103" s="133"/>
      <c r="AI103" s="133"/>
      <c r="AJ103" s="133"/>
      <c r="AK103" s="133"/>
      <c r="AL103" s="133"/>
      <c r="AM103" s="133"/>
      <c r="AN103" s="135">
        <f>SUM(AG103,AT103)</f>
        <v>0</v>
      </c>
      <c r="AO103" s="133"/>
      <c r="AP103" s="133"/>
      <c r="AQ103" s="136" t="s">
        <v>93</v>
      </c>
      <c r="AR103" s="72"/>
      <c r="AS103" s="137">
        <v>0</v>
      </c>
      <c r="AT103" s="138">
        <f>ROUND(SUM(AV103:AW103),2)</f>
        <v>0</v>
      </c>
      <c r="AU103" s="139">
        <f>'20022-D.1.4.c-UT-D - 2002...'!P132</f>
        <v>0</v>
      </c>
      <c r="AV103" s="138">
        <f>'20022-D.1.4.c-UT-D - 2002...'!J37</f>
        <v>0</v>
      </c>
      <c r="AW103" s="138">
        <f>'20022-D.1.4.c-UT-D - 2002...'!J38</f>
        <v>0</v>
      </c>
      <c r="AX103" s="138">
        <f>'20022-D.1.4.c-UT-D - 2002...'!J39</f>
        <v>0</v>
      </c>
      <c r="AY103" s="138">
        <f>'20022-D.1.4.c-UT-D - 2002...'!J40</f>
        <v>0</v>
      </c>
      <c r="AZ103" s="138">
        <f>'20022-D.1.4.c-UT-D - 2002...'!F37</f>
        <v>0</v>
      </c>
      <c r="BA103" s="138">
        <f>'20022-D.1.4.c-UT-D - 2002...'!F38</f>
        <v>0</v>
      </c>
      <c r="BB103" s="138">
        <f>'20022-D.1.4.c-UT-D - 2002...'!F39</f>
        <v>0</v>
      </c>
      <c r="BC103" s="138">
        <f>'20022-D.1.4.c-UT-D - 2002...'!F40</f>
        <v>0</v>
      </c>
      <c r="BD103" s="140">
        <f>'20022-D.1.4.c-UT-D - 2002...'!F41</f>
        <v>0</v>
      </c>
      <c r="BE103" s="4"/>
      <c r="BT103" s="141" t="s">
        <v>113</v>
      </c>
      <c r="BV103" s="141" t="s">
        <v>82</v>
      </c>
      <c r="BW103" s="141" t="s">
        <v>117</v>
      </c>
      <c r="BX103" s="141" t="s">
        <v>110</v>
      </c>
      <c r="CL103" s="141" t="s">
        <v>1</v>
      </c>
    </row>
    <row r="104" s="4" customFormat="1" ht="35.25" customHeight="1">
      <c r="A104" s="4"/>
      <c r="B104" s="70"/>
      <c r="C104" s="133"/>
      <c r="D104" s="133"/>
      <c r="E104" s="133"/>
      <c r="F104" s="134" t="s">
        <v>118</v>
      </c>
      <c r="G104" s="134"/>
      <c r="H104" s="134"/>
      <c r="I104" s="134"/>
      <c r="J104" s="134"/>
      <c r="K104" s="133"/>
      <c r="L104" s="134" t="s">
        <v>119</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42">
        <f>ROUND(SUM(AG105:AG106),2)</f>
        <v>0</v>
      </c>
      <c r="AH104" s="133"/>
      <c r="AI104" s="133"/>
      <c r="AJ104" s="133"/>
      <c r="AK104" s="133"/>
      <c r="AL104" s="133"/>
      <c r="AM104" s="133"/>
      <c r="AN104" s="135">
        <f>SUM(AG104,AT104)</f>
        <v>0</v>
      </c>
      <c r="AO104" s="133"/>
      <c r="AP104" s="133"/>
      <c r="AQ104" s="136" t="s">
        <v>93</v>
      </c>
      <c r="AR104" s="72"/>
      <c r="AS104" s="137">
        <f>ROUND(SUM(AS105:AS106),2)</f>
        <v>0</v>
      </c>
      <c r="AT104" s="138">
        <f>ROUND(SUM(AV104:AW104),2)</f>
        <v>0</v>
      </c>
      <c r="AU104" s="139">
        <f>ROUND(SUM(AU105:AU106),5)</f>
        <v>0</v>
      </c>
      <c r="AV104" s="138">
        <f>ROUND(AZ104*L29,2)</f>
        <v>0</v>
      </c>
      <c r="AW104" s="138">
        <f>ROUND(BA104*L30,2)</f>
        <v>0</v>
      </c>
      <c r="AX104" s="138">
        <f>ROUND(BB104*L29,2)</f>
        <v>0</v>
      </c>
      <c r="AY104" s="138">
        <f>ROUND(BC104*L30,2)</f>
        <v>0</v>
      </c>
      <c r="AZ104" s="138">
        <f>ROUND(SUM(AZ105:AZ106),2)</f>
        <v>0</v>
      </c>
      <c r="BA104" s="138">
        <f>ROUND(SUM(BA105:BA106),2)</f>
        <v>0</v>
      </c>
      <c r="BB104" s="138">
        <f>ROUND(SUM(BB105:BB106),2)</f>
        <v>0</v>
      </c>
      <c r="BC104" s="138">
        <f>ROUND(SUM(BC105:BC106),2)</f>
        <v>0</v>
      </c>
      <c r="BD104" s="140">
        <f>ROUND(SUM(BD105:BD106),2)</f>
        <v>0</v>
      </c>
      <c r="BE104" s="4"/>
      <c r="BS104" s="141" t="s">
        <v>79</v>
      </c>
      <c r="BT104" s="141" t="s">
        <v>100</v>
      </c>
      <c r="BU104" s="141" t="s">
        <v>81</v>
      </c>
      <c r="BV104" s="141" t="s">
        <v>82</v>
      </c>
      <c r="BW104" s="141" t="s">
        <v>120</v>
      </c>
      <c r="BX104" s="141" t="s">
        <v>107</v>
      </c>
      <c r="CL104" s="141" t="s">
        <v>1</v>
      </c>
    </row>
    <row r="105" s="4" customFormat="1" ht="35.25" customHeight="1">
      <c r="A105" s="132" t="s">
        <v>90</v>
      </c>
      <c r="B105" s="70"/>
      <c r="C105" s="133"/>
      <c r="D105" s="133"/>
      <c r="E105" s="133"/>
      <c r="F105" s="133"/>
      <c r="G105" s="134" t="s">
        <v>121</v>
      </c>
      <c r="H105" s="134"/>
      <c r="I105" s="134"/>
      <c r="J105" s="134"/>
      <c r="K105" s="134"/>
      <c r="L105" s="133"/>
      <c r="M105" s="134" t="s">
        <v>122</v>
      </c>
      <c r="N105" s="134"/>
      <c r="O105" s="134"/>
      <c r="P105" s="134"/>
      <c r="Q105" s="134"/>
      <c r="R105" s="134"/>
      <c r="S105" s="134"/>
      <c r="T105" s="134"/>
      <c r="U105" s="134"/>
      <c r="V105" s="134"/>
      <c r="W105" s="134"/>
      <c r="X105" s="134"/>
      <c r="Y105" s="134"/>
      <c r="Z105" s="134"/>
      <c r="AA105" s="134"/>
      <c r="AB105" s="134"/>
      <c r="AC105" s="134"/>
      <c r="AD105" s="134"/>
      <c r="AE105" s="134"/>
      <c r="AF105" s="134"/>
      <c r="AG105" s="135">
        <f>'20022-IN-D.1.4.c- K - 200...'!J34</f>
        <v>0</v>
      </c>
      <c r="AH105" s="133"/>
      <c r="AI105" s="133"/>
      <c r="AJ105" s="133"/>
      <c r="AK105" s="133"/>
      <c r="AL105" s="133"/>
      <c r="AM105" s="133"/>
      <c r="AN105" s="135">
        <f>SUM(AG105,AT105)</f>
        <v>0</v>
      </c>
      <c r="AO105" s="133"/>
      <c r="AP105" s="133"/>
      <c r="AQ105" s="136" t="s">
        <v>93</v>
      </c>
      <c r="AR105" s="72"/>
      <c r="AS105" s="137">
        <v>0</v>
      </c>
      <c r="AT105" s="138">
        <f>ROUND(SUM(AV105:AW105),2)</f>
        <v>0</v>
      </c>
      <c r="AU105" s="139">
        <f>'20022-IN-D.1.4.c- K - 200...'!P145</f>
        <v>0</v>
      </c>
      <c r="AV105" s="138">
        <f>'20022-IN-D.1.4.c- K - 200...'!J37</f>
        <v>0</v>
      </c>
      <c r="AW105" s="138">
        <f>'20022-IN-D.1.4.c- K - 200...'!J38</f>
        <v>0</v>
      </c>
      <c r="AX105" s="138">
        <f>'20022-IN-D.1.4.c- K - 200...'!J39</f>
        <v>0</v>
      </c>
      <c r="AY105" s="138">
        <f>'20022-IN-D.1.4.c- K - 200...'!J40</f>
        <v>0</v>
      </c>
      <c r="AZ105" s="138">
        <f>'20022-IN-D.1.4.c- K - 200...'!F37</f>
        <v>0</v>
      </c>
      <c r="BA105" s="138">
        <f>'20022-IN-D.1.4.c- K - 200...'!F38</f>
        <v>0</v>
      </c>
      <c r="BB105" s="138">
        <f>'20022-IN-D.1.4.c- K - 200...'!F39</f>
        <v>0</v>
      </c>
      <c r="BC105" s="138">
        <f>'20022-IN-D.1.4.c- K - 200...'!F40</f>
        <v>0</v>
      </c>
      <c r="BD105" s="140">
        <f>'20022-IN-D.1.4.c- K - 200...'!F41</f>
        <v>0</v>
      </c>
      <c r="BE105" s="4"/>
      <c r="BT105" s="141" t="s">
        <v>113</v>
      </c>
      <c r="BV105" s="141" t="s">
        <v>82</v>
      </c>
      <c r="BW105" s="141" t="s">
        <v>123</v>
      </c>
      <c r="BX105" s="141" t="s">
        <v>120</v>
      </c>
      <c r="CL105" s="141" t="s">
        <v>1</v>
      </c>
    </row>
    <row r="106" s="4" customFormat="1" ht="35.25" customHeight="1">
      <c r="A106" s="132" t="s">
        <v>90</v>
      </c>
      <c r="B106" s="70"/>
      <c r="C106" s="133"/>
      <c r="D106" s="133"/>
      <c r="E106" s="133"/>
      <c r="F106" s="133"/>
      <c r="G106" s="134" t="s">
        <v>124</v>
      </c>
      <c r="H106" s="134"/>
      <c r="I106" s="134"/>
      <c r="J106" s="134"/>
      <c r="K106" s="134"/>
      <c r="L106" s="133"/>
      <c r="M106" s="134" t="s">
        <v>125</v>
      </c>
      <c r="N106" s="134"/>
      <c r="O106" s="134"/>
      <c r="P106" s="134"/>
      <c r="Q106" s="134"/>
      <c r="R106" s="134"/>
      <c r="S106" s="134"/>
      <c r="T106" s="134"/>
      <c r="U106" s="134"/>
      <c r="V106" s="134"/>
      <c r="W106" s="134"/>
      <c r="X106" s="134"/>
      <c r="Y106" s="134"/>
      <c r="Z106" s="134"/>
      <c r="AA106" s="134"/>
      <c r="AB106" s="134"/>
      <c r="AC106" s="134"/>
      <c r="AD106" s="134"/>
      <c r="AE106" s="134"/>
      <c r="AF106" s="134"/>
      <c r="AG106" s="135">
        <f>'20022-IN-D.1.4.c-SP - 200...'!J34</f>
        <v>0</v>
      </c>
      <c r="AH106" s="133"/>
      <c r="AI106" s="133"/>
      <c r="AJ106" s="133"/>
      <c r="AK106" s="133"/>
      <c r="AL106" s="133"/>
      <c r="AM106" s="133"/>
      <c r="AN106" s="135">
        <f>SUM(AG106,AT106)</f>
        <v>0</v>
      </c>
      <c r="AO106" s="133"/>
      <c r="AP106" s="133"/>
      <c r="AQ106" s="136" t="s">
        <v>93</v>
      </c>
      <c r="AR106" s="72"/>
      <c r="AS106" s="137">
        <v>0</v>
      </c>
      <c r="AT106" s="138">
        <f>ROUND(SUM(AV106:AW106),2)</f>
        <v>0</v>
      </c>
      <c r="AU106" s="139">
        <f>'20022-IN-D.1.4.c-SP - 200...'!P134</f>
        <v>0</v>
      </c>
      <c r="AV106" s="138">
        <f>'20022-IN-D.1.4.c-SP - 200...'!J37</f>
        <v>0</v>
      </c>
      <c r="AW106" s="138">
        <f>'20022-IN-D.1.4.c-SP - 200...'!J38</f>
        <v>0</v>
      </c>
      <c r="AX106" s="138">
        <f>'20022-IN-D.1.4.c-SP - 200...'!J39</f>
        <v>0</v>
      </c>
      <c r="AY106" s="138">
        <f>'20022-IN-D.1.4.c-SP - 200...'!J40</f>
        <v>0</v>
      </c>
      <c r="AZ106" s="138">
        <f>'20022-IN-D.1.4.c-SP - 200...'!F37</f>
        <v>0</v>
      </c>
      <c r="BA106" s="138">
        <f>'20022-IN-D.1.4.c-SP - 200...'!F38</f>
        <v>0</v>
      </c>
      <c r="BB106" s="138">
        <f>'20022-IN-D.1.4.c-SP - 200...'!F39</f>
        <v>0</v>
      </c>
      <c r="BC106" s="138">
        <f>'20022-IN-D.1.4.c-SP - 200...'!F40</f>
        <v>0</v>
      </c>
      <c r="BD106" s="140">
        <f>'20022-IN-D.1.4.c-SP - 200...'!F41</f>
        <v>0</v>
      </c>
      <c r="BE106" s="4"/>
      <c r="BT106" s="141" t="s">
        <v>113</v>
      </c>
      <c r="BV106" s="141" t="s">
        <v>82</v>
      </c>
      <c r="BW106" s="141" t="s">
        <v>126</v>
      </c>
      <c r="BX106" s="141" t="s">
        <v>120</v>
      </c>
      <c r="CL106" s="141" t="s">
        <v>1</v>
      </c>
    </row>
    <row r="107" s="4" customFormat="1" ht="35.25" customHeight="1">
      <c r="A107" s="4"/>
      <c r="B107" s="70"/>
      <c r="C107" s="133"/>
      <c r="D107" s="133"/>
      <c r="E107" s="133"/>
      <c r="F107" s="134" t="s">
        <v>127</v>
      </c>
      <c r="G107" s="134"/>
      <c r="H107" s="134"/>
      <c r="I107" s="134"/>
      <c r="J107" s="134"/>
      <c r="K107" s="133"/>
      <c r="L107" s="134" t="s">
        <v>128</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42">
        <f>ROUND(SUM(AG108:AG111),2)</f>
        <v>0</v>
      </c>
      <c r="AH107" s="133"/>
      <c r="AI107" s="133"/>
      <c r="AJ107" s="133"/>
      <c r="AK107" s="133"/>
      <c r="AL107" s="133"/>
      <c r="AM107" s="133"/>
      <c r="AN107" s="135">
        <f>SUM(AG107,AT107)</f>
        <v>0</v>
      </c>
      <c r="AO107" s="133"/>
      <c r="AP107" s="133"/>
      <c r="AQ107" s="136" t="s">
        <v>93</v>
      </c>
      <c r="AR107" s="72"/>
      <c r="AS107" s="137">
        <f>ROUND(SUM(AS108:AS111),2)</f>
        <v>0</v>
      </c>
      <c r="AT107" s="138">
        <f>ROUND(SUM(AV107:AW107),2)</f>
        <v>0</v>
      </c>
      <c r="AU107" s="139">
        <f>ROUND(SUM(AU108:AU111),5)</f>
        <v>0</v>
      </c>
      <c r="AV107" s="138">
        <f>ROUND(AZ107*L29,2)</f>
        <v>0</v>
      </c>
      <c r="AW107" s="138">
        <f>ROUND(BA107*L30,2)</f>
        <v>0</v>
      </c>
      <c r="AX107" s="138">
        <f>ROUND(BB107*L29,2)</f>
        <v>0</v>
      </c>
      <c r="AY107" s="138">
        <f>ROUND(BC107*L30,2)</f>
        <v>0</v>
      </c>
      <c r="AZ107" s="138">
        <f>ROUND(SUM(AZ108:AZ111),2)</f>
        <v>0</v>
      </c>
      <c r="BA107" s="138">
        <f>ROUND(SUM(BA108:BA111),2)</f>
        <v>0</v>
      </c>
      <c r="BB107" s="138">
        <f>ROUND(SUM(BB108:BB111),2)</f>
        <v>0</v>
      </c>
      <c r="BC107" s="138">
        <f>ROUND(SUM(BC108:BC111),2)</f>
        <v>0</v>
      </c>
      <c r="BD107" s="140">
        <f>ROUND(SUM(BD108:BD111),2)</f>
        <v>0</v>
      </c>
      <c r="BE107" s="4"/>
      <c r="BS107" s="141" t="s">
        <v>79</v>
      </c>
      <c r="BT107" s="141" t="s">
        <v>100</v>
      </c>
      <c r="BU107" s="141" t="s">
        <v>81</v>
      </c>
      <c r="BV107" s="141" t="s">
        <v>82</v>
      </c>
      <c r="BW107" s="141" t="s">
        <v>129</v>
      </c>
      <c r="BX107" s="141" t="s">
        <v>107</v>
      </c>
      <c r="CL107" s="141" t="s">
        <v>1</v>
      </c>
    </row>
    <row r="108" s="4" customFormat="1" ht="35.25" customHeight="1">
      <c r="A108" s="132" t="s">
        <v>90</v>
      </c>
      <c r="B108" s="70"/>
      <c r="C108" s="133"/>
      <c r="D108" s="133"/>
      <c r="E108" s="133"/>
      <c r="F108" s="133"/>
      <c r="G108" s="134" t="s">
        <v>130</v>
      </c>
      <c r="H108" s="134"/>
      <c r="I108" s="134"/>
      <c r="J108" s="134"/>
      <c r="K108" s="134"/>
      <c r="L108" s="133"/>
      <c r="M108" s="134" t="s">
        <v>131</v>
      </c>
      <c r="N108" s="134"/>
      <c r="O108" s="134"/>
      <c r="P108" s="134"/>
      <c r="Q108" s="134"/>
      <c r="R108" s="134"/>
      <c r="S108" s="134"/>
      <c r="T108" s="134"/>
      <c r="U108" s="134"/>
      <c r="V108" s="134"/>
      <c r="W108" s="134"/>
      <c r="X108" s="134"/>
      <c r="Y108" s="134"/>
      <c r="Z108" s="134"/>
      <c r="AA108" s="134"/>
      <c r="AB108" s="134"/>
      <c r="AC108" s="134"/>
      <c r="AD108" s="134"/>
      <c r="AE108" s="134"/>
      <c r="AF108" s="134"/>
      <c r="AG108" s="135">
        <f>'20022-IN-D.1.4.e - K - 20...'!J34</f>
        <v>0</v>
      </c>
      <c r="AH108" s="133"/>
      <c r="AI108" s="133"/>
      <c r="AJ108" s="133"/>
      <c r="AK108" s="133"/>
      <c r="AL108" s="133"/>
      <c r="AM108" s="133"/>
      <c r="AN108" s="135">
        <f>SUM(AG108,AT108)</f>
        <v>0</v>
      </c>
      <c r="AO108" s="133"/>
      <c r="AP108" s="133"/>
      <c r="AQ108" s="136" t="s">
        <v>93</v>
      </c>
      <c r="AR108" s="72"/>
      <c r="AS108" s="137">
        <v>0</v>
      </c>
      <c r="AT108" s="138">
        <f>ROUND(SUM(AV108:AW108),2)</f>
        <v>0</v>
      </c>
      <c r="AU108" s="139">
        <f>'20022-IN-D.1.4.e - K - 20...'!P133</f>
        <v>0</v>
      </c>
      <c r="AV108" s="138">
        <f>'20022-IN-D.1.4.e - K - 20...'!J37</f>
        <v>0</v>
      </c>
      <c r="AW108" s="138">
        <f>'20022-IN-D.1.4.e - K - 20...'!J38</f>
        <v>0</v>
      </c>
      <c r="AX108" s="138">
        <f>'20022-IN-D.1.4.e - K - 20...'!J39</f>
        <v>0</v>
      </c>
      <c r="AY108" s="138">
        <f>'20022-IN-D.1.4.e - K - 20...'!J40</f>
        <v>0</v>
      </c>
      <c r="AZ108" s="138">
        <f>'20022-IN-D.1.4.e - K - 20...'!F37</f>
        <v>0</v>
      </c>
      <c r="BA108" s="138">
        <f>'20022-IN-D.1.4.e - K - 20...'!F38</f>
        <v>0</v>
      </c>
      <c r="BB108" s="138">
        <f>'20022-IN-D.1.4.e - K - 20...'!F39</f>
        <v>0</v>
      </c>
      <c r="BC108" s="138">
        <f>'20022-IN-D.1.4.e - K - 20...'!F40</f>
        <v>0</v>
      </c>
      <c r="BD108" s="140">
        <f>'20022-IN-D.1.4.e - K - 20...'!F41</f>
        <v>0</v>
      </c>
      <c r="BE108" s="4"/>
      <c r="BT108" s="141" t="s">
        <v>113</v>
      </c>
      <c r="BV108" s="141" t="s">
        <v>82</v>
      </c>
      <c r="BW108" s="141" t="s">
        <v>132</v>
      </c>
      <c r="BX108" s="141" t="s">
        <v>129</v>
      </c>
      <c r="CL108" s="141" t="s">
        <v>1</v>
      </c>
    </row>
    <row r="109" s="4" customFormat="1" ht="35.25" customHeight="1">
      <c r="A109" s="132" t="s">
        <v>90</v>
      </c>
      <c r="B109" s="70"/>
      <c r="C109" s="133"/>
      <c r="D109" s="133"/>
      <c r="E109" s="133"/>
      <c r="F109" s="133"/>
      <c r="G109" s="134" t="s">
        <v>133</v>
      </c>
      <c r="H109" s="134"/>
      <c r="I109" s="134"/>
      <c r="J109" s="134"/>
      <c r="K109" s="134"/>
      <c r="L109" s="133"/>
      <c r="M109" s="134" t="s">
        <v>134</v>
      </c>
      <c r="N109" s="134"/>
      <c r="O109" s="134"/>
      <c r="P109" s="134"/>
      <c r="Q109" s="134"/>
      <c r="R109" s="134"/>
      <c r="S109" s="134"/>
      <c r="T109" s="134"/>
      <c r="U109" s="134"/>
      <c r="V109" s="134"/>
      <c r="W109" s="134"/>
      <c r="X109" s="134"/>
      <c r="Y109" s="134"/>
      <c r="Z109" s="134"/>
      <c r="AA109" s="134"/>
      <c r="AB109" s="134"/>
      <c r="AC109" s="134"/>
      <c r="AD109" s="134"/>
      <c r="AE109" s="134"/>
      <c r="AF109" s="134"/>
      <c r="AG109" s="135">
        <f>'20022-D.1.4.e-BK - 20022-...'!J34</f>
        <v>0</v>
      </c>
      <c r="AH109" s="133"/>
      <c r="AI109" s="133"/>
      <c r="AJ109" s="133"/>
      <c r="AK109" s="133"/>
      <c r="AL109" s="133"/>
      <c r="AM109" s="133"/>
      <c r="AN109" s="135">
        <f>SUM(AG109,AT109)</f>
        <v>0</v>
      </c>
      <c r="AO109" s="133"/>
      <c r="AP109" s="133"/>
      <c r="AQ109" s="136" t="s">
        <v>93</v>
      </c>
      <c r="AR109" s="72"/>
      <c r="AS109" s="137">
        <v>0</v>
      </c>
      <c r="AT109" s="138">
        <f>ROUND(SUM(AV109:AW109),2)</f>
        <v>0</v>
      </c>
      <c r="AU109" s="139">
        <f>'20022-D.1.4.e-BK - 20022-...'!P134</f>
        <v>0</v>
      </c>
      <c r="AV109" s="138">
        <f>'20022-D.1.4.e-BK - 20022-...'!J37</f>
        <v>0</v>
      </c>
      <c r="AW109" s="138">
        <f>'20022-D.1.4.e-BK - 20022-...'!J38</f>
        <v>0</v>
      </c>
      <c r="AX109" s="138">
        <f>'20022-D.1.4.e-BK - 20022-...'!J39</f>
        <v>0</v>
      </c>
      <c r="AY109" s="138">
        <f>'20022-D.1.4.e-BK - 20022-...'!J40</f>
        <v>0</v>
      </c>
      <c r="AZ109" s="138">
        <f>'20022-D.1.4.e-BK - 20022-...'!F37</f>
        <v>0</v>
      </c>
      <c r="BA109" s="138">
        <f>'20022-D.1.4.e-BK - 20022-...'!F38</f>
        <v>0</v>
      </c>
      <c r="BB109" s="138">
        <f>'20022-D.1.4.e-BK - 20022-...'!F39</f>
        <v>0</v>
      </c>
      <c r="BC109" s="138">
        <f>'20022-D.1.4.e-BK - 20022-...'!F40</f>
        <v>0</v>
      </c>
      <c r="BD109" s="140">
        <f>'20022-D.1.4.e-BK - 20022-...'!F41</f>
        <v>0</v>
      </c>
      <c r="BE109" s="4"/>
      <c r="BT109" s="141" t="s">
        <v>113</v>
      </c>
      <c r="BV109" s="141" t="s">
        <v>82</v>
      </c>
      <c r="BW109" s="141" t="s">
        <v>135</v>
      </c>
      <c r="BX109" s="141" t="s">
        <v>129</v>
      </c>
      <c r="CL109" s="141" t="s">
        <v>1</v>
      </c>
    </row>
    <row r="110" s="4" customFormat="1" ht="35.25" customHeight="1">
      <c r="A110" s="132" t="s">
        <v>90</v>
      </c>
      <c r="B110" s="70"/>
      <c r="C110" s="133"/>
      <c r="D110" s="133"/>
      <c r="E110" s="133"/>
      <c r="F110" s="133"/>
      <c r="G110" s="134" t="s">
        <v>136</v>
      </c>
      <c r="H110" s="134"/>
      <c r="I110" s="134"/>
      <c r="J110" s="134"/>
      <c r="K110" s="134"/>
      <c r="L110" s="133"/>
      <c r="M110" s="134" t="s">
        <v>137</v>
      </c>
      <c r="N110" s="134"/>
      <c r="O110" s="134"/>
      <c r="P110" s="134"/>
      <c r="Q110" s="134"/>
      <c r="R110" s="134"/>
      <c r="S110" s="134"/>
      <c r="T110" s="134"/>
      <c r="U110" s="134"/>
      <c r="V110" s="134"/>
      <c r="W110" s="134"/>
      <c r="X110" s="134"/>
      <c r="Y110" s="134"/>
      <c r="Z110" s="134"/>
      <c r="AA110" s="134"/>
      <c r="AB110" s="134"/>
      <c r="AC110" s="134"/>
      <c r="AD110" s="134"/>
      <c r="AE110" s="134"/>
      <c r="AF110" s="134"/>
      <c r="AG110" s="135">
        <f>'20022-D.1.4.e - V - 20022...'!J34</f>
        <v>0</v>
      </c>
      <c r="AH110" s="133"/>
      <c r="AI110" s="133"/>
      <c r="AJ110" s="133"/>
      <c r="AK110" s="133"/>
      <c r="AL110" s="133"/>
      <c r="AM110" s="133"/>
      <c r="AN110" s="135">
        <f>SUM(AG110,AT110)</f>
        <v>0</v>
      </c>
      <c r="AO110" s="133"/>
      <c r="AP110" s="133"/>
      <c r="AQ110" s="136" t="s">
        <v>93</v>
      </c>
      <c r="AR110" s="72"/>
      <c r="AS110" s="137">
        <v>0</v>
      </c>
      <c r="AT110" s="138">
        <f>ROUND(SUM(AV110:AW110),2)</f>
        <v>0</v>
      </c>
      <c r="AU110" s="139">
        <f>'20022-D.1.4.e - V - 20022...'!P132</f>
        <v>0</v>
      </c>
      <c r="AV110" s="138">
        <f>'20022-D.1.4.e - V - 20022...'!J37</f>
        <v>0</v>
      </c>
      <c r="AW110" s="138">
        <f>'20022-D.1.4.e - V - 20022...'!J38</f>
        <v>0</v>
      </c>
      <c r="AX110" s="138">
        <f>'20022-D.1.4.e - V - 20022...'!J39</f>
        <v>0</v>
      </c>
      <c r="AY110" s="138">
        <f>'20022-D.1.4.e - V - 20022...'!J40</f>
        <v>0</v>
      </c>
      <c r="AZ110" s="138">
        <f>'20022-D.1.4.e - V - 20022...'!F37</f>
        <v>0</v>
      </c>
      <c r="BA110" s="138">
        <f>'20022-D.1.4.e - V - 20022...'!F38</f>
        <v>0</v>
      </c>
      <c r="BB110" s="138">
        <f>'20022-D.1.4.e - V - 20022...'!F39</f>
        <v>0</v>
      </c>
      <c r="BC110" s="138">
        <f>'20022-D.1.4.e - V - 20022...'!F40</f>
        <v>0</v>
      </c>
      <c r="BD110" s="140">
        <f>'20022-D.1.4.e - V - 20022...'!F41</f>
        <v>0</v>
      </c>
      <c r="BE110" s="4"/>
      <c r="BT110" s="141" t="s">
        <v>113</v>
      </c>
      <c r="BV110" s="141" t="s">
        <v>82</v>
      </c>
      <c r="BW110" s="141" t="s">
        <v>138</v>
      </c>
      <c r="BX110" s="141" t="s">
        <v>129</v>
      </c>
      <c r="CL110" s="141" t="s">
        <v>1</v>
      </c>
    </row>
    <row r="111" s="4" customFormat="1" ht="35.25" customHeight="1">
      <c r="A111" s="132" t="s">
        <v>90</v>
      </c>
      <c r="B111" s="70"/>
      <c r="C111" s="133"/>
      <c r="D111" s="133"/>
      <c r="E111" s="133"/>
      <c r="F111" s="133"/>
      <c r="G111" s="134" t="s">
        <v>139</v>
      </c>
      <c r="H111" s="134"/>
      <c r="I111" s="134"/>
      <c r="J111" s="134"/>
      <c r="K111" s="134"/>
      <c r="L111" s="133"/>
      <c r="M111" s="134" t="s">
        <v>140</v>
      </c>
      <c r="N111" s="134"/>
      <c r="O111" s="134"/>
      <c r="P111" s="134"/>
      <c r="Q111" s="134"/>
      <c r="R111" s="134"/>
      <c r="S111" s="134"/>
      <c r="T111" s="134"/>
      <c r="U111" s="134"/>
      <c r="V111" s="134"/>
      <c r="W111" s="134"/>
      <c r="X111" s="134"/>
      <c r="Y111" s="134"/>
      <c r="Z111" s="134"/>
      <c r="AA111" s="134"/>
      <c r="AB111" s="134"/>
      <c r="AC111" s="134"/>
      <c r="AD111" s="134"/>
      <c r="AE111" s="134"/>
      <c r="AF111" s="134"/>
      <c r="AG111" s="135">
        <f>'20022-D.1.4.e-BV - 20022-...'!J34</f>
        <v>0</v>
      </c>
      <c r="AH111" s="133"/>
      <c r="AI111" s="133"/>
      <c r="AJ111" s="133"/>
      <c r="AK111" s="133"/>
      <c r="AL111" s="133"/>
      <c r="AM111" s="133"/>
      <c r="AN111" s="135">
        <f>SUM(AG111,AT111)</f>
        <v>0</v>
      </c>
      <c r="AO111" s="133"/>
      <c r="AP111" s="133"/>
      <c r="AQ111" s="136" t="s">
        <v>93</v>
      </c>
      <c r="AR111" s="72"/>
      <c r="AS111" s="137">
        <v>0</v>
      </c>
      <c r="AT111" s="138">
        <f>ROUND(SUM(AV111:AW111),2)</f>
        <v>0</v>
      </c>
      <c r="AU111" s="139">
        <f>'20022-D.1.4.e-BV - 20022-...'!P129</f>
        <v>0</v>
      </c>
      <c r="AV111" s="138">
        <f>'20022-D.1.4.e-BV - 20022-...'!J37</f>
        <v>0</v>
      </c>
      <c r="AW111" s="138">
        <f>'20022-D.1.4.e-BV - 20022-...'!J38</f>
        <v>0</v>
      </c>
      <c r="AX111" s="138">
        <f>'20022-D.1.4.e-BV - 20022-...'!J39</f>
        <v>0</v>
      </c>
      <c r="AY111" s="138">
        <f>'20022-D.1.4.e-BV - 20022-...'!J40</f>
        <v>0</v>
      </c>
      <c r="AZ111" s="138">
        <f>'20022-D.1.4.e-BV - 20022-...'!F37</f>
        <v>0</v>
      </c>
      <c r="BA111" s="138">
        <f>'20022-D.1.4.e-BV - 20022-...'!F38</f>
        <v>0</v>
      </c>
      <c r="BB111" s="138">
        <f>'20022-D.1.4.e-BV - 20022-...'!F39</f>
        <v>0</v>
      </c>
      <c r="BC111" s="138">
        <f>'20022-D.1.4.e-BV - 20022-...'!F40</f>
        <v>0</v>
      </c>
      <c r="BD111" s="140">
        <f>'20022-D.1.4.e-BV - 20022-...'!F41</f>
        <v>0</v>
      </c>
      <c r="BE111" s="4"/>
      <c r="BT111" s="141" t="s">
        <v>113</v>
      </c>
      <c r="BV111" s="141" t="s">
        <v>82</v>
      </c>
      <c r="BW111" s="141" t="s">
        <v>141</v>
      </c>
      <c r="BX111" s="141" t="s">
        <v>129</v>
      </c>
      <c r="CL111" s="141" t="s">
        <v>1</v>
      </c>
    </row>
    <row r="112" s="4" customFormat="1" ht="23.25" customHeight="1">
      <c r="A112" s="132" t="s">
        <v>90</v>
      </c>
      <c r="B112" s="70"/>
      <c r="C112" s="133"/>
      <c r="D112" s="133"/>
      <c r="E112" s="133"/>
      <c r="F112" s="134" t="s">
        <v>142</v>
      </c>
      <c r="G112" s="134"/>
      <c r="H112" s="134"/>
      <c r="I112" s="134"/>
      <c r="J112" s="134"/>
      <c r="K112" s="133"/>
      <c r="L112" s="134" t="s">
        <v>143</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5">
        <f>'20022-IN-D.1.4.g-E - 2002...'!J34</f>
        <v>0</v>
      </c>
      <c r="AH112" s="133"/>
      <c r="AI112" s="133"/>
      <c r="AJ112" s="133"/>
      <c r="AK112" s="133"/>
      <c r="AL112" s="133"/>
      <c r="AM112" s="133"/>
      <c r="AN112" s="135">
        <f>SUM(AG112,AT112)</f>
        <v>0</v>
      </c>
      <c r="AO112" s="133"/>
      <c r="AP112" s="133"/>
      <c r="AQ112" s="136" t="s">
        <v>93</v>
      </c>
      <c r="AR112" s="72"/>
      <c r="AS112" s="137">
        <v>0</v>
      </c>
      <c r="AT112" s="138">
        <f>ROUND(SUM(AV112:AW112),2)</f>
        <v>0</v>
      </c>
      <c r="AU112" s="139">
        <f>'20022-IN-D.1.4.g-E - 2002...'!P126</f>
        <v>0</v>
      </c>
      <c r="AV112" s="138">
        <f>'20022-IN-D.1.4.g-E - 2002...'!J37</f>
        <v>0</v>
      </c>
      <c r="AW112" s="138">
        <f>'20022-IN-D.1.4.g-E - 2002...'!J38</f>
        <v>0</v>
      </c>
      <c r="AX112" s="138">
        <f>'20022-IN-D.1.4.g-E - 2002...'!J39</f>
        <v>0</v>
      </c>
      <c r="AY112" s="138">
        <f>'20022-IN-D.1.4.g-E - 2002...'!J40</f>
        <v>0</v>
      </c>
      <c r="AZ112" s="138">
        <f>'20022-IN-D.1.4.g-E - 2002...'!F37</f>
        <v>0</v>
      </c>
      <c r="BA112" s="138">
        <f>'20022-IN-D.1.4.g-E - 2002...'!F38</f>
        <v>0</v>
      </c>
      <c r="BB112" s="138">
        <f>'20022-IN-D.1.4.g-E - 2002...'!F39</f>
        <v>0</v>
      </c>
      <c r="BC112" s="138">
        <f>'20022-IN-D.1.4.g-E - 2002...'!F40</f>
        <v>0</v>
      </c>
      <c r="BD112" s="140">
        <f>'20022-IN-D.1.4.g-E - 2002...'!F41</f>
        <v>0</v>
      </c>
      <c r="BE112" s="4"/>
      <c r="BT112" s="141" t="s">
        <v>100</v>
      </c>
      <c r="BV112" s="141" t="s">
        <v>82</v>
      </c>
      <c r="BW112" s="141" t="s">
        <v>144</v>
      </c>
      <c r="BX112" s="141" t="s">
        <v>107</v>
      </c>
      <c r="CL112" s="141" t="s">
        <v>1</v>
      </c>
    </row>
    <row r="113" s="4" customFormat="1" ht="35.25" customHeight="1">
      <c r="A113" s="132" t="s">
        <v>90</v>
      </c>
      <c r="B113" s="70"/>
      <c r="C113" s="133"/>
      <c r="D113" s="133"/>
      <c r="E113" s="133"/>
      <c r="F113" s="134" t="s">
        <v>145</v>
      </c>
      <c r="G113" s="134"/>
      <c r="H113" s="134"/>
      <c r="I113" s="134"/>
      <c r="J113" s="134"/>
      <c r="K113" s="133"/>
      <c r="L113" s="134" t="s">
        <v>146</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'20022-IN-D.1.4.h-SR - 200...'!J34</f>
        <v>0</v>
      </c>
      <c r="AH113" s="133"/>
      <c r="AI113" s="133"/>
      <c r="AJ113" s="133"/>
      <c r="AK113" s="133"/>
      <c r="AL113" s="133"/>
      <c r="AM113" s="133"/>
      <c r="AN113" s="135">
        <f>SUM(AG113,AT113)</f>
        <v>0</v>
      </c>
      <c r="AO113" s="133"/>
      <c r="AP113" s="133"/>
      <c r="AQ113" s="136" t="s">
        <v>93</v>
      </c>
      <c r="AR113" s="72"/>
      <c r="AS113" s="137">
        <v>0</v>
      </c>
      <c r="AT113" s="138">
        <f>ROUND(SUM(AV113:AW113),2)</f>
        <v>0</v>
      </c>
      <c r="AU113" s="139">
        <f>'20022-IN-D.1.4.h-SR - 200...'!P126</f>
        <v>0</v>
      </c>
      <c r="AV113" s="138">
        <f>'20022-IN-D.1.4.h-SR - 200...'!J37</f>
        <v>0</v>
      </c>
      <c r="AW113" s="138">
        <f>'20022-IN-D.1.4.h-SR - 200...'!J38</f>
        <v>0</v>
      </c>
      <c r="AX113" s="138">
        <f>'20022-IN-D.1.4.h-SR - 200...'!J39</f>
        <v>0</v>
      </c>
      <c r="AY113" s="138">
        <f>'20022-IN-D.1.4.h-SR - 200...'!J40</f>
        <v>0</v>
      </c>
      <c r="AZ113" s="138">
        <f>'20022-IN-D.1.4.h-SR - 200...'!F37</f>
        <v>0</v>
      </c>
      <c r="BA113" s="138">
        <f>'20022-IN-D.1.4.h-SR - 200...'!F38</f>
        <v>0</v>
      </c>
      <c r="BB113" s="138">
        <f>'20022-IN-D.1.4.h-SR - 200...'!F39</f>
        <v>0</v>
      </c>
      <c r="BC113" s="138">
        <f>'20022-IN-D.1.4.h-SR - 200...'!F40</f>
        <v>0</v>
      </c>
      <c r="BD113" s="140">
        <f>'20022-IN-D.1.4.h-SR - 200...'!F41</f>
        <v>0</v>
      </c>
      <c r="BE113" s="4"/>
      <c r="BT113" s="141" t="s">
        <v>100</v>
      </c>
      <c r="BV113" s="141" t="s">
        <v>82</v>
      </c>
      <c r="BW113" s="141" t="s">
        <v>147</v>
      </c>
      <c r="BX113" s="141" t="s">
        <v>107</v>
      </c>
      <c r="CL113" s="141" t="s">
        <v>1</v>
      </c>
    </row>
    <row r="114" s="4" customFormat="1" ht="23.25" customHeight="1">
      <c r="A114" s="132" t="s">
        <v>90</v>
      </c>
      <c r="B114" s="70"/>
      <c r="C114" s="133"/>
      <c r="D114" s="133"/>
      <c r="E114" s="134" t="s">
        <v>148</v>
      </c>
      <c r="F114" s="134"/>
      <c r="G114" s="134"/>
      <c r="H114" s="134"/>
      <c r="I114" s="134"/>
      <c r="J114" s="133"/>
      <c r="K114" s="134" t="s">
        <v>149</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'20022A-IN-S - 20022A-IN-S...'!J32</f>
        <v>0</v>
      </c>
      <c r="AH114" s="133"/>
      <c r="AI114" s="133"/>
      <c r="AJ114" s="133"/>
      <c r="AK114" s="133"/>
      <c r="AL114" s="133"/>
      <c r="AM114" s="133"/>
      <c r="AN114" s="135">
        <f>SUM(AG114,AT114)</f>
        <v>0</v>
      </c>
      <c r="AO114" s="133"/>
      <c r="AP114" s="133"/>
      <c r="AQ114" s="136" t="s">
        <v>93</v>
      </c>
      <c r="AR114" s="72"/>
      <c r="AS114" s="137">
        <v>0</v>
      </c>
      <c r="AT114" s="138">
        <f>ROUND(SUM(AV114:AW114),2)</f>
        <v>0</v>
      </c>
      <c r="AU114" s="139">
        <f>'20022A-IN-S - 20022A-IN-S...'!P133</f>
        <v>0</v>
      </c>
      <c r="AV114" s="138">
        <f>'20022A-IN-S - 20022A-IN-S...'!J35</f>
        <v>0</v>
      </c>
      <c r="AW114" s="138">
        <f>'20022A-IN-S - 20022A-IN-S...'!J36</f>
        <v>0</v>
      </c>
      <c r="AX114" s="138">
        <f>'20022A-IN-S - 20022A-IN-S...'!J37</f>
        <v>0</v>
      </c>
      <c r="AY114" s="138">
        <f>'20022A-IN-S - 20022A-IN-S...'!J38</f>
        <v>0</v>
      </c>
      <c r="AZ114" s="138">
        <f>'20022A-IN-S - 20022A-IN-S...'!F35</f>
        <v>0</v>
      </c>
      <c r="BA114" s="138">
        <f>'20022A-IN-S - 20022A-IN-S...'!F36</f>
        <v>0</v>
      </c>
      <c r="BB114" s="138">
        <f>'20022A-IN-S - 20022A-IN-S...'!F37</f>
        <v>0</v>
      </c>
      <c r="BC114" s="138">
        <f>'20022A-IN-S - 20022A-IN-S...'!F38</f>
        <v>0</v>
      </c>
      <c r="BD114" s="140">
        <f>'20022A-IN-S - 20022A-IN-S...'!F39</f>
        <v>0</v>
      </c>
      <c r="BE114" s="4"/>
      <c r="BT114" s="141" t="s">
        <v>89</v>
      </c>
      <c r="BV114" s="141" t="s">
        <v>82</v>
      </c>
      <c r="BW114" s="141" t="s">
        <v>150</v>
      </c>
      <c r="BX114" s="141" t="s">
        <v>88</v>
      </c>
      <c r="CL114" s="141" t="s">
        <v>1</v>
      </c>
    </row>
    <row r="115" s="7" customFormat="1" ht="24.75" customHeight="1">
      <c r="A115" s="7"/>
      <c r="B115" s="119"/>
      <c r="C115" s="120"/>
      <c r="D115" s="121" t="s">
        <v>151</v>
      </c>
      <c r="E115" s="121"/>
      <c r="F115" s="121"/>
      <c r="G115" s="121"/>
      <c r="H115" s="121"/>
      <c r="I115" s="122"/>
      <c r="J115" s="121" t="s">
        <v>152</v>
      </c>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3">
        <f>ROUND(AG116+AG117,2)</f>
        <v>0</v>
      </c>
      <c r="AH115" s="122"/>
      <c r="AI115" s="122"/>
      <c r="AJ115" s="122"/>
      <c r="AK115" s="122"/>
      <c r="AL115" s="122"/>
      <c r="AM115" s="122"/>
      <c r="AN115" s="124">
        <f>SUM(AG115,AT115)</f>
        <v>0</v>
      </c>
      <c r="AO115" s="122"/>
      <c r="AP115" s="122"/>
      <c r="AQ115" s="125" t="s">
        <v>86</v>
      </c>
      <c r="AR115" s="126"/>
      <c r="AS115" s="127">
        <f>ROUND(AS116+AS117,2)</f>
        <v>0</v>
      </c>
      <c r="AT115" s="128">
        <f>ROUND(SUM(AV115:AW115),2)</f>
        <v>0</v>
      </c>
      <c r="AU115" s="129">
        <f>ROUND(AU116+AU117,5)</f>
        <v>0</v>
      </c>
      <c r="AV115" s="128">
        <f>ROUND(AZ115*L29,2)</f>
        <v>0</v>
      </c>
      <c r="AW115" s="128">
        <f>ROUND(BA115*L30,2)</f>
        <v>0</v>
      </c>
      <c r="AX115" s="128">
        <f>ROUND(BB115*L29,2)</f>
        <v>0</v>
      </c>
      <c r="AY115" s="128">
        <f>ROUND(BC115*L30,2)</f>
        <v>0</v>
      </c>
      <c r="AZ115" s="128">
        <f>ROUND(AZ116+AZ117,2)</f>
        <v>0</v>
      </c>
      <c r="BA115" s="128">
        <f>ROUND(BA116+BA117,2)</f>
        <v>0</v>
      </c>
      <c r="BB115" s="128">
        <f>ROUND(BB116+BB117,2)</f>
        <v>0</v>
      </c>
      <c r="BC115" s="128">
        <f>ROUND(BC116+BC117,2)</f>
        <v>0</v>
      </c>
      <c r="BD115" s="130">
        <f>ROUND(BD116+BD117,2)</f>
        <v>0</v>
      </c>
      <c r="BE115" s="7"/>
      <c r="BS115" s="131" t="s">
        <v>79</v>
      </c>
      <c r="BT115" s="131" t="s">
        <v>87</v>
      </c>
      <c r="BU115" s="131" t="s">
        <v>81</v>
      </c>
      <c r="BV115" s="131" t="s">
        <v>82</v>
      </c>
      <c r="BW115" s="131" t="s">
        <v>153</v>
      </c>
      <c r="BX115" s="131" t="s">
        <v>5</v>
      </c>
      <c r="CL115" s="131" t="s">
        <v>1</v>
      </c>
      <c r="CM115" s="131" t="s">
        <v>89</v>
      </c>
    </row>
    <row r="116" s="4" customFormat="1" ht="23.25" customHeight="1">
      <c r="A116" s="132" t="s">
        <v>90</v>
      </c>
      <c r="B116" s="70"/>
      <c r="C116" s="133"/>
      <c r="D116" s="133"/>
      <c r="E116" s="134" t="s">
        <v>154</v>
      </c>
      <c r="F116" s="134"/>
      <c r="G116" s="134"/>
      <c r="H116" s="134"/>
      <c r="I116" s="134"/>
      <c r="J116" s="133"/>
      <c r="K116" s="134" t="s">
        <v>155</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5">
        <f>'20022-NI-VRN - 20022-NI-V...'!J32</f>
        <v>0</v>
      </c>
      <c r="AH116" s="133"/>
      <c r="AI116" s="133"/>
      <c r="AJ116" s="133"/>
      <c r="AK116" s="133"/>
      <c r="AL116" s="133"/>
      <c r="AM116" s="133"/>
      <c r="AN116" s="135">
        <f>SUM(AG116,AT116)</f>
        <v>0</v>
      </c>
      <c r="AO116" s="133"/>
      <c r="AP116" s="133"/>
      <c r="AQ116" s="136" t="s">
        <v>93</v>
      </c>
      <c r="AR116" s="72"/>
      <c r="AS116" s="137">
        <v>0</v>
      </c>
      <c r="AT116" s="138">
        <f>ROUND(SUM(AV116:AW116),2)</f>
        <v>0</v>
      </c>
      <c r="AU116" s="139">
        <f>'20022-NI-VRN - 20022-NI-V...'!P123</f>
        <v>0</v>
      </c>
      <c r="AV116" s="138">
        <f>'20022-NI-VRN - 20022-NI-V...'!J35</f>
        <v>0</v>
      </c>
      <c r="AW116" s="138">
        <f>'20022-NI-VRN - 20022-NI-V...'!J36</f>
        <v>0</v>
      </c>
      <c r="AX116" s="138">
        <f>'20022-NI-VRN - 20022-NI-V...'!J37</f>
        <v>0</v>
      </c>
      <c r="AY116" s="138">
        <f>'20022-NI-VRN - 20022-NI-V...'!J38</f>
        <v>0</v>
      </c>
      <c r="AZ116" s="138">
        <f>'20022-NI-VRN - 20022-NI-V...'!F35</f>
        <v>0</v>
      </c>
      <c r="BA116" s="138">
        <f>'20022-NI-VRN - 20022-NI-V...'!F36</f>
        <v>0</v>
      </c>
      <c r="BB116" s="138">
        <f>'20022-NI-VRN - 20022-NI-V...'!F37</f>
        <v>0</v>
      </c>
      <c r="BC116" s="138">
        <f>'20022-NI-VRN - 20022-NI-V...'!F38</f>
        <v>0</v>
      </c>
      <c r="BD116" s="140">
        <f>'20022-NI-VRN - 20022-NI-V...'!F39</f>
        <v>0</v>
      </c>
      <c r="BE116" s="4"/>
      <c r="BT116" s="141" t="s">
        <v>89</v>
      </c>
      <c r="BV116" s="141" t="s">
        <v>82</v>
      </c>
      <c r="BW116" s="141" t="s">
        <v>156</v>
      </c>
      <c r="BX116" s="141" t="s">
        <v>153</v>
      </c>
      <c r="CL116" s="141" t="s">
        <v>1</v>
      </c>
    </row>
    <row r="117" s="4" customFormat="1" ht="35.25" customHeight="1">
      <c r="A117" s="4"/>
      <c r="B117" s="70"/>
      <c r="C117" s="133"/>
      <c r="D117" s="133"/>
      <c r="E117" s="134" t="s">
        <v>157</v>
      </c>
      <c r="F117" s="134"/>
      <c r="G117" s="134"/>
      <c r="H117" s="134"/>
      <c r="I117" s="134"/>
      <c r="J117" s="133"/>
      <c r="K117" s="134" t="s">
        <v>158</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42">
        <f>ROUND(SUM(AG118:AG119),2)</f>
        <v>0</v>
      </c>
      <c r="AH117" s="133"/>
      <c r="AI117" s="133"/>
      <c r="AJ117" s="133"/>
      <c r="AK117" s="133"/>
      <c r="AL117" s="133"/>
      <c r="AM117" s="133"/>
      <c r="AN117" s="135">
        <f>SUM(AG117,AT117)</f>
        <v>0</v>
      </c>
      <c r="AO117" s="133"/>
      <c r="AP117" s="133"/>
      <c r="AQ117" s="136" t="s">
        <v>93</v>
      </c>
      <c r="AR117" s="72"/>
      <c r="AS117" s="137">
        <f>ROUND(SUM(AS118:AS119),2)</f>
        <v>0</v>
      </c>
      <c r="AT117" s="138">
        <f>ROUND(SUM(AV117:AW117),2)</f>
        <v>0</v>
      </c>
      <c r="AU117" s="139">
        <f>ROUND(SUM(AU118:AU119),5)</f>
        <v>0</v>
      </c>
      <c r="AV117" s="138">
        <f>ROUND(AZ117*L29,2)</f>
        <v>0</v>
      </c>
      <c r="AW117" s="138">
        <f>ROUND(BA117*L30,2)</f>
        <v>0</v>
      </c>
      <c r="AX117" s="138">
        <f>ROUND(BB117*L29,2)</f>
        <v>0</v>
      </c>
      <c r="AY117" s="138">
        <f>ROUND(BC117*L30,2)</f>
        <v>0</v>
      </c>
      <c r="AZ117" s="138">
        <f>ROUND(SUM(AZ118:AZ119),2)</f>
        <v>0</v>
      </c>
      <c r="BA117" s="138">
        <f>ROUND(SUM(BA118:BA119),2)</f>
        <v>0</v>
      </c>
      <c r="BB117" s="138">
        <f>ROUND(SUM(BB118:BB119),2)</f>
        <v>0</v>
      </c>
      <c r="BC117" s="138">
        <f>ROUND(SUM(BC118:BC119),2)</f>
        <v>0</v>
      </c>
      <c r="BD117" s="140">
        <f>ROUND(SUM(BD118:BD119),2)</f>
        <v>0</v>
      </c>
      <c r="BE117" s="4"/>
      <c r="BS117" s="141" t="s">
        <v>79</v>
      </c>
      <c r="BT117" s="141" t="s">
        <v>89</v>
      </c>
      <c r="BU117" s="141" t="s">
        <v>81</v>
      </c>
      <c r="BV117" s="141" t="s">
        <v>82</v>
      </c>
      <c r="BW117" s="141" t="s">
        <v>159</v>
      </c>
      <c r="BX117" s="141" t="s">
        <v>153</v>
      </c>
      <c r="CL117" s="141" t="s">
        <v>1</v>
      </c>
    </row>
    <row r="118" s="4" customFormat="1" ht="35.25" customHeight="1">
      <c r="A118" s="132" t="s">
        <v>90</v>
      </c>
      <c r="B118" s="70"/>
      <c r="C118" s="133"/>
      <c r="D118" s="133"/>
      <c r="E118" s="133"/>
      <c r="F118" s="134" t="s">
        <v>160</v>
      </c>
      <c r="G118" s="134"/>
      <c r="H118" s="134"/>
      <c r="I118" s="134"/>
      <c r="J118" s="134"/>
      <c r="K118" s="133"/>
      <c r="L118" s="134" t="s">
        <v>161</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'20022-D.1.1,2-NEI-B - 200...'!J34</f>
        <v>0</v>
      </c>
      <c r="AH118" s="133"/>
      <c r="AI118" s="133"/>
      <c r="AJ118" s="133"/>
      <c r="AK118" s="133"/>
      <c r="AL118" s="133"/>
      <c r="AM118" s="133"/>
      <c r="AN118" s="135">
        <f>SUM(AG118,AT118)</f>
        <v>0</v>
      </c>
      <c r="AO118" s="133"/>
      <c r="AP118" s="133"/>
      <c r="AQ118" s="136" t="s">
        <v>93</v>
      </c>
      <c r="AR118" s="72"/>
      <c r="AS118" s="137">
        <v>0</v>
      </c>
      <c r="AT118" s="138">
        <f>ROUND(SUM(AV118:AW118),2)</f>
        <v>0</v>
      </c>
      <c r="AU118" s="139">
        <f>'20022-D.1.1,2-NEI-B - 200...'!P136</f>
        <v>0</v>
      </c>
      <c r="AV118" s="138">
        <f>'20022-D.1.1,2-NEI-B - 200...'!J37</f>
        <v>0</v>
      </c>
      <c r="AW118" s="138">
        <f>'20022-D.1.1,2-NEI-B - 200...'!J38</f>
        <v>0</v>
      </c>
      <c r="AX118" s="138">
        <f>'20022-D.1.1,2-NEI-B - 200...'!J39</f>
        <v>0</v>
      </c>
      <c r="AY118" s="138">
        <f>'20022-D.1.1,2-NEI-B - 200...'!J40</f>
        <v>0</v>
      </c>
      <c r="AZ118" s="138">
        <f>'20022-D.1.1,2-NEI-B - 200...'!F37</f>
        <v>0</v>
      </c>
      <c r="BA118" s="138">
        <f>'20022-D.1.1,2-NEI-B - 200...'!F38</f>
        <v>0</v>
      </c>
      <c r="BB118" s="138">
        <f>'20022-D.1.1,2-NEI-B - 200...'!F39</f>
        <v>0</v>
      </c>
      <c r="BC118" s="138">
        <f>'20022-D.1.1,2-NEI-B - 200...'!F40</f>
        <v>0</v>
      </c>
      <c r="BD118" s="140">
        <f>'20022-D.1.1,2-NEI-B - 200...'!F41</f>
        <v>0</v>
      </c>
      <c r="BE118" s="4"/>
      <c r="BT118" s="141" t="s">
        <v>100</v>
      </c>
      <c r="BV118" s="141" t="s">
        <v>82</v>
      </c>
      <c r="BW118" s="141" t="s">
        <v>162</v>
      </c>
      <c r="BX118" s="141" t="s">
        <v>159</v>
      </c>
      <c r="CL118" s="141" t="s">
        <v>1</v>
      </c>
    </row>
    <row r="119" s="4" customFormat="1" ht="35.25" customHeight="1">
      <c r="A119" s="132" t="s">
        <v>90</v>
      </c>
      <c r="B119" s="70"/>
      <c r="C119" s="133"/>
      <c r="D119" s="133"/>
      <c r="E119" s="133"/>
      <c r="F119" s="134" t="s">
        <v>163</v>
      </c>
      <c r="G119" s="134"/>
      <c r="H119" s="134"/>
      <c r="I119" s="134"/>
      <c r="J119" s="134"/>
      <c r="K119" s="133"/>
      <c r="L119" s="134" t="s">
        <v>164</v>
      </c>
      <c r="M119" s="134"/>
      <c r="N119" s="134"/>
      <c r="O119" s="134"/>
      <c r="P119" s="134"/>
      <c r="Q119" s="134"/>
      <c r="R119" s="134"/>
      <c r="S119" s="134"/>
      <c r="T119" s="134"/>
      <c r="U119" s="134"/>
      <c r="V119" s="134"/>
      <c r="W119" s="134"/>
      <c r="X119" s="134"/>
      <c r="Y119" s="134"/>
      <c r="Z119" s="134"/>
      <c r="AA119" s="134"/>
      <c r="AB119" s="134"/>
      <c r="AC119" s="134"/>
      <c r="AD119" s="134"/>
      <c r="AE119" s="134"/>
      <c r="AF119" s="134"/>
      <c r="AG119" s="135">
        <f>'20022-D.1.1,2-NEI NK - 20...'!J34</f>
        <v>0</v>
      </c>
      <c r="AH119" s="133"/>
      <c r="AI119" s="133"/>
      <c r="AJ119" s="133"/>
      <c r="AK119" s="133"/>
      <c r="AL119" s="133"/>
      <c r="AM119" s="133"/>
      <c r="AN119" s="135">
        <f>SUM(AG119,AT119)</f>
        <v>0</v>
      </c>
      <c r="AO119" s="133"/>
      <c r="AP119" s="133"/>
      <c r="AQ119" s="136" t="s">
        <v>93</v>
      </c>
      <c r="AR119" s="72"/>
      <c r="AS119" s="143">
        <v>0</v>
      </c>
      <c r="AT119" s="144">
        <f>ROUND(SUM(AV119:AW119),2)</f>
        <v>0</v>
      </c>
      <c r="AU119" s="145">
        <f>'20022-D.1.1,2-NEI NK - 20...'!P137</f>
        <v>0</v>
      </c>
      <c r="AV119" s="144">
        <f>'20022-D.1.1,2-NEI NK - 20...'!J37</f>
        <v>0</v>
      </c>
      <c r="AW119" s="144">
        <f>'20022-D.1.1,2-NEI NK - 20...'!J38</f>
        <v>0</v>
      </c>
      <c r="AX119" s="144">
        <f>'20022-D.1.1,2-NEI NK - 20...'!J39</f>
        <v>0</v>
      </c>
      <c r="AY119" s="144">
        <f>'20022-D.1.1,2-NEI NK - 20...'!J40</f>
        <v>0</v>
      </c>
      <c r="AZ119" s="144">
        <f>'20022-D.1.1,2-NEI NK - 20...'!F37</f>
        <v>0</v>
      </c>
      <c r="BA119" s="144">
        <f>'20022-D.1.1,2-NEI NK - 20...'!F38</f>
        <v>0</v>
      </c>
      <c r="BB119" s="144">
        <f>'20022-D.1.1,2-NEI NK - 20...'!F39</f>
        <v>0</v>
      </c>
      <c r="BC119" s="144">
        <f>'20022-D.1.1,2-NEI NK - 20...'!F40</f>
        <v>0</v>
      </c>
      <c r="BD119" s="146">
        <f>'20022-D.1.1,2-NEI NK - 20...'!F41</f>
        <v>0</v>
      </c>
      <c r="BE119" s="4"/>
      <c r="BT119" s="141" t="s">
        <v>100</v>
      </c>
      <c r="BV119" s="141" t="s">
        <v>82</v>
      </c>
      <c r="BW119" s="141" t="s">
        <v>165</v>
      </c>
      <c r="BX119" s="141" t="s">
        <v>159</v>
      </c>
      <c r="CL119" s="141" t="s">
        <v>1</v>
      </c>
    </row>
    <row r="120" s="2" customFormat="1" ht="30" customHeight="1">
      <c r="A120" s="38"/>
      <c r="B120" s="39"/>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4"/>
      <c r="AS120" s="38"/>
      <c r="AT120" s="38"/>
      <c r="AU120" s="38"/>
      <c r="AV120" s="38"/>
      <c r="AW120" s="38"/>
      <c r="AX120" s="38"/>
      <c r="AY120" s="38"/>
      <c r="AZ120" s="38"/>
      <c r="BA120" s="38"/>
      <c r="BB120" s="38"/>
      <c r="BC120" s="38"/>
      <c r="BD120" s="38"/>
      <c r="BE120" s="38"/>
    </row>
    <row r="121" s="2" customFormat="1" ht="6.96" customHeight="1">
      <c r="A121" s="38"/>
      <c r="B121" s="66"/>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44"/>
      <c r="AS121" s="38"/>
      <c r="AT121" s="38"/>
      <c r="AU121" s="38"/>
      <c r="AV121" s="38"/>
      <c r="AW121" s="38"/>
      <c r="AX121" s="38"/>
      <c r="AY121" s="38"/>
      <c r="AZ121" s="38"/>
      <c r="BA121" s="38"/>
      <c r="BB121" s="38"/>
      <c r="BC121" s="38"/>
      <c r="BD121" s="38"/>
      <c r="BE121" s="38"/>
    </row>
  </sheetData>
  <sheetProtection sheet="1" formatColumns="0" formatRows="0" objects="1" scenarios="1" spinCount="100000" saltValue="Iv5pmdBc9KLC4151lqj8BU7dqGyc7zIzzbcOn1xGUYQYvyGsvnRnVWnMhLzO+cntizWGo2Lax2TPZR0QoA3d+w==" hashValue="Iulf9rIjf1IrDapy4L4dRvYRmdcCbN10MZGQ3RUlcIWWT74lBFyMQwLYYTeim8nCnrnrS9nI9+1cA0Qr+VOhCw==" algorithmName="SHA-512" password="CC35"/>
  <mergeCells count="138">
    <mergeCell ref="F104:J104"/>
    <mergeCell ref="L104:AF104"/>
    <mergeCell ref="G105:K105"/>
    <mergeCell ref="M105:AF105"/>
    <mergeCell ref="G106:K106"/>
    <mergeCell ref="M106:AF106"/>
    <mergeCell ref="F107:J107"/>
    <mergeCell ref="L107:AF107"/>
    <mergeCell ref="G108:K108"/>
    <mergeCell ref="M108:AF108"/>
    <mergeCell ref="M109:AF109"/>
    <mergeCell ref="G109:K109"/>
    <mergeCell ref="G110:K110"/>
    <mergeCell ref="M110:AF110"/>
    <mergeCell ref="M111:AF111"/>
    <mergeCell ref="G111:K111"/>
    <mergeCell ref="L112:AF112"/>
    <mergeCell ref="F112:J112"/>
    <mergeCell ref="F113:J113"/>
    <mergeCell ref="L113:AF113"/>
    <mergeCell ref="E114:I114"/>
    <mergeCell ref="K114:AF114"/>
    <mergeCell ref="D115:H115"/>
    <mergeCell ref="J115:AF115"/>
    <mergeCell ref="K116:AF116"/>
    <mergeCell ref="E116:I116"/>
    <mergeCell ref="E117:I117"/>
    <mergeCell ref="K117:AF117"/>
    <mergeCell ref="L118:AF118"/>
    <mergeCell ref="F118:J118"/>
    <mergeCell ref="F119:J119"/>
    <mergeCell ref="L119:AF119"/>
    <mergeCell ref="AG101:AM101"/>
    <mergeCell ref="AN101:AP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L85:AO85"/>
    <mergeCell ref="C92:G92"/>
    <mergeCell ref="I92:AF92"/>
    <mergeCell ref="J95:AF95"/>
    <mergeCell ref="D95:H95"/>
    <mergeCell ref="E96:I96"/>
    <mergeCell ref="K96:AF96"/>
    <mergeCell ref="E97:I97"/>
    <mergeCell ref="K97:AF97"/>
    <mergeCell ref="L98:AF98"/>
    <mergeCell ref="F98:J98"/>
    <mergeCell ref="F99:J99"/>
    <mergeCell ref="L99:AF99"/>
    <mergeCell ref="E100:I100"/>
    <mergeCell ref="K100:AF100"/>
    <mergeCell ref="F101:J101"/>
    <mergeCell ref="L101:AF101"/>
    <mergeCell ref="G102:K102"/>
    <mergeCell ref="M102:AF102"/>
    <mergeCell ref="M103:AF103"/>
    <mergeCell ref="G103:K103"/>
    <mergeCell ref="AM87:AN87"/>
    <mergeCell ref="AM89:AP89"/>
    <mergeCell ref="AS89:AT91"/>
    <mergeCell ref="AM90:AP90"/>
    <mergeCell ref="AG92:AM92"/>
    <mergeCell ref="AN92:AP92"/>
    <mergeCell ref="AN95:AP95"/>
    <mergeCell ref="AG95:AM95"/>
    <mergeCell ref="AN96:AP96"/>
    <mergeCell ref="AG96:AM96"/>
    <mergeCell ref="AN97:AP97"/>
    <mergeCell ref="AG97:AM97"/>
    <mergeCell ref="AN98:AP98"/>
    <mergeCell ref="AG98:AM98"/>
    <mergeCell ref="AN99:AP99"/>
    <mergeCell ref="AG99:AM99"/>
    <mergeCell ref="AG100:AM100"/>
    <mergeCell ref="AN100:AP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20022-IN-VRN - 20022-IN-V...'!C2" display="/"/>
    <hyperlink ref="A98" location="'20022-D.1.1,2-IN-B - 2002...'!C2" display="/"/>
    <hyperlink ref="A99" location="'20022-D.1.1,2-IN-NK - 200...'!C2" display="/"/>
    <hyperlink ref="A102" location="'20022-D.1.4.c -UT - 20022...'!C2" display="/"/>
    <hyperlink ref="A103" location="'20022-D.1.4.c-UT-D - 2002...'!C2" display="/"/>
    <hyperlink ref="A105" location="'20022-IN-D.1.4.c- K - 200...'!C2" display="/"/>
    <hyperlink ref="A106" location="'20022-IN-D.1.4.c-SP - 200...'!C2" display="/"/>
    <hyperlink ref="A108" location="'20022-IN-D.1.4.e - K - 20...'!C2" display="/"/>
    <hyperlink ref="A109" location="'20022-D.1.4.e-BK - 20022-...'!C2" display="/"/>
    <hyperlink ref="A110" location="'20022-D.1.4.e - V - 20022...'!C2" display="/"/>
    <hyperlink ref="A111" location="'20022-D.1.4.e-BV - 20022-...'!C2" display="/"/>
    <hyperlink ref="A112" location="'20022-IN-D.1.4.g-E - 2002...'!C2" display="/"/>
    <hyperlink ref="A113" location="'20022-IN-D.1.4.h-SR - 200...'!C2" display="/"/>
    <hyperlink ref="A114" location="'20022A-IN-S - 20022A-IN-S...'!C2" display="/"/>
    <hyperlink ref="A116" location="'20022-NI-VRN - 20022-NI-V...'!C2" display="/"/>
    <hyperlink ref="A118" location="'20022-D.1.1,2-NEI-B - 200...'!C2" display="/"/>
    <hyperlink ref="A119" location="'20022-D.1.1,2-NEI NK - 20...'!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s="1" customFormat="1" ht="12" customHeight="1">
      <c r="B8" s="20"/>
      <c r="D8" s="151" t="s">
        <v>167</v>
      </c>
      <c r="L8" s="20"/>
    </row>
    <row r="9" s="2" customFormat="1" ht="16.5" customHeight="1">
      <c r="A9" s="38"/>
      <c r="B9" s="44"/>
      <c r="C9" s="38"/>
      <c r="D9" s="38"/>
      <c r="E9" s="152" t="s">
        <v>168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169</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3" t="s">
        <v>170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2. 11. 2021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1"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29</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31</v>
      </c>
      <c r="E22" s="38"/>
      <c r="F22" s="38"/>
      <c r="G22" s="38"/>
      <c r="H22" s="38"/>
      <c r="I22" s="151"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1" t="s">
        <v>28</v>
      </c>
      <c r="J23" s="141" t="s">
        <v>34</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36</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38</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25.44" customHeight="1">
      <c r="A32" s="38"/>
      <c r="B32" s="44"/>
      <c r="C32" s="38"/>
      <c r="D32" s="160" t="s">
        <v>40</v>
      </c>
      <c r="E32" s="38"/>
      <c r="F32" s="38"/>
      <c r="G32" s="38"/>
      <c r="H32" s="38"/>
      <c r="I32" s="38"/>
      <c r="J32" s="161">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38"/>
      <c r="E34" s="38"/>
      <c r="F34" s="162" t="s">
        <v>42</v>
      </c>
      <c r="G34" s="38"/>
      <c r="H34" s="38"/>
      <c r="I34" s="162" t="s">
        <v>41</v>
      </c>
      <c r="J34" s="162" t="s">
        <v>43</v>
      </c>
      <c r="K34" s="38"/>
      <c r="L34" s="63"/>
      <c r="S34" s="38"/>
      <c r="T34" s="38"/>
      <c r="U34" s="38"/>
      <c r="V34" s="38"/>
      <c r="W34" s="38"/>
      <c r="X34" s="38"/>
      <c r="Y34" s="38"/>
      <c r="Z34" s="38"/>
      <c r="AA34" s="38"/>
      <c r="AB34" s="38"/>
      <c r="AC34" s="38"/>
      <c r="AD34" s="38"/>
      <c r="AE34" s="38"/>
    </row>
    <row r="35" s="2" customFormat="1" ht="14.4" customHeight="1">
      <c r="A35" s="38"/>
      <c r="B35" s="44"/>
      <c r="C35" s="38"/>
      <c r="D35" s="163" t="s">
        <v>44</v>
      </c>
      <c r="E35" s="151" t="s">
        <v>45</v>
      </c>
      <c r="F35" s="164">
        <f>ROUND((SUM(BE125:BE142)),  2)</f>
        <v>0</v>
      </c>
      <c r="G35" s="38"/>
      <c r="H35" s="38"/>
      <c r="I35" s="165">
        <v>0.20999999999999999</v>
      </c>
      <c r="J35" s="164">
        <f>ROUND(((SUM(BE125:BE142))*I35),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1" t="s">
        <v>46</v>
      </c>
      <c r="F36" s="164">
        <f>ROUND((SUM(BF125:BF142)),  2)</f>
        <v>0</v>
      </c>
      <c r="G36" s="38"/>
      <c r="H36" s="38"/>
      <c r="I36" s="165">
        <v>0.14999999999999999</v>
      </c>
      <c r="J36" s="164">
        <f>ROUND(((SUM(BF125:BF142))*I36),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1" t="s">
        <v>47</v>
      </c>
      <c r="F37" s="164">
        <f>ROUND((SUM(BG125:BG142)),  2)</f>
        <v>0</v>
      </c>
      <c r="G37" s="38"/>
      <c r="H37" s="38"/>
      <c r="I37" s="165">
        <v>0.20999999999999999</v>
      </c>
      <c r="J37" s="164">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1" t="s">
        <v>48</v>
      </c>
      <c r="F38" s="164">
        <f>ROUND((SUM(BH125:BH142)),  2)</f>
        <v>0</v>
      </c>
      <c r="G38" s="38"/>
      <c r="H38" s="38"/>
      <c r="I38" s="165">
        <v>0.14999999999999999</v>
      </c>
      <c r="J38" s="164">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49</v>
      </c>
      <c r="F39" s="164">
        <f>ROUND((SUM(BI125:BI142)),  2)</f>
        <v>0</v>
      </c>
      <c r="G39" s="38"/>
      <c r="H39" s="38"/>
      <c r="I39" s="165">
        <v>0</v>
      </c>
      <c r="J39" s="164">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6"/>
      <c r="D41" s="167" t="s">
        <v>50</v>
      </c>
      <c r="E41" s="168"/>
      <c r="F41" s="168"/>
      <c r="G41" s="169" t="s">
        <v>51</v>
      </c>
      <c r="H41" s="170" t="s">
        <v>52</v>
      </c>
      <c r="I41" s="168"/>
      <c r="J41" s="171">
        <f>SUM(J32:J39)</f>
        <v>0</v>
      </c>
      <c r="K41" s="172"/>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2" customFormat="1" ht="16.5" customHeight="1">
      <c r="A87" s="38"/>
      <c r="B87" s="39"/>
      <c r="C87" s="40"/>
      <c r="D87" s="40"/>
      <c r="E87" s="184" t="s">
        <v>168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169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30" customHeight="1">
      <c r="A89" s="38"/>
      <c r="B89" s="39"/>
      <c r="C89" s="40"/>
      <c r="D89" s="40"/>
      <c r="E89" s="76" t="str">
        <f>E11</f>
        <v>20022-IN-VRN - 20022-IN-VRN - Vedlejší rozpočtové náklady-INVESTIČNÍ NÁKLADY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Liberec</v>
      </c>
      <c r="G91" s="40"/>
      <c r="H91" s="40"/>
      <c r="I91" s="32" t="s">
        <v>22</v>
      </c>
      <c r="J91" s="79" t="str">
        <f>IF(J14="","",J14)</f>
        <v>2. 11. 2021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40.05" customHeight="1">
      <c r="A93" s="38"/>
      <c r="B93" s="39"/>
      <c r="C93" s="32" t="s">
        <v>24</v>
      </c>
      <c r="D93" s="40"/>
      <c r="E93" s="40"/>
      <c r="F93" s="27" t="str">
        <f>E17</f>
        <v>Technická unmiverzita v Liberci,Hálkova 6, Liberec</v>
      </c>
      <c r="G93" s="40"/>
      <c r="H93" s="40"/>
      <c r="I93" s="32" t="s">
        <v>31</v>
      </c>
      <c r="J93" s="36" t="str">
        <f>E23</f>
        <v>Profes projekt, s. r.o., Vejrichova 272, Turnov</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36</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5" t="s">
        <v>172</v>
      </c>
      <c r="D96" s="186"/>
      <c r="E96" s="186"/>
      <c r="F96" s="186"/>
      <c r="G96" s="186"/>
      <c r="H96" s="186"/>
      <c r="I96" s="186"/>
      <c r="J96" s="187" t="s">
        <v>173</v>
      </c>
      <c r="K96" s="186"/>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8" t="s">
        <v>174</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175</v>
      </c>
    </row>
    <row r="99" s="9" customFormat="1" ht="24.96" customHeight="1">
      <c r="A99" s="9"/>
      <c r="B99" s="189"/>
      <c r="C99" s="190"/>
      <c r="D99" s="191" t="s">
        <v>176</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3"/>
      <c r="D100" s="196" t="s">
        <v>177</v>
      </c>
      <c r="E100" s="197"/>
      <c r="F100" s="197"/>
      <c r="G100" s="197"/>
      <c r="H100" s="197"/>
      <c r="I100" s="197"/>
      <c r="J100" s="198">
        <f>J127</f>
        <v>0</v>
      </c>
      <c r="K100" s="133"/>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178</v>
      </c>
      <c r="E101" s="192"/>
      <c r="F101" s="192"/>
      <c r="G101" s="192"/>
      <c r="H101" s="192"/>
      <c r="I101" s="192"/>
      <c r="J101" s="193">
        <f>J130</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179</v>
      </c>
      <c r="E102" s="197"/>
      <c r="F102" s="197"/>
      <c r="G102" s="197"/>
      <c r="H102" s="197"/>
      <c r="I102" s="197"/>
      <c r="J102" s="198">
        <f>J131</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180</v>
      </c>
      <c r="E103" s="197"/>
      <c r="F103" s="197"/>
      <c r="G103" s="197"/>
      <c r="H103" s="197"/>
      <c r="I103" s="197"/>
      <c r="J103" s="198">
        <f>J136</f>
        <v>0</v>
      </c>
      <c r="K103" s="133"/>
      <c r="L103" s="199"/>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181</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4" t="str">
        <f>E7</f>
        <v>20022-Oprava budovy F1-Technická univerzita v Liberci</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167</v>
      </c>
      <c r="D114" s="22"/>
      <c r="E114" s="22"/>
      <c r="F114" s="22"/>
      <c r="G114" s="22"/>
      <c r="H114" s="22"/>
      <c r="I114" s="22"/>
      <c r="J114" s="22"/>
      <c r="K114" s="22"/>
      <c r="L114" s="20"/>
    </row>
    <row r="115" s="2" customFormat="1" ht="16.5" customHeight="1">
      <c r="A115" s="38"/>
      <c r="B115" s="39"/>
      <c r="C115" s="40"/>
      <c r="D115" s="40"/>
      <c r="E115" s="184" t="s">
        <v>168</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30" customHeight="1">
      <c r="A117" s="38"/>
      <c r="B117" s="39"/>
      <c r="C117" s="40"/>
      <c r="D117" s="40"/>
      <c r="E117" s="76" t="str">
        <f>E11</f>
        <v>20022-IN-VRN - 20022-IN-VRN - Vedlejší rozpočtové náklady-INVESTIČNÍ NÁKLADY</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Liberec</v>
      </c>
      <c r="G119" s="40"/>
      <c r="H119" s="40"/>
      <c r="I119" s="32" t="s">
        <v>22</v>
      </c>
      <c r="J119" s="79" t="str">
        <f>IF(J14="","",J14)</f>
        <v>2. 11. 2021</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40.05" customHeight="1">
      <c r="A121" s="38"/>
      <c r="B121" s="39"/>
      <c r="C121" s="32" t="s">
        <v>24</v>
      </c>
      <c r="D121" s="40"/>
      <c r="E121" s="40"/>
      <c r="F121" s="27" t="str">
        <f>E17</f>
        <v>Technická unmiverzita v Liberci,Hálkova 6, Liberec</v>
      </c>
      <c r="G121" s="40"/>
      <c r="H121" s="40"/>
      <c r="I121" s="32" t="s">
        <v>31</v>
      </c>
      <c r="J121" s="36" t="str">
        <f>E23</f>
        <v>Profes projekt, s. r.o., Vejrichova 272, Turnov</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36</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200"/>
      <c r="B124" s="201"/>
      <c r="C124" s="202" t="s">
        <v>182</v>
      </c>
      <c r="D124" s="203" t="s">
        <v>65</v>
      </c>
      <c r="E124" s="203" t="s">
        <v>61</v>
      </c>
      <c r="F124" s="203" t="s">
        <v>62</v>
      </c>
      <c r="G124" s="203" t="s">
        <v>183</v>
      </c>
      <c r="H124" s="203" t="s">
        <v>184</v>
      </c>
      <c r="I124" s="203" t="s">
        <v>185</v>
      </c>
      <c r="J124" s="204" t="s">
        <v>173</v>
      </c>
      <c r="K124" s="205" t="s">
        <v>186</v>
      </c>
      <c r="L124" s="206"/>
      <c r="M124" s="100" t="s">
        <v>1</v>
      </c>
      <c r="N124" s="101" t="s">
        <v>44</v>
      </c>
      <c r="O124" s="101" t="s">
        <v>187</v>
      </c>
      <c r="P124" s="101" t="s">
        <v>188</v>
      </c>
      <c r="Q124" s="101" t="s">
        <v>189</v>
      </c>
      <c r="R124" s="101" t="s">
        <v>190</v>
      </c>
      <c r="S124" s="101" t="s">
        <v>191</v>
      </c>
      <c r="T124" s="102" t="s">
        <v>192</v>
      </c>
      <c r="U124" s="200"/>
      <c r="V124" s="200"/>
      <c r="W124" s="200"/>
      <c r="X124" s="200"/>
      <c r="Y124" s="200"/>
      <c r="Z124" s="200"/>
      <c r="AA124" s="200"/>
      <c r="AB124" s="200"/>
      <c r="AC124" s="200"/>
      <c r="AD124" s="200"/>
      <c r="AE124" s="200"/>
    </row>
    <row r="125" s="2" customFormat="1" ht="22.8" customHeight="1">
      <c r="A125" s="38"/>
      <c r="B125" s="39"/>
      <c r="C125" s="107" t="s">
        <v>193</v>
      </c>
      <c r="D125" s="40"/>
      <c r="E125" s="40"/>
      <c r="F125" s="40"/>
      <c r="G125" s="40"/>
      <c r="H125" s="40"/>
      <c r="I125" s="40"/>
      <c r="J125" s="207">
        <f>BK125</f>
        <v>0</v>
      </c>
      <c r="K125" s="40"/>
      <c r="L125" s="44"/>
      <c r="M125" s="103"/>
      <c r="N125" s="208"/>
      <c r="O125" s="104"/>
      <c r="P125" s="209">
        <f>P126+P130</f>
        <v>0</v>
      </c>
      <c r="Q125" s="104"/>
      <c r="R125" s="209">
        <f>R126+R130</f>
        <v>0</v>
      </c>
      <c r="S125" s="104"/>
      <c r="T125" s="210">
        <f>T126+T130</f>
        <v>0</v>
      </c>
      <c r="U125" s="38"/>
      <c r="V125" s="38"/>
      <c r="W125" s="38"/>
      <c r="X125" s="38"/>
      <c r="Y125" s="38"/>
      <c r="Z125" s="38"/>
      <c r="AA125" s="38"/>
      <c r="AB125" s="38"/>
      <c r="AC125" s="38"/>
      <c r="AD125" s="38"/>
      <c r="AE125" s="38"/>
      <c r="AT125" s="17" t="s">
        <v>79</v>
      </c>
      <c r="AU125" s="17" t="s">
        <v>175</v>
      </c>
      <c r="BK125" s="211">
        <f>BK126+BK130</f>
        <v>0</v>
      </c>
    </row>
    <row r="126" s="12" customFormat="1" ht="25.92" customHeight="1">
      <c r="A126" s="12"/>
      <c r="B126" s="212"/>
      <c r="C126" s="213"/>
      <c r="D126" s="214" t="s">
        <v>79</v>
      </c>
      <c r="E126" s="215" t="s">
        <v>194</v>
      </c>
      <c r="F126" s="215" t="s">
        <v>195</v>
      </c>
      <c r="G126" s="213"/>
      <c r="H126" s="213"/>
      <c r="I126" s="216"/>
      <c r="J126" s="217">
        <f>BK126</f>
        <v>0</v>
      </c>
      <c r="K126" s="213"/>
      <c r="L126" s="218"/>
      <c r="M126" s="219"/>
      <c r="N126" s="220"/>
      <c r="O126" s="220"/>
      <c r="P126" s="221">
        <f>P127</f>
        <v>0</v>
      </c>
      <c r="Q126" s="220"/>
      <c r="R126" s="221">
        <f>R127</f>
        <v>0</v>
      </c>
      <c r="S126" s="220"/>
      <c r="T126" s="222">
        <f>T127</f>
        <v>0</v>
      </c>
      <c r="U126" s="12"/>
      <c r="V126" s="12"/>
      <c r="W126" s="12"/>
      <c r="X126" s="12"/>
      <c r="Y126" s="12"/>
      <c r="Z126" s="12"/>
      <c r="AA126" s="12"/>
      <c r="AB126" s="12"/>
      <c r="AC126" s="12"/>
      <c r="AD126" s="12"/>
      <c r="AE126" s="12"/>
      <c r="AR126" s="223" t="s">
        <v>113</v>
      </c>
      <c r="AT126" s="224" t="s">
        <v>79</v>
      </c>
      <c r="AU126" s="224" t="s">
        <v>80</v>
      </c>
      <c r="AY126" s="223" t="s">
        <v>196</v>
      </c>
      <c r="BK126" s="225">
        <f>BK127</f>
        <v>0</v>
      </c>
    </row>
    <row r="127" s="12" customFormat="1" ht="22.8" customHeight="1">
      <c r="A127" s="12"/>
      <c r="B127" s="212"/>
      <c r="C127" s="213"/>
      <c r="D127" s="214" t="s">
        <v>79</v>
      </c>
      <c r="E127" s="226" t="s">
        <v>197</v>
      </c>
      <c r="F127" s="226" t="s">
        <v>198</v>
      </c>
      <c r="G127" s="213"/>
      <c r="H127" s="213"/>
      <c r="I127" s="216"/>
      <c r="J127" s="227">
        <f>BK127</f>
        <v>0</v>
      </c>
      <c r="K127" s="213"/>
      <c r="L127" s="218"/>
      <c r="M127" s="219"/>
      <c r="N127" s="220"/>
      <c r="O127" s="220"/>
      <c r="P127" s="221">
        <f>SUM(P128:P129)</f>
        <v>0</v>
      </c>
      <c r="Q127" s="220"/>
      <c r="R127" s="221">
        <f>SUM(R128:R129)</f>
        <v>0</v>
      </c>
      <c r="S127" s="220"/>
      <c r="T127" s="222">
        <f>SUM(T128:T129)</f>
        <v>0</v>
      </c>
      <c r="U127" s="12"/>
      <c r="V127" s="12"/>
      <c r="W127" s="12"/>
      <c r="X127" s="12"/>
      <c r="Y127" s="12"/>
      <c r="Z127" s="12"/>
      <c r="AA127" s="12"/>
      <c r="AB127" s="12"/>
      <c r="AC127" s="12"/>
      <c r="AD127" s="12"/>
      <c r="AE127" s="12"/>
      <c r="AR127" s="223" t="s">
        <v>113</v>
      </c>
      <c r="AT127" s="224" t="s">
        <v>79</v>
      </c>
      <c r="AU127" s="224" t="s">
        <v>87</v>
      </c>
      <c r="AY127" s="223" t="s">
        <v>196</v>
      </c>
      <c r="BK127" s="225">
        <f>SUM(BK128:BK129)</f>
        <v>0</v>
      </c>
    </row>
    <row r="128" s="2" customFormat="1" ht="16.5" customHeight="1">
      <c r="A128" s="38"/>
      <c r="B128" s="39"/>
      <c r="C128" s="228" t="s">
        <v>87</v>
      </c>
      <c r="D128" s="228" t="s">
        <v>199</v>
      </c>
      <c r="E128" s="229" t="s">
        <v>200</v>
      </c>
      <c r="F128" s="230" t="s">
        <v>201</v>
      </c>
      <c r="G128" s="231" t="s">
        <v>202</v>
      </c>
      <c r="H128" s="232">
        <v>1</v>
      </c>
      <c r="I128" s="233"/>
      <c r="J128" s="234">
        <f>ROUND(I128*H128,2)</f>
        <v>0</v>
      </c>
      <c r="K128" s="235"/>
      <c r="L128" s="44"/>
      <c r="M128" s="236" t="s">
        <v>1</v>
      </c>
      <c r="N128" s="237" t="s">
        <v>45</v>
      </c>
      <c r="O128" s="91"/>
      <c r="P128" s="238">
        <f>O128*H128</f>
        <v>0</v>
      </c>
      <c r="Q128" s="238">
        <v>0</v>
      </c>
      <c r="R128" s="238">
        <f>Q128*H128</f>
        <v>0</v>
      </c>
      <c r="S128" s="238">
        <v>0</v>
      </c>
      <c r="T128" s="239">
        <f>S128*H128</f>
        <v>0</v>
      </c>
      <c r="U128" s="38"/>
      <c r="V128" s="38"/>
      <c r="W128" s="38"/>
      <c r="X128" s="38"/>
      <c r="Y128" s="38"/>
      <c r="Z128" s="38"/>
      <c r="AA128" s="38"/>
      <c r="AB128" s="38"/>
      <c r="AC128" s="38"/>
      <c r="AD128" s="38"/>
      <c r="AE128" s="38"/>
      <c r="AR128" s="240" t="s">
        <v>203</v>
      </c>
      <c r="AT128" s="240" t="s">
        <v>199</v>
      </c>
      <c r="AU128" s="240" t="s">
        <v>89</v>
      </c>
      <c r="AY128" s="17" t="s">
        <v>196</v>
      </c>
      <c r="BE128" s="241">
        <f>IF(N128="základní",J128,0)</f>
        <v>0</v>
      </c>
      <c r="BF128" s="241">
        <f>IF(N128="snížená",J128,0)</f>
        <v>0</v>
      </c>
      <c r="BG128" s="241">
        <f>IF(N128="zákl. přenesená",J128,0)</f>
        <v>0</v>
      </c>
      <c r="BH128" s="241">
        <f>IF(N128="sníž. přenesená",J128,0)</f>
        <v>0</v>
      </c>
      <c r="BI128" s="241">
        <f>IF(N128="nulová",J128,0)</f>
        <v>0</v>
      </c>
      <c r="BJ128" s="17" t="s">
        <v>87</v>
      </c>
      <c r="BK128" s="241">
        <f>ROUND(I128*H128,2)</f>
        <v>0</v>
      </c>
      <c r="BL128" s="17" t="s">
        <v>203</v>
      </c>
      <c r="BM128" s="240" t="s">
        <v>204</v>
      </c>
    </row>
    <row r="129" s="2" customFormat="1">
      <c r="A129" s="38"/>
      <c r="B129" s="39"/>
      <c r="C129" s="40"/>
      <c r="D129" s="242" t="s">
        <v>205</v>
      </c>
      <c r="E129" s="40"/>
      <c r="F129" s="243" t="s">
        <v>201</v>
      </c>
      <c r="G129" s="40"/>
      <c r="H129" s="40"/>
      <c r="I129" s="244"/>
      <c r="J129" s="40"/>
      <c r="K129" s="40"/>
      <c r="L129" s="44"/>
      <c r="M129" s="245"/>
      <c r="N129" s="246"/>
      <c r="O129" s="91"/>
      <c r="P129" s="91"/>
      <c r="Q129" s="91"/>
      <c r="R129" s="91"/>
      <c r="S129" s="91"/>
      <c r="T129" s="92"/>
      <c r="U129" s="38"/>
      <c r="V129" s="38"/>
      <c r="W129" s="38"/>
      <c r="X129" s="38"/>
      <c r="Y129" s="38"/>
      <c r="Z129" s="38"/>
      <c r="AA129" s="38"/>
      <c r="AB129" s="38"/>
      <c r="AC129" s="38"/>
      <c r="AD129" s="38"/>
      <c r="AE129" s="38"/>
      <c r="AT129" s="17" t="s">
        <v>205</v>
      </c>
      <c r="AU129" s="17" t="s">
        <v>89</v>
      </c>
    </row>
    <row r="130" s="12" customFormat="1" ht="25.92" customHeight="1">
      <c r="A130" s="12"/>
      <c r="B130" s="212"/>
      <c r="C130" s="213"/>
      <c r="D130" s="214" t="s">
        <v>79</v>
      </c>
      <c r="E130" s="215" t="s">
        <v>206</v>
      </c>
      <c r="F130" s="215" t="s">
        <v>207</v>
      </c>
      <c r="G130" s="213"/>
      <c r="H130" s="213"/>
      <c r="I130" s="216"/>
      <c r="J130" s="217">
        <f>BK130</f>
        <v>0</v>
      </c>
      <c r="K130" s="213"/>
      <c r="L130" s="218"/>
      <c r="M130" s="219"/>
      <c r="N130" s="220"/>
      <c r="O130" s="220"/>
      <c r="P130" s="221">
        <f>P131+P136</f>
        <v>0</v>
      </c>
      <c r="Q130" s="220"/>
      <c r="R130" s="221">
        <f>R131+R136</f>
        <v>0</v>
      </c>
      <c r="S130" s="220"/>
      <c r="T130" s="222">
        <f>T131+T136</f>
        <v>0</v>
      </c>
      <c r="U130" s="12"/>
      <c r="V130" s="12"/>
      <c r="W130" s="12"/>
      <c r="X130" s="12"/>
      <c r="Y130" s="12"/>
      <c r="Z130" s="12"/>
      <c r="AA130" s="12"/>
      <c r="AB130" s="12"/>
      <c r="AC130" s="12"/>
      <c r="AD130" s="12"/>
      <c r="AE130" s="12"/>
      <c r="AR130" s="223" t="s">
        <v>208</v>
      </c>
      <c r="AT130" s="224" t="s">
        <v>79</v>
      </c>
      <c r="AU130" s="224" t="s">
        <v>80</v>
      </c>
      <c r="AY130" s="223" t="s">
        <v>196</v>
      </c>
      <c r="BK130" s="225">
        <f>BK131+BK136</f>
        <v>0</v>
      </c>
    </row>
    <row r="131" s="12" customFormat="1" ht="22.8" customHeight="1">
      <c r="A131" s="12"/>
      <c r="B131" s="212"/>
      <c r="C131" s="213"/>
      <c r="D131" s="214" t="s">
        <v>79</v>
      </c>
      <c r="E131" s="226" t="s">
        <v>209</v>
      </c>
      <c r="F131" s="226" t="s">
        <v>210</v>
      </c>
      <c r="G131" s="213"/>
      <c r="H131" s="213"/>
      <c r="I131" s="216"/>
      <c r="J131" s="227">
        <f>BK131</f>
        <v>0</v>
      </c>
      <c r="K131" s="213"/>
      <c r="L131" s="218"/>
      <c r="M131" s="219"/>
      <c r="N131" s="220"/>
      <c r="O131" s="220"/>
      <c r="P131" s="221">
        <f>SUM(P132:P135)</f>
        <v>0</v>
      </c>
      <c r="Q131" s="220"/>
      <c r="R131" s="221">
        <f>SUM(R132:R135)</f>
        <v>0</v>
      </c>
      <c r="S131" s="220"/>
      <c r="T131" s="222">
        <f>SUM(T132:T135)</f>
        <v>0</v>
      </c>
      <c r="U131" s="12"/>
      <c r="V131" s="12"/>
      <c r="W131" s="12"/>
      <c r="X131" s="12"/>
      <c r="Y131" s="12"/>
      <c r="Z131" s="12"/>
      <c r="AA131" s="12"/>
      <c r="AB131" s="12"/>
      <c r="AC131" s="12"/>
      <c r="AD131" s="12"/>
      <c r="AE131" s="12"/>
      <c r="AR131" s="223" t="s">
        <v>208</v>
      </c>
      <c r="AT131" s="224" t="s">
        <v>79</v>
      </c>
      <c r="AU131" s="224" t="s">
        <v>87</v>
      </c>
      <c r="AY131" s="223" t="s">
        <v>196</v>
      </c>
      <c r="BK131" s="225">
        <f>SUM(BK132:BK135)</f>
        <v>0</v>
      </c>
    </row>
    <row r="132" s="2" customFormat="1" ht="21.75" customHeight="1">
      <c r="A132" s="38"/>
      <c r="B132" s="39"/>
      <c r="C132" s="228" t="s">
        <v>89</v>
      </c>
      <c r="D132" s="228" t="s">
        <v>199</v>
      </c>
      <c r="E132" s="229" t="s">
        <v>211</v>
      </c>
      <c r="F132" s="230" t="s">
        <v>212</v>
      </c>
      <c r="G132" s="231" t="s">
        <v>213</v>
      </c>
      <c r="H132" s="232">
        <v>1</v>
      </c>
      <c r="I132" s="233"/>
      <c r="J132" s="234">
        <f>ROUND(I132*H132,2)</f>
        <v>0</v>
      </c>
      <c r="K132" s="235"/>
      <c r="L132" s="44"/>
      <c r="M132" s="236" t="s">
        <v>1</v>
      </c>
      <c r="N132" s="237" t="s">
        <v>45</v>
      </c>
      <c r="O132" s="91"/>
      <c r="P132" s="238">
        <f>O132*H132</f>
        <v>0</v>
      </c>
      <c r="Q132" s="238">
        <v>0</v>
      </c>
      <c r="R132" s="238">
        <f>Q132*H132</f>
        <v>0</v>
      </c>
      <c r="S132" s="238">
        <v>0</v>
      </c>
      <c r="T132" s="239">
        <f>S132*H132</f>
        <v>0</v>
      </c>
      <c r="U132" s="38"/>
      <c r="V132" s="38"/>
      <c r="W132" s="38"/>
      <c r="X132" s="38"/>
      <c r="Y132" s="38"/>
      <c r="Z132" s="38"/>
      <c r="AA132" s="38"/>
      <c r="AB132" s="38"/>
      <c r="AC132" s="38"/>
      <c r="AD132" s="38"/>
      <c r="AE132" s="38"/>
      <c r="AR132" s="240" t="s">
        <v>203</v>
      </c>
      <c r="AT132" s="240" t="s">
        <v>199</v>
      </c>
      <c r="AU132" s="240" t="s">
        <v>89</v>
      </c>
      <c r="AY132" s="17" t="s">
        <v>196</v>
      </c>
      <c r="BE132" s="241">
        <f>IF(N132="základní",J132,0)</f>
        <v>0</v>
      </c>
      <c r="BF132" s="241">
        <f>IF(N132="snížená",J132,0)</f>
        <v>0</v>
      </c>
      <c r="BG132" s="241">
        <f>IF(N132="zákl. přenesená",J132,0)</f>
        <v>0</v>
      </c>
      <c r="BH132" s="241">
        <f>IF(N132="sníž. přenesená",J132,0)</f>
        <v>0</v>
      </c>
      <c r="BI132" s="241">
        <f>IF(N132="nulová",J132,0)</f>
        <v>0</v>
      </c>
      <c r="BJ132" s="17" t="s">
        <v>87</v>
      </c>
      <c r="BK132" s="241">
        <f>ROUND(I132*H132,2)</f>
        <v>0</v>
      </c>
      <c r="BL132" s="17" t="s">
        <v>203</v>
      </c>
      <c r="BM132" s="240" t="s">
        <v>214</v>
      </c>
    </row>
    <row r="133" s="2" customFormat="1">
      <c r="A133" s="38"/>
      <c r="B133" s="39"/>
      <c r="C133" s="40"/>
      <c r="D133" s="242" t="s">
        <v>205</v>
      </c>
      <c r="E133" s="40"/>
      <c r="F133" s="243" t="s">
        <v>215</v>
      </c>
      <c r="G133" s="40"/>
      <c r="H133" s="40"/>
      <c r="I133" s="244"/>
      <c r="J133" s="40"/>
      <c r="K133" s="40"/>
      <c r="L133" s="44"/>
      <c r="M133" s="245"/>
      <c r="N133" s="246"/>
      <c r="O133" s="91"/>
      <c r="P133" s="91"/>
      <c r="Q133" s="91"/>
      <c r="R133" s="91"/>
      <c r="S133" s="91"/>
      <c r="T133" s="92"/>
      <c r="U133" s="38"/>
      <c r="V133" s="38"/>
      <c r="W133" s="38"/>
      <c r="X133" s="38"/>
      <c r="Y133" s="38"/>
      <c r="Z133" s="38"/>
      <c r="AA133" s="38"/>
      <c r="AB133" s="38"/>
      <c r="AC133" s="38"/>
      <c r="AD133" s="38"/>
      <c r="AE133" s="38"/>
      <c r="AT133" s="17" t="s">
        <v>205</v>
      </c>
      <c r="AU133" s="17" t="s">
        <v>89</v>
      </c>
    </row>
    <row r="134" s="2" customFormat="1" ht="21.75" customHeight="1">
      <c r="A134" s="38"/>
      <c r="B134" s="39"/>
      <c r="C134" s="228" t="s">
        <v>113</v>
      </c>
      <c r="D134" s="228" t="s">
        <v>199</v>
      </c>
      <c r="E134" s="229" t="s">
        <v>216</v>
      </c>
      <c r="F134" s="230" t="s">
        <v>217</v>
      </c>
      <c r="G134" s="231" t="s">
        <v>213</v>
      </c>
      <c r="H134" s="232">
        <v>1</v>
      </c>
      <c r="I134" s="233"/>
      <c r="J134" s="234">
        <f>ROUND(I134*H134,2)</f>
        <v>0</v>
      </c>
      <c r="K134" s="235"/>
      <c r="L134" s="44"/>
      <c r="M134" s="236" t="s">
        <v>1</v>
      </c>
      <c r="N134" s="237" t="s">
        <v>45</v>
      </c>
      <c r="O134" s="91"/>
      <c r="P134" s="238">
        <f>O134*H134</f>
        <v>0</v>
      </c>
      <c r="Q134" s="238">
        <v>0</v>
      </c>
      <c r="R134" s="238">
        <f>Q134*H134</f>
        <v>0</v>
      </c>
      <c r="S134" s="238">
        <v>0</v>
      </c>
      <c r="T134" s="239">
        <f>S134*H134</f>
        <v>0</v>
      </c>
      <c r="U134" s="38"/>
      <c r="V134" s="38"/>
      <c r="W134" s="38"/>
      <c r="X134" s="38"/>
      <c r="Y134" s="38"/>
      <c r="Z134" s="38"/>
      <c r="AA134" s="38"/>
      <c r="AB134" s="38"/>
      <c r="AC134" s="38"/>
      <c r="AD134" s="38"/>
      <c r="AE134" s="38"/>
      <c r="AR134" s="240" t="s">
        <v>203</v>
      </c>
      <c r="AT134" s="240" t="s">
        <v>199</v>
      </c>
      <c r="AU134" s="240" t="s">
        <v>89</v>
      </c>
      <c r="AY134" s="17" t="s">
        <v>196</v>
      </c>
      <c r="BE134" s="241">
        <f>IF(N134="základní",J134,0)</f>
        <v>0</v>
      </c>
      <c r="BF134" s="241">
        <f>IF(N134="snížená",J134,0)</f>
        <v>0</v>
      </c>
      <c r="BG134" s="241">
        <f>IF(N134="zákl. přenesená",J134,0)</f>
        <v>0</v>
      </c>
      <c r="BH134" s="241">
        <f>IF(N134="sníž. přenesená",J134,0)</f>
        <v>0</v>
      </c>
      <c r="BI134" s="241">
        <f>IF(N134="nulová",J134,0)</f>
        <v>0</v>
      </c>
      <c r="BJ134" s="17" t="s">
        <v>87</v>
      </c>
      <c r="BK134" s="241">
        <f>ROUND(I134*H134,2)</f>
        <v>0</v>
      </c>
      <c r="BL134" s="17" t="s">
        <v>203</v>
      </c>
      <c r="BM134" s="240" t="s">
        <v>218</v>
      </c>
    </row>
    <row r="135" s="2" customFormat="1">
      <c r="A135" s="38"/>
      <c r="B135" s="39"/>
      <c r="C135" s="40"/>
      <c r="D135" s="242" t="s">
        <v>205</v>
      </c>
      <c r="E135" s="40"/>
      <c r="F135" s="243" t="s">
        <v>215</v>
      </c>
      <c r="G135" s="40"/>
      <c r="H135" s="40"/>
      <c r="I135" s="244"/>
      <c r="J135" s="40"/>
      <c r="K135" s="40"/>
      <c r="L135" s="44"/>
      <c r="M135" s="245"/>
      <c r="N135" s="246"/>
      <c r="O135" s="91"/>
      <c r="P135" s="91"/>
      <c r="Q135" s="91"/>
      <c r="R135" s="91"/>
      <c r="S135" s="91"/>
      <c r="T135" s="92"/>
      <c r="U135" s="38"/>
      <c r="V135" s="38"/>
      <c r="W135" s="38"/>
      <c r="X135" s="38"/>
      <c r="Y135" s="38"/>
      <c r="Z135" s="38"/>
      <c r="AA135" s="38"/>
      <c r="AB135" s="38"/>
      <c r="AC135" s="38"/>
      <c r="AD135" s="38"/>
      <c r="AE135" s="38"/>
      <c r="AT135" s="17" t="s">
        <v>205</v>
      </c>
      <c r="AU135" s="17" t="s">
        <v>89</v>
      </c>
    </row>
    <row r="136" s="12" customFormat="1" ht="22.8" customHeight="1">
      <c r="A136" s="12"/>
      <c r="B136" s="212"/>
      <c r="C136" s="213"/>
      <c r="D136" s="214" t="s">
        <v>79</v>
      </c>
      <c r="E136" s="226" t="s">
        <v>219</v>
      </c>
      <c r="F136" s="226" t="s">
        <v>220</v>
      </c>
      <c r="G136" s="213"/>
      <c r="H136" s="213"/>
      <c r="I136" s="216"/>
      <c r="J136" s="227">
        <f>BK136</f>
        <v>0</v>
      </c>
      <c r="K136" s="213"/>
      <c r="L136" s="218"/>
      <c r="M136" s="219"/>
      <c r="N136" s="220"/>
      <c r="O136" s="220"/>
      <c r="P136" s="221">
        <f>SUM(P137:P142)</f>
        <v>0</v>
      </c>
      <c r="Q136" s="220"/>
      <c r="R136" s="221">
        <f>SUM(R137:R142)</f>
        <v>0</v>
      </c>
      <c r="S136" s="220"/>
      <c r="T136" s="222">
        <f>SUM(T137:T142)</f>
        <v>0</v>
      </c>
      <c r="U136" s="12"/>
      <c r="V136" s="12"/>
      <c r="W136" s="12"/>
      <c r="X136" s="12"/>
      <c r="Y136" s="12"/>
      <c r="Z136" s="12"/>
      <c r="AA136" s="12"/>
      <c r="AB136" s="12"/>
      <c r="AC136" s="12"/>
      <c r="AD136" s="12"/>
      <c r="AE136" s="12"/>
      <c r="AR136" s="223" t="s">
        <v>208</v>
      </c>
      <c r="AT136" s="224" t="s">
        <v>79</v>
      </c>
      <c r="AU136" s="224" t="s">
        <v>87</v>
      </c>
      <c r="AY136" s="223" t="s">
        <v>196</v>
      </c>
      <c r="BK136" s="225">
        <f>SUM(BK137:BK142)</f>
        <v>0</v>
      </c>
    </row>
    <row r="137" s="2" customFormat="1" ht="16.5" customHeight="1">
      <c r="A137" s="38"/>
      <c r="B137" s="39"/>
      <c r="C137" s="228" t="s">
        <v>208</v>
      </c>
      <c r="D137" s="228" t="s">
        <v>199</v>
      </c>
      <c r="E137" s="229" t="s">
        <v>221</v>
      </c>
      <c r="F137" s="230" t="s">
        <v>220</v>
      </c>
      <c r="G137" s="231" t="s">
        <v>213</v>
      </c>
      <c r="H137" s="232">
        <v>1</v>
      </c>
      <c r="I137" s="233"/>
      <c r="J137" s="234">
        <f>ROUND(I137*H137,2)</f>
        <v>0</v>
      </c>
      <c r="K137" s="235"/>
      <c r="L137" s="44"/>
      <c r="M137" s="236" t="s">
        <v>1</v>
      </c>
      <c r="N137" s="237" t="s">
        <v>45</v>
      </c>
      <c r="O137" s="91"/>
      <c r="P137" s="238">
        <f>O137*H137</f>
        <v>0</v>
      </c>
      <c r="Q137" s="238">
        <v>0</v>
      </c>
      <c r="R137" s="238">
        <f>Q137*H137</f>
        <v>0</v>
      </c>
      <c r="S137" s="238">
        <v>0</v>
      </c>
      <c r="T137" s="239">
        <f>S137*H137</f>
        <v>0</v>
      </c>
      <c r="U137" s="38"/>
      <c r="V137" s="38"/>
      <c r="W137" s="38"/>
      <c r="X137" s="38"/>
      <c r="Y137" s="38"/>
      <c r="Z137" s="38"/>
      <c r="AA137" s="38"/>
      <c r="AB137" s="38"/>
      <c r="AC137" s="38"/>
      <c r="AD137" s="38"/>
      <c r="AE137" s="38"/>
      <c r="AR137" s="240" t="s">
        <v>203</v>
      </c>
      <c r="AT137" s="240" t="s">
        <v>199</v>
      </c>
      <c r="AU137" s="240" t="s">
        <v>89</v>
      </c>
      <c r="AY137" s="17" t="s">
        <v>196</v>
      </c>
      <c r="BE137" s="241">
        <f>IF(N137="základní",J137,0)</f>
        <v>0</v>
      </c>
      <c r="BF137" s="241">
        <f>IF(N137="snížená",J137,0)</f>
        <v>0</v>
      </c>
      <c r="BG137" s="241">
        <f>IF(N137="zákl. přenesená",J137,0)</f>
        <v>0</v>
      </c>
      <c r="BH137" s="241">
        <f>IF(N137="sníž. přenesená",J137,0)</f>
        <v>0</v>
      </c>
      <c r="BI137" s="241">
        <f>IF(N137="nulová",J137,0)</f>
        <v>0</v>
      </c>
      <c r="BJ137" s="17" t="s">
        <v>87</v>
      </c>
      <c r="BK137" s="241">
        <f>ROUND(I137*H137,2)</f>
        <v>0</v>
      </c>
      <c r="BL137" s="17" t="s">
        <v>203</v>
      </c>
      <c r="BM137" s="240" t="s">
        <v>222</v>
      </c>
    </row>
    <row r="138" s="2" customFormat="1">
      <c r="A138" s="38"/>
      <c r="B138" s="39"/>
      <c r="C138" s="40"/>
      <c r="D138" s="242" t="s">
        <v>205</v>
      </c>
      <c r="E138" s="40"/>
      <c r="F138" s="243" t="s">
        <v>220</v>
      </c>
      <c r="G138" s="40"/>
      <c r="H138" s="40"/>
      <c r="I138" s="244"/>
      <c r="J138" s="40"/>
      <c r="K138" s="40"/>
      <c r="L138" s="44"/>
      <c r="M138" s="245"/>
      <c r="N138" s="246"/>
      <c r="O138" s="91"/>
      <c r="P138" s="91"/>
      <c r="Q138" s="91"/>
      <c r="R138" s="91"/>
      <c r="S138" s="91"/>
      <c r="T138" s="92"/>
      <c r="U138" s="38"/>
      <c r="V138" s="38"/>
      <c r="W138" s="38"/>
      <c r="X138" s="38"/>
      <c r="Y138" s="38"/>
      <c r="Z138" s="38"/>
      <c r="AA138" s="38"/>
      <c r="AB138" s="38"/>
      <c r="AC138" s="38"/>
      <c r="AD138" s="38"/>
      <c r="AE138" s="38"/>
      <c r="AT138" s="17" t="s">
        <v>205</v>
      </c>
      <c r="AU138" s="17" t="s">
        <v>89</v>
      </c>
    </row>
    <row r="139" s="2" customFormat="1" ht="16.5" customHeight="1">
      <c r="A139" s="38"/>
      <c r="B139" s="39"/>
      <c r="C139" s="228" t="s">
        <v>223</v>
      </c>
      <c r="D139" s="228" t="s">
        <v>199</v>
      </c>
      <c r="E139" s="229" t="s">
        <v>224</v>
      </c>
      <c r="F139" s="230" t="s">
        <v>225</v>
      </c>
      <c r="G139" s="231" t="s">
        <v>213</v>
      </c>
      <c r="H139" s="232">
        <v>1</v>
      </c>
      <c r="I139" s="233"/>
      <c r="J139" s="234">
        <f>ROUND(I139*H139,2)</f>
        <v>0</v>
      </c>
      <c r="K139" s="235"/>
      <c r="L139" s="44"/>
      <c r="M139" s="236" t="s">
        <v>1</v>
      </c>
      <c r="N139" s="237" t="s">
        <v>45</v>
      </c>
      <c r="O139" s="91"/>
      <c r="P139" s="238">
        <f>O139*H139</f>
        <v>0</v>
      </c>
      <c r="Q139" s="238">
        <v>0</v>
      </c>
      <c r="R139" s="238">
        <f>Q139*H139</f>
        <v>0</v>
      </c>
      <c r="S139" s="238">
        <v>0</v>
      </c>
      <c r="T139" s="239">
        <f>S139*H139</f>
        <v>0</v>
      </c>
      <c r="U139" s="38"/>
      <c r="V139" s="38"/>
      <c r="W139" s="38"/>
      <c r="X139" s="38"/>
      <c r="Y139" s="38"/>
      <c r="Z139" s="38"/>
      <c r="AA139" s="38"/>
      <c r="AB139" s="38"/>
      <c r="AC139" s="38"/>
      <c r="AD139" s="38"/>
      <c r="AE139" s="38"/>
      <c r="AR139" s="240" t="s">
        <v>203</v>
      </c>
      <c r="AT139" s="240" t="s">
        <v>199</v>
      </c>
      <c r="AU139" s="240" t="s">
        <v>89</v>
      </c>
      <c r="AY139" s="17" t="s">
        <v>196</v>
      </c>
      <c r="BE139" s="241">
        <f>IF(N139="základní",J139,0)</f>
        <v>0</v>
      </c>
      <c r="BF139" s="241">
        <f>IF(N139="snížená",J139,0)</f>
        <v>0</v>
      </c>
      <c r="BG139" s="241">
        <f>IF(N139="zákl. přenesená",J139,0)</f>
        <v>0</v>
      </c>
      <c r="BH139" s="241">
        <f>IF(N139="sníž. přenesená",J139,0)</f>
        <v>0</v>
      </c>
      <c r="BI139" s="241">
        <f>IF(N139="nulová",J139,0)</f>
        <v>0</v>
      </c>
      <c r="BJ139" s="17" t="s">
        <v>87</v>
      </c>
      <c r="BK139" s="241">
        <f>ROUND(I139*H139,2)</f>
        <v>0</v>
      </c>
      <c r="BL139" s="17" t="s">
        <v>203</v>
      </c>
      <c r="BM139" s="240" t="s">
        <v>226</v>
      </c>
    </row>
    <row r="140" s="2" customFormat="1">
      <c r="A140" s="38"/>
      <c r="B140" s="39"/>
      <c r="C140" s="40"/>
      <c r="D140" s="242" t="s">
        <v>205</v>
      </c>
      <c r="E140" s="40"/>
      <c r="F140" s="243" t="s">
        <v>225</v>
      </c>
      <c r="G140" s="40"/>
      <c r="H140" s="40"/>
      <c r="I140" s="244"/>
      <c r="J140" s="40"/>
      <c r="K140" s="40"/>
      <c r="L140" s="44"/>
      <c r="M140" s="245"/>
      <c r="N140" s="246"/>
      <c r="O140" s="91"/>
      <c r="P140" s="91"/>
      <c r="Q140" s="91"/>
      <c r="R140" s="91"/>
      <c r="S140" s="91"/>
      <c r="T140" s="92"/>
      <c r="U140" s="38"/>
      <c r="V140" s="38"/>
      <c r="W140" s="38"/>
      <c r="X140" s="38"/>
      <c r="Y140" s="38"/>
      <c r="Z140" s="38"/>
      <c r="AA140" s="38"/>
      <c r="AB140" s="38"/>
      <c r="AC140" s="38"/>
      <c r="AD140" s="38"/>
      <c r="AE140" s="38"/>
      <c r="AT140" s="17" t="s">
        <v>205</v>
      </c>
      <c r="AU140" s="17" t="s">
        <v>89</v>
      </c>
    </row>
    <row r="141" s="2" customFormat="1" ht="16.5" customHeight="1">
      <c r="A141" s="38"/>
      <c r="B141" s="39"/>
      <c r="C141" s="228" t="s">
        <v>227</v>
      </c>
      <c r="D141" s="228" t="s">
        <v>199</v>
      </c>
      <c r="E141" s="229" t="s">
        <v>228</v>
      </c>
      <c r="F141" s="230" t="s">
        <v>229</v>
      </c>
      <c r="G141" s="231" t="s">
        <v>213</v>
      </c>
      <c r="H141" s="232">
        <v>1</v>
      </c>
      <c r="I141" s="233"/>
      <c r="J141" s="234">
        <f>ROUND(I141*H141,2)</f>
        <v>0</v>
      </c>
      <c r="K141" s="235"/>
      <c r="L141" s="44"/>
      <c r="M141" s="236" t="s">
        <v>1</v>
      </c>
      <c r="N141" s="237" t="s">
        <v>45</v>
      </c>
      <c r="O141" s="91"/>
      <c r="P141" s="238">
        <f>O141*H141</f>
        <v>0</v>
      </c>
      <c r="Q141" s="238">
        <v>0</v>
      </c>
      <c r="R141" s="238">
        <f>Q141*H141</f>
        <v>0</v>
      </c>
      <c r="S141" s="238">
        <v>0</v>
      </c>
      <c r="T141" s="239">
        <f>S141*H141</f>
        <v>0</v>
      </c>
      <c r="U141" s="38"/>
      <c r="V141" s="38"/>
      <c r="W141" s="38"/>
      <c r="X141" s="38"/>
      <c r="Y141" s="38"/>
      <c r="Z141" s="38"/>
      <c r="AA141" s="38"/>
      <c r="AB141" s="38"/>
      <c r="AC141" s="38"/>
      <c r="AD141" s="38"/>
      <c r="AE141" s="38"/>
      <c r="AR141" s="240" t="s">
        <v>203</v>
      </c>
      <c r="AT141" s="240" t="s">
        <v>199</v>
      </c>
      <c r="AU141" s="240" t="s">
        <v>89</v>
      </c>
      <c r="AY141" s="17" t="s">
        <v>196</v>
      </c>
      <c r="BE141" s="241">
        <f>IF(N141="základní",J141,0)</f>
        <v>0</v>
      </c>
      <c r="BF141" s="241">
        <f>IF(N141="snížená",J141,0)</f>
        <v>0</v>
      </c>
      <c r="BG141" s="241">
        <f>IF(N141="zákl. přenesená",J141,0)</f>
        <v>0</v>
      </c>
      <c r="BH141" s="241">
        <f>IF(N141="sníž. přenesená",J141,0)</f>
        <v>0</v>
      </c>
      <c r="BI141" s="241">
        <f>IF(N141="nulová",J141,0)</f>
        <v>0</v>
      </c>
      <c r="BJ141" s="17" t="s">
        <v>87</v>
      </c>
      <c r="BK141" s="241">
        <f>ROUND(I141*H141,2)</f>
        <v>0</v>
      </c>
      <c r="BL141" s="17" t="s">
        <v>203</v>
      </c>
      <c r="BM141" s="240" t="s">
        <v>230</v>
      </c>
    </row>
    <row r="142" s="2" customFormat="1">
      <c r="A142" s="38"/>
      <c r="B142" s="39"/>
      <c r="C142" s="40"/>
      <c r="D142" s="242" t="s">
        <v>205</v>
      </c>
      <c r="E142" s="40"/>
      <c r="F142" s="243" t="s">
        <v>229</v>
      </c>
      <c r="G142" s="40"/>
      <c r="H142" s="40"/>
      <c r="I142" s="244"/>
      <c r="J142" s="40"/>
      <c r="K142" s="40"/>
      <c r="L142" s="44"/>
      <c r="M142" s="247"/>
      <c r="N142" s="248"/>
      <c r="O142" s="249"/>
      <c r="P142" s="249"/>
      <c r="Q142" s="249"/>
      <c r="R142" s="249"/>
      <c r="S142" s="249"/>
      <c r="T142" s="250"/>
      <c r="U142" s="38"/>
      <c r="V142" s="38"/>
      <c r="W142" s="38"/>
      <c r="X142" s="38"/>
      <c r="Y142" s="38"/>
      <c r="Z142" s="38"/>
      <c r="AA142" s="38"/>
      <c r="AB142" s="38"/>
      <c r="AC142" s="38"/>
      <c r="AD142" s="38"/>
      <c r="AE142" s="38"/>
      <c r="AT142" s="17" t="s">
        <v>205</v>
      </c>
      <c r="AU142" s="17" t="s">
        <v>89</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2CmcRoBCoYzK5u9lE5+/5CuP8mSNXMXGaCiHWpkvcFeHbnJH6ieH5z+awkw0GigxRn21/+Bfudvqz+9KE8Ht2g==" hashValue="tbxpJn+E85QYcNIXGOxamBpLBhyxb2CBDDzNGFUvCWrtEu/0zi6vrLKwqzGX3kbDnV4B11Y64OkQYiVgCIOlIw==" algorithmName="SHA-512" password="CC35"/>
  <autoFilter ref="C124:K142"/>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16.5" customHeight="1">
      <c r="A11" s="38"/>
      <c r="B11" s="44"/>
      <c r="C11" s="38"/>
      <c r="D11" s="38"/>
      <c r="E11" s="163" t="s">
        <v>231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233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ROUND(J135,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ROUND((SUM(BE135:BE465)),  2)</f>
        <v>0</v>
      </c>
      <c r="G37" s="38"/>
      <c r="H37" s="38"/>
      <c r="I37" s="165">
        <v>0.20999999999999999</v>
      </c>
      <c r="J37" s="164">
        <f>ROUND(((SUM(BE135:BE465))*I37),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ROUND((SUM(BF135:BF465)),  2)</f>
        <v>0</v>
      </c>
      <c r="G38" s="38"/>
      <c r="H38" s="38"/>
      <c r="I38" s="165">
        <v>0.14999999999999999</v>
      </c>
      <c r="J38" s="164">
        <f>ROUND(((SUM(BF135:BF465))*I38),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ROUND((SUM(BG135:BG465)),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ROUND((SUM(BH135:BH465)),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ROUND((SUM(BI135:BI465)),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16.5" customHeight="1">
      <c r="A89" s="38"/>
      <c r="B89" s="39"/>
      <c r="C89" s="40"/>
      <c r="D89" s="40"/>
      <c r="E89" s="251" t="s">
        <v>231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20022-D.1.1,2-IN-B - 20022-D.1.1,2-IN-B - Bourací práce - 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J135</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J136</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235</v>
      </c>
      <c r="E102" s="197"/>
      <c r="F102" s="197"/>
      <c r="G102" s="197"/>
      <c r="H102" s="197"/>
      <c r="I102" s="197"/>
      <c r="J102" s="198">
        <f>J137</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236</v>
      </c>
      <c r="E103" s="197"/>
      <c r="F103" s="197"/>
      <c r="G103" s="197"/>
      <c r="H103" s="197"/>
      <c r="I103" s="197"/>
      <c r="J103" s="198">
        <f>J313</f>
        <v>0</v>
      </c>
      <c r="K103" s="133"/>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237</v>
      </c>
      <c r="E104" s="192"/>
      <c r="F104" s="192"/>
      <c r="G104" s="192"/>
      <c r="H104" s="192"/>
      <c r="I104" s="192"/>
      <c r="J104" s="193">
        <f>J366</f>
        <v>0</v>
      </c>
      <c r="K104" s="190"/>
      <c r="L104" s="194"/>
      <c r="S104" s="9"/>
      <c r="T104" s="9"/>
      <c r="U104" s="9"/>
      <c r="V104" s="9"/>
      <c r="W104" s="9"/>
      <c r="X104" s="9"/>
      <c r="Y104" s="9"/>
      <c r="Z104" s="9"/>
      <c r="AA104" s="9"/>
      <c r="AB104" s="9"/>
      <c r="AC104" s="9"/>
      <c r="AD104" s="9"/>
      <c r="AE104" s="9"/>
    </row>
    <row r="105" s="10" customFormat="1" ht="19.92" customHeight="1">
      <c r="A105" s="10"/>
      <c r="B105" s="195"/>
      <c r="C105" s="133"/>
      <c r="D105" s="196" t="s">
        <v>238</v>
      </c>
      <c r="E105" s="197"/>
      <c r="F105" s="197"/>
      <c r="G105" s="197"/>
      <c r="H105" s="197"/>
      <c r="I105" s="197"/>
      <c r="J105" s="198">
        <f>J367</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239</v>
      </c>
      <c r="E106" s="197"/>
      <c r="F106" s="197"/>
      <c r="G106" s="197"/>
      <c r="H106" s="197"/>
      <c r="I106" s="197"/>
      <c r="J106" s="198">
        <f>J381</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240</v>
      </c>
      <c r="E107" s="197"/>
      <c r="F107" s="197"/>
      <c r="G107" s="197"/>
      <c r="H107" s="197"/>
      <c r="I107" s="197"/>
      <c r="J107" s="198">
        <f>J389</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241</v>
      </c>
      <c r="E108" s="197"/>
      <c r="F108" s="197"/>
      <c r="G108" s="197"/>
      <c r="H108" s="197"/>
      <c r="I108" s="197"/>
      <c r="J108" s="198">
        <f>J420</f>
        <v>0</v>
      </c>
      <c r="K108" s="133"/>
      <c r="L108" s="199"/>
      <c r="S108" s="10"/>
      <c r="T108" s="10"/>
      <c r="U108" s="10"/>
      <c r="V108" s="10"/>
      <c r="W108" s="10"/>
      <c r="X108" s="10"/>
      <c r="Y108" s="10"/>
      <c r="Z108" s="10"/>
      <c r="AA108" s="10"/>
      <c r="AB108" s="10"/>
      <c r="AC108" s="10"/>
      <c r="AD108" s="10"/>
      <c r="AE108" s="10"/>
    </row>
    <row r="109" s="10" customFormat="1" ht="19.92" customHeight="1">
      <c r="A109" s="10"/>
      <c r="B109" s="195"/>
      <c r="C109" s="133"/>
      <c r="D109" s="196" t="s">
        <v>242</v>
      </c>
      <c r="E109" s="197"/>
      <c r="F109" s="197"/>
      <c r="G109" s="197"/>
      <c r="H109" s="197"/>
      <c r="I109" s="197"/>
      <c r="J109" s="198">
        <f>J434</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243</v>
      </c>
      <c r="E110" s="197"/>
      <c r="F110" s="197"/>
      <c r="G110" s="197"/>
      <c r="H110" s="197"/>
      <c r="I110" s="197"/>
      <c r="J110" s="198">
        <f>J449</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244</v>
      </c>
      <c r="E111" s="197"/>
      <c r="F111" s="197"/>
      <c r="G111" s="197"/>
      <c r="H111" s="197"/>
      <c r="I111" s="197"/>
      <c r="J111" s="198">
        <f>J454</f>
        <v>0</v>
      </c>
      <c r="K111" s="133"/>
      <c r="L111" s="199"/>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181</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4" t="str">
        <f>E7</f>
        <v>20022-Oprava budovy F1-Technická univerzita v Liberci</v>
      </c>
      <c r="F121" s="32"/>
      <c r="G121" s="32"/>
      <c r="H121" s="32"/>
      <c r="I121" s="40"/>
      <c r="J121" s="40"/>
      <c r="K121" s="40"/>
      <c r="L121" s="63"/>
      <c r="S121" s="38"/>
      <c r="T121" s="38"/>
      <c r="U121" s="38"/>
      <c r="V121" s="38"/>
      <c r="W121" s="38"/>
      <c r="X121" s="38"/>
      <c r="Y121" s="38"/>
      <c r="Z121" s="38"/>
      <c r="AA121" s="38"/>
      <c r="AB121" s="38"/>
      <c r="AC121" s="38"/>
      <c r="AD121" s="38"/>
      <c r="AE121" s="38"/>
    </row>
    <row r="122" s="1" customFormat="1" ht="12" customHeight="1">
      <c r="B122" s="21"/>
      <c r="C122" s="32" t="s">
        <v>167</v>
      </c>
      <c r="D122" s="22"/>
      <c r="E122" s="22"/>
      <c r="F122" s="22"/>
      <c r="G122" s="22"/>
      <c r="H122" s="22"/>
      <c r="I122" s="22"/>
      <c r="J122" s="22"/>
      <c r="K122" s="22"/>
      <c r="L122" s="20"/>
    </row>
    <row r="123" s="1" customFormat="1" ht="16.5" customHeight="1">
      <c r="B123" s="21"/>
      <c r="C123" s="22"/>
      <c r="D123" s="22"/>
      <c r="E123" s="184" t="s">
        <v>168</v>
      </c>
      <c r="F123" s="22"/>
      <c r="G123" s="22"/>
      <c r="H123" s="22"/>
      <c r="I123" s="22"/>
      <c r="J123" s="22"/>
      <c r="K123" s="22"/>
      <c r="L123" s="20"/>
    </row>
    <row r="124" s="1" customFormat="1" ht="12" customHeight="1">
      <c r="B124" s="21"/>
      <c r="C124" s="32" t="s">
        <v>169</v>
      </c>
      <c r="D124" s="22"/>
      <c r="E124" s="22"/>
      <c r="F124" s="22"/>
      <c r="G124" s="22"/>
      <c r="H124" s="22"/>
      <c r="I124" s="22"/>
      <c r="J124" s="22"/>
      <c r="K124" s="22"/>
      <c r="L124" s="20"/>
    </row>
    <row r="125" s="2" customFormat="1" ht="16.5" customHeight="1">
      <c r="A125" s="38"/>
      <c r="B125" s="39"/>
      <c r="C125" s="40"/>
      <c r="D125" s="40"/>
      <c r="E125" s="251" t="s">
        <v>231</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232</v>
      </c>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30" customHeight="1">
      <c r="A127" s="38"/>
      <c r="B127" s="39"/>
      <c r="C127" s="40"/>
      <c r="D127" s="40"/>
      <c r="E127" s="76" t="str">
        <f>E13</f>
        <v>20022-D.1.1,2-IN-B - 20022-D.1.1,2-IN-B - Bourací práce - INVESTIČNÍ NÁKLADY</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20</v>
      </c>
      <c r="D129" s="40"/>
      <c r="E129" s="40"/>
      <c r="F129" s="27" t="str">
        <f>F16</f>
        <v>Liberec</v>
      </c>
      <c r="G129" s="40"/>
      <c r="H129" s="40"/>
      <c r="I129" s="32" t="s">
        <v>22</v>
      </c>
      <c r="J129" s="79" t="str">
        <f>IF(J16="","",J16)</f>
        <v>2. 11. 2021</v>
      </c>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40.05" customHeight="1">
      <c r="A131" s="38"/>
      <c r="B131" s="39"/>
      <c r="C131" s="32" t="s">
        <v>24</v>
      </c>
      <c r="D131" s="40"/>
      <c r="E131" s="40"/>
      <c r="F131" s="27" t="str">
        <f>E19</f>
        <v>Technická unmiverzita v Liberci,Hálkova 6, Liberec</v>
      </c>
      <c r="G131" s="40"/>
      <c r="H131" s="40"/>
      <c r="I131" s="32" t="s">
        <v>31</v>
      </c>
      <c r="J131" s="36" t="str">
        <f>E25</f>
        <v>Profes projekt, s. r.o., Vejrichova 272, Turnov</v>
      </c>
      <c r="K131" s="40"/>
      <c r="L131" s="63"/>
      <c r="S131" s="38"/>
      <c r="T131" s="38"/>
      <c r="U131" s="38"/>
      <c r="V131" s="38"/>
      <c r="W131" s="38"/>
      <c r="X131" s="38"/>
      <c r="Y131" s="38"/>
      <c r="Z131" s="38"/>
      <c r="AA131" s="38"/>
      <c r="AB131" s="38"/>
      <c r="AC131" s="38"/>
      <c r="AD131" s="38"/>
      <c r="AE131" s="38"/>
    </row>
    <row r="132" s="2" customFormat="1" ht="15.15" customHeight="1">
      <c r="A132" s="38"/>
      <c r="B132" s="39"/>
      <c r="C132" s="32" t="s">
        <v>29</v>
      </c>
      <c r="D132" s="40"/>
      <c r="E132" s="40"/>
      <c r="F132" s="27" t="str">
        <f>IF(E22="","",E22)</f>
        <v>Vyplň údaj</v>
      </c>
      <c r="G132" s="40"/>
      <c r="H132" s="40"/>
      <c r="I132" s="32" t="s">
        <v>36</v>
      </c>
      <c r="J132" s="36" t="str">
        <f>E28</f>
        <v xml:space="preserve"> </v>
      </c>
      <c r="K132" s="40"/>
      <c r="L132" s="63"/>
      <c r="S132" s="38"/>
      <c r="T132" s="38"/>
      <c r="U132" s="38"/>
      <c r="V132" s="38"/>
      <c r="W132" s="38"/>
      <c r="X132" s="38"/>
      <c r="Y132" s="38"/>
      <c r="Z132" s="38"/>
      <c r="AA132" s="38"/>
      <c r="AB132" s="38"/>
      <c r="AC132" s="38"/>
      <c r="AD132" s="38"/>
      <c r="AE132" s="38"/>
    </row>
    <row r="133" s="2" customFormat="1" ht="10.32"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11" customFormat="1" ht="29.28" customHeight="1">
      <c r="A134" s="200"/>
      <c r="B134" s="201"/>
      <c r="C134" s="202" t="s">
        <v>182</v>
      </c>
      <c r="D134" s="203" t="s">
        <v>65</v>
      </c>
      <c r="E134" s="203" t="s">
        <v>61</v>
      </c>
      <c r="F134" s="203" t="s">
        <v>62</v>
      </c>
      <c r="G134" s="203" t="s">
        <v>183</v>
      </c>
      <c r="H134" s="203" t="s">
        <v>184</v>
      </c>
      <c r="I134" s="203" t="s">
        <v>185</v>
      </c>
      <c r="J134" s="204" t="s">
        <v>173</v>
      </c>
      <c r="K134" s="205" t="s">
        <v>186</v>
      </c>
      <c r="L134" s="206"/>
      <c r="M134" s="100" t="s">
        <v>1</v>
      </c>
      <c r="N134" s="101" t="s">
        <v>44</v>
      </c>
      <c r="O134" s="101" t="s">
        <v>187</v>
      </c>
      <c r="P134" s="101" t="s">
        <v>188</v>
      </c>
      <c r="Q134" s="101" t="s">
        <v>189</v>
      </c>
      <c r="R134" s="101" t="s">
        <v>190</v>
      </c>
      <c r="S134" s="101" t="s">
        <v>191</v>
      </c>
      <c r="T134" s="102" t="s">
        <v>192</v>
      </c>
      <c r="U134" s="200"/>
      <c r="V134" s="200"/>
      <c r="W134" s="200"/>
      <c r="X134" s="200"/>
      <c r="Y134" s="200"/>
      <c r="Z134" s="200"/>
      <c r="AA134" s="200"/>
      <c r="AB134" s="200"/>
      <c r="AC134" s="200"/>
      <c r="AD134" s="200"/>
      <c r="AE134" s="200"/>
    </row>
    <row r="135" s="2" customFormat="1" ht="22.8" customHeight="1">
      <c r="A135" s="38"/>
      <c r="B135" s="39"/>
      <c r="C135" s="107" t="s">
        <v>193</v>
      </c>
      <c r="D135" s="40"/>
      <c r="E135" s="40"/>
      <c r="F135" s="40"/>
      <c r="G135" s="40"/>
      <c r="H135" s="40"/>
      <c r="I135" s="40"/>
      <c r="J135" s="207">
        <f>BK135</f>
        <v>0</v>
      </c>
      <c r="K135" s="40"/>
      <c r="L135" s="44"/>
      <c r="M135" s="103"/>
      <c r="N135" s="208"/>
      <c r="O135" s="104"/>
      <c r="P135" s="209">
        <f>P136+P366</f>
        <v>0</v>
      </c>
      <c r="Q135" s="104"/>
      <c r="R135" s="209">
        <f>R136+R366</f>
        <v>0.15764</v>
      </c>
      <c r="S135" s="104"/>
      <c r="T135" s="210">
        <f>T136+T366</f>
        <v>219.84428589999999</v>
      </c>
      <c r="U135" s="38"/>
      <c r="V135" s="38"/>
      <c r="W135" s="38"/>
      <c r="X135" s="38"/>
      <c r="Y135" s="38"/>
      <c r="Z135" s="38"/>
      <c r="AA135" s="38"/>
      <c r="AB135" s="38"/>
      <c r="AC135" s="38"/>
      <c r="AD135" s="38"/>
      <c r="AE135" s="38"/>
      <c r="AT135" s="17" t="s">
        <v>79</v>
      </c>
      <c r="AU135" s="17" t="s">
        <v>175</v>
      </c>
      <c r="BK135" s="211">
        <f>BK136+BK366</f>
        <v>0</v>
      </c>
    </row>
    <row r="136" s="12" customFormat="1" ht="25.92" customHeight="1">
      <c r="A136" s="12"/>
      <c r="B136" s="212"/>
      <c r="C136" s="213"/>
      <c r="D136" s="214" t="s">
        <v>79</v>
      </c>
      <c r="E136" s="215" t="s">
        <v>245</v>
      </c>
      <c r="F136" s="215" t="s">
        <v>246</v>
      </c>
      <c r="G136" s="213"/>
      <c r="H136" s="213"/>
      <c r="I136" s="216"/>
      <c r="J136" s="217">
        <f>BK136</f>
        <v>0</v>
      </c>
      <c r="K136" s="213"/>
      <c r="L136" s="218"/>
      <c r="M136" s="219"/>
      <c r="N136" s="220"/>
      <c r="O136" s="220"/>
      <c r="P136" s="221">
        <f>P137+P313</f>
        <v>0</v>
      </c>
      <c r="Q136" s="220"/>
      <c r="R136" s="221">
        <f>R137+R313</f>
        <v>0</v>
      </c>
      <c r="S136" s="220"/>
      <c r="T136" s="222">
        <f>T137+T313</f>
        <v>210.15963099999999</v>
      </c>
      <c r="U136" s="12"/>
      <c r="V136" s="12"/>
      <c r="W136" s="12"/>
      <c r="X136" s="12"/>
      <c r="Y136" s="12"/>
      <c r="Z136" s="12"/>
      <c r="AA136" s="12"/>
      <c r="AB136" s="12"/>
      <c r="AC136" s="12"/>
      <c r="AD136" s="12"/>
      <c r="AE136" s="12"/>
      <c r="AR136" s="223" t="s">
        <v>87</v>
      </c>
      <c r="AT136" s="224" t="s">
        <v>79</v>
      </c>
      <c r="AU136" s="224" t="s">
        <v>80</v>
      </c>
      <c r="AY136" s="223" t="s">
        <v>196</v>
      </c>
      <c r="BK136" s="225">
        <f>BK137+BK313</f>
        <v>0</v>
      </c>
    </row>
    <row r="137" s="12" customFormat="1" ht="22.8" customHeight="1">
      <c r="A137" s="12"/>
      <c r="B137" s="212"/>
      <c r="C137" s="213"/>
      <c r="D137" s="214" t="s">
        <v>79</v>
      </c>
      <c r="E137" s="226" t="s">
        <v>247</v>
      </c>
      <c r="F137" s="226" t="s">
        <v>248</v>
      </c>
      <c r="G137" s="213"/>
      <c r="H137" s="213"/>
      <c r="I137" s="216"/>
      <c r="J137" s="227">
        <f>BK137</f>
        <v>0</v>
      </c>
      <c r="K137" s="213"/>
      <c r="L137" s="218"/>
      <c r="M137" s="219"/>
      <c r="N137" s="220"/>
      <c r="O137" s="220"/>
      <c r="P137" s="221">
        <f>SUM(P138:P312)</f>
        <v>0</v>
      </c>
      <c r="Q137" s="220"/>
      <c r="R137" s="221">
        <f>SUM(R138:R312)</f>
        <v>0</v>
      </c>
      <c r="S137" s="220"/>
      <c r="T137" s="222">
        <f>SUM(T138:T312)</f>
        <v>210.15963099999999</v>
      </c>
      <c r="U137" s="12"/>
      <c r="V137" s="12"/>
      <c r="W137" s="12"/>
      <c r="X137" s="12"/>
      <c r="Y137" s="12"/>
      <c r="Z137" s="12"/>
      <c r="AA137" s="12"/>
      <c r="AB137" s="12"/>
      <c r="AC137" s="12"/>
      <c r="AD137" s="12"/>
      <c r="AE137" s="12"/>
      <c r="AR137" s="223" t="s">
        <v>87</v>
      </c>
      <c r="AT137" s="224" t="s">
        <v>79</v>
      </c>
      <c r="AU137" s="224" t="s">
        <v>87</v>
      </c>
      <c r="AY137" s="223" t="s">
        <v>196</v>
      </c>
      <c r="BK137" s="225">
        <f>SUM(BK138:BK312)</f>
        <v>0</v>
      </c>
    </row>
    <row r="138" s="2" customFormat="1" ht="21.75" customHeight="1">
      <c r="A138" s="38"/>
      <c r="B138" s="39"/>
      <c r="C138" s="228" t="s">
        <v>87</v>
      </c>
      <c r="D138" s="228" t="s">
        <v>199</v>
      </c>
      <c r="E138" s="229" t="s">
        <v>249</v>
      </c>
      <c r="F138" s="230" t="s">
        <v>250</v>
      </c>
      <c r="G138" s="231" t="s">
        <v>251</v>
      </c>
      <c r="H138" s="232">
        <v>80.248000000000005</v>
      </c>
      <c r="I138" s="233"/>
      <c r="J138" s="234">
        <f>ROUND(I138*H138,2)</f>
        <v>0</v>
      </c>
      <c r="K138" s="235"/>
      <c r="L138" s="44"/>
      <c r="M138" s="236" t="s">
        <v>1</v>
      </c>
      <c r="N138" s="237" t="s">
        <v>45</v>
      </c>
      <c r="O138" s="91"/>
      <c r="P138" s="238">
        <f>O138*H138</f>
        <v>0</v>
      </c>
      <c r="Q138" s="238">
        <v>0</v>
      </c>
      <c r="R138" s="238">
        <f>Q138*H138</f>
        <v>0</v>
      </c>
      <c r="S138" s="238">
        <v>0.13100000000000001</v>
      </c>
      <c r="T138" s="239">
        <f>S138*H138</f>
        <v>10.512488000000001</v>
      </c>
      <c r="U138" s="38"/>
      <c r="V138" s="38"/>
      <c r="W138" s="38"/>
      <c r="X138" s="38"/>
      <c r="Y138" s="38"/>
      <c r="Z138" s="38"/>
      <c r="AA138" s="38"/>
      <c r="AB138" s="38"/>
      <c r="AC138" s="38"/>
      <c r="AD138" s="38"/>
      <c r="AE138" s="38"/>
      <c r="AR138" s="240" t="s">
        <v>113</v>
      </c>
      <c r="AT138" s="240" t="s">
        <v>199</v>
      </c>
      <c r="AU138" s="240" t="s">
        <v>89</v>
      </c>
      <c r="AY138" s="17" t="s">
        <v>196</v>
      </c>
      <c r="BE138" s="241">
        <f>IF(N138="základní",J138,0)</f>
        <v>0</v>
      </c>
      <c r="BF138" s="241">
        <f>IF(N138="snížená",J138,0)</f>
        <v>0</v>
      </c>
      <c r="BG138" s="241">
        <f>IF(N138="zákl. přenesená",J138,0)</f>
        <v>0</v>
      </c>
      <c r="BH138" s="241">
        <f>IF(N138="sníž. přenesená",J138,0)</f>
        <v>0</v>
      </c>
      <c r="BI138" s="241">
        <f>IF(N138="nulová",J138,0)</f>
        <v>0</v>
      </c>
      <c r="BJ138" s="17" t="s">
        <v>87</v>
      </c>
      <c r="BK138" s="241">
        <f>ROUND(I138*H138,2)</f>
        <v>0</v>
      </c>
      <c r="BL138" s="17" t="s">
        <v>113</v>
      </c>
      <c r="BM138" s="240" t="s">
        <v>252</v>
      </c>
    </row>
    <row r="139" s="2" customFormat="1">
      <c r="A139" s="38"/>
      <c r="B139" s="39"/>
      <c r="C139" s="40"/>
      <c r="D139" s="242" t="s">
        <v>205</v>
      </c>
      <c r="E139" s="40"/>
      <c r="F139" s="243" t="s">
        <v>253</v>
      </c>
      <c r="G139" s="40"/>
      <c r="H139" s="40"/>
      <c r="I139" s="244"/>
      <c r="J139" s="40"/>
      <c r="K139" s="40"/>
      <c r="L139" s="44"/>
      <c r="M139" s="245"/>
      <c r="N139" s="246"/>
      <c r="O139" s="91"/>
      <c r="P139" s="91"/>
      <c r="Q139" s="91"/>
      <c r="R139" s="91"/>
      <c r="S139" s="91"/>
      <c r="T139" s="92"/>
      <c r="U139" s="38"/>
      <c r="V139" s="38"/>
      <c r="W139" s="38"/>
      <c r="X139" s="38"/>
      <c r="Y139" s="38"/>
      <c r="Z139" s="38"/>
      <c r="AA139" s="38"/>
      <c r="AB139" s="38"/>
      <c r="AC139" s="38"/>
      <c r="AD139" s="38"/>
      <c r="AE139" s="38"/>
      <c r="AT139" s="17" t="s">
        <v>205</v>
      </c>
      <c r="AU139" s="17" t="s">
        <v>89</v>
      </c>
    </row>
    <row r="140" s="13" customFormat="1">
      <c r="A140" s="13"/>
      <c r="B140" s="252"/>
      <c r="C140" s="253"/>
      <c r="D140" s="242" t="s">
        <v>254</v>
      </c>
      <c r="E140" s="254" t="s">
        <v>1</v>
      </c>
      <c r="F140" s="255" t="s">
        <v>255</v>
      </c>
      <c r="G140" s="253"/>
      <c r="H140" s="256">
        <v>11.452999999999999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254</v>
      </c>
      <c r="AU140" s="262" t="s">
        <v>89</v>
      </c>
      <c r="AV140" s="13" t="s">
        <v>89</v>
      </c>
      <c r="AW140" s="13" t="s">
        <v>35</v>
      </c>
      <c r="AX140" s="13" t="s">
        <v>80</v>
      </c>
      <c r="AY140" s="262" t="s">
        <v>196</v>
      </c>
    </row>
    <row r="141" s="14" customFormat="1">
      <c r="A141" s="14"/>
      <c r="B141" s="263"/>
      <c r="C141" s="264"/>
      <c r="D141" s="242" t="s">
        <v>254</v>
      </c>
      <c r="E141" s="265" t="s">
        <v>1</v>
      </c>
      <c r="F141" s="266" t="s">
        <v>256</v>
      </c>
      <c r="G141" s="264"/>
      <c r="H141" s="267">
        <v>11.452999999999999</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254</v>
      </c>
      <c r="AU141" s="273" t="s">
        <v>89</v>
      </c>
      <c r="AV141" s="14" t="s">
        <v>100</v>
      </c>
      <c r="AW141" s="14" t="s">
        <v>35</v>
      </c>
      <c r="AX141" s="14" t="s">
        <v>80</v>
      </c>
      <c r="AY141" s="273" t="s">
        <v>196</v>
      </c>
    </row>
    <row r="142" s="13" customFormat="1">
      <c r="A142" s="13"/>
      <c r="B142" s="252"/>
      <c r="C142" s="253"/>
      <c r="D142" s="242" t="s">
        <v>254</v>
      </c>
      <c r="E142" s="254" t="s">
        <v>1</v>
      </c>
      <c r="F142" s="255" t="s">
        <v>257</v>
      </c>
      <c r="G142" s="253"/>
      <c r="H142" s="256">
        <v>3.8700000000000001</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254</v>
      </c>
      <c r="AU142" s="262" t="s">
        <v>89</v>
      </c>
      <c r="AV142" s="13" t="s">
        <v>89</v>
      </c>
      <c r="AW142" s="13" t="s">
        <v>35</v>
      </c>
      <c r="AX142" s="13" t="s">
        <v>80</v>
      </c>
      <c r="AY142" s="262" t="s">
        <v>196</v>
      </c>
    </row>
    <row r="143" s="14" customFormat="1">
      <c r="A143" s="14"/>
      <c r="B143" s="263"/>
      <c r="C143" s="264"/>
      <c r="D143" s="242" t="s">
        <v>254</v>
      </c>
      <c r="E143" s="265" t="s">
        <v>1</v>
      </c>
      <c r="F143" s="266" t="s">
        <v>258</v>
      </c>
      <c r="G143" s="264"/>
      <c r="H143" s="267">
        <v>3.8700000000000001</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254</v>
      </c>
      <c r="AU143" s="273" t="s">
        <v>89</v>
      </c>
      <c r="AV143" s="14" t="s">
        <v>100</v>
      </c>
      <c r="AW143" s="14" t="s">
        <v>35</v>
      </c>
      <c r="AX143" s="14" t="s">
        <v>80</v>
      </c>
      <c r="AY143" s="273" t="s">
        <v>196</v>
      </c>
    </row>
    <row r="144" s="13" customFormat="1">
      <c r="A144" s="13"/>
      <c r="B144" s="252"/>
      <c r="C144" s="253"/>
      <c r="D144" s="242" t="s">
        <v>254</v>
      </c>
      <c r="E144" s="254" t="s">
        <v>1</v>
      </c>
      <c r="F144" s="255" t="s">
        <v>259</v>
      </c>
      <c r="G144" s="253"/>
      <c r="H144" s="256">
        <v>12.965</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254</v>
      </c>
      <c r="AU144" s="262" t="s">
        <v>89</v>
      </c>
      <c r="AV144" s="13" t="s">
        <v>89</v>
      </c>
      <c r="AW144" s="13" t="s">
        <v>35</v>
      </c>
      <c r="AX144" s="13" t="s">
        <v>80</v>
      </c>
      <c r="AY144" s="262" t="s">
        <v>196</v>
      </c>
    </row>
    <row r="145" s="14" customFormat="1">
      <c r="A145" s="14"/>
      <c r="B145" s="263"/>
      <c r="C145" s="264"/>
      <c r="D145" s="242" t="s">
        <v>254</v>
      </c>
      <c r="E145" s="265" t="s">
        <v>1</v>
      </c>
      <c r="F145" s="266" t="s">
        <v>260</v>
      </c>
      <c r="G145" s="264"/>
      <c r="H145" s="267">
        <v>12.965</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254</v>
      </c>
      <c r="AU145" s="273" t="s">
        <v>89</v>
      </c>
      <c r="AV145" s="14" t="s">
        <v>100</v>
      </c>
      <c r="AW145" s="14" t="s">
        <v>35</v>
      </c>
      <c r="AX145" s="14" t="s">
        <v>80</v>
      </c>
      <c r="AY145" s="273" t="s">
        <v>196</v>
      </c>
    </row>
    <row r="146" s="13" customFormat="1">
      <c r="A146" s="13"/>
      <c r="B146" s="252"/>
      <c r="C146" s="253"/>
      <c r="D146" s="242" t="s">
        <v>254</v>
      </c>
      <c r="E146" s="254" t="s">
        <v>1</v>
      </c>
      <c r="F146" s="255" t="s">
        <v>261</v>
      </c>
      <c r="G146" s="253"/>
      <c r="H146" s="256">
        <v>8.25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254</v>
      </c>
      <c r="AU146" s="262" t="s">
        <v>89</v>
      </c>
      <c r="AV146" s="13" t="s">
        <v>89</v>
      </c>
      <c r="AW146" s="13" t="s">
        <v>35</v>
      </c>
      <c r="AX146" s="13" t="s">
        <v>80</v>
      </c>
      <c r="AY146" s="262" t="s">
        <v>196</v>
      </c>
    </row>
    <row r="147" s="14" customFormat="1">
      <c r="A147" s="14"/>
      <c r="B147" s="263"/>
      <c r="C147" s="264"/>
      <c r="D147" s="242" t="s">
        <v>254</v>
      </c>
      <c r="E147" s="265" t="s">
        <v>1</v>
      </c>
      <c r="F147" s="266" t="s">
        <v>262</v>
      </c>
      <c r="G147" s="264"/>
      <c r="H147" s="267">
        <v>8.25</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254</v>
      </c>
      <c r="AU147" s="273" t="s">
        <v>89</v>
      </c>
      <c r="AV147" s="14" t="s">
        <v>100</v>
      </c>
      <c r="AW147" s="14" t="s">
        <v>35</v>
      </c>
      <c r="AX147" s="14" t="s">
        <v>80</v>
      </c>
      <c r="AY147" s="273" t="s">
        <v>196</v>
      </c>
    </row>
    <row r="148" s="13" customFormat="1">
      <c r="A148" s="13"/>
      <c r="B148" s="252"/>
      <c r="C148" s="253"/>
      <c r="D148" s="242" t="s">
        <v>254</v>
      </c>
      <c r="E148" s="254" t="s">
        <v>1</v>
      </c>
      <c r="F148" s="255" t="s">
        <v>263</v>
      </c>
      <c r="G148" s="253"/>
      <c r="H148" s="256">
        <v>6.9500000000000002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254</v>
      </c>
      <c r="AU148" s="262" t="s">
        <v>89</v>
      </c>
      <c r="AV148" s="13" t="s">
        <v>89</v>
      </c>
      <c r="AW148" s="13" t="s">
        <v>35</v>
      </c>
      <c r="AX148" s="13" t="s">
        <v>80</v>
      </c>
      <c r="AY148" s="262" t="s">
        <v>196</v>
      </c>
    </row>
    <row r="149" s="14" customFormat="1">
      <c r="A149" s="14"/>
      <c r="B149" s="263"/>
      <c r="C149" s="264"/>
      <c r="D149" s="242" t="s">
        <v>254</v>
      </c>
      <c r="E149" s="265" t="s">
        <v>1</v>
      </c>
      <c r="F149" s="266" t="s">
        <v>264</v>
      </c>
      <c r="G149" s="264"/>
      <c r="H149" s="267">
        <v>6.9500000000000002</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254</v>
      </c>
      <c r="AU149" s="273" t="s">
        <v>89</v>
      </c>
      <c r="AV149" s="14" t="s">
        <v>100</v>
      </c>
      <c r="AW149" s="14" t="s">
        <v>35</v>
      </c>
      <c r="AX149" s="14" t="s">
        <v>80</v>
      </c>
      <c r="AY149" s="273" t="s">
        <v>196</v>
      </c>
    </row>
    <row r="150" s="13" customFormat="1">
      <c r="A150" s="13"/>
      <c r="B150" s="252"/>
      <c r="C150" s="253"/>
      <c r="D150" s="242" t="s">
        <v>254</v>
      </c>
      <c r="E150" s="254" t="s">
        <v>1</v>
      </c>
      <c r="F150" s="255" t="s">
        <v>265</v>
      </c>
      <c r="G150" s="253"/>
      <c r="H150" s="256">
        <v>36.759999999999998</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254</v>
      </c>
      <c r="AU150" s="262" t="s">
        <v>89</v>
      </c>
      <c r="AV150" s="13" t="s">
        <v>89</v>
      </c>
      <c r="AW150" s="13" t="s">
        <v>35</v>
      </c>
      <c r="AX150" s="13" t="s">
        <v>80</v>
      </c>
      <c r="AY150" s="262" t="s">
        <v>196</v>
      </c>
    </row>
    <row r="151" s="14" customFormat="1">
      <c r="A151" s="14"/>
      <c r="B151" s="263"/>
      <c r="C151" s="264"/>
      <c r="D151" s="242" t="s">
        <v>254</v>
      </c>
      <c r="E151" s="265" t="s">
        <v>1</v>
      </c>
      <c r="F151" s="266" t="s">
        <v>266</v>
      </c>
      <c r="G151" s="264"/>
      <c r="H151" s="267">
        <v>36.759999999999998</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254</v>
      </c>
      <c r="AU151" s="273" t="s">
        <v>89</v>
      </c>
      <c r="AV151" s="14" t="s">
        <v>100</v>
      </c>
      <c r="AW151" s="14" t="s">
        <v>35</v>
      </c>
      <c r="AX151" s="14" t="s">
        <v>80</v>
      </c>
      <c r="AY151" s="273" t="s">
        <v>196</v>
      </c>
    </row>
    <row r="152" s="15" customFormat="1">
      <c r="A152" s="15"/>
      <c r="B152" s="274"/>
      <c r="C152" s="275"/>
      <c r="D152" s="242" t="s">
        <v>254</v>
      </c>
      <c r="E152" s="276" t="s">
        <v>1</v>
      </c>
      <c r="F152" s="277" t="s">
        <v>267</v>
      </c>
      <c r="G152" s="275"/>
      <c r="H152" s="278">
        <v>80.24799999999999</v>
      </c>
      <c r="I152" s="279"/>
      <c r="J152" s="275"/>
      <c r="K152" s="275"/>
      <c r="L152" s="280"/>
      <c r="M152" s="281"/>
      <c r="N152" s="282"/>
      <c r="O152" s="282"/>
      <c r="P152" s="282"/>
      <c r="Q152" s="282"/>
      <c r="R152" s="282"/>
      <c r="S152" s="282"/>
      <c r="T152" s="283"/>
      <c r="U152" s="15"/>
      <c r="V152" s="15"/>
      <c r="W152" s="15"/>
      <c r="X152" s="15"/>
      <c r="Y152" s="15"/>
      <c r="Z152" s="15"/>
      <c r="AA152" s="15"/>
      <c r="AB152" s="15"/>
      <c r="AC152" s="15"/>
      <c r="AD152" s="15"/>
      <c r="AE152" s="15"/>
      <c r="AT152" s="284" t="s">
        <v>254</v>
      </c>
      <c r="AU152" s="284" t="s">
        <v>89</v>
      </c>
      <c r="AV152" s="15" t="s">
        <v>113</v>
      </c>
      <c r="AW152" s="15" t="s">
        <v>35</v>
      </c>
      <c r="AX152" s="15" t="s">
        <v>87</v>
      </c>
      <c r="AY152" s="284" t="s">
        <v>196</v>
      </c>
    </row>
    <row r="153" s="2" customFormat="1" ht="21.75" customHeight="1">
      <c r="A153" s="38"/>
      <c r="B153" s="39"/>
      <c r="C153" s="228" t="s">
        <v>89</v>
      </c>
      <c r="D153" s="228" t="s">
        <v>199</v>
      </c>
      <c r="E153" s="229" t="s">
        <v>268</v>
      </c>
      <c r="F153" s="230" t="s">
        <v>269</v>
      </c>
      <c r="G153" s="231" t="s">
        <v>251</v>
      </c>
      <c r="H153" s="232">
        <v>46.557000000000002</v>
      </c>
      <c r="I153" s="233"/>
      <c r="J153" s="234">
        <f>ROUND(I153*H153,2)</f>
        <v>0</v>
      </c>
      <c r="K153" s="235"/>
      <c r="L153" s="44"/>
      <c r="M153" s="236" t="s">
        <v>1</v>
      </c>
      <c r="N153" s="237" t="s">
        <v>45</v>
      </c>
      <c r="O153" s="91"/>
      <c r="P153" s="238">
        <f>O153*H153</f>
        <v>0</v>
      </c>
      <c r="Q153" s="238">
        <v>0</v>
      </c>
      <c r="R153" s="238">
        <f>Q153*H153</f>
        <v>0</v>
      </c>
      <c r="S153" s="238">
        <v>0.26100000000000001</v>
      </c>
      <c r="T153" s="239">
        <f>S153*H153</f>
        <v>12.151377000000002</v>
      </c>
      <c r="U153" s="38"/>
      <c r="V153" s="38"/>
      <c r="W153" s="38"/>
      <c r="X153" s="38"/>
      <c r="Y153" s="38"/>
      <c r="Z153" s="38"/>
      <c r="AA153" s="38"/>
      <c r="AB153" s="38"/>
      <c r="AC153" s="38"/>
      <c r="AD153" s="38"/>
      <c r="AE153" s="38"/>
      <c r="AR153" s="240" t="s">
        <v>113</v>
      </c>
      <c r="AT153" s="240" t="s">
        <v>199</v>
      </c>
      <c r="AU153" s="240" t="s">
        <v>89</v>
      </c>
      <c r="AY153" s="17" t="s">
        <v>196</v>
      </c>
      <c r="BE153" s="241">
        <f>IF(N153="základní",J153,0)</f>
        <v>0</v>
      </c>
      <c r="BF153" s="241">
        <f>IF(N153="snížená",J153,0)</f>
        <v>0</v>
      </c>
      <c r="BG153" s="241">
        <f>IF(N153="zákl. přenesená",J153,0)</f>
        <v>0</v>
      </c>
      <c r="BH153" s="241">
        <f>IF(N153="sníž. přenesená",J153,0)</f>
        <v>0</v>
      </c>
      <c r="BI153" s="241">
        <f>IF(N153="nulová",J153,0)</f>
        <v>0</v>
      </c>
      <c r="BJ153" s="17" t="s">
        <v>87</v>
      </c>
      <c r="BK153" s="241">
        <f>ROUND(I153*H153,2)</f>
        <v>0</v>
      </c>
      <c r="BL153" s="17" t="s">
        <v>113</v>
      </c>
      <c r="BM153" s="240" t="s">
        <v>270</v>
      </c>
    </row>
    <row r="154" s="2" customFormat="1">
      <c r="A154" s="38"/>
      <c r="B154" s="39"/>
      <c r="C154" s="40"/>
      <c r="D154" s="242" t="s">
        <v>205</v>
      </c>
      <c r="E154" s="40"/>
      <c r="F154" s="243" t="s">
        <v>271</v>
      </c>
      <c r="G154" s="40"/>
      <c r="H154" s="40"/>
      <c r="I154" s="244"/>
      <c r="J154" s="40"/>
      <c r="K154" s="40"/>
      <c r="L154" s="44"/>
      <c r="M154" s="245"/>
      <c r="N154" s="246"/>
      <c r="O154" s="91"/>
      <c r="P154" s="91"/>
      <c r="Q154" s="91"/>
      <c r="R154" s="91"/>
      <c r="S154" s="91"/>
      <c r="T154" s="92"/>
      <c r="U154" s="38"/>
      <c r="V154" s="38"/>
      <c r="W154" s="38"/>
      <c r="X154" s="38"/>
      <c r="Y154" s="38"/>
      <c r="Z154" s="38"/>
      <c r="AA154" s="38"/>
      <c r="AB154" s="38"/>
      <c r="AC154" s="38"/>
      <c r="AD154" s="38"/>
      <c r="AE154" s="38"/>
      <c r="AT154" s="17" t="s">
        <v>205</v>
      </c>
      <c r="AU154" s="17" t="s">
        <v>89</v>
      </c>
    </row>
    <row r="155" s="13" customFormat="1">
      <c r="A155" s="13"/>
      <c r="B155" s="252"/>
      <c r="C155" s="253"/>
      <c r="D155" s="242" t="s">
        <v>254</v>
      </c>
      <c r="E155" s="254" t="s">
        <v>1</v>
      </c>
      <c r="F155" s="255" t="s">
        <v>272</v>
      </c>
      <c r="G155" s="253"/>
      <c r="H155" s="256">
        <v>10.836</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254</v>
      </c>
      <c r="AU155" s="262" t="s">
        <v>89</v>
      </c>
      <c r="AV155" s="13" t="s">
        <v>89</v>
      </c>
      <c r="AW155" s="13" t="s">
        <v>35</v>
      </c>
      <c r="AX155" s="13" t="s">
        <v>80</v>
      </c>
      <c r="AY155" s="262" t="s">
        <v>196</v>
      </c>
    </row>
    <row r="156" s="14" customFormat="1">
      <c r="A156" s="14"/>
      <c r="B156" s="263"/>
      <c r="C156" s="264"/>
      <c r="D156" s="242" t="s">
        <v>254</v>
      </c>
      <c r="E156" s="265" t="s">
        <v>1</v>
      </c>
      <c r="F156" s="266" t="s">
        <v>273</v>
      </c>
      <c r="G156" s="264"/>
      <c r="H156" s="267">
        <v>10.836</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254</v>
      </c>
      <c r="AU156" s="273" t="s">
        <v>89</v>
      </c>
      <c r="AV156" s="14" t="s">
        <v>100</v>
      </c>
      <c r="AW156" s="14" t="s">
        <v>35</v>
      </c>
      <c r="AX156" s="14" t="s">
        <v>80</v>
      </c>
      <c r="AY156" s="273" t="s">
        <v>196</v>
      </c>
    </row>
    <row r="157" s="13" customFormat="1">
      <c r="A157" s="13"/>
      <c r="B157" s="252"/>
      <c r="C157" s="253"/>
      <c r="D157" s="242" t="s">
        <v>254</v>
      </c>
      <c r="E157" s="254" t="s">
        <v>1</v>
      </c>
      <c r="F157" s="255" t="s">
        <v>274</v>
      </c>
      <c r="G157" s="253"/>
      <c r="H157" s="256">
        <v>6.4500000000000002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254</v>
      </c>
      <c r="AU157" s="262" t="s">
        <v>89</v>
      </c>
      <c r="AV157" s="13" t="s">
        <v>89</v>
      </c>
      <c r="AW157" s="13" t="s">
        <v>35</v>
      </c>
      <c r="AX157" s="13" t="s">
        <v>80</v>
      </c>
      <c r="AY157" s="262" t="s">
        <v>196</v>
      </c>
    </row>
    <row r="158" s="13" customFormat="1">
      <c r="A158" s="13"/>
      <c r="B158" s="252"/>
      <c r="C158" s="253"/>
      <c r="D158" s="242" t="s">
        <v>254</v>
      </c>
      <c r="E158" s="254" t="s">
        <v>1</v>
      </c>
      <c r="F158" s="255" t="s">
        <v>275</v>
      </c>
      <c r="G158" s="253"/>
      <c r="H158" s="256">
        <v>-2.8999999999999999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254</v>
      </c>
      <c r="AU158" s="262" t="s">
        <v>89</v>
      </c>
      <c r="AV158" s="13" t="s">
        <v>89</v>
      </c>
      <c r="AW158" s="13" t="s">
        <v>35</v>
      </c>
      <c r="AX158" s="13" t="s">
        <v>80</v>
      </c>
      <c r="AY158" s="262" t="s">
        <v>196</v>
      </c>
    </row>
    <row r="159" s="14" customFormat="1">
      <c r="A159" s="14"/>
      <c r="B159" s="263"/>
      <c r="C159" s="264"/>
      <c r="D159" s="242" t="s">
        <v>254</v>
      </c>
      <c r="E159" s="265" t="s">
        <v>1</v>
      </c>
      <c r="F159" s="266" t="s">
        <v>276</v>
      </c>
      <c r="G159" s="264"/>
      <c r="H159" s="267">
        <v>3.5500000000000003</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254</v>
      </c>
      <c r="AU159" s="273" t="s">
        <v>89</v>
      </c>
      <c r="AV159" s="14" t="s">
        <v>100</v>
      </c>
      <c r="AW159" s="14" t="s">
        <v>35</v>
      </c>
      <c r="AX159" s="14" t="s">
        <v>80</v>
      </c>
      <c r="AY159" s="273" t="s">
        <v>196</v>
      </c>
    </row>
    <row r="160" s="13" customFormat="1">
      <c r="A160" s="13"/>
      <c r="B160" s="252"/>
      <c r="C160" s="253"/>
      <c r="D160" s="242" t="s">
        <v>254</v>
      </c>
      <c r="E160" s="254" t="s">
        <v>1</v>
      </c>
      <c r="F160" s="255" t="s">
        <v>277</v>
      </c>
      <c r="G160" s="253"/>
      <c r="H160" s="256">
        <v>1.8180000000000001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4" customFormat="1">
      <c r="A161" s="14"/>
      <c r="B161" s="263"/>
      <c r="C161" s="264"/>
      <c r="D161" s="242" t="s">
        <v>254</v>
      </c>
      <c r="E161" s="265" t="s">
        <v>1</v>
      </c>
      <c r="F161" s="266" t="s">
        <v>278</v>
      </c>
      <c r="G161" s="264"/>
      <c r="H161" s="267">
        <v>1.8180000000000001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254</v>
      </c>
      <c r="AU161" s="273" t="s">
        <v>89</v>
      </c>
      <c r="AV161" s="14" t="s">
        <v>100</v>
      </c>
      <c r="AW161" s="14" t="s">
        <v>35</v>
      </c>
      <c r="AX161" s="14" t="s">
        <v>80</v>
      </c>
      <c r="AY161" s="273" t="s">
        <v>196</v>
      </c>
    </row>
    <row r="162" s="13" customFormat="1">
      <c r="A162" s="13"/>
      <c r="B162" s="252"/>
      <c r="C162" s="253"/>
      <c r="D162" s="242" t="s">
        <v>254</v>
      </c>
      <c r="E162" s="254" t="s">
        <v>1</v>
      </c>
      <c r="F162" s="255" t="s">
        <v>279</v>
      </c>
      <c r="G162" s="253"/>
      <c r="H162" s="256">
        <v>10.815</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254</v>
      </c>
      <c r="AU162" s="262" t="s">
        <v>89</v>
      </c>
      <c r="AV162" s="13" t="s">
        <v>89</v>
      </c>
      <c r="AW162" s="13" t="s">
        <v>35</v>
      </c>
      <c r="AX162" s="13" t="s">
        <v>80</v>
      </c>
      <c r="AY162" s="262" t="s">
        <v>196</v>
      </c>
    </row>
    <row r="163" s="14" customFormat="1">
      <c r="A163" s="14"/>
      <c r="B163" s="263"/>
      <c r="C163" s="264"/>
      <c r="D163" s="242" t="s">
        <v>254</v>
      </c>
      <c r="E163" s="265" t="s">
        <v>1</v>
      </c>
      <c r="F163" s="266" t="s">
        <v>280</v>
      </c>
      <c r="G163" s="264"/>
      <c r="H163" s="267">
        <v>10.815</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254</v>
      </c>
      <c r="AU163" s="273" t="s">
        <v>89</v>
      </c>
      <c r="AV163" s="14" t="s">
        <v>100</v>
      </c>
      <c r="AW163" s="14" t="s">
        <v>35</v>
      </c>
      <c r="AX163" s="14" t="s">
        <v>80</v>
      </c>
      <c r="AY163" s="273" t="s">
        <v>196</v>
      </c>
    </row>
    <row r="164" s="13" customFormat="1">
      <c r="A164" s="13"/>
      <c r="B164" s="252"/>
      <c r="C164" s="253"/>
      <c r="D164" s="242" t="s">
        <v>254</v>
      </c>
      <c r="E164" s="254" t="s">
        <v>1</v>
      </c>
      <c r="F164" s="255" t="s">
        <v>281</v>
      </c>
      <c r="G164" s="253"/>
      <c r="H164" s="256">
        <v>13.974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3" customFormat="1">
      <c r="A165" s="13"/>
      <c r="B165" s="252"/>
      <c r="C165" s="253"/>
      <c r="D165" s="242" t="s">
        <v>254</v>
      </c>
      <c r="E165" s="254" t="s">
        <v>1</v>
      </c>
      <c r="F165" s="255" t="s">
        <v>282</v>
      </c>
      <c r="G165" s="253"/>
      <c r="H165" s="256">
        <v>-1.2</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254</v>
      </c>
      <c r="AU165" s="262" t="s">
        <v>89</v>
      </c>
      <c r="AV165" s="13" t="s">
        <v>89</v>
      </c>
      <c r="AW165" s="13" t="s">
        <v>35</v>
      </c>
      <c r="AX165" s="13" t="s">
        <v>80</v>
      </c>
      <c r="AY165" s="262" t="s">
        <v>196</v>
      </c>
    </row>
    <row r="166" s="14" customFormat="1">
      <c r="A166" s="14"/>
      <c r="B166" s="263"/>
      <c r="C166" s="264"/>
      <c r="D166" s="242" t="s">
        <v>254</v>
      </c>
      <c r="E166" s="265" t="s">
        <v>1</v>
      </c>
      <c r="F166" s="266" t="s">
        <v>262</v>
      </c>
      <c r="G166" s="264"/>
      <c r="H166" s="267">
        <v>12.774000000000001</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254</v>
      </c>
      <c r="AU166" s="273" t="s">
        <v>89</v>
      </c>
      <c r="AV166" s="14" t="s">
        <v>100</v>
      </c>
      <c r="AW166" s="14" t="s">
        <v>35</v>
      </c>
      <c r="AX166" s="14" t="s">
        <v>80</v>
      </c>
      <c r="AY166" s="273" t="s">
        <v>196</v>
      </c>
    </row>
    <row r="167" s="13" customFormat="1">
      <c r="A167" s="13"/>
      <c r="B167" s="252"/>
      <c r="C167" s="253"/>
      <c r="D167" s="242" t="s">
        <v>254</v>
      </c>
      <c r="E167" s="254" t="s">
        <v>1</v>
      </c>
      <c r="F167" s="255" t="s">
        <v>283</v>
      </c>
      <c r="G167" s="253"/>
      <c r="H167" s="256">
        <v>6.7640000000000002</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254</v>
      </c>
      <c r="AU167" s="262" t="s">
        <v>89</v>
      </c>
      <c r="AV167" s="13" t="s">
        <v>89</v>
      </c>
      <c r="AW167" s="13" t="s">
        <v>35</v>
      </c>
      <c r="AX167" s="13" t="s">
        <v>80</v>
      </c>
      <c r="AY167" s="262" t="s">
        <v>196</v>
      </c>
    </row>
    <row r="168" s="14" customFormat="1">
      <c r="A168" s="14"/>
      <c r="B168" s="263"/>
      <c r="C168" s="264"/>
      <c r="D168" s="242" t="s">
        <v>254</v>
      </c>
      <c r="E168" s="265" t="s">
        <v>1</v>
      </c>
      <c r="F168" s="266" t="s">
        <v>284</v>
      </c>
      <c r="G168" s="264"/>
      <c r="H168" s="267">
        <v>6.7640000000000002</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254</v>
      </c>
      <c r="AU168" s="273" t="s">
        <v>89</v>
      </c>
      <c r="AV168" s="14" t="s">
        <v>100</v>
      </c>
      <c r="AW168" s="14" t="s">
        <v>35</v>
      </c>
      <c r="AX168" s="14" t="s">
        <v>80</v>
      </c>
      <c r="AY168" s="273" t="s">
        <v>196</v>
      </c>
    </row>
    <row r="169" s="15" customFormat="1">
      <c r="A169" s="15"/>
      <c r="B169" s="274"/>
      <c r="C169" s="275"/>
      <c r="D169" s="242" t="s">
        <v>254</v>
      </c>
      <c r="E169" s="276" t="s">
        <v>1</v>
      </c>
      <c r="F169" s="277" t="s">
        <v>267</v>
      </c>
      <c r="G169" s="275"/>
      <c r="H169" s="278">
        <v>46.556999999999995</v>
      </c>
      <c r="I169" s="279"/>
      <c r="J169" s="275"/>
      <c r="K169" s="275"/>
      <c r="L169" s="280"/>
      <c r="M169" s="281"/>
      <c r="N169" s="282"/>
      <c r="O169" s="282"/>
      <c r="P169" s="282"/>
      <c r="Q169" s="282"/>
      <c r="R169" s="282"/>
      <c r="S169" s="282"/>
      <c r="T169" s="283"/>
      <c r="U169" s="15"/>
      <c r="V169" s="15"/>
      <c r="W169" s="15"/>
      <c r="X169" s="15"/>
      <c r="Y169" s="15"/>
      <c r="Z169" s="15"/>
      <c r="AA169" s="15"/>
      <c r="AB169" s="15"/>
      <c r="AC169" s="15"/>
      <c r="AD169" s="15"/>
      <c r="AE169" s="15"/>
      <c r="AT169" s="284" t="s">
        <v>254</v>
      </c>
      <c r="AU169" s="284" t="s">
        <v>89</v>
      </c>
      <c r="AV169" s="15" t="s">
        <v>113</v>
      </c>
      <c r="AW169" s="15" t="s">
        <v>35</v>
      </c>
      <c r="AX169" s="15" t="s">
        <v>87</v>
      </c>
      <c r="AY169" s="284" t="s">
        <v>196</v>
      </c>
    </row>
    <row r="170" s="2" customFormat="1" ht="21.75" customHeight="1">
      <c r="A170" s="38"/>
      <c r="B170" s="39"/>
      <c r="C170" s="228" t="s">
        <v>100</v>
      </c>
      <c r="D170" s="228" t="s">
        <v>199</v>
      </c>
      <c r="E170" s="229" t="s">
        <v>285</v>
      </c>
      <c r="F170" s="230" t="s">
        <v>286</v>
      </c>
      <c r="G170" s="231" t="s">
        <v>287</v>
      </c>
      <c r="H170" s="232">
        <v>7.0499999999999998</v>
      </c>
      <c r="I170" s="233"/>
      <c r="J170" s="234">
        <f>ROUND(I170*H170,2)</f>
        <v>0</v>
      </c>
      <c r="K170" s="235"/>
      <c r="L170" s="44"/>
      <c r="M170" s="236" t="s">
        <v>1</v>
      </c>
      <c r="N170" s="237" t="s">
        <v>45</v>
      </c>
      <c r="O170" s="91"/>
      <c r="P170" s="238">
        <f>O170*H170</f>
        <v>0</v>
      </c>
      <c r="Q170" s="238">
        <v>0</v>
      </c>
      <c r="R170" s="238">
        <f>Q170*H170</f>
        <v>0</v>
      </c>
      <c r="S170" s="238">
        <v>1.8</v>
      </c>
      <c r="T170" s="239">
        <f>S170*H170</f>
        <v>12.69</v>
      </c>
      <c r="U170" s="38"/>
      <c r="V170" s="38"/>
      <c r="W170" s="38"/>
      <c r="X170" s="38"/>
      <c r="Y170" s="38"/>
      <c r="Z170" s="38"/>
      <c r="AA170" s="38"/>
      <c r="AB170" s="38"/>
      <c r="AC170" s="38"/>
      <c r="AD170" s="38"/>
      <c r="AE170" s="38"/>
      <c r="AR170" s="240" t="s">
        <v>113</v>
      </c>
      <c r="AT170" s="240" t="s">
        <v>199</v>
      </c>
      <c r="AU170" s="240" t="s">
        <v>89</v>
      </c>
      <c r="AY170" s="17" t="s">
        <v>196</v>
      </c>
      <c r="BE170" s="241">
        <f>IF(N170="základní",J170,0)</f>
        <v>0</v>
      </c>
      <c r="BF170" s="241">
        <f>IF(N170="snížená",J170,0)</f>
        <v>0</v>
      </c>
      <c r="BG170" s="241">
        <f>IF(N170="zákl. přenesená",J170,0)</f>
        <v>0</v>
      </c>
      <c r="BH170" s="241">
        <f>IF(N170="sníž. přenesená",J170,0)</f>
        <v>0</v>
      </c>
      <c r="BI170" s="241">
        <f>IF(N170="nulová",J170,0)</f>
        <v>0</v>
      </c>
      <c r="BJ170" s="17" t="s">
        <v>87</v>
      </c>
      <c r="BK170" s="241">
        <f>ROUND(I170*H170,2)</f>
        <v>0</v>
      </c>
      <c r="BL170" s="17" t="s">
        <v>113</v>
      </c>
      <c r="BM170" s="240" t="s">
        <v>288</v>
      </c>
    </row>
    <row r="171" s="2" customFormat="1">
      <c r="A171" s="38"/>
      <c r="B171" s="39"/>
      <c r="C171" s="40"/>
      <c r="D171" s="242" t="s">
        <v>205</v>
      </c>
      <c r="E171" s="40"/>
      <c r="F171" s="243" t="s">
        <v>289</v>
      </c>
      <c r="G171" s="40"/>
      <c r="H171" s="40"/>
      <c r="I171" s="244"/>
      <c r="J171" s="40"/>
      <c r="K171" s="40"/>
      <c r="L171" s="44"/>
      <c r="M171" s="245"/>
      <c r="N171" s="246"/>
      <c r="O171" s="91"/>
      <c r="P171" s="91"/>
      <c r="Q171" s="91"/>
      <c r="R171" s="91"/>
      <c r="S171" s="91"/>
      <c r="T171" s="92"/>
      <c r="U171" s="38"/>
      <c r="V171" s="38"/>
      <c r="W171" s="38"/>
      <c r="X171" s="38"/>
      <c r="Y171" s="38"/>
      <c r="Z171" s="38"/>
      <c r="AA171" s="38"/>
      <c r="AB171" s="38"/>
      <c r="AC171" s="38"/>
      <c r="AD171" s="38"/>
      <c r="AE171" s="38"/>
      <c r="AT171" s="17" t="s">
        <v>205</v>
      </c>
      <c r="AU171" s="17" t="s">
        <v>89</v>
      </c>
    </row>
    <row r="172" s="13" customFormat="1">
      <c r="A172" s="13"/>
      <c r="B172" s="252"/>
      <c r="C172" s="253"/>
      <c r="D172" s="242" t="s">
        <v>254</v>
      </c>
      <c r="E172" s="254" t="s">
        <v>1</v>
      </c>
      <c r="F172" s="255" t="s">
        <v>290</v>
      </c>
      <c r="G172" s="253"/>
      <c r="H172" s="256">
        <v>1.8899999999999999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254</v>
      </c>
      <c r="AU172" s="262" t="s">
        <v>89</v>
      </c>
      <c r="AV172" s="13" t="s">
        <v>89</v>
      </c>
      <c r="AW172" s="13" t="s">
        <v>35</v>
      </c>
      <c r="AX172" s="13" t="s">
        <v>80</v>
      </c>
      <c r="AY172" s="262" t="s">
        <v>196</v>
      </c>
    </row>
    <row r="173" s="14" customFormat="1">
      <c r="A173" s="14"/>
      <c r="B173" s="263"/>
      <c r="C173" s="264"/>
      <c r="D173" s="242" t="s">
        <v>254</v>
      </c>
      <c r="E173" s="265" t="s">
        <v>1</v>
      </c>
      <c r="F173" s="266" t="s">
        <v>291</v>
      </c>
      <c r="G173" s="264"/>
      <c r="H173" s="267">
        <v>1.8899999999999999</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254</v>
      </c>
      <c r="AU173" s="273" t="s">
        <v>89</v>
      </c>
      <c r="AV173" s="14" t="s">
        <v>100</v>
      </c>
      <c r="AW173" s="14" t="s">
        <v>35</v>
      </c>
      <c r="AX173" s="14" t="s">
        <v>80</v>
      </c>
      <c r="AY173" s="273" t="s">
        <v>196</v>
      </c>
    </row>
    <row r="174" s="13" customFormat="1">
      <c r="A174" s="13"/>
      <c r="B174" s="252"/>
      <c r="C174" s="253"/>
      <c r="D174" s="242" t="s">
        <v>254</v>
      </c>
      <c r="E174" s="254" t="s">
        <v>1</v>
      </c>
      <c r="F174" s="255" t="s">
        <v>292</v>
      </c>
      <c r="G174" s="253"/>
      <c r="H174" s="256">
        <v>5.1600000000000001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293</v>
      </c>
      <c r="G175" s="264"/>
      <c r="H175" s="267">
        <v>5.1600000000000001</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80</v>
      </c>
      <c r="AY175" s="273" t="s">
        <v>196</v>
      </c>
    </row>
    <row r="176" s="15" customFormat="1">
      <c r="A176" s="15"/>
      <c r="B176" s="274"/>
      <c r="C176" s="275"/>
      <c r="D176" s="242" t="s">
        <v>254</v>
      </c>
      <c r="E176" s="276" t="s">
        <v>1</v>
      </c>
      <c r="F176" s="277" t="s">
        <v>267</v>
      </c>
      <c r="G176" s="275"/>
      <c r="H176" s="278">
        <v>7.0499999999999998</v>
      </c>
      <c r="I176" s="279"/>
      <c r="J176" s="275"/>
      <c r="K176" s="275"/>
      <c r="L176" s="280"/>
      <c r="M176" s="281"/>
      <c r="N176" s="282"/>
      <c r="O176" s="282"/>
      <c r="P176" s="282"/>
      <c r="Q176" s="282"/>
      <c r="R176" s="282"/>
      <c r="S176" s="282"/>
      <c r="T176" s="283"/>
      <c r="U176" s="15"/>
      <c r="V176" s="15"/>
      <c r="W176" s="15"/>
      <c r="X176" s="15"/>
      <c r="Y176" s="15"/>
      <c r="Z176" s="15"/>
      <c r="AA176" s="15"/>
      <c r="AB176" s="15"/>
      <c r="AC176" s="15"/>
      <c r="AD176" s="15"/>
      <c r="AE176" s="15"/>
      <c r="AT176" s="284" t="s">
        <v>254</v>
      </c>
      <c r="AU176" s="284" t="s">
        <v>89</v>
      </c>
      <c r="AV176" s="15" t="s">
        <v>113</v>
      </c>
      <c r="AW176" s="15" t="s">
        <v>35</v>
      </c>
      <c r="AX176" s="15" t="s">
        <v>87</v>
      </c>
      <c r="AY176" s="284" t="s">
        <v>196</v>
      </c>
    </row>
    <row r="177" s="2" customFormat="1" ht="21.75" customHeight="1">
      <c r="A177" s="38"/>
      <c r="B177" s="39"/>
      <c r="C177" s="228" t="s">
        <v>113</v>
      </c>
      <c r="D177" s="228" t="s">
        <v>199</v>
      </c>
      <c r="E177" s="229" t="s">
        <v>294</v>
      </c>
      <c r="F177" s="230" t="s">
        <v>295</v>
      </c>
      <c r="G177" s="231" t="s">
        <v>251</v>
      </c>
      <c r="H177" s="232">
        <v>0.71999999999999997</v>
      </c>
      <c r="I177" s="233"/>
      <c r="J177" s="234">
        <f>ROUND(I177*H177,2)</f>
        <v>0</v>
      </c>
      <c r="K177" s="235"/>
      <c r="L177" s="44"/>
      <c r="M177" s="236" t="s">
        <v>1</v>
      </c>
      <c r="N177" s="237" t="s">
        <v>45</v>
      </c>
      <c r="O177" s="91"/>
      <c r="P177" s="238">
        <f>O177*H177</f>
        <v>0</v>
      </c>
      <c r="Q177" s="238">
        <v>0</v>
      </c>
      <c r="R177" s="238">
        <f>Q177*H177</f>
        <v>0</v>
      </c>
      <c r="S177" s="238">
        <v>0.055</v>
      </c>
      <c r="T177" s="239">
        <f>S177*H177</f>
        <v>0.039599999999999996</v>
      </c>
      <c r="U177" s="38"/>
      <c r="V177" s="38"/>
      <c r="W177" s="38"/>
      <c r="X177" s="38"/>
      <c r="Y177" s="38"/>
      <c r="Z177" s="38"/>
      <c r="AA177" s="38"/>
      <c r="AB177" s="38"/>
      <c r="AC177" s="38"/>
      <c r="AD177" s="38"/>
      <c r="AE177" s="38"/>
      <c r="AR177" s="240" t="s">
        <v>113</v>
      </c>
      <c r="AT177" s="240" t="s">
        <v>199</v>
      </c>
      <c r="AU177" s="240" t="s">
        <v>89</v>
      </c>
      <c r="AY177" s="17" t="s">
        <v>196</v>
      </c>
      <c r="BE177" s="241">
        <f>IF(N177="základní",J177,0)</f>
        <v>0</v>
      </c>
      <c r="BF177" s="241">
        <f>IF(N177="snížená",J177,0)</f>
        <v>0</v>
      </c>
      <c r="BG177" s="241">
        <f>IF(N177="zákl. přenesená",J177,0)</f>
        <v>0</v>
      </c>
      <c r="BH177" s="241">
        <f>IF(N177="sníž. přenesená",J177,0)</f>
        <v>0</v>
      </c>
      <c r="BI177" s="241">
        <f>IF(N177="nulová",J177,0)</f>
        <v>0</v>
      </c>
      <c r="BJ177" s="17" t="s">
        <v>87</v>
      </c>
      <c r="BK177" s="241">
        <f>ROUND(I177*H177,2)</f>
        <v>0</v>
      </c>
      <c r="BL177" s="17" t="s">
        <v>113</v>
      </c>
      <c r="BM177" s="240" t="s">
        <v>296</v>
      </c>
    </row>
    <row r="178" s="2" customFormat="1">
      <c r="A178" s="38"/>
      <c r="B178" s="39"/>
      <c r="C178" s="40"/>
      <c r="D178" s="242" t="s">
        <v>205</v>
      </c>
      <c r="E178" s="40"/>
      <c r="F178" s="243" t="s">
        <v>297</v>
      </c>
      <c r="G178" s="40"/>
      <c r="H178" s="40"/>
      <c r="I178" s="244"/>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205</v>
      </c>
      <c r="AU178" s="17" t="s">
        <v>89</v>
      </c>
    </row>
    <row r="179" s="13" customFormat="1">
      <c r="A179" s="13"/>
      <c r="B179" s="252"/>
      <c r="C179" s="253"/>
      <c r="D179" s="242" t="s">
        <v>254</v>
      </c>
      <c r="E179" s="254" t="s">
        <v>1</v>
      </c>
      <c r="F179" s="255" t="s">
        <v>298</v>
      </c>
      <c r="G179" s="253"/>
      <c r="H179" s="256">
        <v>0.71999999999999997</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254</v>
      </c>
      <c r="AU179" s="262" t="s">
        <v>89</v>
      </c>
      <c r="AV179" s="13" t="s">
        <v>89</v>
      </c>
      <c r="AW179" s="13" t="s">
        <v>35</v>
      </c>
      <c r="AX179" s="13" t="s">
        <v>80</v>
      </c>
      <c r="AY179" s="262" t="s">
        <v>196</v>
      </c>
    </row>
    <row r="180" s="14" customFormat="1">
      <c r="A180" s="14"/>
      <c r="B180" s="263"/>
      <c r="C180" s="264"/>
      <c r="D180" s="242" t="s">
        <v>254</v>
      </c>
      <c r="E180" s="265" t="s">
        <v>1</v>
      </c>
      <c r="F180" s="266" t="s">
        <v>299</v>
      </c>
      <c r="G180" s="264"/>
      <c r="H180" s="267">
        <v>0.71999999999999997</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254</v>
      </c>
      <c r="AU180" s="273" t="s">
        <v>89</v>
      </c>
      <c r="AV180" s="14" t="s">
        <v>100</v>
      </c>
      <c r="AW180" s="14" t="s">
        <v>35</v>
      </c>
      <c r="AX180" s="14" t="s">
        <v>80</v>
      </c>
      <c r="AY180" s="273" t="s">
        <v>196</v>
      </c>
    </row>
    <row r="181" s="15" customFormat="1">
      <c r="A181" s="15"/>
      <c r="B181" s="274"/>
      <c r="C181" s="275"/>
      <c r="D181" s="242" t="s">
        <v>254</v>
      </c>
      <c r="E181" s="276" t="s">
        <v>1</v>
      </c>
      <c r="F181" s="277" t="s">
        <v>267</v>
      </c>
      <c r="G181" s="275"/>
      <c r="H181" s="278">
        <v>0.71999999999999997</v>
      </c>
      <c r="I181" s="279"/>
      <c r="J181" s="275"/>
      <c r="K181" s="275"/>
      <c r="L181" s="280"/>
      <c r="M181" s="281"/>
      <c r="N181" s="282"/>
      <c r="O181" s="282"/>
      <c r="P181" s="282"/>
      <c r="Q181" s="282"/>
      <c r="R181" s="282"/>
      <c r="S181" s="282"/>
      <c r="T181" s="283"/>
      <c r="U181" s="15"/>
      <c r="V181" s="15"/>
      <c r="W181" s="15"/>
      <c r="X181" s="15"/>
      <c r="Y181" s="15"/>
      <c r="Z181" s="15"/>
      <c r="AA181" s="15"/>
      <c r="AB181" s="15"/>
      <c r="AC181" s="15"/>
      <c r="AD181" s="15"/>
      <c r="AE181" s="15"/>
      <c r="AT181" s="284" t="s">
        <v>254</v>
      </c>
      <c r="AU181" s="284" t="s">
        <v>89</v>
      </c>
      <c r="AV181" s="15" t="s">
        <v>113</v>
      </c>
      <c r="AW181" s="15" t="s">
        <v>35</v>
      </c>
      <c r="AX181" s="15" t="s">
        <v>87</v>
      </c>
      <c r="AY181" s="284" t="s">
        <v>196</v>
      </c>
    </row>
    <row r="182" s="2" customFormat="1" ht="33" customHeight="1">
      <c r="A182" s="38"/>
      <c r="B182" s="39"/>
      <c r="C182" s="228" t="s">
        <v>208</v>
      </c>
      <c r="D182" s="228" t="s">
        <v>199</v>
      </c>
      <c r="E182" s="229" t="s">
        <v>300</v>
      </c>
      <c r="F182" s="230" t="s">
        <v>301</v>
      </c>
      <c r="G182" s="231" t="s">
        <v>287</v>
      </c>
      <c r="H182" s="232">
        <v>38.280000000000001</v>
      </c>
      <c r="I182" s="233"/>
      <c r="J182" s="234">
        <f>ROUND(I182*H182,2)</f>
        <v>0</v>
      </c>
      <c r="K182" s="235"/>
      <c r="L182" s="44"/>
      <c r="M182" s="236" t="s">
        <v>1</v>
      </c>
      <c r="N182" s="237" t="s">
        <v>45</v>
      </c>
      <c r="O182" s="91"/>
      <c r="P182" s="238">
        <f>O182*H182</f>
        <v>0</v>
      </c>
      <c r="Q182" s="238">
        <v>0</v>
      </c>
      <c r="R182" s="238">
        <f>Q182*H182</f>
        <v>0</v>
      </c>
      <c r="S182" s="238">
        <v>2.2000000000000002</v>
      </c>
      <c r="T182" s="239">
        <f>S182*H182</f>
        <v>84.216000000000008</v>
      </c>
      <c r="U182" s="38"/>
      <c r="V182" s="38"/>
      <c r="W182" s="38"/>
      <c r="X182" s="38"/>
      <c r="Y182" s="38"/>
      <c r="Z182" s="38"/>
      <c r="AA182" s="38"/>
      <c r="AB182" s="38"/>
      <c r="AC182" s="38"/>
      <c r="AD182" s="38"/>
      <c r="AE182" s="38"/>
      <c r="AR182" s="240" t="s">
        <v>113</v>
      </c>
      <c r="AT182" s="240" t="s">
        <v>199</v>
      </c>
      <c r="AU182" s="240" t="s">
        <v>89</v>
      </c>
      <c r="AY182" s="17" t="s">
        <v>196</v>
      </c>
      <c r="BE182" s="241">
        <f>IF(N182="základní",J182,0)</f>
        <v>0</v>
      </c>
      <c r="BF182" s="241">
        <f>IF(N182="snížená",J182,0)</f>
        <v>0</v>
      </c>
      <c r="BG182" s="241">
        <f>IF(N182="zákl. přenesená",J182,0)</f>
        <v>0</v>
      </c>
      <c r="BH182" s="241">
        <f>IF(N182="sníž. přenesená",J182,0)</f>
        <v>0</v>
      </c>
      <c r="BI182" s="241">
        <f>IF(N182="nulová",J182,0)</f>
        <v>0</v>
      </c>
      <c r="BJ182" s="17" t="s">
        <v>87</v>
      </c>
      <c r="BK182" s="241">
        <f>ROUND(I182*H182,2)</f>
        <v>0</v>
      </c>
      <c r="BL182" s="17" t="s">
        <v>113</v>
      </c>
      <c r="BM182" s="240" t="s">
        <v>302</v>
      </c>
    </row>
    <row r="183" s="2" customFormat="1">
      <c r="A183" s="38"/>
      <c r="B183" s="39"/>
      <c r="C183" s="40"/>
      <c r="D183" s="242" t="s">
        <v>205</v>
      </c>
      <c r="E183" s="40"/>
      <c r="F183" s="243" t="s">
        <v>303</v>
      </c>
      <c r="G183" s="40"/>
      <c r="H183" s="40"/>
      <c r="I183" s="244"/>
      <c r="J183" s="40"/>
      <c r="K183" s="40"/>
      <c r="L183" s="44"/>
      <c r="M183" s="245"/>
      <c r="N183" s="246"/>
      <c r="O183" s="91"/>
      <c r="P183" s="91"/>
      <c r="Q183" s="91"/>
      <c r="R183" s="91"/>
      <c r="S183" s="91"/>
      <c r="T183" s="92"/>
      <c r="U183" s="38"/>
      <c r="V183" s="38"/>
      <c r="W183" s="38"/>
      <c r="X183" s="38"/>
      <c r="Y183" s="38"/>
      <c r="Z183" s="38"/>
      <c r="AA183" s="38"/>
      <c r="AB183" s="38"/>
      <c r="AC183" s="38"/>
      <c r="AD183" s="38"/>
      <c r="AE183" s="38"/>
      <c r="AT183" s="17" t="s">
        <v>205</v>
      </c>
      <c r="AU183" s="17" t="s">
        <v>89</v>
      </c>
    </row>
    <row r="184" s="13" customFormat="1">
      <c r="A184" s="13"/>
      <c r="B184" s="252"/>
      <c r="C184" s="253"/>
      <c r="D184" s="242" t="s">
        <v>254</v>
      </c>
      <c r="E184" s="254" t="s">
        <v>1</v>
      </c>
      <c r="F184" s="255" t="s">
        <v>304</v>
      </c>
      <c r="G184" s="253"/>
      <c r="H184" s="256">
        <v>3.3220000000000001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254</v>
      </c>
      <c r="AU184" s="262" t="s">
        <v>89</v>
      </c>
      <c r="AV184" s="13" t="s">
        <v>89</v>
      </c>
      <c r="AW184" s="13" t="s">
        <v>35</v>
      </c>
      <c r="AX184" s="13" t="s">
        <v>80</v>
      </c>
      <c r="AY184" s="262" t="s">
        <v>196</v>
      </c>
    </row>
    <row r="185" s="14" customFormat="1">
      <c r="A185" s="14"/>
      <c r="B185" s="263"/>
      <c r="C185" s="264"/>
      <c r="D185" s="242" t="s">
        <v>254</v>
      </c>
      <c r="E185" s="265" t="s">
        <v>1</v>
      </c>
      <c r="F185" s="266" t="s">
        <v>305</v>
      </c>
      <c r="G185" s="264"/>
      <c r="H185" s="267">
        <v>3.3220000000000001</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254</v>
      </c>
      <c r="AU185" s="273" t="s">
        <v>89</v>
      </c>
      <c r="AV185" s="14" t="s">
        <v>100</v>
      </c>
      <c r="AW185" s="14" t="s">
        <v>35</v>
      </c>
      <c r="AX185" s="14" t="s">
        <v>80</v>
      </c>
      <c r="AY185" s="273" t="s">
        <v>196</v>
      </c>
    </row>
    <row r="186" s="13" customFormat="1">
      <c r="A186" s="13"/>
      <c r="B186" s="252"/>
      <c r="C186" s="253"/>
      <c r="D186" s="242" t="s">
        <v>254</v>
      </c>
      <c r="E186" s="254" t="s">
        <v>1</v>
      </c>
      <c r="F186" s="255" t="s">
        <v>306</v>
      </c>
      <c r="G186" s="253"/>
      <c r="H186" s="256">
        <v>5.4450000000000003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254</v>
      </c>
      <c r="AU186" s="262" t="s">
        <v>89</v>
      </c>
      <c r="AV186" s="13" t="s">
        <v>89</v>
      </c>
      <c r="AW186" s="13" t="s">
        <v>35</v>
      </c>
      <c r="AX186" s="13" t="s">
        <v>80</v>
      </c>
      <c r="AY186" s="262" t="s">
        <v>196</v>
      </c>
    </row>
    <row r="187" s="14" customFormat="1">
      <c r="A187" s="14"/>
      <c r="B187" s="263"/>
      <c r="C187" s="264"/>
      <c r="D187" s="242" t="s">
        <v>254</v>
      </c>
      <c r="E187" s="265" t="s">
        <v>1</v>
      </c>
      <c r="F187" s="266" t="s">
        <v>260</v>
      </c>
      <c r="G187" s="264"/>
      <c r="H187" s="267">
        <v>5.4450000000000003</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254</v>
      </c>
      <c r="AU187" s="273" t="s">
        <v>89</v>
      </c>
      <c r="AV187" s="14" t="s">
        <v>100</v>
      </c>
      <c r="AW187" s="14" t="s">
        <v>35</v>
      </c>
      <c r="AX187" s="14" t="s">
        <v>80</v>
      </c>
      <c r="AY187" s="273" t="s">
        <v>196</v>
      </c>
    </row>
    <row r="188" s="13" customFormat="1">
      <c r="A188" s="13"/>
      <c r="B188" s="252"/>
      <c r="C188" s="253"/>
      <c r="D188" s="242" t="s">
        <v>254</v>
      </c>
      <c r="E188" s="254" t="s">
        <v>1</v>
      </c>
      <c r="F188" s="255" t="s">
        <v>307</v>
      </c>
      <c r="G188" s="253"/>
      <c r="H188" s="256">
        <v>3.8170000000000002</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254</v>
      </c>
      <c r="AU188" s="262" t="s">
        <v>89</v>
      </c>
      <c r="AV188" s="13" t="s">
        <v>89</v>
      </c>
      <c r="AW188" s="13" t="s">
        <v>35</v>
      </c>
      <c r="AX188" s="13" t="s">
        <v>80</v>
      </c>
      <c r="AY188" s="262" t="s">
        <v>196</v>
      </c>
    </row>
    <row r="189" s="14" customFormat="1">
      <c r="A189" s="14"/>
      <c r="B189" s="263"/>
      <c r="C189" s="264"/>
      <c r="D189" s="242" t="s">
        <v>254</v>
      </c>
      <c r="E189" s="265" t="s">
        <v>1</v>
      </c>
      <c r="F189" s="266" t="s">
        <v>262</v>
      </c>
      <c r="G189" s="264"/>
      <c r="H189" s="267">
        <v>3.8170000000000002</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254</v>
      </c>
      <c r="AU189" s="273" t="s">
        <v>89</v>
      </c>
      <c r="AV189" s="14" t="s">
        <v>100</v>
      </c>
      <c r="AW189" s="14" t="s">
        <v>35</v>
      </c>
      <c r="AX189" s="14" t="s">
        <v>80</v>
      </c>
      <c r="AY189" s="273" t="s">
        <v>196</v>
      </c>
    </row>
    <row r="190" s="13" customFormat="1">
      <c r="A190" s="13"/>
      <c r="B190" s="252"/>
      <c r="C190" s="253"/>
      <c r="D190" s="242" t="s">
        <v>254</v>
      </c>
      <c r="E190" s="254" t="s">
        <v>1</v>
      </c>
      <c r="F190" s="255" t="s">
        <v>308</v>
      </c>
      <c r="G190" s="253"/>
      <c r="H190" s="256">
        <v>4.7560000000000002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254</v>
      </c>
      <c r="AU190" s="262" t="s">
        <v>89</v>
      </c>
      <c r="AV190" s="13" t="s">
        <v>89</v>
      </c>
      <c r="AW190" s="13" t="s">
        <v>35</v>
      </c>
      <c r="AX190" s="13" t="s">
        <v>80</v>
      </c>
      <c r="AY190" s="262" t="s">
        <v>196</v>
      </c>
    </row>
    <row r="191" s="14" customFormat="1">
      <c r="A191" s="14"/>
      <c r="B191" s="263"/>
      <c r="C191" s="264"/>
      <c r="D191" s="242" t="s">
        <v>254</v>
      </c>
      <c r="E191" s="265" t="s">
        <v>1</v>
      </c>
      <c r="F191" s="266" t="s">
        <v>309</v>
      </c>
      <c r="G191" s="264"/>
      <c r="H191" s="267">
        <v>4.7560000000000002</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254</v>
      </c>
      <c r="AU191" s="273" t="s">
        <v>89</v>
      </c>
      <c r="AV191" s="14" t="s">
        <v>100</v>
      </c>
      <c r="AW191" s="14" t="s">
        <v>35</v>
      </c>
      <c r="AX191" s="14" t="s">
        <v>80</v>
      </c>
      <c r="AY191" s="273" t="s">
        <v>196</v>
      </c>
    </row>
    <row r="192" s="13" customFormat="1">
      <c r="A192" s="13"/>
      <c r="B192" s="252"/>
      <c r="C192" s="253"/>
      <c r="D192" s="242" t="s">
        <v>254</v>
      </c>
      <c r="E192" s="254" t="s">
        <v>1</v>
      </c>
      <c r="F192" s="255" t="s">
        <v>310</v>
      </c>
      <c r="G192" s="253"/>
      <c r="H192" s="256">
        <v>20.940000000000001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254</v>
      </c>
      <c r="AU192" s="262" t="s">
        <v>89</v>
      </c>
      <c r="AV192" s="13" t="s">
        <v>89</v>
      </c>
      <c r="AW192" s="13" t="s">
        <v>35</v>
      </c>
      <c r="AX192" s="13" t="s">
        <v>80</v>
      </c>
      <c r="AY192" s="262" t="s">
        <v>196</v>
      </c>
    </row>
    <row r="193" s="14" customFormat="1">
      <c r="A193" s="14"/>
      <c r="B193" s="263"/>
      <c r="C193" s="264"/>
      <c r="D193" s="242" t="s">
        <v>254</v>
      </c>
      <c r="E193" s="265" t="s">
        <v>1</v>
      </c>
      <c r="F193" s="266" t="s">
        <v>311</v>
      </c>
      <c r="G193" s="264"/>
      <c r="H193" s="267">
        <v>20.940000000000001</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254</v>
      </c>
      <c r="AU193" s="273" t="s">
        <v>89</v>
      </c>
      <c r="AV193" s="14" t="s">
        <v>100</v>
      </c>
      <c r="AW193" s="14" t="s">
        <v>35</v>
      </c>
      <c r="AX193" s="14" t="s">
        <v>80</v>
      </c>
      <c r="AY193" s="273" t="s">
        <v>196</v>
      </c>
    </row>
    <row r="194" s="15" customFormat="1">
      <c r="A194" s="15"/>
      <c r="B194" s="274"/>
      <c r="C194" s="275"/>
      <c r="D194" s="242" t="s">
        <v>254</v>
      </c>
      <c r="E194" s="276" t="s">
        <v>1</v>
      </c>
      <c r="F194" s="277" t="s">
        <v>267</v>
      </c>
      <c r="G194" s="275"/>
      <c r="H194" s="278">
        <v>38.280000000000001</v>
      </c>
      <c r="I194" s="279"/>
      <c r="J194" s="275"/>
      <c r="K194" s="275"/>
      <c r="L194" s="280"/>
      <c r="M194" s="281"/>
      <c r="N194" s="282"/>
      <c r="O194" s="282"/>
      <c r="P194" s="282"/>
      <c r="Q194" s="282"/>
      <c r="R194" s="282"/>
      <c r="S194" s="282"/>
      <c r="T194" s="283"/>
      <c r="U194" s="15"/>
      <c r="V194" s="15"/>
      <c r="W194" s="15"/>
      <c r="X194" s="15"/>
      <c r="Y194" s="15"/>
      <c r="Z194" s="15"/>
      <c r="AA194" s="15"/>
      <c r="AB194" s="15"/>
      <c r="AC194" s="15"/>
      <c r="AD194" s="15"/>
      <c r="AE194" s="15"/>
      <c r="AT194" s="284" t="s">
        <v>254</v>
      </c>
      <c r="AU194" s="284" t="s">
        <v>89</v>
      </c>
      <c r="AV194" s="15" t="s">
        <v>113</v>
      </c>
      <c r="AW194" s="15" t="s">
        <v>35</v>
      </c>
      <c r="AX194" s="15" t="s">
        <v>87</v>
      </c>
      <c r="AY194" s="284" t="s">
        <v>196</v>
      </c>
    </row>
    <row r="195" s="2" customFormat="1" ht="21.75" customHeight="1">
      <c r="A195" s="38"/>
      <c r="B195" s="39"/>
      <c r="C195" s="228" t="s">
        <v>223</v>
      </c>
      <c r="D195" s="228" t="s">
        <v>199</v>
      </c>
      <c r="E195" s="229" t="s">
        <v>312</v>
      </c>
      <c r="F195" s="230" t="s">
        <v>313</v>
      </c>
      <c r="G195" s="231" t="s">
        <v>251</v>
      </c>
      <c r="H195" s="232">
        <v>291.94</v>
      </c>
      <c r="I195" s="233"/>
      <c r="J195" s="234">
        <f>ROUND(I195*H195,2)</f>
        <v>0</v>
      </c>
      <c r="K195" s="235"/>
      <c r="L195" s="44"/>
      <c r="M195" s="236" t="s">
        <v>1</v>
      </c>
      <c r="N195" s="237" t="s">
        <v>45</v>
      </c>
      <c r="O195" s="91"/>
      <c r="P195" s="238">
        <f>O195*H195</f>
        <v>0</v>
      </c>
      <c r="Q195" s="238">
        <v>0</v>
      </c>
      <c r="R195" s="238">
        <f>Q195*H195</f>
        <v>0</v>
      </c>
      <c r="S195" s="238">
        <v>0.035000000000000003</v>
      </c>
      <c r="T195" s="239">
        <f>S195*H195</f>
        <v>10.2179</v>
      </c>
      <c r="U195" s="38"/>
      <c r="V195" s="38"/>
      <c r="W195" s="38"/>
      <c r="X195" s="38"/>
      <c r="Y195" s="38"/>
      <c r="Z195" s="38"/>
      <c r="AA195" s="38"/>
      <c r="AB195" s="38"/>
      <c r="AC195" s="38"/>
      <c r="AD195" s="38"/>
      <c r="AE195" s="38"/>
      <c r="AR195" s="240" t="s">
        <v>113</v>
      </c>
      <c r="AT195" s="240" t="s">
        <v>199</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113</v>
      </c>
      <c r="BM195" s="240" t="s">
        <v>314</v>
      </c>
    </row>
    <row r="196" s="2" customFormat="1">
      <c r="A196" s="38"/>
      <c r="B196" s="39"/>
      <c r="C196" s="40"/>
      <c r="D196" s="242" t="s">
        <v>205</v>
      </c>
      <c r="E196" s="40"/>
      <c r="F196" s="243" t="s">
        <v>315</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13" customFormat="1">
      <c r="A197" s="13"/>
      <c r="B197" s="252"/>
      <c r="C197" s="253"/>
      <c r="D197" s="242" t="s">
        <v>254</v>
      </c>
      <c r="E197" s="254" t="s">
        <v>1</v>
      </c>
      <c r="F197" s="255" t="s">
        <v>316</v>
      </c>
      <c r="G197" s="253"/>
      <c r="H197" s="256">
        <v>17.100000000000001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254</v>
      </c>
      <c r="AU197" s="262" t="s">
        <v>89</v>
      </c>
      <c r="AV197" s="13" t="s">
        <v>89</v>
      </c>
      <c r="AW197" s="13" t="s">
        <v>35</v>
      </c>
      <c r="AX197" s="13" t="s">
        <v>80</v>
      </c>
      <c r="AY197" s="262" t="s">
        <v>196</v>
      </c>
    </row>
    <row r="198" s="14" customFormat="1">
      <c r="A198" s="14"/>
      <c r="B198" s="263"/>
      <c r="C198" s="264"/>
      <c r="D198" s="242" t="s">
        <v>254</v>
      </c>
      <c r="E198" s="265" t="s">
        <v>1</v>
      </c>
      <c r="F198" s="266" t="s">
        <v>317</v>
      </c>
      <c r="G198" s="264"/>
      <c r="H198" s="267">
        <v>17.100000000000001</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254</v>
      </c>
      <c r="AU198" s="273" t="s">
        <v>89</v>
      </c>
      <c r="AV198" s="14" t="s">
        <v>100</v>
      </c>
      <c r="AW198" s="14" t="s">
        <v>35</v>
      </c>
      <c r="AX198" s="14" t="s">
        <v>80</v>
      </c>
      <c r="AY198" s="273" t="s">
        <v>196</v>
      </c>
    </row>
    <row r="199" s="13" customFormat="1">
      <c r="A199" s="13"/>
      <c r="B199" s="252"/>
      <c r="C199" s="253"/>
      <c r="D199" s="242" t="s">
        <v>254</v>
      </c>
      <c r="E199" s="254" t="s">
        <v>1</v>
      </c>
      <c r="F199" s="255" t="s">
        <v>318</v>
      </c>
      <c r="G199" s="253"/>
      <c r="H199" s="256">
        <v>30.899999999999999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254</v>
      </c>
      <c r="AU199" s="262" t="s">
        <v>89</v>
      </c>
      <c r="AV199" s="13" t="s">
        <v>89</v>
      </c>
      <c r="AW199" s="13" t="s">
        <v>35</v>
      </c>
      <c r="AX199" s="13" t="s">
        <v>80</v>
      </c>
      <c r="AY199" s="262" t="s">
        <v>196</v>
      </c>
    </row>
    <row r="200" s="14" customFormat="1">
      <c r="A200" s="14"/>
      <c r="B200" s="263"/>
      <c r="C200" s="264"/>
      <c r="D200" s="242" t="s">
        <v>254</v>
      </c>
      <c r="E200" s="265" t="s">
        <v>1</v>
      </c>
      <c r="F200" s="266" t="s">
        <v>319</v>
      </c>
      <c r="G200" s="264"/>
      <c r="H200" s="267">
        <v>30.899999999999999</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254</v>
      </c>
      <c r="AU200" s="273" t="s">
        <v>89</v>
      </c>
      <c r="AV200" s="14" t="s">
        <v>100</v>
      </c>
      <c r="AW200" s="14" t="s">
        <v>35</v>
      </c>
      <c r="AX200" s="14" t="s">
        <v>80</v>
      </c>
      <c r="AY200" s="273" t="s">
        <v>196</v>
      </c>
    </row>
    <row r="201" s="13" customFormat="1">
      <c r="A201" s="13"/>
      <c r="B201" s="252"/>
      <c r="C201" s="253"/>
      <c r="D201" s="242" t="s">
        <v>254</v>
      </c>
      <c r="E201" s="254" t="s">
        <v>1</v>
      </c>
      <c r="F201" s="255" t="s">
        <v>320</v>
      </c>
      <c r="G201" s="253"/>
      <c r="H201" s="256">
        <v>34.700000000000003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254</v>
      </c>
      <c r="AU201" s="262" t="s">
        <v>89</v>
      </c>
      <c r="AV201" s="13" t="s">
        <v>89</v>
      </c>
      <c r="AW201" s="13" t="s">
        <v>35</v>
      </c>
      <c r="AX201" s="13" t="s">
        <v>80</v>
      </c>
      <c r="AY201" s="262" t="s">
        <v>196</v>
      </c>
    </row>
    <row r="202" s="14" customFormat="1">
      <c r="A202" s="14"/>
      <c r="B202" s="263"/>
      <c r="C202" s="264"/>
      <c r="D202" s="242" t="s">
        <v>254</v>
      </c>
      <c r="E202" s="265" t="s">
        <v>1</v>
      </c>
      <c r="F202" s="266" t="s">
        <v>321</v>
      </c>
      <c r="G202" s="264"/>
      <c r="H202" s="267">
        <v>34.700000000000003</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254</v>
      </c>
      <c r="AU202" s="273" t="s">
        <v>89</v>
      </c>
      <c r="AV202" s="14" t="s">
        <v>100</v>
      </c>
      <c r="AW202" s="14" t="s">
        <v>35</v>
      </c>
      <c r="AX202" s="14" t="s">
        <v>80</v>
      </c>
      <c r="AY202" s="273" t="s">
        <v>196</v>
      </c>
    </row>
    <row r="203" s="13" customFormat="1">
      <c r="A203" s="13"/>
      <c r="B203" s="252"/>
      <c r="C203" s="253"/>
      <c r="D203" s="242" t="s">
        <v>254</v>
      </c>
      <c r="E203" s="254" t="s">
        <v>1</v>
      </c>
      <c r="F203" s="255" t="s">
        <v>322</v>
      </c>
      <c r="G203" s="253"/>
      <c r="H203" s="256">
        <v>43.240000000000002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254</v>
      </c>
      <c r="AU203" s="262" t="s">
        <v>89</v>
      </c>
      <c r="AV203" s="13" t="s">
        <v>89</v>
      </c>
      <c r="AW203" s="13" t="s">
        <v>35</v>
      </c>
      <c r="AX203" s="13" t="s">
        <v>80</v>
      </c>
      <c r="AY203" s="262" t="s">
        <v>196</v>
      </c>
    </row>
    <row r="204" s="14" customFormat="1">
      <c r="A204" s="14"/>
      <c r="B204" s="263"/>
      <c r="C204" s="264"/>
      <c r="D204" s="242" t="s">
        <v>254</v>
      </c>
      <c r="E204" s="265" t="s">
        <v>1</v>
      </c>
      <c r="F204" s="266" t="s">
        <v>284</v>
      </c>
      <c r="G204" s="264"/>
      <c r="H204" s="267">
        <v>43.240000000000002</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254</v>
      </c>
      <c r="AU204" s="273" t="s">
        <v>89</v>
      </c>
      <c r="AV204" s="14" t="s">
        <v>100</v>
      </c>
      <c r="AW204" s="14" t="s">
        <v>35</v>
      </c>
      <c r="AX204" s="14" t="s">
        <v>80</v>
      </c>
      <c r="AY204" s="273" t="s">
        <v>196</v>
      </c>
    </row>
    <row r="205" s="13" customFormat="1">
      <c r="A205" s="13"/>
      <c r="B205" s="252"/>
      <c r="C205" s="253"/>
      <c r="D205" s="242" t="s">
        <v>254</v>
      </c>
      <c r="E205" s="254" t="s">
        <v>1</v>
      </c>
      <c r="F205" s="255" t="s">
        <v>323</v>
      </c>
      <c r="G205" s="253"/>
      <c r="H205" s="256">
        <v>166</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254</v>
      </c>
      <c r="AU205" s="262" t="s">
        <v>89</v>
      </c>
      <c r="AV205" s="13" t="s">
        <v>89</v>
      </c>
      <c r="AW205" s="13" t="s">
        <v>35</v>
      </c>
      <c r="AX205" s="13" t="s">
        <v>80</v>
      </c>
      <c r="AY205" s="262" t="s">
        <v>196</v>
      </c>
    </row>
    <row r="206" s="14" customFormat="1">
      <c r="A206" s="14"/>
      <c r="B206" s="263"/>
      <c r="C206" s="264"/>
      <c r="D206" s="242" t="s">
        <v>254</v>
      </c>
      <c r="E206" s="265" t="s">
        <v>1</v>
      </c>
      <c r="F206" s="266" t="s">
        <v>311</v>
      </c>
      <c r="G206" s="264"/>
      <c r="H206" s="267">
        <v>166</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254</v>
      </c>
      <c r="AU206" s="273" t="s">
        <v>89</v>
      </c>
      <c r="AV206" s="14" t="s">
        <v>100</v>
      </c>
      <c r="AW206" s="14" t="s">
        <v>35</v>
      </c>
      <c r="AX206" s="14" t="s">
        <v>80</v>
      </c>
      <c r="AY206" s="273" t="s">
        <v>196</v>
      </c>
    </row>
    <row r="207" s="15" customFormat="1">
      <c r="A207" s="15"/>
      <c r="B207" s="274"/>
      <c r="C207" s="275"/>
      <c r="D207" s="242" t="s">
        <v>254</v>
      </c>
      <c r="E207" s="276" t="s">
        <v>1</v>
      </c>
      <c r="F207" s="277" t="s">
        <v>267</v>
      </c>
      <c r="G207" s="275"/>
      <c r="H207" s="278">
        <v>291.94</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254</v>
      </c>
      <c r="AU207" s="284" t="s">
        <v>89</v>
      </c>
      <c r="AV207" s="15" t="s">
        <v>113</v>
      </c>
      <c r="AW207" s="15" t="s">
        <v>35</v>
      </c>
      <c r="AX207" s="15" t="s">
        <v>87</v>
      </c>
      <c r="AY207" s="284" t="s">
        <v>196</v>
      </c>
    </row>
    <row r="208" s="2" customFormat="1" ht="16.5" customHeight="1">
      <c r="A208" s="38"/>
      <c r="B208" s="39"/>
      <c r="C208" s="228" t="s">
        <v>227</v>
      </c>
      <c r="D208" s="228" t="s">
        <v>199</v>
      </c>
      <c r="E208" s="229" t="s">
        <v>324</v>
      </c>
      <c r="F208" s="230" t="s">
        <v>325</v>
      </c>
      <c r="G208" s="231" t="s">
        <v>326</v>
      </c>
      <c r="H208" s="232">
        <v>543.66999999999996</v>
      </c>
      <c r="I208" s="233"/>
      <c r="J208" s="234">
        <f>ROUND(I208*H208,2)</f>
        <v>0</v>
      </c>
      <c r="K208" s="235"/>
      <c r="L208" s="44"/>
      <c r="M208" s="236" t="s">
        <v>1</v>
      </c>
      <c r="N208" s="237" t="s">
        <v>45</v>
      </c>
      <c r="O208" s="91"/>
      <c r="P208" s="238">
        <f>O208*H208</f>
        <v>0</v>
      </c>
      <c r="Q208" s="238">
        <v>0</v>
      </c>
      <c r="R208" s="238">
        <f>Q208*H208</f>
        <v>0</v>
      </c>
      <c r="S208" s="238">
        <v>0.0089999999999999993</v>
      </c>
      <c r="T208" s="239">
        <f>S208*H208</f>
        <v>4.8930299999999995</v>
      </c>
      <c r="U208" s="38"/>
      <c r="V208" s="38"/>
      <c r="W208" s="38"/>
      <c r="X208" s="38"/>
      <c r="Y208" s="38"/>
      <c r="Z208" s="38"/>
      <c r="AA208" s="38"/>
      <c r="AB208" s="38"/>
      <c r="AC208" s="38"/>
      <c r="AD208" s="38"/>
      <c r="AE208" s="38"/>
      <c r="AR208" s="240" t="s">
        <v>113</v>
      </c>
      <c r="AT208" s="240" t="s">
        <v>199</v>
      </c>
      <c r="AU208" s="240" t="s">
        <v>89</v>
      </c>
      <c r="AY208" s="17" t="s">
        <v>196</v>
      </c>
      <c r="BE208" s="241">
        <f>IF(N208="základní",J208,0)</f>
        <v>0</v>
      </c>
      <c r="BF208" s="241">
        <f>IF(N208="snížená",J208,0)</f>
        <v>0</v>
      </c>
      <c r="BG208" s="241">
        <f>IF(N208="zákl. přenesená",J208,0)</f>
        <v>0</v>
      </c>
      <c r="BH208" s="241">
        <f>IF(N208="sníž. přenesená",J208,0)</f>
        <v>0</v>
      </c>
      <c r="BI208" s="241">
        <f>IF(N208="nulová",J208,0)</f>
        <v>0</v>
      </c>
      <c r="BJ208" s="17" t="s">
        <v>87</v>
      </c>
      <c r="BK208" s="241">
        <f>ROUND(I208*H208,2)</f>
        <v>0</v>
      </c>
      <c r="BL208" s="17" t="s">
        <v>113</v>
      </c>
      <c r="BM208" s="240" t="s">
        <v>327</v>
      </c>
    </row>
    <row r="209" s="2" customFormat="1">
      <c r="A209" s="38"/>
      <c r="B209" s="39"/>
      <c r="C209" s="40"/>
      <c r="D209" s="242" t="s">
        <v>205</v>
      </c>
      <c r="E209" s="40"/>
      <c r="F209" s="243" t="s">
        <v>328</v>
      </c>
      <c r="G209" s="40"/>
      <c r="H209" s="40"/>
      <c r="I209" s="244"/>
      <c r="J209" s="40"/>
      <c r="K209" s="40"/>
      <c r="L209" s="44"/>
      <c r="M209" s="245"/>
      <c r="N209" s="246"/>
      <c r="O209" s="91"/>
      <c r="P209" s="91"/>
      <c r="Q209" s="91"/>
      <c r="R209" s="91"/>
      <c r="S209" s="91"/>
      <c r="T209" s="92"/>
      <c r="U209" s="38"/>
      <c r="V209" s="38"/>
      <c r="W209" s="38"/>
      <c r="X209" s="38"/>
      <c r="Y209" s="38"/>
      <c r="Z209" s="38"/>
      <c r="AA209" s="38"/>
      <c r="AB209" s="38"/>
      <c r="AC209" s="38"/>
      <c r="AD209" s="38"/>
      <c r="AE209" s="38"/>
      <c r="AT209" s="17" t="s">
        <v>205</v>
      </c>
      <c r="AU209" s="17" t="s">
        <v>89</v>
      </c>
    </row>
    <row r="210" s="13" customFormat="1">
      <c r="A210" s="13"/>
      <c r="B210" s="252"/>
      <c r="C210" s="253"/>
      <c r="D210" s="242" t="s">
        <v>254</v>
      </c>
      <c r="E210" s="254" t="s">
        <v>1</v>
      </c>
      <c r="F210" s="255" t="s">
        <v>329</v>
      </c>
      <c r="G210" s="253"/>
      <c r="H210" s="256">
        <v>19.600000000000001</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254</v>
      </c>
      <c r="AU210" s="262" t="s">
        <v>89</v>
      </c>
      <c r="AV210" s="13" t="s">
        <v>89</v>
      </c>
      <c r="AW210" s="13" t="s">
        <v>35</v>
      </c>
      <c r="AX210" s="13" t="s">
        <v>80</v>
      </c>
      <c r="AY210" s="262" t="s">
        <v>196</v>
      </c>
    </row>
    <row r="211" s="14" customFormat="1">
      <c r="A211" s="14"/>
      <c r="B211" s="263"/>
      <c r="C211" s="264"/>
      <c r="D211" s="242" t="s">
        <v>254</v>
      </c>
      <c r="E211" s="265" t="s">
        <v>1</v>
      </c>
      <c r="F211" s="266" t="s">
        <v>273</v>
      </c>
      <c r="G211" s="264"/>
      <c r="H211" s="267">
        <v>19.600000000000001</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254</v>
      </c>
      <c r="AU211" s="273" t="s">
        <v>89</v>
      </c>
      <c r="AV211" s="14" t="s">
        <v>100</v>
      </c>
      <c r="AW211" s="14" t="s">
        <v>35</v>
      </c>
      <c r="AX211" s="14" t="s">
        <v>80</v>
      </c>
      <c r="AY211" s="273" t="s">
        <v>196</v>
      </c>
    </row>
    <row r="212" s="13" customFormat="1">
      <c r="A212" s="13"/>
      <c r="B212" s="252"/>
      <c r="C212" s="253"/>
      <c r="D212" s="242" t="s">
        <v>254</v>
      </c>
      <c r="E212" s="254" t="s">
        <v>1</v>
      </c>
      <c r="F212" s="255" t="s">
        <v>330</v>
      </c>
      <c r="G212" s="253"/>
      <c r="H212" s="256">
        <v>26.469999999999999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254</v>
      </c>
      <c r="AU212" s="262" t="s">
        <v>89</v>
      </c>
      <c r="AV212" s="13" t="s">
        <v>89</v>
      </c>
      <c r="AW212" s="13" t="s">
        <v>35</v>
      </c>
      <c r="AX212" s="13" t="s">
        <v>80</v>
      </c>
      <c r="AY212" s="262" t="s">
        <v>196</v>
      </c>
    </row>
    <row r="213" s="14" customFormat="1">
      <c r="A213" s="14"/>
      <c r="B213" s="263"/>
      <c r="C213" s="264"/>
      <c r="D213" s="242" t="s">
        <v>254</v>
      </c>
      <c r="E213" s="265" t="s">
        <v>1</v>
      </c>
      <c r="F213" s="266" t="s">
        <v>319</v>
      </c>
      <c r="G213" s="264"/>
      <c r="H213" s="267">
        <v>26.469999999999999</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254</v>
      </c>
      <c r="AU213" s="273" t="s">
        <v>89</v>
      </c>
      <c r="AV213" s="14" t="s">
        <v>100</v>
      </c>
      <c r="AW213" s="14" t="s">
        <v>35</v>
      </c>
      <c r="AX213" s="14" t="s">
        <v>80</v>
      </c>
      <c r="AY213" s="273" t="s">
        <v>196</v>
      </c>
    </row>
    <row r="214" s="13" customFormat="1">
      <c r="A214" s="13"/>
      <c r="B214" s="252"/>
      <c r="C214" s="253"/>
      <c r="D214" s="242" t="s">
        <v>254</v>
      </c>
      <c r="E214" s="254" t="s">
        <v>1</v>
      </c>
      <c r="F214" s="255" t="s">
        <v>331</v>
      </c>
      <c r="G214" s="253"/>
      <c r="H214" s="256">
        <v>9.4000000000000004</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254</v>
      </c>
      <c r="AU214" s="262" t="s">
        <v>89</v>
      </c>
      <c r="AV214" s="13" t="s">
        <v>89</v>
      </c>
      <c r="AW214" s="13" t="s">
        <v>35</v>
      </c>
      <c r="AX214" s="13" t="s">
        <v>80</v>
      </c>
      <c r="AY214" s="262" t="s">
        <v>196</v>
      </c>
    </row>
    <row r="215" s="14" customFormat="1">
      <c r="A215" s="14"/>
      <c r="B215" s="263"/>
      <c r="C215" s="264"/>
      <c r="D215" s="242" t="s">
        <v>254</v>
      </c>
      <c r="E215" s="265" t="s">
        <v>1</v>
      </c>
      <c r="F215" s="266" t="s">
        <v>262</v>
      </c>
      <c r="G215" s="264"/>
      <c r="H215" s="267">
        <v>9.4000000000000004</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254</v>
      </c>
      <c r="AU215" s="273" t="s">
        <v>89</v>
      </c>
      <c r="AV215" s="14" t="s">
        <v>100</v>
      </c>
      <c r="AW215" s="14" t="s">
        <v>35</v>
      </c>
      <c r="AX215" s="14" t="s">
        <v>80</v>
      </c>
      <c r="AY215" s="273" t="s">
        <v>196</v>
      </c>
    </row>
    <row r="216" s="13" customFormat="1">
      <c r="A216" s="13"/>
      <c r="B216" s="252"/>
      <c r="C216" s="253"/>
      <c r="D216" s="242" t="s">
        <v>254</v>
      </c>
      <c r="E216" s="254" t="s">
        <v>1</v>
      </c>
      <c r="F216" s="255" t="s">
        <v>332</v>
      </c>
      <c r="G216" s="253"/>
      <c r="H216" s="256">
        <v>72.459999999999994</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254</v>
      </c>
      <c r="AU216" s="262" t="s">
        <v>89</v>
      </c>
      <c r="AV216" s="13" t="s">
        <v>89</v>
      </c>
      <c r="AW216" s="13" t="s">
        <v>35</v>
      </c>
      <c r="AX216" s="13" t="s">
        <v>80</v>
      </c>
      <c r="AY216" s="262" t="s">
        <v>196</v>
      </c>
    </row>
    <row r="217" s="14" customFormat="1">
      <c r="A217" s="14"/>
      <c r="B217" s="263"/>
      <c r="C217" s="264"/>
      <c r="D217" s="242" t="s">
        <v>254</v>
      </c>
      <c r="E217" s="265" t="s">
        <v>1</v>
      </c>
      <c r="F217" s="266" t="s">
        <v>264</v>
      </c>
      <c r="G217" s="264"/>
      <c r="H217" s="267">
        <v>72.459999999999994</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254</v>
      </c>
      <c r="AU217" s="273" t="s">
        <v>89</v>
      </c>
      <c r="AV217" s="14" t="s">
        <v>100</v>
      </c>
      <c r="AW217" s="14" t="s">
        <v>35</v>
      </c>
      <c r="AX217" s="14" t="s">
        <v>80</v>
      </c>
      <c r="AY217" s="273" t="s">
        <v>196</v>
      </c>
    </row>
    <row r="218" s="13" customFormat="1">
      <c r="A218" s="13"/>
      <c r="B218" s="252"/>
      <c r="C218" s="253"/>
      <c r="D218" s="242" t="s">
        <v>254</v>
      </c>
      <c r="E218" s="254" t="s">
        <v>1</v>
      </c>
      <c r="F218" s="255" t="s">
        <v>333</v>
      </c>
      <c r="G218" s="253"/>
      <c r="H218" s="256">
        <v>415.74000000000001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254</v>
      </c>
      <c r="AU218" s="262" t="s">
        <v>89</v>
      </c>
      <c r="AV218" s="13" t="s">
        <v>89</v>
      </c>
      <c r="AW218" s="13" t="s">
        <v>35</v>
      </c>
      <c r="AX218" s="13" t="s">
        <v>80</v>
      </c>
      <c r="AY218" s="262" t="s">
        <v>196</v>
      </c>
    </row>
    <row r="219" s="14" customFormat="1">
      <c r="A219" s="14"/>
      <c r="B219" s="263"/>
      <c r="C219" s="264"/>
      <c r="D219" s="242" t="s">
        <v>254</v>
      </c>
      <c r="E219" s="265" t="s">
        <v>1</v>
      </c>
      <c r="F219" s="266" t="s">
        <v>311</v>
      </c>
      <c r="G219" s="264"/>
      <c r="H219" s="267">
        <v>415.74000000000001</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254</v>
      </c>
      <c r="AU219" s="273" t="s">
        <v>89</v>
      </c>
      <c r="AV219" s="14" t="s">
        <v>100</v>
      </c>
      <c r="AW219" s="14" t="s">
        <v>35</v>
      </c>
      <c r="AX219" s="14" t="s">
        <v>80</v>
      </c>
      <c r="AY219" s="273" t="s">
        <v>196</v>
      </c>
    </row>
    <row r="220" s="15" customFormat="1">
      <c r="A220" s="15"/>
      <c r="B220" s="274"/>
      <c r="C220" s="275"/>
      <c r="D220" s="242" t="s">
        <v>254</v>
      </c>
      <c r="E220" s="276" t="s">
        <v>1</v>
      </c>
      <c r="F220" s="277" t="s">
        <v>267</v>
      </c>
      <c r="G220" s="275"/>
      <c r="H220" s="278">
        <v>543.66999999999996</v>
      </c>
      <c r="I220" s="279"/>
      <c r="J220" s="275"/>
      <c r="K220" s="275"/>
      <c r="L220" s="280"/>
      <c r="M220" s="281"/>
      <c r="N220" s="282"/>
      <c r="O220" s="282"/>
      <c r="P220" s="282"/>
      <c r="Q220" s="282"/>
      <c r="R220" s="282"/>
      <c r="S220" s="282"/>
      <c r="T220" s="283"/>
      <c r="U220" s="15"/>
      <c r="V220" s="15"/>
      <c r="W220" s="15"/>
      <c r="X220" s="15"/>
      <c r="Y220" s="15"/>
      <c r="Z220" s="15"/>
      <c r="AA220" s="15"/>
      <c r="AB220" s="15"/>
      <c r="AC220" s="15"/>
      <c r="AD220" s="15"/>
      <c r="AE220" s="15"/>
      <c r="AT220" s="284" t="s">
        <v>254</v>
      </c>
      <c r="AU220" s="284" t="s">
        <v>89</v>
      </c>
      <c r="AV220" s="15" t="s">
        <v>113</v>
      </c>
      <c r="AW220" s="15" t="s">
        <v>35</v>
      </c>
      <c r="AX220" s="15" t="s">
        <v>87</v>
      </c>
      <c r="AY220" s="284" t="s">
        <v>196</v>
      </c>
    </row>
    <row r="221" s="2" customFormat="1" ht="21.75" customHeight="1">
      <c r="A221" s="38"/>
      <c r="B221" s="39"/>
      <c r="C221" s="228" t="s">
        <v>334</v>
      </c>
      <c r="D221" s="228" t="s">
        <v>199</v>
      </c>
      <c r="E221" s="229" t="s">
        <v>335</v>
      </c>
      <c r="F221" s="230" t="s">
        <v>336</v>
      </c>
      <c r="G221" s="231" t="s">
        <v>251</v>
      </c>
      <c r="H221" s="232">
        <v>4.7999999999999998</v>
      </c>
      <c r="I221" s="233"/>
      <c r="J221" s="234">
        <f>ROUND(I221*H221,2)</f>
        <v>0</v>
      </c>
      <c r="K221" s="235"/>
      <c r="L221" s="44"/>
      <c r="M221" s="236" t="s">
        <v>1</v>
      </c>
      <c r="N221" s="237" t="s">
        <v>45</v>
      </c>
      <c r="O221" s="91"/>
      <c r="P221" s="238">
        <f>O221*H221</f>
        <v>0</v>
      </c>
      <c r="Q221" s="238">
        <v>0</v>
      </c>
      <c r="R221" s="238">
        <f>Q221*H221</f>
        <v>0</v>
      </c>
      <c r="S221" s="238">
        <v>0.055</v>
      </c>
      <c r="T221" s="239">
        <f>S221*H221</f>
        <v>0.26400000000000001</v>
      </c>
      <c r="U221" s="38"/>
      <c r="V221" s="38"/>
      <c r="W221" s="38"/>
      <c r="X221" s="38"/>
      <c r="Y221" s="38"/>
      <c r="Z221" s="38"/>
      <c r="AA221" s="38"/>
      <c r="AB221" s="38"/>
      <c r="AC221" s="38"/>
      <c r="AD221" s="38"/>
      <c r="AE221" s="38"/>
      <c r="AR221" s="240" t="s">
        <v>113</v>
      </c>
      <c r="AT221" s="240" t="s">
        <v>199</v>
      </c>
      <c r="AU221" s="240" t="s">
        <v>89</v>
      </c>
      <c r="AY221" s="17" t="s">
        <v>196</v>
      </c>
      <c r="BE221" s="241">
        <f>IF(N221="základní",J221,0)</f>
        <v>0</v>
      </c>
      <c r="BF221" s="241">
        <f>IF(N221="snížená",J221,0)</f>
        <v>0</v>
      </c>
      <c r="BG221" s="241">
        <f>IF(N221="zákl. přenesená",J221,0)</f>
        <v>0</v>
      </c>
      <c r="BH221" s="241">
        <f>IF(N221="sníž. přenesená",J221,0)</f>
        <v>0</v>
      </c>
      <c r="BI221" s="241">
        <f>IF(N221="nulová",J221,0)</f>
        <v>0</v>
      </c>
      <c r="BJ221" s="17" t="s">
        <v>87</v>
      </c>
      <c r="BK221" s="241">
        <f>ROUND(I221*H221,2)</f>
        <v>0</v>
      </c>
      <c r="BL221" s="17" t="s">
        <v>113</v>
      </c>
      <c r="BM221" s="240" t="s">
        <v>337</v>
      </c>
    </row>
    <row r="222" s="2" customFormat="1">
      <c r="A222" s="38"/>
      <c r="B222" s="39"/>
      <c r="C222" s="40"/>
      <c r="D222" s="242" t="s">
        <v>205</v>
      </c>
      <c r="E222" s="40"/>
      <c r="F222" s="243" t="s">
        <v>338</v>
      </c>
      <c r="G222" s="40"/>
      <c r="H222" s="40"/>
      <c r="I222" s="244"/>
      <c r="J222" s="40"/>
      <c r="K222" s="40"/>
      <c r="L222" s="44"/>
      <c r="M222" s="245"/>
      <c r="N222" s="246"/>
      <c r="O222" s="91"/>
      <c r="P222" s="91"/>
      <c r="Q222" s="91"/>
      <c r="R222" s="91"/>
      <c r="S222" s="91"/>
      <c r="T222" s="92"/>
      <c r="U222" s="38"/>
      <c r="V222" s="38"/>
      <c r="W222" s="38"/>
      <c r="X222" s="38"/>
      <c r="Y222" s="38"/>
      <c r="Z222" s="38"/>
      <c r="AA222" s="38"/>
      <c r="AB222" s="38"/>
      <c r="AC222" s="38"/>
      <c r="AD222" s="38"/>
      <c r="AE222" s="38"/>
      <c r="AT222" s="17" t="s">
        <v>205</v>
      </c>
      <c r="AU222" s="17" t="s">
        <v>89</v>
      </c>
    </row>
    <row r="223" s="13" customFormat="1">
      <c r="A223" s="13"/>
      <c r="B223" s="252"/>
      <c r="C223" s="253"/>
      <c r="D223" s="242" t="s">
        <v>254</v>
      </c>
      <c r="E223" s="254" t="s">
        <v>1</v>
      </c>
      <c r="F223" s="255" t="s">
        <v>339</v>
      </c>
      <c r="G223" s="253"/>
      <c r="H223" s="256">
        <v>3.6000000000000001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254</v>
      </c>
      <c r="AU223" s="262" t="s">
        <v>89</v>
      </c>
      <c r="AV223" s="13" t="s">
        <v>89</v>
      </c>
      <c r="AW223" s="13" t="s">
        <v>35</v>
      </c>
      <c r="AX223" s="13" t="s">
        <v>80</v>
      </c>
      <c r="AY223" s="262" t="s">
        <v>196</v>
      </c>
    </row>
    <row r="224" s="14" customFormat="1">
      <c r="A224" s="14"/>
      <c r="B224" s="263"/>
      <c r="C224" s="264"/>
      <c r="D224" s="242" t="s">
        <v>254</v>
      </c>
      <c r="E224" s="265" t="s">
        <v>1</v>
      </c>
      <c r="F224" s="266" t="s">
        <v>340</v>
      </c>
      <c r="G224" s="264"/>
      <c r="H224" s="267">
        <v>3.6000000000000001</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254</v>
      </c>
      <c r="AU224" s="273" t="s">
        <v>89</v>
      </c>
      <c r="AV224" s="14" t="s">
        <v>100</v>
      </c>
      <c r="AW224" s="14" t="s">
        <v>35</v>
      </c>
      <c r="AX224" s="14" t="s">
        <v>80</v>
      </c>
      <c r="AY224" s="273" t="s">
        <v>196</v>
      </c>
    </row>
    <row r="225" s="13" customFormat="1">
      <c r="A225" s="13"/>
      <c r="B225" s="252"/>
      <c r="C225" s="253"/>
      <c r="D225" s="242" t="s">
        <v>254</v>
      </c>
      <c r="E225" s="254" t="s">
        <v>1</v>
      </c>
      <c r="F225" s="255" t="s">
        <v>341</v>
      </c>
      <c r="G225" s="253"/>
      <c r="H225" s="256">
        <v>1.2</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254</v>
      </c>
      <c r="AU225" s="262" t="s">
        <v>89</v>
      </c>
      <c r="AV225" s="13" t="s">
        <v>89</v>
      </c>
      <c r="AW225" s="13" t="s">
        <v>35</v>
      </c>
      <c r="AX225" s="13" t="s">
        <v>80</v>
      </c>
      <c r="AY225" s="262" t="s">
        <v>196</v>
      </c>
    </row>
    <row r="226" s="14" customFormat="1">
      <c r="A226" s="14"/>
      <c r="B226" s="263"/>
      <c r="C226" s="264"/>
      <c r="D226" s="242" t="s">
        <v>254</v>
      </c>
      <c r="E226" s="265" t="s">
        <v>1</v>
      </c>
      <c r="F226" s="266" t="s">
        <v>284</v>
      </c>
      <c r="G226" s="264"/>
      <c r="H226" s="267">
        <v>1.2</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254</v>
      </c>
      <c r="AU226" s="273" t="s">
        <v>89</v>
      </c>
      <c r="AV226" s="14" t="s">
        <v>100</v>
      </c>
      <c r="AW226" s="14" t="s">
        <v>35</v>
      </c>
      <c r="AX226" s="14" t="s">
        <v>80</v>
      </c>
      <c r="AY226" s="273" t="s">
        <v>196</v>
      </c>
    </row>
    <row r="227" s="15" customFormat="1">
      <c r="A227" s="15"/>
      <c r="B227" s="274"/>
      <c r="C227" s="275"/>
      <c r="D227" s="242" t="s">
        <v>254</v>
      </c>
      <c r="E227" s="276" t="s">
        <v>1</v>
      </c>
      <c r="F227" s="277" t="s">
        <v>267</v>
      </c>
      <c r="G227" s="275"/>
      <c r="H227" s="278">
        <v>4.7999999999999998</v>
      </c>
      <c r="I227" s="279"/>
      <c r="J227" s="275"/>
      <c r="K227" s="275"/>
      <c r="L227" s="280"/>
      <c r="M227" s="281"/>
      <c r="N227" s="282"/>
      <c r="O227" s="282"/>
      <c r="P227" s="282"/>
      <c r="Q227" s="282"/>
      <c r="R227" s="282"/>
      <c r="S227" s="282"/>
      <c r="T227" s="283"/>
      <c r="U227" s="15"/>
      <c r="V227" s="15"/>
      <c r="W227" s="15"/>
      <c r="X227" s="15"/>
      <c r="Y227" s="15"/>
      <c r="Z227" s="15"/>
      <c r="AA227" s="15"/>
      <c r="AB227" s="15"/>
      <c r="AC227" s="15"/>
      <c r="AD227" s="15"/>
      <c r="AE227" s="15"/>
      <c r="AT227" s="284" t="s">
        <v>254</v>
      </c>
      <c r="AU227" s="284" t="s">
        <v>89</v>
      </c>
      <c r="AV227" s="15" t="s">
        <v>113</v>
      </c>
      <c r="AW227" s="15" t="s">
        <v>35</v>
      </c>
      <c r="AX227" s="15" t="s">
        <v>87</v>
      </c>
      <c r="AY227" s="284" t="s">
        <v>196</v>
      </c>
    </row>
    <row r="228" s="2" customFormat="1" ht="21.75" customHeight="1">
      <c r="A228" s="38"/>
      <c r="B228" s="39"/>
      <c r="C228" s="228" t="s">
        <v>247</v>
      </c>
      <c r="D228" s="228" t="s">
        <v>199</v>
      </c>
      <c r="E228" s="229" t="s">
        <v>342</v>
      </c>
      <c r="F228" s="230" t="s">
        <v>343</v>
      </c>
      <c r="G228" s="231" t="s">
        <v>251</v>
      </c>
      <c r="H228" s="232">
        <v>63.740000000000002</v>
      </c>
      <c r="I228" s="233"/>
      <c r="J228" s="234">
        <f>ROUND(I228*H228,2)</f>
        <v>0</v>
      </c>
      <c r="K228" s="235"/>
      <c r="L228" s="44"/>
      <c r="M228" s="236" t="s">
        <v>1</v>
      </c>
      <c r="N228" s="237" t="s">
        <v>45</v>
      </c>
      <c r="O228" s="91"/>
      <c r="P228" s="238">
        <f>O228*H228</f>
        <v>0</v>
      </c>
      <c r="Q228" s="238">
        <v>0</v>
      </c>
      <c r="R228" s="238">
        <f>Q228*H228</f>
        <v>0</v>
      </c>
      <c r="S228" s="238">
        <v>0.075999999999999998</v>
      </c>
      <c r="T228" s="239">
        <f>S228*H228</f>
        <v>4.8442400000000001</v>
      </c>
      <c r="U228" s="38"/>
      <c r="V228" s="38"/>
      <c r="W228" s="38"/>
      <c r="X228" s="38"/>
      <c r="Y228" s="38"/>
      <c r="Z228" s="38"/>
      <c r="AA228" s="38"/>
      <c r="AB228" s="38"/>
      <c r="AC228" s="38"/>
      <c r="AD228" s="38"/>
      <c r="AE228" s="38"/>
      <c r="AR228" s="240" t="s">
        <v>113</v>
      </c>
      <c r="AT228" s="240" t="s">
        <v>199</v>
      </c>
      <c r="AU228" s="240" t="s">
        <v>89</v>
      </c>
      <c r="AY228" s="17" t="s">
        <v>196</v>
      </c>
      <c r="BE228" s="241">
        <f>IF(N228="základní",J228,0)</f>
        <v>0</v>
      </c>
      <c r="BF228" s="241">
        <f>IF(N228="snížená",J228,0)</f>
        <v>0</v>
      </c>
      <c r="BG228" s="241">
        <f>IF(N228="zákl. přenesená",J228,0)</f>
        <v>0</v>
      </c>
      <c r="BH228" s="241">
        <f>IF(N228="sníž. přenesená",J228,0)</f>
        <v>0</v>
      </c>
      <c r="BI228" s="241">
        <f>IF(N228="nulová",J228,0)</f>
        <v>0</v>
      </c>
      <c r="BJ228" s="17" t="s">
        <v>87</v>
      </c>
      <c r="BK228" s="241">
        <f>ROUND(I228*H228,2)</f>
        <v>0</v>
      </c>
      <c r="BL228" s="17" t="s">
        <v>113</v>
      </c>
      <c r="BM228" s="240" t="s">
        <v>344</v>
      </c>
    </row>
    <row r="229" s="2" customFormat="1">
      <c r="A229" s="38"/>
      <c r="B229" s="39"/>
      <c r="C229" s="40"/>
      <c r="D229" s="242" t="s">
        <v>205</v>
      </c>
      <c r="E229" s="40"/>
      <c r="F229" s="243" t="s">
        <v>345</v>
      </c>
      <c r="G229" s="40"/>
      <c r="H229" s="40"/>
      <c r="I229" s="244"/>
      <c r="J229" s="40"/>
      <c r="K229" s="40"/>
      <c r="L229" s="44"/>
      <c r="M229" s="245"/>
      <c r="N229" s="246"/>
      <c r="O229" s="91"/>
      <c r="P229" s="91"/>
      <c r="Q229" s="91"/>
      <c r="R229" s="91"/>
      <c r="S229" s="91"/>
      <c r="T229" s="92"/>
      <c r="U229" s="38"/>
      <c r="V229" s="38"/>
      <c r="W229" s="38"/>
      <c r="X229" s="38"/>
      <c r="Y229" s="38"/>
      <c r="Z229" s="38"/>
      <c r="AA229" s="38"/>
      <c r="AB229" s="38"/>
      <c r="AC229" s="38"/>
      <c r="AD229" s="38"/>
      <c r="AE229" s="38"/>
      <c r="AT229" s="17" t="s">
        <v>205</v>
      </c>
      <c r="AU229" s="17" t="s">
        <v>89</v>
      </c>
    </row>
    <row r="230" s="13" customFormat="1">
      <c r="A230" s="13"/>
      <c r="B230" s="252"/>
      <c r="C230" s="253"/>
      <c r="D230" s="242" t="s">
        <v>254</v>
      </c>
      <c r="E230" s="254" t="s">
        <v>1</v>
      </c>
      <c r="F230" s="255" t="s">
        <v>346</v>
      </c>
      <c r="G230" s="253"/>
      <c r="H230" s="256">
        <v>33.439999999999998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254</v>
      </c>
      <c r="AU230" s="262" t="s">
        <v>89</v>
      </c>
      <c r="AV230" s="13" t="s">
        <v>89</v>
      </c>
      <c r="AW230" s="13" t="s">
        <v>35</v>
      </c>
      <c r="AX230" s="13" t="s">
        <v>80</v>
      </c>
      <c r="AY230" s="262" t="s">
        <v>196</v>
      </c>
    </row>
    <row r="231" s="14" customFormat="1">
      <c r="A231" s="14"/>
      <c r="B231" s="263"/>
      <c r="C231" s="264"/>
      <c r="D231" s="242" t="s">
        <v>254</v>
      </c>
      <c r="E231" s="265" t="s">
        <v>1</v>
      </c>
      <c r="F231" s="266" t="s">
        <v>347</v>
      </c>
      <c r="G231" s="264"/>
      <c r="H231" s="267">
        <v>33.439999999999998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254</v>
      </c>
      <c r="AU231" s="273" t="s">
        <v>89</v>
      </c>
      <c r="AV231" s="14" t="s">
        <v>100</v>
      </c>
      <c r="AW231" s="14" t="s">
        <v>35</v>
      </c>
      <c r="AX231" s="14" t="s">
        <v>80</v>
      </c>
      <c r="AY231" s="273" t="s">
        <v>196</v>
      </c>
    </row>
    <row r="232" s="13" customFormat="1">
      <c r="A232" s="13"/>
      <c r="B232" s="252"/>
      <c r="C232" s="253"/>
      <c r="D232" s="242" t="s">
        <v>254</v>
      </c>
      <c r="E232" s="254" t="s">
        <v>1</v>
      </c>
      <c r="F232" s="255" t="s">
        <v>348</v>
      </c>
      <c r="G232" s="253"/>
      <c r="H232" s="256">
        <v>9.3000000000000007</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254</v>
      </c>
      <c r="AU232" s="262" t="s">
        <v>89</v>
      </c>
      <c r="AV232" s="13" t="s">
        <v>89</v>
      </c>
      <c r="AW232" s="13" t="s">
        <v>35</v>
      </c>
      <c r="AX232" s="13" t="s">
        <v>80</v>
      </c>
      <c r="AY232" s="262" t="s">
        <v>196</v>
      </c>
    </row>
    <row r="233" s="14" customFormat="1">
      <c r="A233" s="14"/>
      <c r="B233" s="263"/>
      <c r="C233" s="264"/>
      <c r="D233" s="242" t="s">
        <v>254</v>
      </c>
      <c r="E233" s="265" t="s">
        <v>1</v>
      </c>
      <c r="F233" s="266" t="s">
        <v>280</v>
      </c>
      <c r="G233" s="264"/>
      <c r="H233" s="267">
        <v>9.3000000000000007</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254</v>
      </c>
      <c r="AU233" s="273" t="s">
        <v>89</v>
      </c>
      <c r="AV233" s="14" t="s">
        <v>100</v>
      </c>
      <c r="AW233" s="14" t="s">
        <v>35</v>
      </c>
      <c r="AX233" s="14" t="s">
        <v>80</v>
      </c>
      <c r="AY233" s="273" t="s">
        <v>196</v>
      </c>
    </row>
    <row r="234" s="13" customFormat="1">
      <c r="A234" s="13"/>
      <c r="B234" s="252"/>
      <c r="C234" s="253"/>
      <c r="D234" s="242" t="s">
        <v>254</v>
      </c>
      <c r="E234" s="254" t="s">
        <v>1</v>
      </c>
      <c r="F234" s="255" t="s">
        <v>349</v>
      </c>
      <c r="G234" s="253"/>
      <c r="H234" s="256">
        <v>9.4000000000000004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254</v>
      </c>
      <c r="AU234" s="262" t="s">
        <v>89</v>
      </c>
      <c r="AV234" s="13" t="s">
        <v>89</v>
      </c>
      <c r="AW234" s="13" t="s">
        <v>35</v>
      </c>
      <c r="AX234" s="13" t="s">
        <v>80</v>
      </c>
      <c r="AY234" s="262" t="s">
        <v>196</v>
      </c>
    </row>
    <row r="235" s="14" customFormat="1">
      <c r="A235" s="14"/>
      <c r="B235" s="263"/>
      <c r="C235" s="264"/>
      <c r="D235" s="242" t="s">
        <v>254</v>
      </c>
      <c r="E235" s="265" t="s">
        <v>1</v>
      </c>
      <c r="F235" s="266" t="s">
        <v>321</v>
      </c>
      <c r="G235" s="264"/>
      <c r="H235" s="267">
        <v>9.4000000000000004</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254</v>
      </c>
      <c r="AU235" s="273" t="s">
        <v>89</v>
      </c>
      <c r="AV235" s="14" t="s">
        <v>100</v>
      </c>
      <c r="AW235" s="14" t="s">
        <v>35</v>
      </c>
      <c r="AX235" s="14" t="s">
        <v>80</v>
      </c>
      <c r="AY235" s="273" t="s">
        <v>196</v>
      </c>
    </row>
    <row r="236" s="13" customFormat="1">
      <c r="A236" s="13"/>
      <c r="B236" s="252"/>
      <c r="C236" s="253"/>
      <c r="D236" s="242" t="s">
        <v>254</v>
      </c>
      <c r="E236" s="254" t="s">
        <v>1</v>
      </c>
      <c r="F236" s="255" t="s">
        <v>350</v>
      </c>
      <c r="G236" s="253"/>
      <c r="H236" s="256">
        <v>9.5999999999999996</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254</v>
      </c>
      <c r="AU236" s="262" t="s">
        <v>89</v>
      </c>
      <c r="AV236" s="13" t="s">
        <v>89</v>
      </c>
      <c r="AW236" s="13" t="s">
        <v>35</v>
      </c>
      <c r="AX236" s="13" t="s">
        <v>80</v>
      </c>
      <c r="AY236" s="262" t="s">
        <v>196</v>
      </c>
    </row>
    <row r="237" s="14" customFormat="1">
      <c r="A237" s="14"/>
      <c r="B237" s="263"/>
      <c r="C237" s="264"/>
      <c r="D237" s="242" t="s">
        <v>254</v>
      </c>
      <c r="E237" s="265" t="s">
        <v>1</v>
      </c>
      <c r="F237" s="266" t="s">
        <v>284</v>
      </c>
      <c r="G237" s="264"/>
      <c r="H237" s="267">
        <v>9.5999999999999996</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254</v>
      </c>
      <c r="AU237" s="273" t="s">
        <v>89</v>
      </c>
      <c r="AV237" s="14" t="s">
        <v>100</v>
      </c>
      <c r="AW237" s="14" t="s">
        <v>35</v>
      </c>
      <c r="AX237" s="14" t="s">
        <v>80</v>
      </c>
      <c r="AY237" s="273" t="s">
        <v>196</v>
      </c>
    </row>
    <row r="238" s="13" customFormat="1">
      <c r="A238" s="13"/>
      <c r="B238" s="252"/>
      <c r="C238" s="253"/>
      <c r="D238" s="242" t="s">
        <v>254</v>
      </c>
      <c r="E238" s="254" t="s">
        <v>1</v>
      </c>
      <c r="F238" s="255" t="s">
        <v>89</v>
      </c>
      <c r="G238" s="253"/>
      <c r="H238" s="256">
        <v>2</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254</v>
      </c>
      <c r="AU238" s="262" t="s">
        <v>89</v>
      </c>
      <c r="AV238" s="13" t="s">
        <v>89</v>
      </c>
      <c r="AW238" s="13" t="s">
        <v>35</v>
      </c>
      <c r="AX238" s="13" t="s">
        <v>80</v>
      </c>
      <c r="AY238" s="262" t="s">
        <v>196</v>
      </c>
    </row>
    <row r="239" s="14" customFormat="1">
      <c r="A239" s="14"/>
      <c r="B239" s="263"/>
      <c r="C239" s="264"/>
      <c r="D239" s="242" t="s">
        <v>254</v>
      </c>
      <c r="E239" s="265" t="s">
        <v>1</v>
      </c>
      <c r="F239" s="266" t="s">
        <v>311</v>
      </c>
      <c r="G239" s="264"/>
      <c r="H239" s="267">
        <v>2</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254</v>
      </c>
      <c r="AU239" s="273" t="s">
        <v>89</v>
      </c>
      <c r="AV239" s="14" t="s">
        <v>100</v>
      </c>
      <c r="AW239" s="14" t="s">
        <v>35</v>
      </c>
      <c r="AX239" s="14" t="s">
        <v>80</v>
      </c>
      <c r="AY239" s="273" t="s">
        <v>196</v>
      </c>
    </row>
    <row r="240" s="15" customFormat="1">
      <c r="A240" s="15"/>
      <c r="B240" s="274"/>
      <c r="C240" s="275"/>
      <c r="D240" s="242" t="s">
        <v>254</v>
      </c>
      <c r="E240" s="276" t="s">
        <v>1</v>
      </c>
      <c r="F240" s="277" t="s">
        <v>267</v>
      </c>
      <c r="G240" s="275"/>
      <c r="H240" s="278">
        <v>63.739999999999995</v>
      </c>
      <c r="I240" s="279"/>
      <c r="J240" s="275"/>
      <c r="K240" s="275"/>
      <c r="L240" s="280"/>
      <c r="M240" s="281"/>
      <c r="N240" s="282"/>
      <c r="O240" s="282"/>
      <c r="P240" s="282"/>
      <c r="Q240" s="282"/>
      <c r="R240" s="282"/>
      <c r="S240" s="282"/>
      <c r="T240" s="283"/>
      <c r="U240" s="15"/>
      <c r="V240" s="15"/>
      <c r="W240" s="15"/>
      <c r="X240" s="15"/>
      <c r="Y240" s="15"/>
      <c r="Z240" s="15"/>
      <c r="AA240" s="15"/>
      <c r="AB240" s="15"/>
      <c r="AC240" s="15"/>
      <c r="AD240" s="15"/>
      <c r="AE240" s="15"/>
      <c r="AT240" s="284" t="s">
        <v>254</v>
      </c>
      <c r="AU240" s="284" t="s">
        <v>89</v>
      </c>
      <c r="AV240" s="15" t="s">
        <v>113</v>
      </c>
      <c r="AW240" s="15" t="s">
        <v>35</v>
      </c>
      <c r="AX240" s="15" t="s">
        <v>87</v>
      </c>
      <c r="AY240" s="284" t="s">
        <v>196</v>
      </c>
    </row>
    <row r="241" s="2" customFormat="1" ht="21.75" customHeight="1">
      <c r="A241" s="38"/>
      <c r="B241" s="39"/>
      <c r="C241" s="228" t="s">
        <v>351</v>
      </c>
      <c r="D241" s="228" t="s">
        <v>199</v>
      </c>
      <c r="E241" s="229" t="s">
        <v>352</v>
      </c>
      <c r="F241" s="230" t="s">
        <v>353</v>
      </c>
      <c r="G241" s="231" t="s">
        <v>354</v>
      </c>
      <c r="H241" s="232">
        <v>5</v>
      </c>
      <c r="I241" s="233"/>
      <c r="J241" s="234">
        <f>ROUND(I241*H241,2)</f>
        <v>0</v>
      </c>
      <c r="K241" s="235"/>
      <c r="L241" s="44"/>
      <c r="M241" s="236" t="s">
        <v>1</v>
      </c>
      <c r="N241" s="237" t="s">
        <v>45</v>
      </c>
      <c r="O241" s="91"/>
      <c r="P241" s="238">
        <f>O241*H241</f>
        <v>0</v>
      </c>
      <c r="Q241" s="238">
        <v>0</v>
      </c>
      <c r="R241" s="238">
        <f>Q241*H241</f>
        <v>0</v>
      </c>
      <c r="S241" s="238">
        <v>0.025000000000000001</v>
      </c>
      <c r="T241" s="239">
        <f>S241*H241</f>
        <v>0.125</v>
      </c>
      <c r="U241" s="38"/>
      <c r="V241" s="38"/>
      <c r="W241" s="38"/>
      <c r="X241" s="38"/>
      <c r="Y241" s="38"/>
      <c r="Z241" s="38"/>
      <c r="AA241" s="38"/>
      <c r="AB241" s="38"/>
      <c r="AC241" s="38"/>
      <c r="AD241" s="38"/>
      <c r="AE241" s="38"/>
      <c r="AR241" s="240" t="s">
        <v>113</v>
      </c>
      <c r="AT241" s="240" t="s">
        <v>199</v>
      </c>
      <c r="AU241" s="240" t="s">
        <v>89</v>
      </c>
      <c r="AY241" s="17" t="s">
        <v>196</v>
      </c>
      <c r="BE241" s="241">
        <f>IF(N241="základní",J241,0)</f>
        <v>0</v>
      </c>
      <c r="BF241" s="241">
        <f>IF(N241="snížená",J241,0)</f>
        <v>0</v>
      </c>
      <c r="BG241" s="241">
        <f>IF(N241="zákl. přenesená",J241,0)</f>
        <v>0</v>
      </c>
      <c r="BH241" s="241">
        <f>IF(N241="sníž. přenesená",J241,0)</f>
        <v>0</v>
      </c>
      <c r="BI241" s="241">
        <f>IF(N241="nulová",J241,0)</f>
        <v>0</v>
      </c>
      <c r="BJ241" s="17" t="s">
        <v>87</v>
      </c>
      <c r="BK241" s="241">
        <f>ROUND(I241*H241,2)</f>
        <v>0</v>
      </c>
      <c r="BL241" s="17" t="s">
        <v>113</v>
      </c>
      <c r="BM241" s="240" t="s">
        <v>355</v>
      </c>
    </row>
    <row r="242" s="2" customFormat="1">
      <c r="A242" s="38"/>
      <c r="B242" s="39"/>
      <c r="C242" s="40"/>
      <c r="D242" s="242" t="s">
        <v>205</v>
      </c>
      <c r="E242" s="40"/>
      <c r="F242" s="243" t="s">
        <v>356</v>
      </c>
      <c r="G242" s="40"/>
      <c r="H242" s="40"/>
      <c r="I242" s="244"/>
      <c r="J242" s="40"/>
      <c r="K242" s="40"/>
      <c r="L242" s="44"/>
      <c r="M242" s="245"/>
      <c r="N242" s="246"/>
      <c r="O242" s="91"/>
      <c r="P242" s="91"/>
      <c r="Q242" s="91"/>
      <c r="R242" s="91"/>
      <c r="S242" s="91"/>
      <c r="T242" s="92"/>
      <c r="U242" s="38"/>
      <c r="V242" s="38"/>
      <c r="W242" s="38"/>
      <c r="X242" s="38"/>
      <c r="Y242" s="38"/>
      <c r="Z242" s="38"/>
      <c r="AA242" s="38"/>
      <c r="AB242" s="38"/>
      <c r="AC242" s="38"/>
      <c r="AD242" s="38"/>
      <c r="AE242" s="38"/>
      <c r="AT242" s="17" t="s">
        <v>205</v>
      </c>
      <c r="AU242" s="17" t="s">
        <v>89</v>
      </c>
    </row>
    <row r="243" s="2" customFormat="1" ht="21.75" customHeight="1">
      <c r="A243" s="38"/>
      <c r="B243" s="39"/>
      <c r="C243" s="228" t="s">
        <v>357</v>
      </c>
      <c r="D243" s="228" t="s">
        <v>199</v>
      </c>
      <c r="E243" s="229" t="s">
        <v>358</v>
      </c>
      <c r="F243" s="230" t="s">
        <v>359</v>
      </c>
      <c r="G243" s="231" t="s">
        <v>251</v>
      </c>
      <c r="H243" s="232">
        <v>1.875</v>
      </c>
      <c r="I243" s="233"/>
      <c r="J243" s="234">
        <f>ROUND(I243*H243,2)</f>
        <v>0</v>
      </c>
      <c r="K243" s="235"/>
      <c r="L243" s="44"/>
      <c r="M243" s="236" t="s">
        <v>1</v>
      </c>
      <c r="N243" s="237" t="s">
        <v>45</v>
      </c>
      <c r="O243" s="91"/>
      <c r="P243" s="238">
        <f>O243*H243</f>
        <v>0</v>
      </c>
      <c r="Q243" s="238">
        <v>0</v>
      </c>
      <c r="R243" s="238">
        <f>Q243*H243</f>
        <v>0</v>
      </c>
      <c r="S243" s="238">
        <v>0.27000000000000002</v>
      </c>
      <c r="T243" s="239">
        <f>S243*H243</f>
        <v>0.50625000000000009</v>
      </c>
      <c r="U243" s="38"/>
      <c r="V243" s="38"/>
      <c r="W243" s="38"/>
      <c r="X243" s="38"/>
      <c r="Y243" s="38"/>
      <c r="Z243" s="38"/>
      <c r="AA243" s="38"/>
      <c r="AB243" s="38"/>
      <c r="AC243" s="38"/>
      <c r="AD243" s="38"/>
      <c r="AE243" s="38"/>
      <c r="AR243" s="240" t="s">
        <v>113</v>
      </c>
      <c r="AT243" s="240" t="s">
        <v>199</v>
      </c>
      <c r="AU243" s="240" t="s">
        <v>89</v>
      </c>
      <c r="AY243" s="17" t="s">
        <v>196</v>
      </c>
      <c r="BE243" s="241">
        <f>IF(N243="základní",J243,0)</f>
        <v>0</v>
      </c>
      <c r="BF243" s="241">
        <f>IF(N243="snížená",J243,0)</f>
        <v>0</v>
      </c>
      <c r="BG243" s="241">
        <f>IF(N243="zákl. přenesená",J243,0)</f>
        <v>0</v>
      </c>
      <c r="BH243" s="241">
        <f>IF(N243="sníž. přenesená",J243,0)</f>
        <v>0</v>
      </c>
      <c r="BI243" s="241">
        <f>IF(N243="nulová",J243,0)</f>
        <v>0</v>
      </c>
      <c r="BJ243" s="17" t="s">
        <v>87</v>
      </c>
      <c r="BK243" s="241">
        <f>ROUND(I243*H243,2)</f>
        <v>0</v>
      </c>
      <c r="BL243" s="17" t="s">
        <v>113</v>
      </c>
      <c r="BM243" s="240" t="s">
        <v>360</v>
      </c>
    </row>
    <row r="244" s="2" customFormat="1">
      <c r="A244" s="38"/>
      <c r="B244" s="39"/>
      <c r="C244" s="40"/>
      <c r="D244" s="242" t="s">
        <v>205</v>
      </c>
      <c r="E244" s="40"/>
      <c r="F244" s="243" t="s">
        <v>361</v>
      </c>
      <c r="G244" s="40"/>
      <c r="H244" s="40"/>
      <c r="I244" s="244"/>
      <c r="J244" s="40"/>
      <c r="K244" s="40"/>
      <c r="L244" s="44"/>
      <c r="M244" s="245"/>
      <c r="N244" s="246"/>
      <c r="O244" s="91"/>
      <c r="P244" s="91"/>
      <c r="Q244" s="91"/>
      <c r="R244" s="91"/>
      <c r="S244" s="91"/>
      <c r="T244" s="92"/>
      <c r="U244" s="38"/>
      <c r="V244" s="38"/>
      <c r="W244" s="38"/>
      <c r="X244" s="38"/>
      <c r="Y244" s="38"/>
      <c r="Z244" s="38"/>
      <c r="AA244" s="38"/>
      <c r="AB244" s="38"/>
      <c r="AC244" s="38"/>
      <c r="AD244" s="38"/>
      <c r="AE244" s="38"/>
      <c r="AT244" s="17" t="s">
        <v>205</v>
      </c>
      <c r="AU244" s="17" t="s">
        <v>89</v>
      </c>
    </row>
    <row r="245" s="13" customFormat="1">
      <c r="A245" s="13"/>
      <c r="B245" s="252"/>
      <c r="C245" s="253"/>
      <c r="D245" s="242" t="s">
        <v>254</v>
      </c>
      <c r="E245" s="254" t="s">
        <v>1</v>
      </c>
      <c r="F245" s="255" t="s">
        <v>362</v>
      </c>
      <c r="G245" s="253"/>
      <c r="H245" s="256">
        <v>1.7729999999999999</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254</v>
      </c>
      <c r="AU245" s="262" t="s">
        <v>89</v>
      </c>
      <c r="AV245" s="13" t="s">
        <v>89</v>
      </c>
      <c r="AW245" s="13" t="s">
        <v>35</v>
      </c>
      <c r="AX245" s="13" t="s">
        <v>80</v>
      </c>
      <c r="AY245" s="262" t="s">
        <v>196</v>
      </c>
    </row>
    <row r="246" s="14" customFormat="1">
      <c r="A246" s="14"/>
      <c r="B246" s="263"/>
      <c r="C246" s="264"/>
      <c r="D246" s="242" t="s">
        <v>254</v>
      </c>
      <c r="E246" s="265" t="s">
        <v>1</v>
      </c>
      <c r="F246" s="266" t="s">
        <v>363</v>
      </c>
      <c r="G246" s="264"/>
      <c r="H246" s="267">
        <v>1.7729999999999999</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254</v>
      </c>
      <c r="AU246" s="273" t="s">
        <v>89</v>
      </c>
      <c r="AV246" s="14" t="s">
        <v>100</v>
      </c>
      <c r="AW246" s="14" t="s">
        <v>35</v>
      </c>
      <c r="AX246" s="14" t="s">
        <v>80</v>
      </c>
      <c r="AY246" s="273" t="s">
        <v>196</v>
      </c>
    </row>
    <row r="247" s="13" customFormat="1">
      <c r="A247" s="13"/>
      <c r="B247" s="252"/>
      <c r="C247" s="253"/>
      <c r="D247" s="242" t="s">
        <v>254</v>
      </c>
      <c r="E247" s="254" t="s">
        <v>1</v>
      </c>
      <c r="F247" s="255" t="s">
        <v>364</v>
      </c>
      <c r="G247" s="253"/>
      <c r="H247" s="256">
        <v>0.10199999999999999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254</v>
      </c>
      <c r="AU247" s="262" t="s">
        <v>89</v>
      </c>
      <c r="AV247" s="13" t="s">
        <v>89</v>
      </c>
      <c r="AW247" s="13" t="s">
        <v>35</v>
      </c>
      <c r="AX247" s="13" t="s">
        <v>80</v>
      </c>
      <c r="AY247" s="262" t="s">
        <v>196</v>
      </c>
    </row>
    <row r="248" s="14" customFormat="1">
      <c r="A248" s="14"/>
      <c r="B248" s="263"/>
      <c r="C248" s="264"/>
      <c r="D248" s="242" t="s">
        <v>254</v>
      </c>
      <c r="E248" s="265" t="s">
        <v>1</v>
      </c>
      <c r="F248" s="266" t="s">
        <v>365</v>
      </c>
      <c r="G248" s="264"/>
      <c r="H248" s="267">
        <v>0.10199999999999999</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254</v>
      </c>
      <c r="AU248" s="273" t="s">
        <v>89</v>
      </c>
      <c r="AV248" s="14" t="s">
        <v>100</v>
      </c>
      <c r="AW248" s="14" t="s">
        <v>35</v>
      </c>
      <c r="AX248" s="14" t="s">
        <v>80</v>
      </c>
      <c r="AY248" s="273" t="s">
        <v>196</v>
      </c>
    </row>
    <row r="249" s="15" customFormat="1">
      <c r="A249" s="15"/>
      <c r="B249" s="274"/>
      <c r="C249" s="275"/>
      <c r="D249" s="242" t="s">
        <v>254</v>
      </c>
      <c r="E249" s="276" t="s">
        <v>1</v>
      </c>
      <c r="F249" s="277" t="s">
        <v>267</v>
      </c>
      <c r="G249" s="275"/>
      <c r="H249" s="278">
        <v>1.875</v>
      </c>
      <c r="I249" s="279"/>
      <c r="J249" s="275"/>
      <c r="K249" s="275"/>
      <c r="L249" s="280"/>
      <c r="M249" s="281"/>
      <c r="N249" s="282"/>
      <c r="O249" s="282"/>
      <c r="P249" s="282"/>
      <c r="Q249" s="282"/>
      <c r="R249" s="282"/>
      <c r="S249" s="282"/>
      <c r="T249" s="283"/>
      <c r="U249" s="15"/>
      <c r="V249" s="15"/>
      <c r="W249" s="15"/>
      <c r="X249" s="15"/>
      <c r="Y249" s="15"/>
      <c r="Z249" s="15"/>
      <c r="AA249" s="15"/>
      <c r="AB249" s="15"/>
      <c r="AC249" s="15"/>
      <c r="AD249" s="15"/>
      <c r="AE249" s="15"/>
      <c r="AT249" s="284" t="s">
        <v>254</v>
      </c>
      <c r="AU249" s="284" t="s">
        <v>89</v>
      </c>
      <c r="AV249" s="15" t="s">
        <v>113</v>
      </c>
      <c r="AW249" s="15" t="s">
        <v>35</v>
      </c>
      <c r="AX249" s="15" t="s">
        <v>87</v>
      </c>
      <c r="AY249" s="284" t="s">
        <v>196</v>
      </c>
    </row>
    <row r="250" s="2" customFormat="1" ht="21.75" customHeight="1">
      <c r="A250" s="38"/>
      <c r="B250" s="39"/>
      <c r="C250" s="228" t="s">
        <v>366</v>
      </c>
      <c r="D250" s="228" t="s">
        <v>199</v>
      </c>
      <c r="E250" s="229" t="s">
        <v>367</v>
      </c>
      <c r="F250" s="230" t="s">
        <v>368</v>
      </c>
      <c r="G250" s="231" t="s">
        <v>251</v>
      </c>
      <c r="H250" s="232">
        <v>10.25</v>
      </c>
      <c r="I250" s="233"/>
      <c r="J250" s="234">
        <f>ROUND(I250*H250,2)</f>
        <v>0</v>
      </c>
      <c r="K250" s="235"/>
      <c r="L250" s="44"/>
      <c r="M250" s="236" t="s">
        <v>1</v>
      </c>
      <c r="N250" s="237" t="s">
        <v>45</v>
      </c>
      <c r="O250" s="91"/>
      <c r="P250" s="238">
        <f>O250*H250</f>
        <v>0</v>
      </c>
      <c r="Q250" s="238">
        <v>0</v>
      </c>
      <c r="R250" s="238">
        <f>Q250*H250</f>
        <v>0</v>
      </c>
      <c r="S250" s="238">
        <v>0.17999999999999999</v>
      </c>
      <c r="T250" s="239">
        <f>S250*H250</f>
        <v>1.845</v>
      </c>
      <c r="U250" s="38"/>
      <c r="V250" s="38"/>
      <c r="W250" s="38"/>
      <c r="X250" s="38"/>
      <c r="Y250" s="38"/>
      <c r="Z250" s="38"/>
      <c r="AA250" s="38"/>
      <c r="AB250" s="38"/>
      <c r="AC250" s="38"/>
      <c r="AD250" s="38"/>
      <c r="AE250" s="38"/>
      <c r="AR250" s="240" t="s">
        <v>113</v>
      </c>
      <c r="AT250" s="240" t="s">
        <v>199</v>
      </c>
      <c r="AU250" s="240" t="s">
        <v>89</v>
      </c>
      <c r="AY250" s="17" t="s">
        <v>196</v>
      </c>
      <c r="BE250" s="241">
        <f>IF(N250="základní",J250,0)</f>
        <v>0</v>
      </c>
      <c r="BF250" s="241">
        <f>IF(N250="snížená",J250,0)</f>
        <v>0</v>
      </c>
      <c r="BG250" s="241">
        <f>IF(N250="zákl. přenesená",J250,0)</f>
        <v>0</v>
      </c>
      <c r="BH250" s="241">
        <f>IF(N250="sníž. přenesená",J250,0)</f>
        <v>0</v>
      </c>
      <c r="BI250" s="241">
        <f>IF(N250="nulová",J250,0)</f>
        <v>0</v>
      </c>
      <c r="BJ250" s="17" t="s">
        <v>87</v>
      </c>
      <c r="BK250" s="241">
        <f>ROUND(I250*H250,2)</f>
        <v>0</v>
      </c>
      <c r="BL250" s="17" t="s">
        <v>113</v>
      </c>
      <c r="BM250" s="240" t="s">
        <v>369</v>
      </c>
    </row>
    <row r="251" s="2" customFormat="1">
      <c r="A251" s="38"/>
      <c r="B251" s="39"/>
      <c r="C251" s="40"/>
      <c r="D251" s="242" t="s">
        <v>205</v>
      </c>
      <c r="E251" s="40"/>
      <c r="F251" s="243" t="s">
        <v>370</v>
      </c>
      <c r="G251" s="40"/>
      <c r="H251" s="40"/>
      <c r="I251" s="244"/>
      <c r="J251" s="40"/>
      <c r="K251" s="40"/>
      <c r="L251" s="44"/>
      <c r="M251" s="245"/>
      <c r="N251" s="246"/>
      <c r="O251" s="91"/>
      <c r="P251" s="91"/>
      <c r="Q251" s="91"/>
      <c r="R251" s="91"/>
      <c r="S251" s="91"/>
      <c r="T251" s="92"/>
      <c r="U251" s="38"/>
      <c r="V251" s="38"/>
      <c r="W251" s="38"/>
      <c r="X251" s="38"/>
      <c r="Y251" s="38"/>
      <c r="Z251" s="38"/>
      <c r="AA251" s="38"/>
      <c r="AB251" s="38"/>
      <c r="AC251" s="38"/>
      <c r="AD251" s="38"/>
      <c r="AE251" s="38"/>
      <c r="AT251" s="17" t="s">
        <v>205</v>
      </c>
      <c r="AU251" s="17" t="s">
        <v>89</v>
      </c>
    </row>
    <row r="252" s="13" customFormat="1">
      <c r="A252" s="13"/>
      <c r="B252" s="252"/>
      <c r="C252" s="253"/>
      <c r="D252" s="242" t="s">
        <v>254</v>
      </c>
      <c r="E252" s="254" t="s">
        <v>1</v>
      </c>
      <c r="F252" s="255" t="s">
        <v>371</v>
      </c>
      <c r="G252" s="253"/>
      <c r="H252" s="256">
        <v>2.0499999999999998</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260</v>
      </c>
      <c r="G253" s="264"/>
      <c r="H253" s="267">
        <v>2.0499999999999998</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3" customFormat="1">
      <c r="A254" s="13"/>
      <c r="B254" s="252"/>
      <c r="C254" s="253"/>
      <c r="D254" s="242" t="s">
        <v>254</v>
      </c>
      <c r="E254" s="254" t="s">
        <v>1</v>
      </c>
      <c r="F254" s="255" t="s">
        <v>372</v>
      </c>
      <c r="G254" s="253"/>
      <c r="H254" s="256">
        <v>2.5</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299</v>
      </c>
      <c r="G255" s="264"/>
      <c r="H255" s="267">
        <v>2.5</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80</v>
      </c>
      <c r="AY255" s="273" t="s">
        <v>196</v>
      </c>
    </row>
    <row r="256" s="13" customFormat="1">
      <c r="A256" s="13"/>
      <c r="B256" s="252"/>
      <c r="C256" s="253"/>
      <c r="D256" s="242" t="s">
        <v>254</v>
      </c>
      <c r="E256" s="254" t="s">
        <v>1</v>
      </c>
      <c r="F256" s="255" t="s">
        <v>373</v>
      </c>
      <c r="G256" s="253"/>
      <c r="H256" s="256">
        <v>1.8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254</v>
      </c>
      <c r="AU256" s="262" t="s">
        <v>89</v>
      </c>
      <c r="AV256" s="13" t="s">
        <v>89</v>
      </c>
      <c r="AW256" s="13" t="s">
        <v>35</v>
      </c>
      <c r="AX256" s="13" t="s">
        <v>80</v>
      </c>
      <c r="AY256" s="262" t="s">
        <v>196</v>
      </c>
    </row>
    <row r="257" s="14" customFormat="1">
      <c r="A257" s="14"/>
      <c r="B257" s="263"/>
      <c r="C257" s="264"/>
      <c r="D257" s="242" t="s">
        <v>254</v>
      </c>
      <c r="E257" s="265" t="s">
        <v>1</v>
      </c>
      <c r="F257" s="266" t="s">
        <v>321</v>
      </c>
      <c r="G257" s="264"/>
      <c r="H257" s="267">
        <v>1.8</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254</v>
      </c>
      <c r="AU257" s="273" t="s">
        <v>89</v>
      </c>
      <c r="AV257" s="14" t="s">
        <v>100</v>
      </c>
      <c r="AW257" s="14" t="s">
        <v>35</v>
      </c>
      <c r="AX257" s="14" t="s">
        <v>80</v>
      </c>
      <c r="AY257" s="273" t="s">
        <v>196</v>
      </c>
    </row>
    <row r="258" s="13" customFormat="1">
      <c r="A258" s="13"/>
      <c r="B258" s="252"/>
      <c r="C258" s="253"/>
      <c r="D258" s="242" t="s">
        <v>254</v>
      </c>
      <c r="E258" s="254" t="s">
        <v>1</v>
      </c>
      <c r="F258" s="255" t="s">
        <v>374</v>
      </c>
      <c r="G258" s="253"/>
      <c r="H258" s="256">
        <v>3.8999999999999999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254</v>
      </c>
      <c r="AU258" s="262" t="s">
        <v>89</v>
      </c>
      <c r="AV258" s="13" t="s">
        <v>89</v>
      </c>
      <c r="AW258" s="13" t="s">
        <v>35</v>
      </c>
      <c r="AX258" s="13" t="s">
        <v>80</v>
      </c>
      <c r="AY258" s="262" t="s">
        <v>196</v>
      </c>
    </row>
    <row r="259" s="14" customFormat="1">
      <c r="A259" s="14"/>
      <c r="B259" s="263"/>
      <c r="C259" s="264"/>
      <c r="D259" s="242" t="s">
        <v>254</v>
      </c>
      <c r="E259" s="265" t="s">
        <v>1</v>
      </c>
      <c r="F259" s="266" t="s">
        <v>284</v>
      </c>
      <c r="G259" s="264"/>
      <c r="H259" s="267">
        <v>3.8999999999999999</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254</v>
      </c>
      <c r="AU259" s="273" t="s">
        <v>89</v>
      </c>
      <c r="AV259" s="14" t="s">
        <v>100</v>
      </c>
      <c r="AW259" s="14" t="s">
        <v>35</v>
      </c>
      <c r="AX259" s="14" t="s">
        <v>80</v>
      </c>
      <c r="AY259" s="273" t="s">
        <v>196</v>
      </c>
    </row>
    <row r="260" s="15" customFormat="1">
      <c r="A260" s="15"/>
      <c r="B260" s="274"/>
      <c r="C260" s="275"/>
      <c r="D260" s="242" t="s">
        <v>254</v>
      </c>
      <c r="E260" s="276" t="s">
        <v>1</v>
      </c>
      <c r="F260" s="277" t="s">
        <v>267</v>
      </c>
      <c r="G260" s="275"/>
      <c r="H260" s="278">
        <v>10.25</v>
      </c>
      <c r="I260" s="279"/>
      <c r="J260" s="275"/>
      <c r="K260" s="275"/>
      <c r="L260" s="280"/>
      <c r="M260" s="281"/>
      <c r="N260" s="282"/>
      <c r="O260" s="282"/>
      <c r="P260" s="282"/>
      <c r="Q260" s="282"/>
      <c r="R260" s="282"/>
      <c r="S260" s="282"/>
      <c r="T260" s="283"/>
      <c r="U260" s="15"/>
      <c r="V260" s="15"/>
      <c r="W260" s="15"/>
      <c r="X260" s="15"/>
      <c r="Y260" s="15"/>
      <c r="Z260" s="15"/>
      <c r="AA260" s="15"/>
      <c r="AB260" s="15"/>
      <c r="AC260" s="15"/>
      <c r="AD260" s="15"/>
      <c r="AE260" s="15"/>
      <c r="AT260" s="284" t="s">
        <v>254</v>
      </c>
      <c r="AU260" s="284" t="s">
        <v>89</v>
      </c>
      <c r="AV260" s="15" t="s">
        <v>113</v>
      </c>
      <c r="AW260" s="15" t="s">
        <v>35</v>
      </c>
      <c r="AX260" s="15" t="s">
        <v>87</v>
      </c>
      <c r="AY260" s="284" t="s">
        <v>196</v>
      </c>
    </row>
    <row r="261" s="2" customFormat="1" ht="21.75" customHeight="1">
      <c r="A261" s="38"/>
      <c r="B261" s="39"/>
      <c r="C261" s="228" t="s">
        <v>375</v>
      </c>
      <c r="D261" s="228" t="s">
        <v>199</v>
      </c>
      <c r="E261" s="229" t="s">
        <v>376</v>
      </c>
      <c r="F261" s="230" t="s">
        <v>377</v>
      </c>
      <c r="G261" s="231" t="s">
        <v>251</v>
      </c>
      <c r="H261" s="232">
        <v>5.9800000000000004</v>
      </c>
      <c r="I261" s="233"/>
      <c r="J261" s="234">
        <f>ROUND(I261*H261,2)</f>
        <v>0</v>
      </c>
      <c r="K261" s="235"/>
      <c r="L261" s="44"/>
      <c r="M261" s="236" t="s">
        <v>1</v>
      </c>
      <c r="N261" s="237" t="s">
        <v>45</v>
      </c>
      <c r="O261" s="91"/>
      <c r="P261" s="238">
        <f>O261*H261</f>
        <v>0</v>
      </c>
      <c r="Q261" s="238">
        <v>0</v>
      </c>
      <c r="R261" s="238">
        <f>Q261*H261</f>
        <v>0</v>
      </c>
      <c r="S261" s="238">
        <v>0.27000000000000002</v>
      </c>
      <c r="T261" s="239">
        <f>S261*H261</f>
        <v>1.6146000000000003</v>
      </c>
      <c r="U261" s="38"/>
      <c r="V261" s="38"/>
      <c r="W261" s="38"/>
      <c r="X261" s="38"/>
      <c r="Y261" s="38"/>
      <c r="Z261" s="38"/>
      <c r="AA261" s="38"/>
      <c r="AB261" s="38"/>
      <c r="AC261" s="38"/>
      <c r="AD261" s="38"/>
      <c r="AE261" s="38"/>
      <c r="AR261" s="240" t="s">
        <v>113</v>
      </c>
      <c r="AT261" s="240" t="s">
        <v>199</v>
      </c>
      <c r="AU261" s="240" t="s">
        <v>89</v>
      </c>
      <c r="AY261" s="17" t="s">
        <v>196</v>
      </c>
      <c r="BE261" s="241">
        <f>IF(N261="základní",J261,0)</f>
        <v>0</v>
      </c>
      <c r="BF261" s="241">
        <f>IF(N261="snížená",J261,0)</f>
        <v>0</v>
      </c>
      <c r="BG261" s="241">
        <f>IF(N261="zákl. přenesená",J261,0)</f>
        <v>0</v>
      </c>
      <c r="BH261" s="241">
        <f>IF(N261="sníž. přenesená",J261,0)</f>
        <v>0</v>
      </c>
      <c r="BI261" s="241">
        <f>IF(N261="nulová",J261,0)</f>
        <v>0</v>
      </c>
      <c r="BJ261" s="17" t="s">
        <v>87</v>
      </c>
      <c r="BK261" s="241">
        <f>ROUND(I261*H261,2)</f>
        <v>0</v>
      </c>
      <c r="BL261" s="17" t="s">
        <v>113</v>
      </c>
      <c r="BM261" s="240" t="s">
        <v>378</v>
      </c>
    </row>
    <row r="262" s="2" customFormat="1">
      <c r="A262" s="38"/>
      <c r="B262" s="39"/>
      <c r="C262" s="40"/>
      <c r="D262" s="242" t="s">
        <v>205</v>
      </c>
      <c r="E262" s="40"/>
      <c r="F262" s="243" t="s">
        <v>379</v>
      </c>
      <c r="G262" s="40"/>
      <c r="H262" s="40"/>
      <c r="I262" s="244"/>
      <c r="J262" s="40"/>
      <c r="K262" s="40"/>
      <c r="L262" s="44"/>
      <c r="M262" s="245"/>
      <c r="N262" s="246"/>
      <c r="O262" s="91"/>
      <c r="P262" s="91"/>
      <c r="Q262" s="91"/>
      <c r="R262" s="91"/>
      <c r="S262" s="91"/>
      <c r="T262" s="92"/>
      <c r="U262" s="38"/>
      <c r="V262" s="38"/>
      <c r="W262" s="38"/>
      <c r="X262" s="38"/>
      <c r="Y262" s="38"/>
      <c r="Z262" s="38"/>
      <c r="AA262" s="38"/>
      <c r="AB262" s="38"/>
      <c r="AC262" s="38"/>
      <c r="AD262" s="38"/>
      <c r="AE262" s="38"/>
      <c r="AT262" s="17" t="s">
        <v>205</v>
      </c>
      <c r="AU262" s="17" t="s">
        <v>89</v>
      </c>
    </row>
    <row r="263" s="13" customFormat="1">
      <c r="A263" s="13"/>
      <c r="B263" s="252"/>
      <c r="C263" s="253"/>
      <c r="D263" s="242" t="s">
        <v>254</v>
      </c>
      <c r="E263" s="254" t="s">
        <v>1</v>
      </c>
      <c r="F263" s="255" t="s">
        <v>380</v>
      </c>
      <c r="G263" s="253"/>
      <c r="H263" s="256">
        <v>1.98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254</v>
      </c>
      <c r="AU263" s="262" t="s">
        <v>89</v>
      </c>
      <c r="AV263" s="13" t="s">
        <v>89</v>
      </c>
      <c r="AW263" s="13" t="s">
        <v>35</v>
      </c>
      <c r="AX263" s="13" t="s">
        <v>80</v>
      </c>
      <c r="AY263" s="262" t="s">
        <v>196</v>
      </c>
    </row>
    <row r="264" s="14" customFormat="1">
      <c r="A264" s="14"/>
      <c r="B264" s="263"/>
      <c r="C264" s="264"/>
      <c r="D264" s="242" t="s">
        <v>254</v>
      </c>
      <c r="E264" s="265" t="s">
        <v>1</v>
      </c>
      <c r="F264" s="266" t="s">
        <v>299</v>
      </c>
      <c r="G264" s="264"/>
      <c r="H264" s="267">
        <v>1.98</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254</v>
      </c>
      <c r="AU264" s="273" t="s">
        <v>89</v>
      </c>
      <c r="AV264" s="14" t="s">
        <v>100</v>
      </c>
      <c r="AW264" s="14" t="s">
        <v>35</v>
      </c>
      <c r="AX264" s="14" t="s">
        <v>80</v>
      </c>
      <c r="AY264" s="273" t="s">
        <v>196</v>
      </c>
    </row>
    <row r="265" s="13" customFormat="1">
      <c r="A265" s="13"/>
      <c r="B265" s="252"/>
      <c r="C265" s="253"/>
      <c r="D265" s="242" t="s">
        <v>254</v>
      </c>
      <c r="E265" s="254" t="s">
        <v>1</v>
      </c>
      <c r="F265" s="255" t="s">
        <v>381</v>
      </c>
      <c r="G265" s="253"/>
      <c r="H265" s="256">
        <v>1.7</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254</v>
      </c>
      <c r="AU265" s="262" t="s">
        <v>89</v>
      </c>
      <c r="AV265" s="13" t="s">
        <v>89</v>
      </c>
      <c r="AW265" s="13" t="s">
        <v>35</v>
      </c>
      <c r="AX265" s="13" t="s">
        <v>80</v>
      </c>
      <c r="AY265" s="262" t="s">
        <v>196</v>
      </c>
    </row>
    <row r="266" s="14" customFormat="1">
      <c r="A266" s="14"/>
      <c r="B266" s="263"/>
      <c r="C266" s="264"/>
      <c r="D266" s="242" t="s">
        <v>254</v>
      </c>
      <c r="E266" s="265" t="s">
        <v>1</v>
      </c>
      <c r="F266" s="266" t="s">
        <v>321</v>
      </c>
      <c r="G266" s="264"/>
      <c r="H266" s="267">
        <v>1.7</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254</v>
      </c>
      <c r="AU266" s="273" t="s">
        <v>89</v>
      </c>
      <c r="AV266" s="14" t="s">
        <v>100</v>
      </c>
      <c r="AW266" s="14" t="s">
        <v>35</v>
      </c>
      <c r="AX266" s="14" t="s">
        <v>80</v>
      </c>
      <c r="AY266" s="273" t="s">
        <v>196</v>
      </c>
    </row>
    <row r="267" s="13" customFormat="1">
      <c r="A267" s="13"/>
      <c r="B267" s="252"/>
      <c r="C267" s="253"/>
      <c r="D267" s="242" t="s">
        <v>254</v>
      </c>
      <c r="E267" s="254" t="s">
        <v>1</v>
      </c>
      <c r="F267" s="255" t="s">
        <v>382</v>
      </c>
      <c r="G267" s="253"/>
      <c r="H267" s="256">
        <v>2.2999999999999998</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254</v>
      </c>
      <c r="AU267" s="262" t="s">
        <v>89</v>
      </c>
      <c r="AV267" s="13" t="s">
        <v>89</v>
      </c>
      <c r="AW267" s="13" t="s">
        <v>35</v>
      </c>
      <c r="AX267" s="13" t="s">
        <v>80</v>
      </c>
      <c r="AY267" s="262" t="s">
        <v>196</v>
      </c>
    </row>
    <row r="268" s="14" customFormat="1">
      <c r="A268" s="14"/>
      <c r="B268" s="263"/>
      <c r="C268" s="264"/>
      <c r="D268" s="242" t="s">
        <v>254</v>
      </c>
      <c r="E268" s="265" t="s">
        <v>1</v>
      </c>
      <c r="F268" s="266" t="s">
        <v>264</v>
      </c>
      <c r="G268" s="264"/>
      <c r="H268" s="267">
        <v>2.2999999999999998</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254</v>
      </c>
      <c r="AU268" s="273" t="s">
        <v>89</v>
      </c>
      <c r="AV268" s="14" t="s">
        <v>100</v>
      </c>
      <c r="AW268" s="14" t="s">
        <v>35</v>
      </c>
      <c r="AX268" s="14" t="s">
        <v>80</v>
      </c>
      <c r="AY268" s="273" t="s">
        <v>196</v>
      </c>
    </row>
    <row r="269" s="15" customFormat="1">
      <c r="A269" s="15"/>
      <c r="B269" s="274"/>
      <c r="C269" s="275"/>
      <c r="D269" s="242" t="s">
        <v>254</v>
      </c>
      <c r="E269" s="276" t="s">
        <v>1</v>
      </c>
      <c r="F269" s="277" t="s">
        <v>267</v>
      </c>
      <c r="G269" s="275"/>
      <c r="H269" s="278">
        <v>5.9799999999999995</v>
      </c>
      <c r="I269" s="279"/>
      <c r="J269" s="275"/>
      <c r="K269" s="275"/>
      <c r="L269" s="280"/>
      <c r="M269" s="281"/>
      <c r="N269" s="282"/>
      <c r="O269" s="282"/>
      <c r="P269" s="282"/>
      <c r="Q269" s="282"/>
      <c r="R269" s="282"/>
      <c r="S269" s="282"/>
      <c r="T269" s="283"/>
      <c r="U269" s="15"/>
      <c r="V269" s="15"/>
      <c r="W269" s="15"/>
      <c r="X269" s="15"/>
      <c r="Y269" s="15"/>
      <c r="Z269" s="15"/>
      <c r="AA269" s="15"/>
      <c r="AB269" s="15"/>
      <c r="AC269" s="15"/>
      <c r="AD269" s="15"/>
      <c r="AE269" s="15"/>
      <c r="AT269" s="284" t="s">
        <v>254</v>
      </c>
      <c r="AU269" s="284" t="s">
        <v>89</v>
      </c>
      <c r="AV269" s="15" t="s">
        <v>113</v>
      </c>
      <c r="AW269" s="15" t="s">
        <v>35</v>
      </c>
      <c r="AX269" s="15" t="s">
        <v>87</v>
      </c>
      <c r="AY269" s="284" t="s">
        <v>196</v>
      </c>
    </row>
    <row r="270" s="2" customFormat="1" ht="21.75" customHeight="1">
      <c r="A270" s="38"/>
      <c r="B270" s="39"/>
      <c r="C270" s="228" t="s">
        <v>383</v>
      </c>
      <c r="D270" s="228" t="s">
        <v>199</v>
      </c>
      <c r="E270" s="229" t="s">
        <v>384</v>
      </c>
      <c r="F270" s="230" t="s">
        <v>385</v>
      </c>
      <c r="G270" s="231" t="s">
        <v>287</v>
      </c>
      <c r="H270" s="232">
        <v>0.17999999999999999</v>
      </c>
      <c r="I270" s="233"/>
      <c r="J270" s="234">
        <f>ROUND(I270*H270,2)</f>
        <v>0</v>
      </c>
      <c r="K270" s="235"/>
      <c r="L270" s="44"/>
      <c r="M270" s="236" t="s">
        <v>1</v>
      </c>
      <c r="N270" s="237" t="s">
        <v>45</v>
      </c>
      <c r="O270" s="91"/>
      <c r="P270" s="238">
        <f>O270*H270</f>
        <v>0</v>
      </c>
      <c r="Q270" s="238">
        <v>0</v>
      </c>
      <c r="R270" s="238">
        <f>Q270*H270</f>
        <v>0</v>
      </c>
      <c r="S270" s="238">
        <v>1.8</v>
      </c>
      <c r="T270" s="239">
        <f>S270*H270</f>
        <v>0.32400000000000001</v>
      </c>
      <c r="U270" s="38"/>
      <c r="V270" s="38"/>
      <c r="W270" s="38"/>
      <c r="X270" s="38"/>
      <c r="Y270" s="38"/>
      <c r="Z270" s="38"/>
      <c r="AA270" s="38"/>
      <c r="AB270" s="38"/>
      <c r="AC270" s="38"/>
      <c r="AD270" s="38"/>
      <c r="AE270" s="38"/>
      <c r="AR270" s="240" t="s">
        <v>113</v>
      </c>
      <c r="AT270" s="240" t="s">
        <v>199</v>
      </c>
      <c r="AU270" s="240" t="s">
        <v>89</v>
      </c>
      <c r="AY270" s="17" t="s">
        <v>196</v>
      </c>
      <c r="BE270" s="241">
        <f>IF(N270="základní",J270,0)</f>
        <v>0</v>
      </c>
      <c r="BF270" s="241">
        <f>IF(N270="snížená",J270,0)</f>
        <v>0</v>
      </c>
      <c r="BG270" s="241">
        <f>IF(N270="zákl. přenesená",J270,0)</f>
        <v>0</v>
      </c>
      <c r="BH270" s="241">
        <f>IF(N270="sníž. přenesená",J270,0)</f>
        <v>0</v>
      </c>
      <c r="BI270" s="241">
        <f>IF(N270="nulová",J270,0)</f>
        <v>0</v>
      </c>
      <c r="BJ270" s="17" t="s">
        <v>87</v>
      </c>
      <c r="BK270" s="241">
        <f>ROUND(I270*H270,2)</f>
        <v>0</v>
      </c>
      <c r="BL270" s="17" t="s">
        <v>113</v>
      </c>
      <c r="BM270" s="240" t="s">
        <v>386</v>
      </c>
    </row>
    <row r="271" s="2" customFormat="1">
      <c r="A271" s="38"/>
      <c r="B271" s="39"/>
      <c r="C271" s="40"/>
      <c r="D271" s="242" t="s">
        <v>205</v>
      </c>
      <c r="E271" s="40"/>
      <c r="F271" s="243" t="s">
        <v>387</v>
      </c>
      <c r="G271" s="40"/>
      <c r="H271" s="40"/>
      <c r="I271" s="244"/>
      <c r="J271" s="40"/>
      <c r="K271" s="40"/>
      <c r="L271" s="44"/>
      <c r="M271" s="245"/>
      <c r="N271" s="246"/>
      <c r="O271" s="91"/>
      <c r="P271" s="91"/>
      <c r="Q271" s="91"/>
      <c r="R271" s="91"/>
      <c r="S271" s="91"/>
      <c r="T271" s="92"/>
      <c r="U271" s="38"/>
      <c r="V271" s="38"/>
      <c r="W271" s="38"/>
      <c r="X271" s="38"/>
      <c r="Y271" s="38"/>
      <c r="Z271" s="38"/>
      <c r="AA271" s="38"/>
      <c r="AB271" s="38"/>
      <c r="AC271" s="38"/>
      <c r="AD271" s="38"/>
      <c r="AE271" s="38"/>
      <c r="AT271" s="17" t="s">
        <v>205</v>
      </c>
      <c r="AU271" s="17" t="s">
        <v>89</v>
      </c>
    </row>
    <row r="272" s="13" customFormat="1">
      <c r="A272" s="13"/>
      <c r="B272" s="252"/>
      <c r="C272" s="253"/>
      <c r="D272" s="242" t="s">
        <v>254</v>
      </c>
      <c r="E272" s="254" t="s">
        <v>1</v>
      </c>
      <c r="F272" s="255" t="s">
        <v>388</v>
      </c>
      <c r="G272" s="253"/>
      <c r="H272" s="256">
        <v>0.17999999999999999</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254</v>
      </c>
      <c r="AU272" s="262" t="s">
        <v>89</v>
      </c>
      <c r="AV272" s="13" t="s">
        <v>89</v>
      </c>
      <c r="AW272" s="13" t="s">
        <v>35</v>
      </c>
      <c r="AX272" s="13" t="s">
        <v>80</v>
      </c>
      <c r="AY272" s="262" t="s">
        <v>196</v>
      </c>
    </row>
    <row r="273" s="14" customFormat="1">
      <c r="A273" s="14"/>
      <c r="B273" s="263"/>
      <c r="C273" s="264"/>
      <c r="D273" s="242" t="s">
        <v>254</v>
      </c>
      <c r="E273" s="265" t="s">
        <v>1</v>
      </c>
      <c r="F273" s="266" t="s">
        <v>389</v>
      </c>
      <c r="G273" s="264"/>
      <c r="H273" s="267">
        <v>0.17999999999999999</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254</v>
      </c>
      <c r="AU273" s="273" t="s">
        <v>89</v>
      </c>
      <c r="AV273" s="14" t="s">
        <v>100</v>
      </c>
      <c r="AW273" s="14" t="s">
        <v>35</v>
      </c>
      <c r="AX273" s="14" t="s">
        <v>87</v>
      </c>
      <c r="AY273" s="273" t="s">
        <v>196</v>
      </c>
    </row>
    <row r="274" s="2" customFormat="1" ht="33" customHeight="1">
      <c r="A274" s="38"/>
      <c r="B274" s="39"/>
      <c r="C274" s="228" t="s">
        <v>8</v>
      </c>
      <c r="D274" s="228" t="s">
        <v>199</v>
      </c>
      <c r="E274" s="229" t="s">
        <v>390</v>
      </c>
      <c r="F274" s="230" t="s">
        <v>391</v>
      </c>
      <c r="G274" s="231" t="s">
        <v>251</v>
      </c>
      <c r="H274" s="232">
        <v>822.43499999999995</v>
      </c>
      <c r="I274" s="233"/>
      <c r="J274" s="234">
        <f>ROUND(I274*H274,2)</f>
        <v>0</v>
      </c>
      <c r="K274" s="235"/>
      <c r="L274" s="44"/>
      <c r="M274" s="236" t="s">
        <v>1</v>
      </c>
      <c r="N274" s="237" t="s">
        <v>45</v>
      </c>
      <c r="O274" s="91"/>
      <c r="P274" s="238">
        <f>O274*H274</f>
        <v>0</v>
      </c>
      <c r="Q274" s="238">
        <v>0</v>
      </c>
      <c r="R274" s="238">
        <f>Q274*H274</f>
        <v>0</v>
      </c>
      <c r="S274" s="238">
        <v>0.045999999999999999</v>
      </c>
      <c r="T274" s="239">
        <f>S274*H274</f>
        <v>37.832009999999997</v>
      </c>
      <c r="U274" s="38"/>
      <c r="V274" s="38"/>
      <c r="W274" s="38"/>
      <c r="X274" s="38"/>
      <c r="Y274" s="38"/>
      <c r="Z274" s="38"/>
      <c r="AA274" s="38"/>
      <c r="AB274" s="38"/>
      <c r="AC274" s="38"/>
      <c r="AD274" s="38"/>
      <c r="AE274" s="38"/>
      <c r="AR274" s="240" t="s">
        <v>113</v>
      </c>
      <c r="AT274" s="240" t="s">
        <v>199</v>
      </c>
      <c r="AU274" s="240" t="s">
        <v>89</v>
      </c>
      <c r="AY274" s="17" t="s">
        <v>196</v>
      </c>
      <c r="BE274" s="241">
        <f>IF(N274="základní",J274,0)</f>
        <v>0</v>
      </c>
      <c r="BF274" s="241">
        <f>IF(N274="snížená",J274,0)</f>
        <v>0</v>
      </c>
      <c r="BG274" s="241">
        <f>IF(N274="zákl. přenesená",J274,0)</f>
        <v>0</v>
      </c>
      <c r="BH274" s="241">
        <f>IF(N274="sníž. přenesená",J274,0)</f>
        <v>0</v>
      </c>
      <c r="BI274" s="241">
        <f>IF(N274="nulová",J274,0)</f>
        <v>0</v>
      </c>
      <c r="BJ274" s="17" t="s">
        <v>87</v>
      </c>
      <c r="BK274" s="241">
        <f>ROUND(I274*H274,2)</f>
        <v>0</v>
      </c>
      <c r="BL274" s="17" t="s">
        <v>113</v>
      </c>
      <c r="BM274" s="240" t="s">
        <v>392</v>
      </c>
    </row>
    <row r="275" s="2" customFormat="1">
      <c r="A275" s="38"/>
      <c r="B275" s="39"/>
      <c r="C275" s="40"/>
      <c r="D275" s="242" t="s">
        <v>205</v>
      </c>
      <c r="E275" s="40"/>
      <c r="F275" s="243" t="s">
        <v>393</v>
      </c>
      <c r="G275" s="40"/>
      <c r="H275" s="40"/>
      <c r="I275" s="244"/>
      <c r="J275" s="40"/>
      <c r="K275" s="40"/>
      <c r="L275" s="44"/>
      <c r="M275" s="245"/>
      <c r="N275" s="246"/>
      <c r="O275" s="91"/>
      <c r="P275" s="91"/>
      <c r="Q275" s="91"/>
      <c r="R275" s="91"/>
      <c r="S275" s="91"/>
      <c r="T275" s="92"/>
      <c r="U275" s="38"/>
      <c r="V275" s="38"/>
      <c r="W275" s="38"/>
      <c r="X275" s="38"/>
      <c r="Y275" s="38"/>
      <c r="Z275" s="38"/>
      <c r="AA275" s="38"/>
      <c r="AB275" s="38"/>
      <c r="AC275" s="38"/>
      <c r="AD275" s="38"/>
      <c r="AE275" s="38"/>
      <c r="AT275" s="17" t="s">
        <v>205</v>
      </c>
      <c r="AU275" s="17" t="s">
        <v>89</v>
      </c>
    </row>
    <row r="276" s="13" customFormat="1">
      <c r="A276" s="13"/>
      <c r="B276" s="252"/>
      <c r="C276" s="253"/>
      <c r="D276" s="242" t="s">
        <v>254</v>
      </c>
      <c r="E276" s="254" t="s">
        <v>1</v>
      </c>
      <c r="F276" s="255" t="s">
        <v>394</v>
      </c>
      <c r="G276" s="253"/>
      <c r="H276" s="256">
        <v>80.569999999999993</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254</v>
      </c>
      <c r="AU276" s="262" t="s">
        <v>89</v>
      </c>
      <c r="AV276" s="13" t="s">
        <v>89</v>
      </c>
      <c r="AW276" s="13" t="s">
        <v>35</v>
      </c>
      <c r="AX276" s="13" t="s">
        <v>80</v>
      </c>
      <c r="AY276" s="262" t="s">
        <v>196</v>
      </c>
    </row>
    <row r="277" s="14" customFormat="1">
      <c r="A277" s="14"/>
      <c r="B277" s="263"/>
      <c r="C277" s="264"/>
      <c r="D277" s="242" t="s">
        <v>254</v>
      </c>
      <c r="E277" s="265" t="s">
        <v>1</v>
      </c>
      <c r="F277" s="266" t="s">
        <v>395</v>
      </c>
      <c r="G277" s="264"/>
      <c r="H277" s="267">
        <v>80.569999999999993</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254</v>
      </c>
      <c r="AU277" s="273" t="s">
        <v>89</v>
      </c>
      <c r="AV277" s="14" t="s">
        <v>100</v>
      </c>
      <c r="AW277" s="14" t="s">
        <v>35</v>
      </c>
      <c r="AX277" s="14" t="s">
        <v>80</v>
      </c>
      <c r="AY277" s="273" t="s">
        <v>196</v>
      </c>
    </row>
    <row r="278" s="13" customFormat="1">
      <c r="A278" s="13"/>
      <c r="B278" s="252"/>
      <c r="C278" s="253"/>
      <c r="D278" s="242" t="s">
        <v>254</v>
      </c>
      <c r="E278" s="254" t="s">
        <v>1</v>
      </c>
      <c r="F278" s="255" t="s">
        <v>396</v>
      </c>
      <c r="G278" s="253"/>
      <c r="H278" s="256">
        <v>75.734999999999999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254</v>
      </c>
      <c r="AU278" s="262" t="s">
        <v>89</v>
      </c>
      <c r="AV278" s="13" t="s">
        <v>89</v>
      </c>
      <c r="AW278" s="13" t="s">
        <v>35</v>
      </c>
      <c r="AX278" s="13" t="s">
        <v>80</v>
      </c>
      <c r="AY278" s="262" t="s">
        <v>196</v>
      </c>
    </row>
    <row r="279" s="13" customFormat="1">
      <c r="A279" s="13"/>
      <c r="B279" s="252"/>
      <c r="C279" s="253"/>
      <c r="D279" s="242" t="s">
        <v>254</v>
      </c>
      <c r="E279" s="254" t="s">
        <v>1</v>
      </c>
      <c r="F279" s="255" t="s">
        <v>397</v>
      </c>
      <c r="G279" s="253"/>
      <c r="H279" s="256">
        <v>-11.199999999999999</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254</v>
      </c>
      <c r="AU279" s="262" t="s">
        <v>89</v>
      </c>
      <c r="AV279" s="13" t="s">
        <v>89</v>
      </c>
      <c r="AW279" s="13" t="s">
        <v>35</v>
      </c>
      <c r="AX279" s="13" t="s">
        <v>80</v>
      </c>
      <c r="AY279" s="262" t="s">
        <v>196</v>
      </c>
    </row>
    <row r="280" s="14" customFormat="1">
      <c r="A280" s="14"/>
      <c r="B280" s="263"/>
      <c r="C280" s="264"/>
      <c r="D280" s="242" t="s">
        <v>254</v>
      </c>
      <c r="E280" s="265" t="s">
        <v>1</v>
      </c>
      <c r="F280" s="266" t="s">
        <v>398</v>
      </c>
      <c r="G280" s="264"/>
      <c r="H280" s="267">
        <v>64.534999999999997</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254</v>
      </c>
      <c r="AU280" s="273" t="s">
        <v>89</v>
      </c>
      <c r="AV280" s="14" t="s">
        <v>100</v>
      </c>
      <c r="AW280" s="14" t="s">
        <v>35</v>
      </c>
      <c r="AX280" s="14" t="s">
        <v>80</v>
      </c>
      <c r="AY280" s="273" t="s">
        <v>196</v>
      </c>
    </row>
    <row r="281" s="13" customFormat="1">
      <c r="A281" s="13"/>
      <c r="B281" s="252"/>
      <c r="C281" s="253"/>
      <c r="D281" s="242" t="s">
        <v>254</v>
      </c>
      <c r="E281" s="254" t="s">
        <v>1</v>
      </c>
      <c r="F281" s="255" t="s">
        <v>399</v>
      </c>
      <c r="G281" s="253"/>
      <c r="H281" s="256">
        <v>80.069999999999993</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254</v>
      </c>
      <c r="AU281" s="262" t="s">
        <v>89</v>
      </c>
      <c r="AV281" s="13" t="s">
        <v>89</v>
      </c>
      <c r="AW281" s="13" t="s">
        <v>35</v>
      </c>
      <c r="AX281" s="13" t="s">
        <v>80</v>
      </c>
      <c r="AY281" s="262" t="s">
        <v>196</v>
      </c>
    </row>
    <row r="282" s="14" customFormat="1">
      <c r="A282" s="14"/>
      <c r="B282" s="263"/>
      <c r="C282" s="264"/>
      <c r="D282" s="242" t="s">
        <v>254</v>
      </c>
      <c r="E282" s="265" t="s">
        <v>1</v>
      </c>
      <c r="F282" s="266" t="s">
        <v>262</v>
      </c>
      <c r="G282" s="264"/>
      <c r="H282" s="267">
        <v>80.069999999999993</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254</v>
      </c>
      <c r="AU282" s="273" t="s">
        <v>89</v>
      </c>
      <c r="AV282" s="14" t="s">
        <v>100</v>
      </c>
      <c r="AW282" s="14" t="s">
        <v>35</v>
      </c>
      <c r="AX282" s="14" t="s">
        <v>80</v>
      </c>
      <c r="AY282" s="273" t="s">
        <v>196</v>
      </c>
    </row>
    <row r="283" s="13" customFormat="1">
      <c r="A283" s="13"/>
      <c r="B283" s="252"/>
      <c r="C283" s="253"/>
      <c r="D283" s="242" t="s">
        <v>254</v>
      </c>
      <c r="E283" s="254" t="s">
        <v>1</v>
      </c>
      <c r="F283" s="255" t="s">
        <v>400</v>
      </c>
      <c r="G283" s="253"/>
      <c r="H283" s="256">
        <v>86.700000000000003</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254</v>
      </c>
      <c r="AU283" s="262" t="s">
        <v>89</v>
      </c>
      <c r="AV283" s="13" t="s">
        <v>89</v>
      </c>
      <c r="AW283" s="13" t="s">
        <v>35</v>
      </c>
      <c r="AX283" s="13" t="s">
        <v>80</v>
      </c>
      <c r="AY283" s="262" t="s">
        <v>196</v>
      </c>
    </row>
    <row r="284" s="13" customFormat="1">
      <c r="A284" s="13"/>
      <c r="B284" s="252"/>
      <c r="C284" s="253"/>
      <c r="D284" s="242" t="s">
        <v>254</v>
      </c>
      <c r="E284" s="254" t="s">
        <v>1</v>
      </c>
      <c r="F284" s="255" t="s">
        <v>401</v>
      </c>
      <c r="G284" s="253"/>
      <c r="H284" s="256">
        <v>-9.5999999999999996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254</v>
      </c>
      <c r="AU284" s="262" t="s">
        <v>89</v>
      </c>
      <c r="AV284" s="13" t="s">
        <v>89</v>
      </c>
      <c r="AW284" s="13" t="s">
        <v>35</v>
      </c>
      <c r="AX284" s="13" t="s">
        <v>80</v>
      </c>
      <c r="AY284" s="262" t="s">
        <v>196</v>
      </c>
    </row>
    <row r="285" s="13" customFormat="1">
      <c r="A285" s="13"/>
      <c r="B285" s="252"/>
      <c r="C285" s="253"/>
      <c r="D285" s="242" t="s">
        <v>254</v>
      </c>
      <c r="E285" s="254" t="s">
        <v>1</v>
      </c>
      <c r="F285" s="255" t="s">
        <v>402</v>
      </c>
      <c r="G285" s="253"/>
      <c r="H285" s="256">
        <v>6.0599999999999996</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254</v>
      </c>
      <c r="AU285" s="262" t="s">
        <v>89</v>
      </c>
      <c r="AV285" s="13" t="s">
        <v>89</v>
      </c>
      <c r="AW285" s="13" t="s">
        <v>35</v>
      </c>
      <c r="AX285" s="13" t="s">
        <v>80</v>
      </c>
      <c r="AY285" s="262" t="s">
        <v>196</v>
      </c>
    </row>
    <row r="286" s="13" customFormat="1">
      <c r="A286" s="13"/>
      <c r="B286" s="252"/>
      <c r="C286" s="253"/>
      <c r="D286" s="242" t="s">
        <v>254</v>
      </c>
      <c r="E286" s="254" t="s">
        <v>1</v>
      </c>
      <c r="F286" s="255" t="s">
        <v>403</v>
      </c>
      <c r="G286" s="253"/>
      <c r="H286" s="256">
        <v>22.100000000000001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254</v>
      </c>
      <c r="AU286" s="262" t="s">
        <v>89</v>
      </c>
      <c r="AV286" s="13" t="s">
        <v>89</v>
      </c>
      <c r="AW286" s="13" t="s">
        <v>35</v>
      </c>
      <c r="AX286" s="13" t="s">
        <v>80</v>
      </c>
      <c r="AY286" s="262" t="s">
        <v>196</v>
      </c>
    </row>
    <row r="287" s="14" customFormat="1">
      <c r="A287" s="14"/>
      <c r="B287" s="263"/>
      <c r="C287" s="264"/>
      <c r="D287" s="242" t="s">
        <v>254</v>
      </c>
      <c r="E287" s="265" t="s">
        <v>1</v>
      </c>
      <c r="F287" s="266" t="s">
        <v>284</v>
      </c>
      <c r="G287" s="264"/>
      <c r="H287" s="267">
        <v>105.26000000000002</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254</v>
      </c>
      <c r="AU287" s="273" t="s">
        <v>89</v>
      </c>
      <c r="AV287" s="14" t="s">
        <v>100</v>
      </c>
      <c r="AW287" s="14" t="s">
        <v>35</v>
      </c>
      <c r="AX287" s="14" t="s">
        <v>80</v>
      </c>
      <c r="AY287" s="273" t="s">
        <v>196</v>
      </c>
    </row>
    <row r="288" s="13" customFormat="1">
      <c r="A288" s="13"/>
      <c r="B288" s="252"/>
      <c r="C288" s="253"/>
      <c r="D288" s="242" t="s">
        <v>254</v>
      </c>
      <c r="E288" s="254" t="s">
        <v>1</v>
      </c>
      <c r="F288" s="255" t="s">
        <v>404</v>
      </c>
      <c r="G288" s="253"/>
      <c r="H288" s="256">
        <v>492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254</v>
      </c>
      <c r="AU288" s="262" t="s">
        <v>89</v>
      </c>
      <c r="AV288" s="13" t="s">
        <v>89</v>
      </c>
      <c r="AW288" s="13" t="s">
        <v>35</v>
      </c>
      <c r="AX288" s="13" t="s">
        <v>80</v>
      </c>
      <c r="AY288" s="262" t="s">
        <v>196</v>
      </c>
    </row>
    <row r="289" s="14" customFormat="1">
      <c r="A289" s="14"/>
      <c r="B289" s="263"/>
      <c r="C289" s="264"/>
      <c r="D289" s="242" t="s">
        <v>254</v>
      </c>
      <c r="E289" s="265" t="s">
        <v>1</v>
      </c>
      <c r="F289" s="266" t="s">
        <v>266</v>
      </c>
      <c r="G289" s="264"/>
      <c r="H289" s="267">
        <v>492</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254</v>
      </c>
      <c r="AU289" s="273" t="s">
        <v>89</v>
      </c>
      <c r="AV289" s="14" t="s">
        <v>100</v>
      </c>
      <c r="AW289" s="14" t="s">
        <v>35</v>
      </c>
      <c r="AX289" s="14" t="s">
        <v>80</v>
      </c>
      <c r="AY289" s="273" t="s">
        <v>196</v>
      </c>
    </row>
    <row r="290" s="15" customFormat="1">
      <c r="A290" s="15"/>
      <c r="B290" s="274"/>
      <c r="C290" s="275"/>
      <c r="D290" s="242" t="s">
        <v>254</v>
      </c>
      <c r="E290" s="276" t="s">
        <v>1</v>
      </c>
      <c r="F290" s="277" t="s">
        <v>267</v>
      </c>
      <c r="G290" s="275"/>
      <c r="H290" s="278">
        <v>822.43499999999995</v>
      </c>
      <c r="I290" s="279"/>
      <c r="J290" s="275"/>
      <c r="K290" s="275"/>
      <c r="L290" s="280"/>
      <c r="M290" s="281"/>
      <c r="N290" s="282"/>
      <c r="O290" s="282"/>
      <c r="P290" s="282"/>
      <c r="Q290" s="282"/>
      <c r="R290" s="282"/>
      <c r="S290" s="282"/>
      <c r="T290" s="283"/>
      <c r="U290" s="15"/>
      <c r="V290" s="15"/>
      <c r="W290" s="15"/>
      <c r="X290" s="15"/>
      <c r="Y290" s="15"/>
      <c r="Z290" s="15"/>
      <c r="AA290" s="15"/>
      <c r="AB290" s="15"/>
      <c r="AC290" s="15"/>
      <c r="AD290" s="15"/>
      <c r="AE290" s="15"/>
      <c r="AT290" s="284" t="s">
        <v>254</v>
      </c>
      <c r="AU290" s="284" t="s">
        <v>89</v>
      </c>
      <c r="AV290" s="15" t="s">
        <v>113</v>
      </c>
      <c r="AW290" s="15" t="s">
        <v>35</v>
      </c>
      <c r="AX290" s="15" t="s">
        <v>87</v>
      </c>
      <c r="AY290" s="284" t="s">
        <v>196</v>
      </c>
    </row>
    <row r="291" s="2" customFormat="1" ht="21.75" customHeight="1">
      <c r="A291" s="38"/>
      <c r="B291" s="39"/>
      <c r="C291" s="228" t="s">
        <v>405</v>
      </c>
      <c r="D291" s="228" t="s">
        <v>199</v>
      </c>
      <c r="E291" s="229" t="s">
        <v>406</v>
      </c>
      <c r="F291" s="230" t="s">
        <v>407</v>
      </c>
      <c r="G291" s="231" t="s">
        <v>251</v>
      </c>
      <c r="H291" s="232">
        <v>413.00200000000001</v>
      </c>
      <c r="I291" s="233"/>
      <c r="J291" s="234">
        <f>ROUND(I291*H291,2)</f>
        <v>0</v>
      </c>
      <c r="K291" s="235"/>
      <c r="L291" s="44"/>
      <c r="M291" s="236" t="s">
        <v>1</v>
      </c>
      <c r="N291" s="237" t="s">
        <v>45</v>
      </c>
      <c r="O291" s="91"/>
      <c r="P291" s="238">
        <f>O291*H291</f>
        <v>0</v>
      </c>
      <c r="Q291" s="238">
        <v>0</v>
      </c>
      <c r="R291" s="238">
        <f>Q291*H291</f>
        <v>0</v>
      </c>
      <c r="S291" s="238">
        <v>0.068000000000000005</v>
      </c>
      <c r="T291" s="239">
        <f>S291*H291</f>
        <v>28.084136000000004</v>
      </c>
      <c r="U291" s="38"/>
      <c r="V291" s="38"/>
      <c r="W291" s="38"/>
      <c r="X291" s="38"/>
      <c r="Y291" s="38"/>
      <c r="Z291" s="38"/>
      <c r="AA291" s="38"/>
      <c r="AB291" s="38"/>
      <c r="AC291" s="38"/>
      <c r="AD291" s="38"/>
      <c r="AE291" s="38"/>
      <c r="AR291" s="240" t="s">
        <v>113</v>
      </c>
      <c r="AT291" s="240" t="s">
        <v>199</v>
      </c>
      <c r="AU291" s="240" t="s">
        <v>89</v>
      </c>
      <c r="AY291" s="17" t="s">
        <v>196</v>
      </c>
      <c r="BE291" s="241">
        <f>IF(N291="základní",J291,0)</f>
        <v>0</v>
      </c>
      <c r="BF291" s="241">
        <f>IF(N291="snížená",J291,0)</f>
        <v>0</v>
      </c>
      <c r="BG291" s="241">
        <f>IF(N291="zákl. přenesená",J291,0)</f>
        <v>0</v>
      </c>
      <c r="BH291" s="241">
        <f>IF(N291="sníž. přenesená",J291,0)</f>
        <v>0</v>
      </c>
      <c r="BI291" s="241">
        <f>IF(N291="nulová",J291,0)</f>
        <v>0</v>
      </c>
      <c r="BJ291" s="17" t="s">
        <v>87</v>
      </c>
      <c r="BK291" s="241">
        <f>ROUND(I291*H291,2)</f>
        <v>0</v>
      </c>
      <c r="BL291" s="17" t="s">
        <v>113</v>
      </c>
      <c r="BM291" s="240" t="s">
        <v>408</v>
      </c>
    </row>
    <row r="292" s="2" customFormat="1">
      <c r="A292" s="38"/>
      <c r="B292" s="39"/>
      <c r="C292" s="40"/>
      <c r="D292" s="242" t="s">
        <v>205</v>
      </c>
      <c r="E292" s="40"/>
      <c r="F292" s="243" t="s">
        <v>409</v>
      </c>
      <c r="G292" s="40"/>
      <c r="H292" s="40"/>
      <c r="I292" s="244"/>
      <c r="J292" s="40"/>
      <c r="K292" s="40"/>
      <c r="L292" s="44"/>
      <c r="M292" s="245"/>
      <c r="N292" s="246"/>
      <c r="O292" s="91"/>
      <c r="P292" s="91"/>
      <c r="Q292" s="91"/>
      <c r="R292" s="91"/>
      <c r="S292" s="91"/>
      <c r="T292" s="92"/>
      <c r="U292" s="38"/>
      <c r="V292" s="38"/>
      <c r="W292" s="38"/>
      <c r="X292" s="38"/>
      <c r="Y292" s="38"/>
      <c r="Z292" s="38"/>
      <c r="AA292" s="38"/>
      <c r="AB292" s="38"/>
      <c r="AC292" s="38"/>
      <c r="AD292" s="38"/>
      <c r="AE292" s="38"/>
      <c r="AT292" s="17" t="s">
        <v>205</v>
      </c>
      <c r="AU292" s="17" t="s">
        <v>89</v>
      </c>
    </row>
    <row r="293" s="13" customFormat="1">
      <c r="A293" s="13"/>
      <c r="B293" s="252"/>
      <c r="C293" s="253"/>
      <c r="D293" s="242" t="s">
        <v>254</v>
      </c>
      <c r="E293" s="254" t="s">
        <v>1</v>
      </c>
      <c r="F293" s="255" t="s">
        <v>410</v>
      </c>
      <c r="G293" s="253"/>
      <c r="H293" s="256">
        <v>83.707999999999998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411</v>
      </c>
      <c r="G294" s="264"/>
      <c r="H294" s="267">
        <v>83.707999999999998</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3" customFormat="1">
      <c r="A295" s="13"/>
      <c r="B295" s="252"/>
      <c r="C295" s="253"/>
      <c r="D295" s="242" t="s">
        <v>254</v>
      </c>
      <c r="E295" s="254" t="s">
        <v>1</v>
      </c>
      <c r="F295" s="255" t="s">
        <v>412</v>
      </c>
      <c r="G295" s="253"/>
      <c r="H295" s="256">
        <v>77.162999999999997</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3" customFormat="1">
      <c r="A296" s="13"/>
      <c r="B296" s="252"/>
      <c r="C296" s="253"/>
      <c r="D296" s="242" t="s">
        <v>254</v>
      </c>
      <c r="E296" s="254" t="s">
        <v>1</v>
      </c>
      <c r="F296" s="255" t="s">
        <v>413</v>
      </c>
      <c r="G296" s="253"/>
      <c r="H296" s="256">
        <v>-12.800000000000001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254</v>
      </c>
      <c r="AU296" s="262" t="s">
        <v>89</v>
      </c>
      <c r="AV296" s="13" t="s">
        <v>89</v>
      </c>
      <c r="AW296" s="13" t="s">
        <v>35</v>
      </c>
      <c r="AX296" s="13" t="s">
        <v>80</v>
      </c>
      <c r="AY296" s="262" t="s">
        <v>196</v>
      </c>
    </row>
    <row r="297" s="14" customFormat="1">
      <c r="A297" s="14"/>
      <c r="B297" s="263"/>
      <c r="C297" s="264"/>
      <c r="D297" s="242" t="s">
        <v>254</v>
      </c>
      <c r="E297" s="265" t="s">
        <v>1</v>
      </c>
      <c r="F297" s="266" t="s">
        <v>398</v>
      </c>
      <c r="G297" s="264"/>
      <c r="H297" s="267">
        <v>64.363</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254</v>
      </c>
      <c r="AU297" s="273" t="s">
        <v>89</v>
      </c>
      <c r="AV297" s="14" t="s">
        <v>100</v>
      </c>
      <c r="AW297" s="14" t="s">
        <v>35</v>
      </c>
      <c r="AX297" s="14" t="s">
        <v>80</v>
      </c>
      <c r="AY297" s="273" t="s">
        <v>196</v>
      </c>
    </row>
    <row r="298" s="13" customFormat="1">
      <c r="A298" s="13"/>
      <c r="B298" s="252"/>
      <c r="C298" s="253"/>
      <c r="D298" s="242" t="s">
        <v>254</v>
      </c>
      <c r="E298" s="254" t="s">
        <v>1</v>
      </c>
      <c r="F298" s="255" t="s">
        <v>414</v>
      </c>
      <c r="G298" s="253"/>
      <c r="H298" s="256">
        <v>76</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254</v>
      </c>
      <c r="AU298" s="262" t="s">
        <v>89</v>
      </c>
      <c r="AV298" s="13" t="s">
        <v>89</v>
      </c>
      <c r="AW298" s="13" t="s">
        <v>35</v>
      </c>
      <c r="AX298" s="13" t="s">
        <v>80</v>
      </c>
      <c r="AY298" s="262" t="s">
        <v>196</v>
      </c>
    </row>
    <row r="299" s="13" customFormat="1">
      <c r="A299" s="13"/>
      <c r="B299" s="252"/>
      <c r="C299" s="253"/>
      <c r="D299" s="242" t="s">
        <v>254</v>
      </c>
      <c r="E299" s="254" t="s">
        <v>1</v>
      </c>
      <c r="F299" s="255" t="s">
        <v>415</v>
      </c>
      <c r="G299" s="253"/>
      <c r="H299" s="256">
        <v>-8.8000000000000007</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254</v>
      </c>
      <c r="AU299" s="262" t="s">
        <v>89</v>
      </c>
      <c r="AV299" s="13" t="s">
        <v>89</v>
      </c>
      <c r="AW299" s="13" t="s">
        <v>35</v>
      </c>
      <c r="AX299" s="13" t="s">
        <v>80</v>
      </c>
      <c r="AY299" s="262" t="s">
        <v>196</v>
      </c>
    </row>
    <row r="300" s="13" customFormat="1">
      <c r="A300" s="13"/>
      <c r="B300" s="252"/>
      <c r="C300" s="253"/>
      <c r="D300" s="242" t="s">
        <v>254</v>
      </c>
      <c r="E300" s="254" t="s">
        <v>1</v>
      </c>
      <c r="F300" s="255" t="s">
        <v>416</v>
      </c>
      <c r="G300" s="253"/>
      <c r="H300" s="256">
        <v>21.879999999999999</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254</v>
      </c>
      <c r="AU300" s="262" t="s">
        <v>89</v>
      </c>
      <c r="AV300" s="13" t="s">
        <v>89</v>
      </c>
      <c r="AW300" s="13" t="s">
        <v>35</v>
      </c>
      <c r="AX300" s="13" t="s">
        <v>80</v>
      </c>
      <c r="AY300" s="262" t="s">
        <v>196</v>
      </c>
    </row>
    <row r="301" s="13" customFormat="1">
      <c r="A301" s="13"/>
      <c r="B301" s="252"/>
      <c r="C301" s="253"/>
      <c r="D301" s="242" t="s">
        <v>254</v>
      </c>
      <c r="E301" s="254" t="s">
        <v>1</v>
      </c>
      <c r="F301" s="255" t="s">
        <v>417</v>
      </c>
      <c r="G301" s="253"/>
      <c r="H301" s="256">
        <v>-2.6000000000000001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254</v>
      </c>
      <c r="AU301" s="262" t="s">
        <v>89</v>
      </c>
      <c r="AV301" s="13" t="s">
        <v>89</v>
      </c>
      <c r="AW301" s="13" t="s">
        <v>35</v>
      </c>
      <c r="AX301" s="13" t="s">
        <v>80</v>
      </c>
      <c r="AY301" s="262" t="s">
        <v>196</v>
      </c>
    </row>
    <row r="302" s="14" customFormat="1">
      <c r="A302" s="14"/>
      <c r="B302" s="263"/>
      <c r="C302" s="264"/>
      <c r="D302" s="242" t="s">
        <v>254</v>
      </c>
      <c r="E302" s="265" t="s">
        <v>1</v>
      </c>
      <c r="F302" s="266" t="s">
        <v>262</v>
      </c>
      <c r="G302" s="264"/>
      <c r="H302" s="267">
        <v>86.480000000000004</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254</v>
      </c>
      <c r="AU302" s="273" t="s">
        <v>89</v>
      </c>
      <c r="AV302" s="14" t="s">
        <v>100</v>
      </c>
      <c r="AW302" s="14" t="s">
        <v>35</v>
      </c>
      <c r="AX302" s="14" t="s">
        <v>80</v>
      </c>
      <c r="AY302" s="273" t="s">
        <v>196</v>
      </c>
    </row>
    <row r="303" s="13" customFormat="1">
      <c r="A303" s="13"/>
      <c r="B303" s="252"/>
      <c r="C303" s="253"/>
      <c r="D303" s="242" t="s">
        <v>254</v>
      </c>
      <c r="E303" s="254" t="s">
        <v>1</v>
      </c>
      <c r="F303" s="255" t="s">
        <v>418</v>
      </c>
      <c r="G303" s="253"/>
      <c r="H303" s="256">
        <v>31.372</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254</v>
      </c>
      <c r="AU303" s="262" t="s">
        <v>89</v>
      </c>
      <c r="AV303" s="13" t="s">
        <v>89</v>
      </c>
      <c r="AW303" s="13" t="s">
        <v>35</v>
      </c>
      <c r="AX303" s="13" t="s">
        <v>80</v>
      </c>
      <c r="AY303" s="262" t="s">
        <v>196</v>
      </c>
    </row>
    <row r="304" s="13" customFormat="1">
      <c r="A304" s="13"/>
      <c r="B304" s="252"/>
      <c r="C304" s="253"/>
      <c r="D304" s="242" t="s">
        <v>254</v>
      </c>
      <c r="E304" s="254" t="s">
        <v>1</v>
      </c>
      <c r="F304" s="255" t="s">
        <v>419</v>
      </c>
      <c r="G304" s="253"/>
      <c r="H304" s="256">
        <v>9.6750000000000007</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254</v>
      </c>
      <c r="AU304" s="262" t="s">
        <v>89</v>
      </c>
      <c r="AV304" s="13" t="s">
        <v>89</v>
      </c>
      <c r="AW304" s="13" t="s">
        <v>35</v>
      </c>
      <c r="AX304" s="13" t="s">
        <v>80</v>
      </c>
      <c r="AY304" s="262" t="s">
        <v>196</v>
      </c>
    </row>
    <row r="305" s="14" customFormat="1">
      <c r="A305" s="14"/>
      <c r="B305" s="263"/>
      <c r="C305" s="264"/>
      <c r="D305" s="242" t="s">
        <v>254</v>
      </c>
      <c r="E305" s="265" t="s">
        <v>1</v>
      </c>
      <c r="F305" s="266" t="s">
        <v>284</v>
      </c>
      <c r="G305" s="264"/>
      <c r="H305" s="267">
        <v>41.046999999999997</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254</v>
      </c>
      <c r="AU305" s="273" t="s">
        <v>89</v>
      </c>
      <c r="AV305" s="14" t="s">
        <v>100</v>
      </c>
      <c r="AW305" s="14" t="s">
        <v>35</v>
      </c>
      <c r="AX305" s="14" t="s">
        <v>80</v>
      </c>
      <c r="AY305" s="273" t="s">
        <v>196</v>
      </c>
    </row>
    <row r="306" s="13" customFormat="1">
      <c r="A306" s="13"/>
      <c r="B306" s="252"/>
      <c r="C306" s="253"/>
      <c r="D306" s="242" t="s">
        <v>254</v>
      </c>
      <c r="E306" s="254" t="s">
        <v>1</v>
      </c>
      <c r="F306" s="255" t="s">
        <v>420</v>
      </c>
      <c r="G306" s="253"/>
      <c r="H306" s="256">
        <v>137.404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254</v>
      </c>
      <c r="AU306" s="262" t="s">
        <v>89</v>
      </c>
      <c r="AV306" s="13" t="s">
        <v>89</v>
      </c>
      <c r="AW306" s="13" t="s">
        <v>35</v>
      </c>
      <c r="AX306" s="13" t="s">
        <v>80</v>
      </c>
      <c r="AY306" s="262" t="s">
        <v>196</v>
      </c>
    </row>
    <row r="307" s="14" customFormat="1">
      <c r="A307" s="14"/>
      <c r="B307" s="263"/>
      <c r="C307" s="264"/>
      <c r="D307" s="242" t="s">
        <v>254</v>
      </c>
      <c r="E307" s="265" t="s">
        <v>1</v>
      </c>
      <c r="F307" s="266" t="s">
        <v>311</v>
      </c>
      <c r="G307" s="264"/>
      <c r="H307" s="267">
        <v>137.404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254</v>
      </c>
      <c r="AU307" s="273" t="s">
        <v>89</v>
      </c>
      <c r="AV307" s="14" t="s">
        <v>100</v>
      </c>
      <c r="AW307" s="14" t="s">
        <v>35</v>
      </c>
      <c r="AX307" s="14" t="s">
        <v>80</v>
      </c>
      <c r="AY307" s="273" t="s">
        <v>196</v>
      </c>
    </row>
    <row r="308" s="15" customFormat="1">
      <c r="A308" s="15"/>
      <c r="B308" s="274"/>
      <c r="C308" s="275"/>
      <c r="D308" s="242" t="s">
        <v>254</v>
      </c>
      <c r="E308" s="276" t="s">
        <v>1</v>
      </c>
      <c r="F308" s="277" t="s">
        <v>267</v>
      </c>
      <c r="G308" s="275"/>
      <c r="H308" s="278">
        <v>413.00199999999995</v>
      </c>
      <c r="I308" s="279"/>
      <c r="J308" s="275"/>
      <c r="K308" s="275"/>
      <c r="L308" s="280"/>
      <c r="M308" s="281"/>
      <c r="N308" s="282"/>
      <c r="O308" s="282"/>
      <c r="P308" s="282"/>
      <c r="Q308" s="282"/>
      <c r="R308" s="282"/>
      <c r="S308" s="282"/>
      <c r="T308" s="283"/>
      <c r="U308" s="15"/>
      <c r="V308" s="15"/>
      <c r="W308" s="15"/>
      <c r="X308" s="15"/>
      <c r="Y308" s="15"/>
      <c r="Z308" s="15"/>
      <c r="AA308" s="15"/>
      <c r="AB308" s="15"/>
      <c r="AC308" s="15"/>
      <c r="AD308" s="15"/>
      <c r="AE308" s="15"/>
      <c r="AT308" s="284" t="s">
        <v>254</v>
      </c>
      <c r="AU308" s="284" t="s">
        <v>89</v>
      </c>
      <c r="AV308" s="15" t="s">
        <v>113</v>
      </c>
      <c r="AW308" s="15" t="s">
        <v>35</v>
      </c>
      <c r="AX308" s="15" t="s">
        <v>87</v>
      </c>
      <c r="AY308" s="284" t="s">
        <v>196</v>
      </c>
    </row>
    <row r="309" s="2" customFormat="1" ht="16.5" customHeight="1">
      <c r="A309" s="38"/>
      <c r="B309" s="39"/>
      <c r="C309" s="228" t="s">
        <v>421</v>
      </c>
      <c r="D309" s="228" t="s">
        <v>199</v>
      </c>
      <c r="E309" s="229" t="s">
        <v>422</v>
      </c>
      <c r="F309" s="230" t="s">
        <v>423</v>
      </c>
      <c r="G309" s="231" t="s">
        <v>326</v>
      </c>
      <c r="H309" s="232">
        <v>1.6000000000000001</v>
      </c>
      <c r="I309" s="233"/>
      <c r="J309" s="234">
        <f>ROUND(I309*H309,2)</f>
        <v>0</v>
      </c>
      <c r="K309" s="235"/>
      <c r="L309" s="44"/>
      <c r="M309" s="236" t="s">
        <v>1</v>
      </c>
      <c r="N309" s="237" t="s">
        <v>45</v>
      </c>
      <c r="O309" s="91"/>
      <c r="P309" s="238">
        <f>O309*H309</f>
        <v>0</v>
      </c>
      <c r="Q309" s="238">
        <v>0</v>
      </c>
      <c r="R309" s="238">
        <f>Q309*H309</f>
        <v>0</v>
      </c>
      <c r="S309" s="238">
        <v>0</v>
      </c>
      <c r="T309" s="239">
        <f>S309*H309</f>
        <v>0</v>
      </c>
      <c r="U309" s="38"/>
      <c r="V309" s="38"/>
      <c r="W309" s="38"/>
      <c r="X309" s="38"/>
      <c r="Y309" s="38"/>
      <c r="Z309" s="38"/>
      <c r="AA309" s="38"/>
      <c r="AB309" s="38"/>
      <c r="AC309" s="38"/>
      <c r="AD309" s="38"/>
      <c r="AE309" s="38"/>
      <c r="AR309" s="240" t="s">
        <v>113</v>
      </c>
      <c r="AT309" s="240" t="s">
        <v>199</v>
      </c>
      <c r="AU309" s="240" t="s">
        <v>89</v>
      </c>
      <c r="AY309" s="17" t="s">
        <v>196</v>
      </c>
      <c r="BE309" s="241">
        <f>IF(N309="základní",J309,0)</f>
        <v>0</v>
      </c>
      <c r="BF309" s="241">
        <f>IF(N309="snížená",J309,0)</f>
        <v>0</v>
      </c>
      <c r="BG309" s="241">
        <f>IF(N309="zákl. přenesená",J309,0)</f>
        <v>0</v>
      </c>
      <c r="BH309" s="241">
        <f>IF(N309="sníž. přenesená",J309,0)</f>
        <v>0</v>
      </c>
      <c r="BI309" s="241">
        <f>IF(N309="nulová",J309,0)</f>
        <v>0</v>
      </c>
      <c r="BJ309" s="17" t="s">
        <v>87</v>
      </c>
      <c r="BK309" s="241">
        <f>ROUND(I309*H309,2)</f>
        <v>0</v>
      </c>
      <c r="BL309" s="17" t="s">
        <v>113</v>
      </c>
      <c r="BM309" s="240" t="s">
        <v>424</v>
      </c>
    </row>
    <row r="310" s="2" customFormat="1">
      <c r="A310" s="38"/>
      <c r="B310" s="39"/>
      <c r="C310" s="40"/>
      <c r="D310" s="242" t="s">
        <v>205</v>
      </c>
      <c r="E310" s="40"/>
      <c r="F310" s="243" t="s">
        <v>423</v>
      </c>
      <c r="G310" s="40"/>
      <c r="H310" s="40"/>
      <c r="I310" s="244"/>
      <c r="J310" s="40"/>
      <c r="K310" s="40"/>
      <c r="L310" s="44"/>
      <c r="M310" s="245"/>
      <c r="N310" s="246"/>
      <c r="O310" s="91"/>
      <c r="P310" s="91"/>
      <c r="Q310" s="91"/>
      <c r="R310" s="91"/>
      <c r="S310" s="91"/>
      <c r="T310" s="92"/>
      <c r="U310" s="38"/>
      <c r="V310" s="38"/>
      <c r="W310" s="38"/>
      <c r="X310" s="38"/>
      <c r="Y310" s="38"/>
      <c r="Z310" s="38"/>
      <c r="AA310" s="38"/>
      <c r="AB310" s="38"/>
      <c r="AC310" s="38"/>
      <c r="AD310" s="38"/>
      <c r="AE310" s="38"/>
      <c r="AT310" s="17" t="s">
        <v>205</v>
      </c>
      <c r="AU310" s="17" t="s">
        <v>89</v>
      </c>
    </row>
    <row r="311" s="13" customFormat="1">
      <c r="A311" s="13"/>
      <c r="B311" s="252"/>
      <c r="C311" s="253"/>
      <c r="D311" s="242" t="s">
        <v>254</v>
      </c>
      <c r="E311" s="254" t="s">
        <v>1</v>
      </c>
      <c r="F311" s="255" t="s">
        <v>425</v>
      </c>
      <c r="G311" s="253"/>
      <c r="H311" s="256">
        <v>1.6000000000000001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254</v>
      </c>
      <c r="AU311" s="262" t="s">
        <v>89</v>
      </c>
      <c r="AV311" s="13" t="s">
        <v>89</v>
      </c>
      <c r="AW311" s="13" t="s">
        <v>35</v>
      </c>
      <c r="AX311" s="13" t="s">
        <v>80</v>
      </c>
      <c r="AY311" s="262" t="s">
        <v>196</v>
      </c>
    </row>
    <row r="312" s="14" customFormat="1">
      <c r="A312" s="14"/>
      <c r="B312" s="263"/>
      <c r="C312" s="264"/>
      <c r="D312" s="242" t="s">
        <v>254</v>
      </c>
      <c r="E312" s="265" t="s">
        <v>1</v>
      </c>
      <c r="F312" s="266" t="s">
        <v>262</v>
      </c>
      <c r="G312" s="264"/>
      <c r="H312" s="267">
        <v>1.6000000000000001</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254</v>
      </c>
      <c r="AU312" s="273" t="s">
        <v>89</v>
      </c>
      <c r="AV312" s="14" t="s">
        <v>100</v>
      </c>
      <c r="AW312" s="14" t="s">
        <v>35</v>
      </c>
      <c r="AX312" s="14" t="s">
        <v>87</v>
      </c>
      <c r="AY312" s="273" t="s">
        <v>196</v>
      </c>
    </row>
    <row r="313" s="12" customFormat="1" ht="22.8" customHeight="1">
      <c r="A313" s="12"/>
      <c r="B313" s="212"/>
      <c r="C313" s="213"/>
      <c r="D313" s="214" t="s">
        <v>79</v>
      </c>
      <c r="E313" s="226" t="s">
        <v>426</v>
      </c>
      <c r="F313" s="226" t="s">
        <v>427</v>
      </c>
      <c r="G313" s="213"/>
      <c r="H313" s="213"/>
      <c r="I313" s="216"/>
      <c r="J313" s="227">
        <f>BK313</f>
        <v>0</v>
      </c>
      <c r="K313" s="213"/>
      <c r="L313" s="218"/>
      <c r="M313" s="219"/>
      <c r="N313" s="220"/>
      <c r="O313" s="220"/>
      <c r="P313" s="221">
        <f>SUM(P314:P365)</f>
        <v>0</v>
      </c>
      <c r="Q313" s="220"/>
      <c r="R313" s="221">
        <f>SUM(R314:R365)</f>
        <v>0</v>
      </c>
      <c r="S313" s="220"/>
      <c r="T313" s="222">
        <f>SUM(T314:T365)</f>
        <v>0</v>
      </c>
      <c r="U313" s="12"/>
      <c r="V313" s="12"/>
      <c r="W313" s="12"/>
      <c r="X313" s="12"/>
      <c r="Y313" s="12"/>
      <c r="Z313" s="12"/>
      <c r="AA313" s="12"/>
      <c r="AB313" s="12"/>
      <c r="AC313" s="12"/>
      <c r="AD313" s="12"/>
      <c r="AE313" s="12"/>
      <c r="AR313" s="223" t="s">
        <v>87</v>
      </c>
      <c r="AT313" s="224" t="s">
        <v>79</v>
      </c>
      <c r="AU313" s="224" t="s">
        <v>87</v>
      </c>
      <c r="AY313" s="223" t="s">
        <v>196</v>
      </c>
      <c r="BK313" s="225">
        <f>SUM(BK314:BK365)</f>
        <v>0</v>
      </c>
    </row>
    <row r="314" s="2" customFormat="1" ht="33" customHeight="1">
      <c r="A314" s="38"/>
      <c r="B314" s="39"/>
      <c r="C314" s="228" t="s">
        <v>428</v>
      </c>
      <c r="D314" s="228" t="s">
        <v>199</v>
      </c>
      <c r="E314" s="229" t="s">
        <v>429</v>
      </c>
      <c r="F314" s="230" t="s">
        <v>430</v>
      </c>
      <c r="G314" s="231" t="s">
        <v>431</v>
      </c>
      <c r="H314" s="232">
        <v>219.84399999999999</v>
      </c>
      <c r="I314" s="233"/>
      <c r="J314" s="234">
        <f>ROUND(I314*H314,2)</f>
        <v>0</v>
      </c>
      <c r="K314" s="235"/>
      <c r="L314" s="44"/>
      <c r="M314" s="236" t="s">
        <v>1</v>
      </c>
      <c r="N314" s="237" t="s">
        <v>45</v>
      </c>
      <c r="O314" s="91"/>
      <c r="P314" s="238">
        <f>O314*H314</f>
        <v>0</v>
      </c>
      <c r="Q314" s="238">
        <v>0</v>
      </c>
      <c r="R314" s="238">
        <f>Q314*H314</f>
        <v>0</v>
      </c>
      <c r="S314" s="238">
        <v>0</v>
      </c>
      <c r="T314" s="239">
        <f>S314*H314</f>
        <v>0</v>
      </c>
      <c r="U314" s="38"/>
      <c r="V314" s="38"/>
      <c r="W314" s="38"/>
      <c r="X314" s="38"/>
      <c r="Y314" s="38"/>
      <c r="Z314" s="38"/>
      <c r="AA314" s="38"/>
      <c r="AB314" s="38"/>
      <c r="AC314" s="38"/>
      <c r="AD314" s="38"/>
      <c r="AE314" s="38"/>
      <c r="AR314" s="240" t="s">
        <v>113</v>
      </c>
      <c r="AT314" s="240" t="s">
        <v>199</v>
      </c>
      <c r="AU314" s="240" t="s">
        <v>89</v>
      </c>
      <c r="AY314" s="17" t="s">
        <v>196</v>
      </c>
      <c r="BE314" s="241">
        <f>IF(N314="základní",J314,0)</f>
        <v>0</v>
      </c>
      <c r="BF314" s="241">
        <f>IF(N314="snížená",J314,0)</f>
        <v>0</v>
      </c>
      <c r="BG314" s="241">
        <f>IF(N314="zákl. přenesená",J314,0)</f>
        <v>0</v>
      </c>
      <c r="BH314" s="241">
        <f>IF(N314="sníž. přenesená",J314,0)</f>
        <v>0</v>
      </c>
      <c r="BI314" s="241">
        <f>IF(N314="nulová",J314,0)</f>
        <v>0</v>
      </c>
      <c r="BJ314" s="17" t="s">
        <v>87</v>
      </c>
      <c r="BK314" s="241">
        <f>ROUND(I314*H314,2)</f>
        <v>0</v>
      </c>
      <c r="BL314" s="17" t="s">
        <v>113</v>
      </c>
      <c r="BM314" s="240" t="s">
        <v>432</v>
      </c>
    </row>
    <row r="315" s="2" customFormat="1">
      <c r="A315" s="38"/>
      <c r="B315" s="39"/>
      <c r="C315" s="40"/>
      <c r="D315" s="242" t="s">
        <v>205</v>
      </c>
      <c r="E315" s="40"/>
      <c r="F315" s="243" t="s">
        <v>433</v>
      </c>
      <c r="G315" s="40"/>
      <c r="H315" s="40"/>
      <c r="I315" s="244"/>
      <c r="J315" s="40"/>
      <c r="K315" s="40"/>
      <c r="L315" s="44"/>
      <c r="M315" s="245"/>
      <c r="N315" s="246"/>
      <c r="O315" s="91"/>
      <c r="P315" s="91"/>
      <c r="Q315" s="91"/>
      <c r="R315" s="91"/>
      <c r="S315" s="91"/>
      <c r="T315" s="92"/>
      <c r="U315" s="38"/>
      <c r="V315" s="38"/>
      <c r="W315" s="38"/>
      <c r="X315" s="38"/>
      <c r="Y315" s="38"/>
      <c r="Z315" s="38"/>
      <c r="AA315" s="38"/>
      <c r="AB315" s="38"/>
      <c r="AC315" s="38"/>
      <c r="AD315" s="38"/>
      <c r="AE315" s="38"/>
      <c r="AT315" s="17" t="s">
        <v>205</v>
      </c>
      <c r="AU315" s="17" t="s">
        <v>89</v>
      </c>
    </row>
    <row r="316" s="2" customFormat="1" ht="21.75" customHeight="1">
      <c r="A316" s="38"/>
      <c r="B316" s="39"/>
      <c r="C316" s="228" t="s">
        <v>434</v>
      </c>
      <c r="D316" s="228" t="s">
        <v>199</v>
      </c>
      <c r="E316" s="229" t="s">
        <v>435</v>
      </c>
      <c r="F316" s="230" t="s">
        <v>436</v>
      </c>
      <c r="G316" s="231" t="s">
        <v>431</v>
      </c>
      <c r="H316" s="232">
        <v>219.84399999999999</v>
      </c>
      <c r="I316" s="233"/>
      <c r="J316" s="234">
        <f>ROUND(I316*H316,2)</f>
        <v>0</v>
      </c>
      <c r="K316" s="235"/>
      <c r="L316" s="44"/>
      <c r="M316" s="236" t="s">
        <v>1</v>
      </c>
      <c r="N316" s="237" t="s">
        <v>45</v>
      </c>
      <c r="O316" s="91"/>
      <c r="P316" s="238">
        <f>O316*H316</f>
        <v>0</v>
      </c>
      <c r="Q316" s="238">
        <v>0</v>
      </c>
      <c r="R316" s="238">
        <f>Q316*H316</f>
        <v>0</v>
      </c>
      <c r="S316" s="238">
        <v>0</v>
      </c>
      <c r="T316" s="239">
        <f>S316*H316</f>
        <v>0</v>
      </c>
      <c r="U316" s="38"/>
      <c r="V316" s="38"/>
      <c r="W316" s="38"/>
      <c r="X316" s="38"/>
      <c r="Y316" s="38"/>
      <c r="Z316" s="38"/>
      <c r="AA316" s="38"/>
      <c r="AB316" s="38"/>
      <c r="AC316" s="38"/>
      <c r="AD316" s="38"/>
      <c r="AE316" s="38"/>
      <c r="AR316" s="240" t="s">
        <v>113</v>
      </c>
      <c r="AT316" s="240" t="s">
        <v>199</v>
      </c>
      <c r="AU316" s="240" t="s">
        <v>89</v>
      </c>
      <c r="AY316" s="17" t="s">
        <v>196</v>
      </c>
      <c r="BE316" s="241">
        <f>IF(N316="základní",J316,0)</f>
        <v>0</v>
      </c>
      <c r="BF316" s="241">
        <f>IF(N316="snížená",J316,0)</f>
        <v>0</v>
      </c>
      <c r="BG316" s="241">
        <f>IF(N316="zákl. přenesená",J316,0)</f>
        <v>0</v>
      </c>
      <c r="BH316" s="241">
        <f>IF(N316="sníž. přenesená",J316,0)</f>
        <v>0</v>
      </c>
      <c r="BI316" s="241">
        <f>IF(N316="nulová",J316,0)</f>
        <v>0</v>
      </c>
      <c r="BJ316" s="17" t="s">
        <v>87</v>
      </c>
      <c r="BK316" s="241">
        <f>ROUND(I316*H316,2)</f>
        <v>0</v>
      </c>
      <c r="BL316" s="17" t="s">
        <v>113</v>
      </c>
      <c r="BM316" s="240" t="s">
        <v>437</v>
      </c>
    </row>
    <row r="317" s="2" customFormat="1">
      <c r="A317" s="38"/>
      <c r="B317" s="39"/>
      <c r="C317" s="40"/>
      <c r="D317" s="242" t="s">
        <v>205</v>
      </c>
      <c r="E317" s="40"/>
      <c r="F317" s="243" t="s">
        <v>438</v>
      </c>
      <c r="G317" s="40"/>
      <c r="H317" s="40"/>
      <c r="I317" s="244"/>
      <c r="J317" s="40"/>
      <c r="K317" s="40"/>
      <c r="L317" s="44"/>
      <c r="M317" s="245"/>
      <c r="N317" s="246"/>
      <c r="O317" s="91"/>
      <c r="P317" s="91"/>
      <c r="Q317" s="91"/>
      <c r="R317" s="91"/>
      <c r="S317" s="91"/>
      <c r="T317" s="92"/>
      <c r="U317" s="38"/>
      <c r="V317" s="38"/>
      <c r="W317" s="38"/>
      <c r="X317" s="38"/>
      <c r="Y317" s="38"/>
      <c r="Z317" s="38"/>
      <c r="AA317" s="38"/>
      <c r="AB317" s="38"/>
      <c r="AC317" s="38"/>
      <c r="AD317" s="38"/>
      <c r="AE317" s="38"/>
      <c r="AT317" s="17" t="s">
        <v>205</v>
      </c>
      <c r="AU317" s="17" t="s">
        <v>89</v>
      </c>
    </row>
    <row r="318" s="2" customFormat="1" ht="33" customHeight="1">
      <c r="A318" s="38"/>
      <c r="B318" s="39"/>
      <c r="C318" s="228" t="s">
        <v>439</v>
      </c>
      <c r="D318" s="228" t="s">
        <v>199</v>
      </c>
      <c r="E318" s="229" t="s">
        <v>440</v>
      </c>
      <c r="F318" s="230" t="s">
        <v>441</v>
      </c>
      <c r="G318" s="231" t="s">
        <v>431</v>
      </c>
      <c r="H318" s="232">
        <v>3297.6599999999999</v>
      </c>
      <c r="I318" s="233"/>
      <c r="J318" s="234">
        <f>ROUND(I318*H318,2)</f>
        <v>0</v>
      </c>
      <c r="K318" s="235"/>
      <c r="L318" s="44"/>
      <c r="M318" s="236" t="s">
        <v>1</v>
      </c>
      <c r="N318" s="237" t="s">
        <v>45</v>
      </c>
      <c r="O318" s="91"/>
      <c r="P318" s="238">
        <f>O318*H318</f>
        <v>0</v>
      </c>
      <c r="Q318" s="238">
        <v>0</v>
      </c>
      <c r="R318" s="238">
        <f>Q318*H318</f>
        <v>0</v>
      </c>
      <c r="S318" s="238">
        <v>0</v>
      </c>
      <c r="T318" s="239">
        <f>S318*H318</f>
        <v>0</v>
      </c>
      <c r="U318" s="38"/>
      <c r="V318" s="38"/>
      <c r="W318" s="38"/>
      <c r="X318" s="38"/>
      <c r="Y318" s="38"/>
      <c r="Z318" s="38"/>
      <c r="AA318" s="38"/>
      <c r="AB318" s="38"/>
      <c r="AC318" s="38"/>
      <c r="AD318" s="38"/>
      <c r="AE318" s="38"/>
      <c r="AR318" s="240" t="s">
        <v>113</v>
      </c>
      <c r="AT318" s="240" t="s">
        <v>199</v>
      </c>
      <c r="AU318" s="240" t="s">
        <v>89</v>
      </c>
      <c r="AY318" s="17" t="s">
        <v>196</v>
      </c>
      <c r="BE318" s="241">
        <f>IF(N318="základní",J318,0)</f>
        <v>0</v>
      </c>
      <c r="BF318" s="241">
        <f>IF(N318="snížená",J318,0)</f>
        <v>0</v>
      </c>
      <c r="BG318" s="241">
        <f>IF(N318="zákl. přenesená",J318,0)</f>
        <v>0</v>
      </c>
      <c r="BH318" s="241">
        <f>IF(N318="sníž. přenesená",J318,0)</f>
        <v>0</v>
      </c>
      <c r="BI318" s="241">
        <f>IF(N318="nulová",J318,0)</f>
        <v>0</v>
      </c>
      <c r="BJ318" s="17" t="s">
        <v>87</v>
      </c>
      <c r="BK318" s="241">
        <f>ROUND(I318*H318,2)</f>
        <v>0</v>
      </c>
      <c r="BL318" s="17" t="s">
        <v>113</v>
      </c>
      <c r="BM318" s="240" t="s">
        <v>442</v>
      </c>
    </row>
    <row r="319" s="2" customFormat="1">
      <c r="A319" s="38"/>
      <c r="B319" s="39"/>
      <c r="C319" s="40"/>
      <c r="D319" s="242" t="s">
        <v>205</v>
      </c>
      <c r="E319" s="40"/>
      <c r="F319" s="243" t="s">
        <v>443</v>
      </c>
      <c r="G319" s="40"/>
      <c r="H319" s="40"/>
      <c r="I319" s="244"/>
      <c r="J319" s="40"/>
      <c r="K319" s="40"/>
      <c r="L319" s="44"/>
      <c r="M319" s="245"/>
      <c r="N319" s="246"/>
      <c r="O319" s="91"/>
      <c r="P319" s="91"/>
      <c r="Q319" s="91"/>
      <c r="R319" s="91"/>
      <c r="S319" s="91"/>
      <c r="T319" s="92"/>
      <c r="U319" s="38"/>
      <c r="V319" s="38"/>
      <c r="W319" s="38"/>
      <c r="X319" s="38"/>
      <c r="Y319" s="38"/>
      <c r="Z319" s="38"/>
      <c r="AA319" s="38"/>
      <c r="AB319" s="38"/>
      <c r="AC319" s="38"/>
      <c r="AD319" s="38"/>
      <c r="AE319" s="38"/>
      <c r="AT319" s="17" t="s">
        <v>205</v>
      </c>
      <c r="AU319" s="17" t="s">
        <v>89</v>
      </c>
    </row>
    <row r="320" s="13" customFormat="1">
      <c r="A320" s="13"/>
      <c r="B320" s="252"/>
      <c r="C320" s="253"/>
      <c r="D320" s="242" t="s">
        <v>254</v>
      </c>
      <c r="E320" s="254" t="s">
        <v>1</v>
      </c>
      <c r="F320" s="255" t="s">
        <v>444</v>
      </c>
      <c r="G320" s="253"/>
      <c r="H320" s="256">
        <v>3297.6599999999999</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254</v>
      </c>
      <c r="AU320" s="262" t="s">
        <v>89</v>
      </c>
      <c r="AV320" s="13" t="s">
        <v>89</v>
      </c>
      <c r="AW320" s="13" t="s">
        <v>35</v>
      </c>
      <c r="AX320" s="13" t="s">
        <v>80</v>
      </c>
      <c r="AY320" s="262" t="s">
        <v>196</v>
      </c>
    </row>
    <row r="321" s="14" customFormat="1">
      <c r="A321" s="14"/>
      <c r="B321" s="263"/>
      <c r="C321" s="264"/>
      <c r="D321" s="242" t="s">
        <v>254</v>
      </c>
      <c r="E321" s="265" t="s">
        <v>1</v>
      </c>
      <c r="F321" s="266" t="s">
        <v>445</v>
      </c>
      <c r="G321" s="264"/>
      <c r="H321" s="267">
        <v>3297.6599999999999</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254</v>
      </c>
      <c r="AU321" s="273" t="s">
        <v>89</v>
      </c>
      <c r="AV321" s="14" t="s">
        <v>100</v>
      </c>
      <c r="AW321" s="14" t="s">
        <v>35</v>
      </c>
      <c r="AX321" s="14" t="s">
        <v>80</v>
      </c>
      <c r="AY321" s="273" t="s">
        <v>196</v>
      </c>
    </row>
    <row r="322" s="15" customFormat="1">
      <c r="A322" s="15"/>
      <c r="B322" s="274"/>
      <c r="C322" s="275"/>
      <c r="D322" s="242" t="s">
        <v>254</v>
      </c>
      <c r="E322" s="276" t="s">
        <v>1</v>
      </c>
      <c r="F322" s="277" t="s">
        <v>267</v>
      </c>
      <c r="G322" s="275"/>
      <c r="H322" s="278">
        <v>3297.6599999999999</v>
      </c>
      <c r="I322" s="279"/>
      <c r="J322" s="275"/>
      <c r="K322" s="275"/>
      <c r="L322" s="280"/>
      <c r="M322" s="281"/>
      <c r="N322" s="282"/>
      <c r="O322" s="282"/>
      <c r="P322" s="282"/>
      <c r="Q322" s="282"/>
      <c r="R322" s="282"/>
      <c r="S322" s="282"/>
      <c r="T322" s="283"/>
      <c r="U322" s="15"/>
      <c r="V322" s="15"/>
      <c r="W322" s="15"/>
      <c r="X322" s="15"/>
      <c r="Y322" s="15"/>
      <c r="Z322" s="15"/>
      <c r="AA322" s="15"/>
      <c r="AB322" s="15"/>
      <c r="AC322" s="15"/>
      <c r="AD322" s="15"/>
      <c r="AE322" s="15"/>
      <c r="AT322" s="284" t="s">
        <v>254</v>
      </c>
      <c r="AU322" s="284" t="s">
        <v>89</v>
      </c>
      <c r="AV322" s="15" t="s">
        <v>113</v>
      </c>
      <c r="AW322" s="15" t="s">
        <v>35</v>
      </c>
      <c r="AX322" s="15" t="s">
        <v>87</v>
      </c>
      <c r="AY322" s="284" t="s">
        <v>196</v>
      </c>
    </row>
    <row r="323" s="2" customFormat="1" ht="33" customHeight="1">
      <c r="A323" s="38"/>
      <c r="B323" s="39"/>
      <c r="C323" s="228" t="s">
        <v>7</v>
      </c>
      <c r="D323" s="228" t="s">
        <v>199</v>
      </c>
      <c r="E323" s="229" t="s">
        <v>446</v>
      </c>
      <c r="F323" s="230" t="s">
        <v>447</v>
      </c>
      <c r="G323" s="231" t="s">
        <v>431</v>
      </c>
      <c r="H323" s="232">
        <v>10.214</v>
      </c>
      <c r="I323" s="233"/>
      <c r="J323" s="234">
        <f>ROUND(I323*H323,2)</f>
        <v>0</v>
      </c>
      <c r="K323" s="235"/>
      <c r="L323" s="44"/>
      <c r="M323" s="236" t="s">
        <v>1</v>
      </c>
      <c r="N323" s="237" t="s">
        <v>45</v>
      </c>
      <c r="O323" s="91"/>
      <c r="P323" s="238">
        <f>O323*H323</f>
        <v>0</v>
      </c>
      <c r="Q323" s="238">
        <v>0</v>
      </c>
      <c r="R323" s="238">
        <f>Q323*H323</f>
        <v>0</v>
      </c>
      <c r="S323" s="238">
        <v>0</v>
      </c>
      <c r="T323" s="239">
        <f>S323*H323</f>
        <v>0</v>
      </c>
      <c r="U323" s="38"/>
      <c r="V323" s="38"/>
      <c r="W323" s="38"/>
      <c r="X323" s="38"/>
      <c r="Y323" s="38"/>
      <c r="Z323" s="38"/>
      <c r="AA323" s="38"/>
      <c r="AB323" s="38"/>
      <c r="AC323" s="38"/>
      <c r="AD323" s="38"/>
      <c r="AE323" s="38"/>
      <c r="AR323" s="240" t="s">
        <v>113</v>
      </c>
      <c r="AT323" s="240" t="s">
        <v>199</v>
      </c>
      <c r="AU323" s="240" t="s">
        <v>89</v>
      </c>
      <c r="AY323" s="17" t="s">
        <v>196</v>
      </c>
      <c r="BE323" s="241">
        <f>IF(N323="základní",J323,0)</f>
        <v>0</v>
      </c>
      <c r="BF323" s="241">
        <f>IF(N323="snížená",J323,0)</f>
        <v>0</v>
      </c>
      <c r="BG323" s="241">
        <f>IF(N323="zákl. přenesená",J323,0)</f>
        <v>0</v>
      </c>
      <c r="BH323" s="241">
        <f>IF(N323="sníž. přenesená",J323,0)</f>
        <v>0</v>
      </c>
      <c r="BI323" s="241">
        <f>IF(N323="nulová",J323,0)</f>
        <v>0</v>
      </c>
      <c r="BJ323" s="17" t="s">
        <v>87</v>
      </c>
      <c r="BK323" s="241">
        <f>ROUND(I323*H323,2)</f>
        <v>0</v>
      </c>
      <c r="BL323" s="17" t="s">
        <v>113</v>
      </c>
      <c r="BM323" s="240" t="s">
        <v>448</v>
      </c>
    </row>
    <row r="324" s="2" customFormat="1">
      <c r="A324" s="38"/>
      <c r="B324" s="39"/>
      <c r="C324" s="40"/>
      <c r="D324" s="242" t="s">
        <v>205</v>
      </c>
      <c r="E324" s="40"/>
      <c r="F324" s="243" t="s">
        <v>449</v>
      </c>
      <c r="G324" s="40"/>
      <c r="H324" s="40"/>
      <c r="I324" s="244"/>
      <c r="J324" s="40"/>
      <c r="K324" s="40"/>
      <c r="L324" s="44"/>
      <c r="M324" s="245"/>
      <c r="N324" s="246"/>
      <c r="O324" s="91"/>
      <c r="P324" s="91"/>
      <c r="Q324" s="91"/>
      <c r="R324" s="91"/>
      <c r="S324" s="91"/>
      <c r="T324" s="92"/>
      <c r="U324" s="38"/>
      <c r="V324" s="38"/>
      <c r="W324" s="38"/>
      <c r="X324" s="38"/>
      <c r="Y324" s="38"/>
      <c r="Z324" s="38"/>
      <c r="AA324" s="38"/>
      <c r="AB324" s="38"/>
      <c r="AC324" s="38"/>
      <c r="AD324" s="38"/>
      <c r="AE324" s="38"/>
      <c r="AT324" s="17" t="s">
        <v>205</v>
      </c>
      <c r="AU324" s="17" t="s">
        <v>89</v>
      </c>
    </row>
    <row r="325" s="13" customFormat="1">
      <c r="A325" s="13"/>
      <c r="B325" s="252"/>
      <c r="C325" s="253"/>
      <c r="D325" s="242" t="s">
        <v>254</v>
      </c>
      <c r="E325" s="254" t="s">
        <v>1</v>
      </c>
      <c r="F325" s="255" t="s">
        <v>450</v>
      </c>
      <c r="G325" s="253"/>
      <c r="H325" s="256">
        <v>10.214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254</v>
      </c>
      <c r="AU325" s="262" t="s">
        <v>89</v>
      </c>
      <c r="AV325" s="13" t="s">
        <v>89</v>
      </c>
      <c r="AW325" s="13" t="s">
        <v>35</v>
      </c>
      <c r="AX325" s="13" t="s">
        <v>80</v>
      </c>
      <c r="AY325" s="262" t="s">
        <v>196</v>
      </c>
    </row>
    <row r="326" s="14" customFormat="1">
      <c r="A326" s="14"/>
      <c r="B326" s="263"/>
      <c r="C326" s="264"/>
      <c r="D326" s="242" t="s">
        <v>254</v>
      </c>
      <c r="E326" s="265" t="s">
        <v>1</v>
      </c>
      <c r="F326" s="266" t="s">
        <v>445</v>
      </c>
      <c r="G326" s="264"/>
      <c r="H326" s="267">
        <v>10.214</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254</v>
      </c>
      <c r="AU326" s="273" t="s">
        <v>89</v>
      </c>
      <c r="AV326" s="14" t="s">
        <v>100</v>
      </c>
      <c r="AW326" s="14" t="s">
        <v>35</v>
      </c>
      <c r="AX326" s="14" t="s">
        <v>87</v>
      </c>
      <c r="AY326" s="273" t="s">
        <v>196</v>
      </c>
    </row>
    <row r="327" s="2" customFormat="1" ht="33" customHeight="1">
      <c r="A327" s="38"/>
      <c r="B327" s="39"/>
      <c r="C327" s="228" t="s">
        <v>451</v>
      </c>
      <c r="D327" s="228" t="s">
        <v>199</v>
      </c>
      <c r="E327" s="229" t="s">
        <v>452</v>
      </c>
      <c r="F327" s="230" t="s">
        <v>453</v>
      </c>
      <c r="G327" s="231" t="s">
        <v>431</v>
      </c>
      <c r="H327" s="232">
        <v>2.5409999999999999</v>
      </c>
      <c r="I327" s="233"/>
      <c r="J327" s="234">
        <f>ROUND(I327*H327,2)</f>
        <v>0</v>
      </c>
      <c r="K327" s="235"/>
      <c r="L327" s="44"/>
      <c r="M327" s="236" t="s">
        <v>1</v>
      </c>
      <c r="N327" s="237" t="s">
        <v>45</v>
      </c>
      <c r="O327" s="91"/>
      <c r="P327" s="238">
        <f>O327*H327</f>
        <v>0</v>
      </c>
      <c r="Q327" s="238">
        <v>0</v>
      </c>
      <c r="R327" s="238">
        <f>Q327*H327</f>
        <v>0</v>
      </c>
      <c r="S327" s="238">
        <v>0</v>
      </c>
      <c r="T327" s="239">
        <f>S327*H327</f>
        <v>0</v>
      </c>
      <c r="U327" s="38"/>
      <c r="V327" s="38"/>
      <c r="W327" s="38"/>
      <c r="X327" s="38"/>
      <c r="Y327" s="38"/>
      <c r="Z327" s="38"/>
      <c r="AA327" s="38"/>
      <c r="AB327" s="38"/>
      <c r="AC327" s="38"/>
      <c r="AD327" s="38"/>
      <c r="AE327" s="38"/>
      <c r="AR327" s="240" t="s">
        <v>113</v>
      </c>
      <c r="AT327" s="240" t="s">
        <v>199</v>
      </c>
      <c r="AU327" s="240" t="s">
        <v>89</v>
      </c>
      <c r="AY327" s="17" t="s">
        <v>196</v>
      </c>
      <c r="BE327" s="241">
        <f>IF(N327="základní",J327,0)</f>
        <v>0</v>
      </c>
      <c r="BF327" s="241">
        <f>IF(N327="snížená",J327,0)</f>
        <v>0</v>
      </c>
      <c r="BG327" s="241">
        <f>IF(N327="zákl. přenesená",J327,0)</f>
        <v>0</v>
      </c>
      <c r="BH327" s="241">
        <f>IF(N327="sníž. přenesená",J327,0)</f>
        <v>0</v>
      </c>
      <c r="BI327" s="241">
        <f>IF(N327="nulová",J327,0)</f>
        <v>0</v>
      </c>
      <c r="BJ327" s="17" t="s">
        <v>87</v>
      </c>
      <c r="BK327" s="241">
        <f>ROUND(I327*H327,2)</f>
        <v>0</v>
      </c>
      <c r="BL327" s="17" t="s">
        <v>113</v>
      </c>
      <c r="BM327" s="240" t="s">
        <v>454</v>
      </c>
    </row>
    <row r="328" s="2" customFormat="1">
      <c r="A328" s="38"/>
      <c r="B328" s="39"/>
      <c r="C328" s="40"/>
      <c r="D328" s="242" t="s">
        <v>205</v>
      </c>
      <c r="E328" s="40"/>
      <c r="F328" s="243" t="s">
        <v>455</v>
      </c>
      <c r="G328" s="40"/>
      <c r="H328" s="40"/>
      <c r="I328" s="244"/>
      <c r="J328" s="40"/>
      <c r="K328" s="40"/>
      <c r="L328" s="44"/>
      <c r="M328" s="245"/>
      <c r="N328" s="246"/>
      <c r="O328" s="91"/>
      <c r="P328" s="91"/>
      <c r="Q328" s="91"/>
      <c r="R328" s="91"/>
      <c r="S328" s="91"/>
      <c r="T328" s="92"/>
      <c r="U328" s="38"/>
      <c r="V328" s="38"/>
      <c r="W328" s="38"/>
      <c r="X328" s="38"/>
      <c r="Y328" s="38"/>
      <c r="Z328" s="38"/>
      <c r="AA328" s="38"/>
      <c r="AB328" s="38"/>
      <c r="AC328" s="38"/>
      <c r="AD328" s="38"/>
      <c r="AE328" s="38"/>
      <c r="AT328" s="17" t="s">
        <v>205</v>
      </c>
      <c r="AU328" s="17" t="s">
        <v>89</v>
      </c>
    </row>
    <row r="329" s="13" customFormat="1">
      <c r="A329" s="13"/>
      <c r="B329" s="252"/>
      <c r="C329" s="253"/>
      <c r="D329" s="242" t="s">
        <v>254</v>
      </c>
      <c r="E329" s="254" t="s">
        <v>1</v>
      </c>
      <c r="F329" s="255" t="s">
        <v>456</v>
      </c>
      <c r="G329" s="253"/>
      <c r="H329" s="256">
        <v>2.5409999999999999</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254</v>
      </c>
      <c r="AU329" s="262" t="s">
        <v>89</v>
      </c>
      <c r="AV329" s="13" t="s">
        <v>89</v>
      </c>
      <c r="AW329" s="13" t="s">
        <v>35</v>
      </c>
      <c r="AX329" s="13" t="s">
        <v>80</v>
      </c>
      <c r="AY329" s="262" t="s">
        <v>196</v>
      </c>
    </row>
    <row r="330" s="14" customFormat="1">
      <c r="A330" s="14"/>
      <c r="B330" s="263"/>
      <c r="C330" s="264"/>
      <c r="D330" s="242" t="s">
        <v>254</v>
      </c>
      <c r="E330" s="265" t="s">
        <v>1</v>
      </c>
      <c r="F330" s="266" t="s">
        <v>445</v>
      </c>
      <c r="G330" s="264"/>
      <c r="H330" s="267">
        <v>2.5409999999999999</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254</v>
      </c>
      <c r="AU330" s="273" t="s">
        <v>89</v>
      </c>
      <c r="AV330" s="14" t="s">
        <v>100</v>
      </c>
      <c r="AW330" s="14" t="s">
        <v>35</v>
      </c>
      <c r="AX330" s="14" t="s">
        <v>80</v>
      </c>
      <c r="AY330" s="273" t="s">
        <v>196</v>
      </c>
    </row>
    <row r="331" s="15" customFormat="1">
      <c r="A331" s="15"/>
      <c r="B331" s="274"/>
      <c r="C331" s="275"/>
      <c r="D331" s="242" t="s">
        <v>254</v>
      </c>
      <c r="E331" s="276" t="s">
        <v>1</v>
      </c>
      <c r="F331" s="277" t="s">
        <v>267</v>
      </c>
      <c r="G331" s="275"/>
      <c r="H331" s="278">
        <v>2.5409999999999999</v>
      </c>
      <c r="I331" s="279"/>
      <c r="J331" s="275"/>
      <c r="K331" s="275"/>
      <c r="L331" s="280"/>
      <c r="M331" s="281"/>
      <c r="N331" s="282"/>
      <c r="O331" s="282"/>
      <c r="P331" s="282"/>
      <c r="Q331" s="282"/>
      <c r="R331" s="282"/>
      <c r="S331" s="282"/>
      <c r="T331" s="283"/>
      <c r="U331" s="15"/>
      <c r="V331" s="15"/>
      <c r="W331" s="15"/>
      <c r="X331" s="15"/>
      <c r="Y331" s="15"/>
      <c r="Z331" s="15"/>
      <c r="AA331" s="15"/>
      <c r="AB331" s="15"/>
      <c r="AC331" s="15"/>
      <c r="AD331" s="15"/>
      <c r="AE331" s="15"/>
      <c r="AT331" s="284" t="s">
        <v>254</v>
      </c>
      <c r="AU331" s="284" t="s">
        <v>89</v>
      </c>
      <c r="AV331" s="15" t="s">
        <v>113</v>
      </c>
      <c r="AW331" s="15" t="s">
        <v>35</v>
      </c>
      <c r="AX331" s="15" t="s">
        <v>87</v>
      </c>
      <c r="AY331" s="284" t="s">
        <v>196</v>
      </c>
    </row>
    <row r="332" s="2" customFormat="1" ht="33" customHeight="1">
      <c r="A332" s="38"/>
      <c r="B332" s="39"/>
      <c r="C332" s="228" t="s">
        <v>457</v>
      </c>
      <c r="D332" s="228" t="s">
        <v>199</v>
      </c>
      <c r="E332" s="229" t="s">
        <v>458</v>
      </c>
      <c r="F332" s="230" t="s">
        <v>459</v>
      </c>
      <c r="G332" s="231" t="s">
        <v>431</v>
      </c>
      <c r="H332" s="232">
        <v>0.040000000000000001</v>
      </c>
      <c r="I332" s="233"/>
      <c r="J332" s="234">
        <f>ROUND(I332*H332,2)</f>
        <v>0</v>
      </c>
      <c r="K332" s="235"/>
      <c r="L332" s="44"/>
      <c r="M332" s="236" t="s">
        <v>1</v>
      </c>
      <c r="N332" s="237" t="s">
        <v>45</v>
      </c>
      <c r="O332" s="91"/>
      <c r="P332" s="238">
        <f>O332*H332</f>
        <v>0</v>
      </c>
      <c r="Q332" s="238">
        <v>0</v>
      </c>
      <c r="R332" s="238">
        <f>Q332*H332</f>
        <v>0</v>
      </c>
      <c r="S332" s="238">
        <v>0</v>
      </c>
      <c r="T332" s="239">
        <f>S332*H332</f>
        <v>0</v>
      </c>
      <c r="U332" s="38"/>
      <c r="V332" s="38"/>
      <c r="W332" s="38"/>
      <c r="X332" s="38"/>
      <c r="Y332" s="38"/>
      <c r="Z332" s="38"/>
      <c r="AA332" s="38"/>
      <c r="AB332" s="38"/>
      <c r="AC332" s="38"/>
      <c r="AD332" s="38"/>
      <c r="AE332" s="38"/>
      <c r="AR332" s="240" t="s">
        <v>113</v>
      </c>
      <c r="AT332" s="240" t="s">
        <v>199</v>
      </c>
      <c r="AU332" s="240" t="s">
        <v>89</v>
      </c>
      <c r="AY332" s="17" t="s">
        <v>196</v>
      </c>
      <c r="BE332" s="241">
        <f>IF(N332="základní",J332,0)</f>
        <v>0</v>
      </c>
      <c r="BF332" s="241">
        <f>IF(N332="snížená",J332,0)</f>
        <v>0</v>
      </c>
      <c r="BG332" s="241">
        <f>IF(N332="zákl. přenesená",J332,0)</f>
        <v>0</v>
      </c>
      <c r="BH332" s="241">
        <f>IF(N332="sníž. přenesená",J332,0)</f>
        <v>0</v>
      </c>
      <c r="BI332" s="241">
        <f>IF(N332="nulová",J332,0)</f>
        <v>0</v>
      </c>
      <c r="BJ332" s="17" t="s">
        <v>87</v>
      </c>
      <c r="BK332" s="241">
        <f>ROUND(I332*H332,2)</f>
        <v>0</v>
      </c>
      <c r="BL332" s="17" t="s">
        <v>113</v>
      </c>
      <c r="BM332" s="240" t="s">
        <v>460</v>
      </c>
    </row>
    <row r="333" s="2" customFormat="1">
      <c r="A333" s="38"/>
      <c r="B333" s="39"/>
      <c r="C333" s="40"/>
      <c r="D333" s="242" t="s">
        <v>205</v>
      </c>
      <c r="E333" s="40"/>
      <c r="F333" s="243" t="s">
        <v>461</v>
      </c>
      <c r="G333" s="40"/>
      <c r="H333" s="40"/>
      <c r="I333" s="244"/>
      <c r="J333" s="40"/>
      <c r="K333" s="40"/>
      <c r="L333" s="44"/>
      <c r="M333" s="245"/>
      <c r="N333" s="246"/>
      <c r="O333" s="91"/>
      <c r="P333" s="91"/>
      <c r="Q333" s="91"/>
      <c r="R333" s="91"/>
      <c r="S333" s="91"/>
      <c r="T333" s="92"/>
      <c r="U333" s="38"/>
      <c r="V333" s="38"/>
      <c r="W333" s="38"/>
      <c r="X333" s="38"/>
      <c r="Y333" s="38"/>
      <c r="Z333" s="38"/>
      <c r="AA333" s="38"/>
      <c r="AB333" s="38"/>
      <c r="AC333" s="38"/>
      <c r="AD333" s="38"/>
      <c r="AE333" s="38"/>
      <c r="AT333" s="17" t="s">
        <v>205</v>
      </c>
      <c r="AU333" s="17" t="s">
        <v>89</v>
      </c>
    </row>
    <row r="334" s="13" customFormat="1">
      <c r="A334" s="13"/>
      <c r="B334" s="252"/>
      <c r="C334" s="253"/>
      <c r="D334" s="242" t="s">
        <v>254</v>
      </c>
      <c r="E334" s="254" t="s">
        <v>1</v>
      </c>
      <c r="F334" s="255" t="s">
        <v>462</v>
      </c>
      <c r="G334" s="253"/>
      <c r="H334" s="256">
        <v>0.040000000000000001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254</v>
      </c>
      <c r="AU334" s="262" t="s">
        <v>89</v>
      </c>
      <c r="AV334" s="13" t="s">
        <v>89</v>
      </c>
      <c r="AW334" s="13" t="s">
        <v>35</v>
      </c>
      <c r="AX334" s="13" t="s">
        <v>80</v>
      </c>
      <c r="AY334" s="262" t="s">
        <v>196</v>
      </c>
    </row>
    <row r="335" s="14" customFormat="1">
      <c r="A335" s="14"/>
      <c r="B335" s="263"/>
      <c r="C335" s="264"/>
      <c r="D335" s="242" t="s">
        <v>254</v>
      </c>
      <c r="E335" s="265" t="s">
        <v>1</v>
      </c>
      <c r="F335" s="266" t="s">
        <v>445</v>
      </c>
      <c r="G335" s="264"/>
      <c r="H335" s="267">
        <v>0.040000000000000001</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254</v>
      </c>
      <c r="AU335" s="273" t="s">
        <v>89</v>
      </c>
      <c r="AV335" s="14" t="s">
        <v>100</v>
      </c>
      <c r="AW335" s="14" t="s">
        <v>35</v>
      </c>
      <c r="AX335" s="14" t="s">
        <v>80</v>
      </c>
      <c r="AY335" s="273" t="s">
        <v>196</v>
      </c>
    </row>
    <row r="336" s="15" customFormat="1">
      <c r="A336" s="15"/>
      <c r="B336" s="274"/>
      <c r="C336" s="275"/>
      <c r="D336" s="242" t="s">
        <v>254</v>
      </c>
      <c r="E336" s="276" t="s">
        <v>1</v>
      </c>
      <c r="F336" s="277" t="s">
        <v>267</v>
      </c>
      <c r="G336" s="275"/>
      <c r="H336" s="278">
        <v>0.040000000000000001</v>
      </c>
      <c r="I336" s="279"/>
      <c r="J336" s="275"/>
      <c r="K336" s="275"/>
      <c r="L336" s="280"/>
      <c r="M336" s="281"/>
      <c r="N336" s="282"/>
      <c r="O336" s="282"/>
      <c r="P336" s="282"/>
      <c r="Q336" s="282"/>
      <c r="R336" s="282"/>
      <c r="S336" s="282"/>
      <c r="T336" s="283"/>
      <c r="U336" s="15"/>
      <c r="V336" s="15"/>
      <c r="W336" s="15"/>
      <c r="X336" s="15"/>
      <c r="Y336" s="15"/>
      <c r="Z336" s="15"/>
      <c r="AA336" s="15"/>
      <c r="AB336" s="15"/>
      <c r="AC336" s="15"/>
      <c r="AD336" s="15"/>
      <c r="AE336" s="15"/>
      <c r="AT336" s="284" t="s">
        <v>254</v>
      </c>
      <c r="AU336" s="284" t="s">
        <v>89</v>
      </c>
      <c r="AV336" s="15" t="s">
        <v>113</v>
      </c>
      <c r="AW336" s="15" t="s">
        <v>35</v>
      </c>
      <c r="AX336" s="15" t="s">
        <v>87</v>
      </c>
      <c r="AY336" s="284" t="s">
        <v>196</v>
      </c>
    </row>
    <row r="337" s="2" customFormat="1" ht="33" customHeight="1">
      <c r="A337" s="38"/>
      <c r="B337" s="39"/>
      <c r="C337" s="228" t="s">
        <v>463</v>
      </c>
      <c r="D337" s="228" t="s">
        <v>199</v>
      </c>
      <c r="E337" s="229" t="s">
        <v>464</v>
      </c>
      <c r="F337" s="230" t="s">
        <v>465</v>
      </c>
      <c r="G337" s="231" t="s">
        <v>431</v>
      </c>
      <c r="H337" s="232">
        <v>1.21</v>
      </c>
      <c r="I337" s="233"/>
      <c r="J337" s="234">
        <f>ROUND(I337*H337,2)</f>
        <v>0</v>
      </c>
      <c r="K337" s="235"/>
      <c r="L337" s="44"/>
      <c r="M337" s="236" t="s">
        <v>1</v>
      </c>
      <c r="N337" s="237" t="s">
        <v>45</v>
      </c>
      <c r="O337" s="91"/>
      <c r="P337" s="238">
        <f>O337*H337</f>
        <v>0</v>
      </c>
      <c r="Q337" s="238">
        <v>0</v>
      </c>
      <c r="R337" s="238">
        <f>Q337*H337</f>
        <v>0</v>
      </c>
      <c r="S337" s="238">
        <v>0</v>
      </c>
      <c r="T337" s="239">
        <f>S337*H337</f>
        <v>0</v>
      </c>
      <c r="U337" s="38"/>
      <c r="V337" s="38"/>
      <c r="W337" s="38"/>
      <c r="X337" s="38"/>
      <c r="Y337" s="38"/>
      <c r="Z337" s="38"/>
      <c r="AA337" s="38"/>
      <c r="AB337" s="38"/>
      <c r="AC337" s="38"/>
      <c r="AD337" s="38"/>
      <c r="AE337" s="38"/>
      <c r="AR337" s="240" t="s">
        <v>113</v>
      </c>
      <c r="AT337" s="240" t="s">
        <v>199</v>
      </c>
      <c r="AU337" s="240" t="s">
        <v>89</v>
      </c>
      <c r="AY337" s="17" t="s">
        <v>196</v>
      </c>
      <c r="BE337" s="241">
        <f>IF(N337="základní",J337,0)</f>
        <v>0</v>
      </c>
      <c r="BF337" s="241">
        <f>IF(N337="snížená",J337,0)</f>
        <v>0</v>
      </c>
      <c r="BG337" s="241">
        <f>IF(N337="zákl. přenesená",J337,0)</f>
        <v>0</v>
      </c>
      <c r="BH337" s="241">
        <f>IF(N337="sníž. přenesená",J337,0)</f>
        <v>0</v>
      </c>
      <c r="BI337" s="241">
        <f>IF(N337="nulová",J337,0)</f>
        <v>0</v>
      </c>
      <c r="BJ337" s="17" t="s">
        <v>87</v>
      </c>
      <c r="BK337" s="241">
        <f>ROUND(I337*H337,2)</f>
        <v>0</v>
      </c>
      <c r="BL337" s="17" t="s">
        <v>113</v>
      </c>
      <c r="BM337" s="240" t="s">
        <v>466</v>
      </c>
    </row>
    <row r="338" s="2" customFormat="1">
      <c r="A338" s="38"/>
      <c r="B338" s="39"/>
      <c r="C338" s="40"/>
      <c r="D338" s="242" t="s">
        <v>205</v>
      </c>
      <c r="E338" s="40"/>
      <c r="F338" s="243" t="s">
        <v>467</v>
      </c>
      <c r="G338" s="40"/>
      <c r="H338" s="40"/>
      <c r="I338" s="244"/>
      <c r="J338" s="40"/>
      <c r="K338" s="40"/>
      <c r="L338" s="44"/>
      <c r="M338" s="245"/>
      <c r="N338" s="246"/>
      <c r="O338" s="91"/>
      <c r="P338" s="91"/>
      <c r="Q338" s="91"/>
      <c r="R338" s="91"/>
      <c r="S338" s="91"/>
      <c r="T338" s="92"/>
      <c r="U338" s="38"/>
      <c r="V338" s="38"/>
      <c r="W338" s="38"/>
      <c r="X338" s="38"/>
      <c r="Y338" s="38"/>
      <c r="Z338" s="38"/>
      <c r="AA338" s="38"/>
      <c r="AB338" s="38"/>
      <c r="AC338" s="38"/>
      <c r="AD338" s="38"/>
      <c r="AE338" s="38"/>
      <c r="AT338" s="17" t="s">
        <v>205</v>
      </c>
      <c r="AU338" s="17" t="s">
        <v>89</v>
      </c>
    </row>
    <row r="339" s="13" customFormat="1">
      <c r="A339" s="13"/>
      <c r="B339" s="252"/>
      <c r="C339" s="253"/>
      <c r="D339" s="242" t="s">
        <v>254</v>
      </c>
      <c r="E339" s="254" t="s">
        <v>1</v>
      </c>
      <c r="F339" s="255" t="s">
        <v>468</v>
      </c>
      <c r="G339" s="253"/>
      <c r="H339" s="256">
        <v>1.21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254</v>
      </c>
      <c r="AU339" s="262" t="s">
        <v>89</v>
      </c>
      <c r="AV339" s="13" t="s">
        <v>89</v>
      </c>
      <c r="AW339" s="13" t="s">
        <v>35</v>
      </c>
      <c r="AX339" s="13" t="s">
        <v>80</v>
      </c>
      <c r="AY339" s="262" t="s">
        <v>196</v>
      </c>
    </row>
    <row r="340" s="14" customFormat="1">
      <c r="A340" s="14"/>
      <c r="B340" s="263"/>
      <c r="C340" s="264"/>
      <c r="D340" s="242" t="s">
        <v>254</v>
      </c>
      <c r="E340" s="265" t="s">
        <v>1</v>
      </c>
      <c r="F340" s="266" t="s">
        <v>445</v>
      </c>
      <c r="G340" s="264"/>
      <c r="H340" s="267">
        <v>1.21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254</v>
      </c>
      <c r="AU340" s="273" t="s">
        <v>89</v>
      </c>
      <c r="AV340" s="14" t="s">
        <v>100</v>
      </c>
      <c r="AW340" s="14" t="s">
        <v>35</v>
      </c>
      <c r="AX340" s="14" t="s">
        <v>87</v>
      </c>
      <c r="AY340" s="273" t="s">
        <v>196</v>
      </c>
    </row>
    <row r="341" s="2" customFormat="1" ht="33" customHeight="1">
      <c r="A341" s="38"/>
      <c r="B341" s="39"/>
      <c r="C341" s="228" t="s">
        <v>469</v>
      </c>
      <c r="D341" s="228" t="s">
        <v>199</v>
      </c>
      <c r="E341" s="229" t="s">
        <v>470</v>
      </c>
      <c r="F341" s="230" t="s">
        <v>471</v>
      </c>
      <c r="G341" s="231" t="s">
        <v>431</v>
      </c>
      <c r="H341" s="232">
        <v>0.748</v>
      </c>
      <c r="I341" s="233"/>
      <c r="J341" s="234">
        <f>ROUND(I341*H341,2)</f>
        <v>0</v>
      </c>
      <c r="K341" s="235"/>
      <c r="L341" s="44"/>
      <c r="M341" s="236" t="s">
        <v>1</v>
      </c>
      <c r="N341" s="237" t="s">
        <v>45</v>
      </c>
      <c r="O341" s="91"/>
      <c r="P341" s="238">
        <f>O341*H341</f>
        <v>0</v>
      </c>
      <c r="Q341" s="238">
        <v>0</v>
      </c>
      <c r="R341" s="238">
        <f>Q341*H341</f>
        <v>0</v>
      </c>
      <c r="S341" s="238">
        <v>0</v>
      </c>
      <c r="T341" s="239">
        <f>S341*H341</f>
        <v>0</v>
      </c>
      <c r="U341" s="38"/>
      <c r="V341" s="38"/>
      <c r="W341" s="38"/>
      <c r="X341" s="38"/>
      <c r="Y341" s="38"/>
      <c r="Z341" s="38"/>
      <c r="AA341" s="38"/>
      <c r="AB341" s="38"/>
      <c r="AC341" s="38"/>
      <c r="AD341" s="38"/>
      <c r="AE341" s="38"/>
      <c r="AR341" s="240" t="s">
        <v>113</v>
      </c>
      <c r="AT341" s="240" t="s">
        <v>199</v>
      </c>
      <c r="AU341" s="240" t="s">
        <v>89</v>
      </c>
      <c r="AY341" s="17" t="s">
        <v>196</v>
      </c>
      <c r="BE341" s="241">
        <f>IF(N341="základní",J341,0)</f>
        <v>0</v>
      </c>
      <c r="BF341" s="241">
        <f>IF(N341="snížená",J341,0)</f>
        <v>0</v>
      </c>
      <c r="BG341" s="241">
        <f>IF(N341="zákl. přenesená",J341,0)</f>
        <v>0</v>
      </c>
      <c r="BH341" s="241">
        <f>IF(N341="sníž. přenesená",J341,0)</f>
        <v>0</v>
      </c>
      <c r="BI341" s="241">
        <f>IF(N341="nulová",J341,0)</f>
        <v>0</v>
      </c>
      <c r="BJ341" s="17" t="s">
        <v>87</v>
      </c>
      <c r="BK341" s="241">
        <f>ROUND(I341*H341,2)</f>
        <v>0</v>
      </c>
      <c r="BL341" s="17" t="s">
        <v>113</v>
      </c>
      <c r="BM341" s="240" t="s">
        <v>472</v>
      </c>
    </row>
    <row r="342" s="2" customFormat="1">
      <c r="A342" s="38"/>
      <c r="B342" s="39"/>
      <c r="C342" s="40"/>
      <c r="D342" s="242" t="s">
        <v>205</v>
      </c>
      <c r="E342" s="40"/>
      <c r="F342" s="243" t="s">
        <v>473</v>
      </c>
      <c r="G342" s="40"/>
      <c r="H342" s="40"/>
      <c r="I342" s="244"/>
      <c r="J342" s="40"/>
      <c r="K342" s="40"/>
      <c r="L342" s="44"/>
      <c r="M342" s="245"/>
      <c r="N342" s="246"/>
      <c r="O342" s="91"/>
      <c r="P342" s="91"/>
      <c r="Q342" s="91"/>
      <c r="R342" s="91"/>
      <c r="S342" s="91"/>
      <c r="T342" s="92"/>
      <c r="U342" s="38"/>
      <c r="V342" s="38"/>
      <c r="W342" s="38"/>
      <c r="X342" s="38"/>
      <c r="Y342" s="38"/>
      <c r="Z342" s="38"/>
      <c r="AA342" s="38"/>
      <c r="AB342" s="38"/>
      <c r="AC342" s="38"/>
      <c r="AD342" s="38"/>
      <c r="AE342" s="38"/>
      <c r="AT342" s="17" t="s">
        <v>205</v>
      </c>
      <c r="AU342" s="17" t="s">
        <v>89</v>
      </c>
    </row>
    <row r="343" s="13" customFormat="1">
      <c r="A343" s="13"/>
      <c r="B343" s="252"/>
      <c r="C343" s="253"/>
      <c r="D343" s="242" t="s">
        <v>254</v>
      </c>
      <c r="E343" s="254" t="s">
        <v>1</v>
      </c>
      <c r="F343" s="255" t="s">
        <v>474</v>
      </c>
      <c r="G343" s="253"/>
      <c r="H343" s="256">
        <v>0.748</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254</v>
      </c>
      <c r="AU343" s="262" t="s">
        <v>89</v>
      </c>
      <c r="AV343" s="13" t="s">
        <v>89</v>
      </c>
      <c r="AW343" s="13" t="s">
        <v>35</v>
      </c>
      <c r="AX343" s="13" t="s">
        <v>80</v>
      </c>
      <c r="AY343" s="262" t="s">
        <v>196</v>
      </c>
    </row>
    <row r="344" s="14" customFormat="1">
      <c r="A344" s="14"/>
      <c r="B344" s="263"/>
      <c r="C344" s="264"/>
      <c r="D344" s="242" t="s">
        <v>254</v>
      </c>
      <c r="E344" s="265" t="s">
        <v>1</v>
      </c>
      <c r="F344" s="266" t="s">
        <v>475</v>
      </c>
      <c r="G344" s="264"/>
      <c r="H344" s="267">
        <v>0.748</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254</v>
      </c>
      <c r="AU344" s="273" t="s">
        <v>89</v>
      </c>
      <c r="AV344" s="14" t="s">
        <v>100</v>
      </c>
      <c r="AW344" s="14" t="s">
        <v>35</v>
      </c>
      <c r="AX344" s="14" t="s">
        <v>80</v>
      </c>
      <c r="AY344" s="273" t="s">
        <v>196</v>
      </c>
    </row>
    <row r="345" s="15" customFormat="1">
      <c r="A345" s="15"/>
      <c r="B345" s="274"/>
      <c r="C345" s="275"/>
      <c r="D345" s="242" t="s">
        <v>254</v>
      </c>
      <c r="E345" s="276" t="s">
        <v>1</v>
      </c>
      <c r="F345" s="277" t="s">
        <v>267</v>
      </c>
      <c r="G345" s="275"/>
      <c r="H345" s="278">
        <v>0.748</v>
      </c>
      <c r="I345" s="279"/>
      <c r="J345" s="275"/>
      <c r="K345" s="275"/>
      <c r="L345" s="280"/>
      <c r="M345" s="281"/>
      <c r="N345" s="282"/>
      <c r="O345" s="282"/>
      <c r="P345" s="282"/>
      <c r="Q345" s="282"/>
      <c r="R345" s="282"/>
      <c r="S345" s="282"/>
      <c r="T345" s="283"/>
      <c r="U345" s="15"/>
      <c r="V345" s="15"/>
      <c r="W345" s="15"/>
      <c r="X345" s="15"/>
      <c r="Y345" s="15"/>
      <c r="Z345" s="15"/>
      <c r="AA345" s="15"/>
      <c r="AB345" s="15"/>
      <c r="AC345" s="15"/>
      <c r="AD345" s="15"/>
      <c r="AE345" s="15"/>
      <c r="AT345" s="284" t="s">
        <v>254</v>
      </c>
      <c r="AU345" s="284" t="s">
        <v>89</v>
      </c>
      <c r="AV345" s="15" t="s">
        <v>113</v>
      </c>
      <c r="AW345" s="15" t="s">
        <v>35</v>
      </c>
      <c r="AX345" s="15" t="s">
        <v>87</v>
      </c>
      <c r="AY345" s="284" t="s">
        <v>196</v>
      </c>
    </row>
    <row r="346" s="2" customFormat="1" ht="33" customHeight="1">
      <c r="A346" s="38"/>
      <c r="B346" s="39"/>
      <c r="C346" s="228" t="s">
        <v>476</v>
      </c>
      <c r="D346" s="228" t="s">
        <v>199</v>
      </c>
      <c r="E346" s="229" t="s">
        <v>477</v>
      </c>
      <c r="F346" s="230" t="s">
        <v>478</v>
      </c>
      <c r="G346" s="231" t="s">
        <v>431</v>
      </c>
      <c r="H346" s="232">
        <v>0.51400000000000001</v>
      </c>
      <c r="I346" s="233"/>
      <c r="J346" s="234">
        <f>ROUND(I346*H346,2)</f>
        <v>0</v>
      </c>
      <c r="K346" s="235"/>
      <c r="L346" s="44"/>
      <c r="M346" s="236" t="s">
        <v>1</v>
      </c>
      <c r="N346" s="237" t="s">
        <v>45</v>
      </c>
      <c r="O346" s="91"/>
      <c r="P346" s="238">
        <f>O346*H346</f>
        <v>0</v>
      </c>
      <c r="Q346" s="238">
        <v>0</v>
      </c>
      <c r="R346" s="238">
        <f>Q346*H346</f>
        <v>0</v>
      </c>
      <c r="S346" s="238">
        <v>0</v>
      </c>
      <c r="T346" s="239">
        <f>S346*H346</f>
        <v>0</v>
      </c>
      <c r="U346" s="38"/>
      <c r="V346" s="38"/>
      <c r="W346" s="38"/>
      <c r="X346" s="38"/>
      <c r="Y346" s="38"/>
      <c r="Z346" s="38"/>
      <c r="AA346" s="38"/>
      <c r="AB346" s="38"/>
      <c r="AC346" s="38"/>
      <c r="AD346" s="38"/>
      <c r="AE346" s="38"/>
      <c r="AR346" s="240" t="s">
        <v>113</v>
      </c>
      <c r="AT346" s="240" t="s">
        <v>199</v>
      </c>
      <c r="AU346" s="240" t="s">
        <v>89</v>
      </c>
      <c r="AY346" s="17" t="s">
        <v>196</v>
      </c>
      <c r="BE346" s="241">
        <f>IF(N346="základní",J346,0)</f>
        <v>0</v>
      </c>
      <c r="BF346" s="241">
        <f>IF(N346="snížená",J346,0)</f>
        <v>0</v>
      </c>
      <c r="BG346" s="241">
        <f>IF(N346="zákl. přenesená",J346,0)</f>
        <v>0</v>
      </c>
      <c r="BH346" s="241">
        <f>IF(N346="sníž. přenesená",J346,0)</f>
        <v>0</v>
      </c>
      <c r="BI346" s="241">
        <f>IF(N346="nulová",J346,0)</f>
        <v>0</v>
      </c>
      <c r="BJ346" s="17" t="s">
        <v>87</v>
      </c>
      <c r="BK346" s="241">
        <f>ROUND(I346*H346,2)</f>
        <v>0</v>
      </c>
      <c r="BL346" s="17" t="s">
        <v>113</v>
      </c>
      <c r="BM346" s="240" t="s">
        <v>479</v>
      </c>
    </row>
    <row r="347" s="2" customFormat="1">
      <c r="A347" s="38"/>
      <c r="B347" s="39"/>
      <c r="C347" s="40"/>
      <c r="D347" s="242" t="s">
        <v>205</v>
      </c>
      <c r="E347" s="40"/>
      <c r="F347" s="243" t="s">
        <v>480</v>
      </c>
      <c r="G347" s="40"/>
      <c r="H347" s="40"/>
      <c r="I347" s="244"/>
      <c r="J347" s="40"/>
      <c r="K347" s="40"/>
      <c r="L347" s="44"/>
      <c r="M347" s="245"/>
      <c r="N347" s="246"/>
      <c r="O347" s="91"/>
      <c r="P347" s="91"/>
      <c r="Q347" s="91"/>
      <c r="R347" s="91"/>
      <c r="S347" s="91"/>
      <c r="T347" s="92"/>
      <c r="U347" s="38"/>
      <c r="V347" s="38"/>
      <c r="W347" s="38"/>
      <c r="X347" s="38"/>
      <c r="Y347" s="38"/>
      <c r="Z347" s="38"/>
      <c r="AA347" s="38"/>
      <c r="AB347" s="38"/>
      <c r="AC347" s="38"/>
      <c r="AD347" s="38"/>
      <c r="AE347" s="38"/>
      <c r="AT347" s="17" t="s">
        <v>205</v>
      </c>
      <c r="AU347" s="17" t="s">
        <v>89</v>
      </c>
    </row>
    <row r="348" s="13" customFormat="1">
      <c r="A348" s="13"/>
      <c r="B348" s="252"/>
      <c r="C348" s="253"/>
      <c r="D348" s="242" t="s">
        <v>254</v>
      </c>
      <c r="E348" s="254" t="s">
        <v>1</v>
      </c>
      <c r="F348" s="255" t="s">
        <v>481</v>
      </c>
      <c r="G348" s="253"/>
      <c r="H348" s="256">
        <v>0.51400000000000001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254</v>
      </c>
      <c r="AU348" s="262" t="s">
        <v>89</v>
      </c>
      <c r="AV348" s="13" t="s">
        <v>89</v>
      </c>
      <c r="AW348" s="13" t="s">
        <v>35</v>
      </c>
      <c r="AX348" s="13" t="s">
        <v>80</v>
      </c>
      <c r="AY348" s="262" t="s">
        <v>196</v>
      </c>
    </row>
    <row r="349" s="14" customFormat="1">
      <c r="A349" s="14"/>
      <c r="B349" s="263"/>
      <c r="C349" s="264"/>
      <c r="D349" s="242" t="s">
        <v>254</v>
      </c>
      <c r="E349" s="265" t="s">
        <v>1</v>
      </c>
      <c r="F349" s="266" t="s">
        <v>445</v>
      </c>
      <c r="G349" s="264"/>
      <c r="H349" s="267">
        <v>0.51400000000000001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254</v>
      </c>
      <c r="AU349" s="273" t="s">
        <v>89</v>
      </c>
      <c r="AV349" s="14" t="s">
        <v>100</v>
      </c>
      <c r="AW349" s="14" t="s">
        <v>35</v>
      </c>
      <c r="AX349" s="14" t="s">
        <v>80</v>
      </c>
      <c r="AY349" s="273" t="s">
        <v>196</v>
      </c>
    </row>
    <row r="350" s="15" customFormat="1">
      <c r="A350" s="15"/>
      <c r="B350" s="274"/>
      <c r="C350" s="275"/>
      <c r="D350" s="242" t="s">
        <v>254</v>
      </c>
      <c r="E350" s="276" t="s">
        <v>1</v>
      </c>
      <c r="F350" s="277" t="s">
        <v>267</v>
      </c>
      <c r="G350" s="275"/>
      <c r="H350" s="278">
        <v>0.51400000000000001</v>
      </c>
      <c r="I350" s="279"/>
      <c r="J350" s="275"/>
      <c r="K350" s="275"/>
      <c r="L350" s="280"/>
      <c r="M350" s="281"/>
      <c r="N350" s="282"/>
      <c r="O350" s="282"/>
      <c r="P350" s="282"/>
      <c r="Q350" s="282"/>
      <c r="R350" s="282"/>
      <c r="S350" s="282"/>
      <c r="T350" s="283"/>
      <c r="U350" s="15"/>
      <c r="V350" s="15"/>
      <c r="W350" s="15"/>
      <c r="X350" s="15"/>
      <c r="Y350" s="15"/>
      <c r="Z350" s="15"/>
      <c r="AA350" s="15"/>
      <c r="AB350" s="15"/>
      <c r="AC350" s="15"/>
      <c r="AD350" s="15"/>
      <c r="AE350" s="15"/>
      <c r="AT350" s="284" t="s">
        <v>254</v>
      </c>
      <c r="AU350" s="284" t="s">
        <v>89</v>
      </c>
      <c r="AV350" s="15" t="s">
        <v>113</v>
      </c>
      <c r="AW350" s="15" t="s">
        <v>35</v>
      </c>
      <c r="AX350" s="15" t="s">
        <v>87</v>
      </c>
      <c r="AY350" s="284" t="s">
        <v>196</v>
      </c>
    </row>
    <row r="351" s="2" customFormat="1" ht="33" customHeight="1">
      <c r="A351" s="38"/>
      <c r="B351" s="39"/>
      <c r="C351" s="228" t="s">
        <v>482</v>
      </c>
      <c r="D351" s="228" t="s">
        <v>199</v>
      </c>
      <c r="E351" s="229" t="s">
        <v>483</v>
      </c>
      <c r="F351" s="230" t="s">
        <v>484</v>
      </c>
      <c r="G351" s="231" t="s">
        <v>431</v>
      </c>
      <c r="H351" s="232">
        <v>84.215999999999994</v>
      </c>
      <c r="I351" s="233"/>
      <c r="J351" s="234">
        <f>ROUND(I351*H351,2)</f>
        <v>0</v>
      </c>
      <c r="K351" s="235"/>
      <c r="L351" s="44"/>
      <c r="M351" s="236" t="s">
        <v>1</v>
      </c>
      <c r="N351" s="237" t="s">
        <v>45</v>
      </c>
      <c r="O351" s="91"/>
      <c r="P351" s="238">
        <f>O351*H351</f>
        <v>0</v>
      </c>
      <c r="Q351" s="238">
        <v>0</v>
      </c>
      <c r="R351" s="238">
        <f>Q351*H351</f>
        <v>0</v>
      </c>
      <c r="S351" s="238">
        <v>0</v>
      </c>
      <c r="T351" s="239">
        <f>S351*H351</f>
        <v>0</v>
      </c>
      <c r="U351" s="38"/>
      <c r="V351" s="38"/>
      <c r="W351" s="38"/>
      <c r="X351" s="38"/>
      <c r="Y351" s="38"/>
      <c r="Z351" s="38"/>
      <c r="AA351" s="38"/>
      <c r="AB351" s="38"/>
      <c r="AC351" s="38"/>
      <c r="AD351" s="38"/>
      <c r="AE351" s="38"/>
      <c r="AR351" s="240" t="s">
        <v>113</v>
      </c>
      <c r="AT351" s="240" t="s">
        <v>199</v>
      </c>
      <c r="AU351" s="240" t="s">
        <v>89</v>
      </c>
      <c r="AY351" s="17" t="s">
        <v>196</v>
      </c>
      <c r="BE351" s="241">
        <f>IF(N351="základní",J351,0)</f>
        <v>0</v>
      </c>
      <c r="BF351" s="241">
        <f>IF(N351="snížená",J351,0)</f>
        <v>0</v>
      </c>
      <c r="BG351" s="241">
        <f>IF(N351="zákl. přenesená",J351,0)</f>
        <v>0</v>
      </c>
      <c r="BH351" s="241">
        <f>IF(N351="sníž. přenesená",J351,0)</f>
        <v>0</v>
      </c>
      <c r="BI351" s="241">
        <f>IF(N351="nulová",J351,0)</f>
        <v>0</v>
      </c>
      <c r="BJ351" s="17" t="s">
        <v>87</v>
      </c>
      <c r="BK351" s="241">
        <f>ROUND(I351*H351,2)</f>
        <v>0</v>
      </c>
      <c r="BL351" s="17" t="s">
        <v>113</v>
      </c>
      <c r="BM351" s="240" t="s">
        <v>485</v>
      </c>
    </row>
    <row r="352" s="2" customFormat="1">
      <c r="A352" s="38"/>
      <c r="B352" s="39"/>
      <c r="C352" s="40"/>
      <c r="D352" s="242" t="s">
        <v>205</v>
      </c>
      <c r="E352" s="40"/>
      <c r="F352" s="243" t="s">
        <v>486</v>
      </c>
      <c r="G352" s="40"/>
      <c r="H352" s="40"/>
      <c r="I352" s="244"/>
      <c r="J352" s="40"/>
      <c r="K352" s="40"/>
      <c r="L352" s="44"/>
      <c r="M352" s="245"/>
      <c r="N352" s="246"/>
      <c r="O352" s="91"/>
      <c r="P352" s="91"/>
      <c r="Q352" s="91"/>
      <c r="R352" s="91"/>
      <c r="S352" s="91"/>
      <c r="T352" s="92"/>
      <c r="U352" s="38"/>
      <c r="V352" s="38"/>
      <c r="W352" s="38"/>
      <c r="X352" s="38"/>
      <c r="Y352" s="38"/>
      <c r="Z352" s="38"/>
      <c r="AA352" s="38"/>
      <c r="AB352" s="38"/>
      <c r="AC352" s="38"/>
      <c r="AD352" s="38"/>
      <c r="AE352" s="38"/>
      <c r="AT352" s="17" t="s">
        <v>205</v>
      </c>
      <c r="AU352" s="17" t="s">
        <v>89</v>
      </c>
    </row>
    <row r="353" s="13" customFormat="1">
      <c r="A353" s="13"/>
      <c r="B353" s="252"/>
      <c r="C353" s="253"/>
      <c r="D353" s="242" t="s">
        <v>254</v>
      </c>
      <c r="E353" s="254" t="s">
        <v>1</v>
      </c>
      <c r="F353" s="255" t="s">
        <v>487</v>
      </c>
      <c r="G353" s="253"/>
      <c r="H353" s="256">
        <v>84.215999999999994</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254</v>
      </c>
      <c r="AU353" s="262" t="s">
        <v>89</v>
      </c>
      <c r="AV353" s="13" t="s">
        <v>89</v>
      </c>
      <c r="AW353" s="13" t="s">
        <v>35</v>
      </c>
      <c r="AX353" s="13" t="s">
        <v>80</v>
      </c>
      <c r="AY353" s="262" t="s">
        <v>196</v>
      </c>
    </row>
    <row r="354" s="14" customFormat="1">
      <c r="A354" s="14"/>
      <c r="B354" s="263"/>
      <c r="C354" s="264"/>
      <c r="D354" s="242" t="s">
        <v>254</v>
      </c>
      <c r="E354" s="265" t="s">
        <v>1</v>
      </c>
      <c r="F354" s="266" t="s">
        <v>445</v>
      </c>
      <c r="G354" s="264"/>
      <c r="H354" s="267">
        <v>84.215999999999994</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254</v>
      </c>
      <c r="AU354" s="273" t="s">
        <v>89</v>
      </c>
      <c r="AV354" s="14" t="s">
        <v>100</v>
      </c>
      <c r="AW354" s="14" t="s">
        <v>35</v>
      </c>
      <c r="AX354" s="14" t="s">
        <v>80</v>
      </c>
      <c r="AY354" s="273" t="s">
        <v>196</v>
      </c>
    </row>
    <row r="355" s="15" customFormat="1">
      <c r="A355" s="15"/>
      <c r="B355" s="274"/>
      <c r="C355" s="275"/>
      <c r="D355" s="242" t="s">
        <v>254</v>
      </c>
      <c r="E355" s="276" t="s">
        <v>1</v>
      </c>
      <c r="F355" s="277" t="s">
        <v>267</v>
      </c>
      <c r="G355" s="275"/>
      <c r="H355" s="278">
        <v>84.215999999999994</v>
      </c>
      <c r="I355" s="279"/>
      <c r="J355" s="275"/>
      <c r="K355" s="275"/>
      <c r="L355" s="280"/>
      <c r="M355" s="281"/>
      <c r="N355" s="282"/>
      <c r="O355" s="282"/>
      <c r="P355" s="282"/>
      <c r="Q355" s="282"/>
      <c r="R355" s="282"/>
      <c r="S355" s="282"/>
      <c r="T355" s="283"/>
      <c r="U355" s="15"/>
      <c r="V355" s="15"/>
      <c r="W355" s="15"/>
      <c r="X355" s="15"/>
      <c r="Y355" s="15"/>
      <c r="Z355" s="15"/>
      <c r="AA355" s="15"/>
      <c r="AB355" s="15"/>
      <c r="AC355" s="15"/>
      <c r="AD355" s="15"/>
      <c r="AE355" s="15"/>
      <c r="AT355" s="284" t="s">
        <v>254</v>
      </c>
      <c r="AU355" s="284" t="s">
        <v>89</v>
      </c>
      <c r="AV355" s="15" t="s">
        <v>113</v>
      </c>
      <c r="AW355" s="15" t="s">
        <v>35</v>
      </c>
      <c r="AX355" s="15" t="s">
        <v>87</v>
      </c>
      <c r="AY355" s="284" t="s">
        <v>196</v>
      </c>
    </row>
    <row r="356" s="2" customFormat="1" ht="33" customHeight="1">
      <c r="A356" s="38"/>
      <c r="B356" s="39"/>
      <c r="C356" s="228" t="s">
        <v>488</v>
      </c>
      <c r="D356" s="228" t="s">
        <v>199</v>
      </c>
      <c r="E356" s="229" t="s">
        <v>489</v>
      </c>
      <c r="F356" s="230" t="s">
        <v>490</v>
      </c>
      <c r="G356" s="231" t="s">
        <v>431</v>
      </c>
      <c r="H356" s="232">
        <v>40.031999999999996</v>
      </c>
      <c r="I356" s="233"/>
      <c r="J356" s="234">
        <f>ROUND(I356*H356,2)</f>
        <v>0</v>
      </c>
      <c r="K356" s="235"/>
      <c r="L356" s="44"/>
      <c r="M356" s="236" t="s">
        <v>1</v>
      </c>
      <c r="N356" s="237" t="s">
        <v>45</v>
      </c>
      <c r="O356" s="91"/>
      <c r="P356" s="238">
        <f>O356*H356</f>
        <v>0</v>
      </c>
      <c r="Q356" s="238">
        <v>0</v>
      </c>
      <c r="R356" s="238">
        <f>Q356*H356</f>
        <v>0</v>
      </c>
      <c r="S356" s="238">
        <v>0</v>
      </c>
      <c r="T356" s="239">
        <f>S356*H356</f>
        <v>0</v>
      </c>
      <c r="U356" s="38"/>
      <c r="V356" s="38"/>
      <c r="W356" s="38"/>
      <c r="X356" s="38"/>
      <c r="Y356" s="38"/>
      <c r="Z356" s="38"/>
      <c r="AA356" s="38"/>
      <c r="AB356" s="38"/>
      <c r="AC356" s="38"/>
      <c r="AD356" s="38"/>
      <c r="AE356" s="38"/>
      <c r="AR356" s="240" t="s">
        <v>113</v>
      </c>
      <c r="AT356" s="240" t="s">
        <v>199</v>
      </c>
      <c r="AU356" s="240" t="s">
        <v>89</v>
      </c>
      <c r="AY356" s="17" t="s">
        <v>196</v>
      </c>
      <c r="BE356" s="241">
        <f>IF(N356="základní",J356,0)</f>
        <v>0</v>
      </c>
      <c r="BF356" s="241">
        <f>IF(N356="snížená",J356,0)</f>
        <v>0</v>
      </c>
      <c r="BG356" s="241">
        <f>IF(N356="zákl. přenesená",J356,0)</f>
        <v>0</v>
      </c>
      <c r="BH356" s="241">
        <f>IF(N356="sníž. přenesená",J356,0)</f>
        <v>0</v>
      </c>
      <c r="BI356" s="241">
        <f>IF(N356="nulová",J356,0)</f>
        <v>0</v>
      </c>
      <c r="BJ356" s="17" t="s">
        <v>87</v>
      </c>
      <c r="BK356" s="241">
        <f>ROUND(I356*H356,2)</f>
        <v>0</v>
      </c>
      <c r="BL356" s="17" t="s">
        <v>113</v>
      </c>
      <c r="BM356" s="240" t="s">
        <v>491</v>
      </c>
    </row>
    <row r="357" s="2" customFormat="1">
      <c r="A357" s="38"/>
      <c r="B357" s="39"/>
      <c r="C357" s="40"/>
      <c r="D357" s="242" t="s">
        <v>205</v>
      </c>
      <c r="E357" s="40"/>
      <c r="F357" s="243" t="s">
        <v>492</v>
      </c>
      <c r="G357" s="40"/>
      <c r="H357" s="40"/>
      <c r="I357" s="244"/>
      <c r="J357" s="40"/>
      <c r="K357" s="40"/>
      <c r="L357" s="44"/>
      <c r="M357" s="245"/>
      <c r="N357" s="246"/>
      <c r="O357" s="91"/>
      <c r="P357" s="91"/>
      <c r="Q357" s="91"/>
      <c r="R357" s="91"/>
      <c r="S357" s="91"/>
      <c r="T357" s="92"/>
      <c r="U357" s="38"/>
      <c r="V357" s="38"/>
      <c r="W357" s="38"/>
      <c r="X357" s="38"/>
      <c r="Y357" s="38"/>
      <c r="Z357" s="38"/>
      <c r="AA357" s="38"/>
      <c r="AB357" s="38"/>
      <c r="AC357" s="38"/>
      <c r="AD357" s="38"/>
      <c r="AE357" s="38"/>
      <c r="AT357" s="17" t="s">
        <v>205</v>
      </c>
      <c r="AU357" s="17" t="s">
        <v>89</v>
      </c>
    </row>
    <row r="358" s="13" customFormat="1">
      <c r="A358" s="13"/>
      <c r="B358" s="252"/>
      <c r="C358" s="253"/>
      <c r="D358" s="242" t="s">
        <v>254</v>
      </c>
      <c r="E358" s="254" t="s">
        <v>1</v>
      </c>
      <c r="F358" s="255" t="s">
        <v>493</v>
      </c>
      <c r="G358" s="253"/>
      <c r="H358" s="256">
        <v>40.031999999999996</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254</v>
      </c>
      <c r="AU358" s="262" t="s">
        <v>89</v>
      </c>
      <c r="AV358" s="13" t="s">
        <v>89</v>
      </c>
      <c r="AW358" s="13" t="s">
        <v>35</v>
      </c>
      <c r="AX358" s="13" t="s">
        <v>80</v>
      </c>
      <c r="AY358" s="262" t="s">
        <v>196</v>
      </c>
    </row>
    <row r="359" s="14" customFormat="1">
      <c r="A359" s="14"/>
      <c r="B359" s="263"/>
      <c r="C359" s="264"/>
      <c r="D359" s="242" t="s">
        <v>254</v>
      </c>
      <c r="E359" s="265" t="s">
        <v>1</v>
      </c>
      <c r="F359" s="266" t="s">
        <v>445</v>
      </c>
      <c r="G359" s="264"/>
      <c r="H359" s="267">
        <v>40.031999999999996</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254</v>
      </c>
      <c r="AU359" s="273" t="s">
        <v>89</v>
      </c>
      <c r="AV359" s="14" t="s">
        <v>100</v>
      </c>
      <c r="AW359" s="14" t="s">
        <v>35</v>
      </c>
      <c r="AX359" s="14" t="s">
        <v>80</v>
      </c>
      <c r="AY359" s="273" t="s">
        <v>196</v>
      </c>
    </row>
    <row r="360" s="15" customFormat="1">
      <c r="A360" s="15"/>
      <c r="B360" s="274"/>
      <c r="C360" s="275"/>
      <c r="D360" s="242" t="s">
        <v>254</v>
      </c>
      <c r="E360" s="276" t="s">
        <v>1</v>
      </c>
      <c r="F360" s="277" t="s">
        <v>267</v>
      </c>
      <c r="G360" s="275"/>
      <c r="H360" s="278">
        <v>40.031999999999996</v>
      </c>
      <c r="I360" s="279"/>
      <c r="J360" s="275"/>
      <c r="K360" s="275"/>
      <c r="L360" s="280"/>
      <c r="M360" s="281"/>
      <c r="N360" s="282"/>
      <c r="O360" s="282"/>
      <c r="P360" s="282"/>
      <c r="Q360" s="282"/>
      <c r="R360" s="282"/>
      <c r="S360" s="282"/>
      <c r="T360" s="283"/>
      <c r="U360" s="15"/>
      <c r="V360" s="15"/>
      <c r="W360" s="15"/>
      <c r="X360" s="15"/>
      <c r="Y360" s="15"/>
      <c r="Z360" s="15"/>
      <c r="AA360" s="15"/>
      <c r="AB360" s="15"/>
      <c r="AC360" s="15"/>
      <c r="AD360" s="15"/>
      <c r="AE360" s="15"/>
      <c r="AT360" s="284" t="s">
        <v>254</v>
      </c>
      <c r="AU360" s="284" t="s">
        <v>89</v>
      </c>
      <c r="AV360" s="15" t="s">
        <v>113</v>
      </c>
      <c r="AW360" s="15" t="s">
        <v>35</v>
      </c>
      <c r="AX360" s="15" t="s">
        <v>87</v>
      </c>
      <c r="AY360" s="284" t="s">
        <v>196</v>
      </c>
    </row>
    <row r="361" s="2" customFormat="1" ht="44.25" customHeight="1">
      <c r="A361" s="38"/>
      <c r="B361" s="39"/>
      <c r="C361" s="228" t="s">
        <v>494</v>
      </c>
      <c r="D361" s="228" t="s">
        <v>199</v>
      </c>
      <c r="E361" s="229" t="s">
        <v>495</v>
      </c>
      <c r="F361" s="230" t="s">
        <v>496</v>
      </c>
      <c r="G361" s="231" t="s">
        <v>431</v>
      </c>
      <c r="H361" s="232">
        <v>81.075999999999993</v>
      </c>
      <c r="I361" s="233"/>
      <c r="J361" s="234">
        <f>ROUND(I361*H361,2)</f>
        <v>0</v>
      </c>
      <c r="K361" s="235"/>
      <c r="L361" s="44"/>
      <c r="M361" s="236" t="s">
        <v>1</v>
      </c>
      <c r="N361" s="237" t="s">
        <v>45</v>
      </c>
      <c r="O361" s="91"/>
      <c r="P361" s="238">
        <f>O361*H361</f>
        <v>0</v>
      </c>
      <c r="Q361" s="238">
        <v>0</v>
      </c>
      <c r="R361" s="238">
        <f>Q361*H361</f>
        <v>0</v>
      </c>
      <c r="S361" s="238">
        <v>0</v>
      </c>
      <c r="T361" s="239">
        <f>S361*H361</f>
        <v>0</v>
      </c>
      <c r="U361" s="38"/>
      <c r="V361" s="38"/>
      <c r="W361" s="38"/>
      <c r="X361" s="38"/>
      <c r="Y361" s="38"/>
      <c r="Z361" s="38"/>
      <c r="AA361" s="38"/>
      <c r="AB361" s="38"/>
      <c r="AC361" s="38"/>
      <c r="AD361" s="38"/>
      <c r="AE361" s="38"/>
      <c r="AR361" s="240" t="s">
        <v>113</v>
      </c>
      <c r="AT361" s="240" t="s">
        <v>199</v>
      </c>
      <c r="AU361" s="240" t="s">
        <v>89</v>
      </c>
      <c r="AY361" s="17" t="s">
        <v>196</v>
      </c>
      <c r="BE361" s="241">
        <f>IF(N361="základní",J361,0)</f>
        <v>0</v>
      </c>
      <c r="BF361" s="241">
        <f>IF(N361="snížená",J361,0)</f>
        <v>0</v>
      </c>
      <c r="BG361" s="241">
        <f>IF(N361="zákl. přenesená",J361,0)</f>
        <v>0</v>
      </c>
      <c r="BH361" s="241">
        <f>IF(N361="sníž. přenesená",J361,0)</f>
        <v>0</v>
      </c>
      <c r="BI361" s="241">
        <f>IF(N361="nulová",J361,0)</f>
        <v>0</v>
      </c>
      <c r="BJ361" s="17" t="s">
        <v>87</v>
      </c>
      <c r="BK361" s="241">
        <f>ROUND(I361*H361,2)</f>
        <v>0</v>
      </c>
      <c r="BL361" s="17" t="s">
        <v>113</v>
      </c>
      <c r="BM361" s="240" t="s">
        <v>497</v>
      </c>
    </row>
    <row r="362" s="2" customFormat="1">
      <c r="A362" s="38"/>
      <c r="B362" s="39"/>
      <c r="C362" s="40"/>
      <c r="D362" s="242" t="s">
        <v>205</v>
      </c>
      <c r="E362" s="40"/>
      <c r="F362" s="243" t="s">
        <v>498</v>
      </c>
      <c r="G362" s="40"/>
      <c r="H362" s="40"/>
      <c r="I362" s="244"/>
      <c r="J362" s="40"/>
      <c r="K362" s="40"/>
      <c r="L362" s="44"/>
      <c r="M362" s="245"/>
      <c r="N362" s="246"/>
      <c r="O362" s="91"/>
      <c r="P362" s="91"/>
      <c r="Q362" s="91"/>
      <c r="R362" s="91"/>
      <c r="S362" s="91"/>
      <c r="T362" s="92"/>
      <c r="U362" s="38"/>
      <c r="V362" s="38"/>
      <c r="W362" s="38"/>
      <c r="X362" s="38"/>
      <c r="Y362" s="38"/>
      <c r="Z362" s="38"/>
      <c r="AA362" s="38"/>
      <c r="AB362" s="38"/>
      <c r="AC362" s="38"/>
      <c r="AD362" s="38"/>
      <c r="AE362" s="38"/>
      <c r="AT362" s="17" t="s">
        <v>205</v>
      </c>
      <c r="AU362" s="17" t="s">
        <v>89</v>
      </c>
    </row>
    <row r="363" s="13" customFormat="1">
      <c r="A363" s="13"/>
      <c r="B363" s="252"/>
      <c r="C363" s="253"/>
      <c r="D363" s="242" t="s">
        <v>254</v>
      </c>
      <c r="E363" s="254" t="s">
        <v>1</v>
      </c>
      <c r="F363" s="255" t="s">
        <v>499</v>
      </c>
      <c r="G363" s="253"/>
      <c r="H363" s="256">
        <v>81.075999999999993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254</v>
      </c>
      <c r="AU363" s="262" t="s">
        <v>89</v>
      </c>
      <c r="AV363" s="13" t="s">
        <v>89</v>
      </c>
      <c r="AW363" s="13" t="s">
        <v>35</v>
      </c>
      <c r="AX363" s="13" t="s">
        <v>80</v>
      </c>
      <c r="AY363" s="262" t="s">
        <v>196</v>
      </c>
    </row>
    <row r="364" s="14" customFormat="1">
      <c r="A364" s="14"/>
      <c r="B364" s="263"/>
      <c r="C364" s="264"/>
      <c r="D364" s="242" t="s">
        <v>254</v>
      </c>
      <c r="E364" s="265" t="s">
        <v>1</v>
      </c>
      <c r="F364" s="266" t="s">
        <v>500</v>
      </c>
      <c r="G364" s="264"/>
      <c r="H364" s="267">
        <v>81.075999999999993</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254</v>
      </c>
      <c r="AU364" s="273" t="s">
        <v>89</v>
      </c>
      <c r="AV364" s="14" t="s">
        <v>100</v>
      </c>
      <c r="AW364" s="14" t="s">
        <v>35</v>
      </c>
      <c r="AX364" s="14" t="s">
        <v>80</v>
      </c>
      <c r="AY364" s="273" t="s">
        <v>196</v>
      </c>
    </row>
    <row r="365" s="15" customFormat="1">
      <c r="A365" s="15"/>
      <c r="B365" s="274"/>
      <c r="C365" s="275"/>
      <c r="D365" s="242" t="s">
        <v>254</v>
      </c>
      <c r="E365" s="276" t="s">
        <v>1</v>
      </c>
      <c r="F365" s="277" t="s">
        <v>267</v>
      </c>
      <c r="G365" s="275"/>
      <c r="H365" s="278">
        <v>81.075999999999993</v>
      </c>
      <c r="I365" s="279"/>
      <c r="J365" s="275"/>
      <c r="K365" s="275"/>
      <c r="L365" s="280"/>
      <c r="M365" s="281"/>
      <c r="N365" s="282"/>
      <c r="O365" s="282"/>
      <c r="P365" s="282"/>
      <c r="Q365" s="282"/>
      <c r="R365" s="282"/>
      <c r="S365" s="282"/>
      <c r="T365" s="283"/>
      <c r="U365" s="15"/>
      <c r="V365" s="15"/>
      <c r="W365" s="15"/>
      <c r="X365" s="15"/>
      <c r="Y365" s="15"/>
      <c r="Z365" s="15"/>
      <c r="AA365" s="15"/>
      <c r="AB365" s="15"/>
      <c r="AC365" s="15"/>
      <c r="AD365" s="15"/>
      <c r="AE365" s="15"/>
      <c r="AT365" s="284" t="s">
        <v>254</v>
      </c>
      <c r="AU365" s="284" t="s">
        <v>89</v>
      </c>
      <c r="AV365" s="15" t="s">
        <v>113</v>
      </c>
      <c r="AW365" s="15" t="s">
        <v>35</v>
      </c>
      <c r="AX365" s="15" t="s">
        <v>87</v>
      </c>
      <c r="AY365" s="284" t="s">
        <v>196</v>
      </c>
    </row>
    <row r="366" s="12" customFormat="1" ht="25.92" customHeight="1">
      <c r="A366" s="12"/>
      <c r="B366" s="212"/>
      <c r="C366" s="213"/>
      <c r="D366" s="214" t="s">
        <v>79</v>
      </c>
      <c r="E366" s="215" t="s">
        <v>501</v>
      </c>
      <c r="F366" s="215" t="s">
        <v>502</v>
      </c>
      <c r="G366" s="213"/>
      <c r="H366" s="213"/>
      <c r="I366" s="216"/>
      <c r="J366" s="217">
        <f>BK366</f>
        <v>0</v>
      </c>
      <c r="K366" s="213"/>
      <c r="L366" s="218"/>
      <c r="M366" s="219"/>
      <c r="N366" s="220"/>
      <c r="O366" s="220"/>
      <c r="P366" s="221">
        <f>P367+P381+P389+P420+P434+P449+P454</f>
        <v>0</v>
      </c>
      <c r="Q366" s="220"/>
      <c r="R366" s="221">
        <f>R367+R381+R389+R420+R434+R449+R454</f>
        <v>0.15764</v>
      </c>
      <c r="S366" s="220"/>
      <c r="T366" s="222">
        <f>T367+T381+T389+T420+T434+T449+T454</f>
        <v>9.6846549000000017</v>
      </c>
      <c r="U366" s="12"/>
      <c r="V366" s="12"/>
      <c r="W366" s="12"/>
      <c r="X366" s="12"/>
      <c r="Y366" s="12"/>
      <c r="Z366" s="12"/>
      <c r="AA366" s="12"/>
      <c r="AB366" s="12"/>
      <c r="AC366" s="12"/>
      <c r="AD366" s="12"/>
      <c r="AE366" s="12"/>
      <c r="AR366" s="223" t="s">
        <v>89</v>
      </c>
      <c r="AT366" s="224" t="s">
        <v>79</v>
      </c>
      <c r="AU366" s="224" t="s">
        <v>80</v>
      </c>
      <c r="AY366" s="223" t="s">
        <v>196</v>
      </c>
      <c r="BK366" s="225">
        <f>BK367+BK381+BK389+BK420+BK434+BK449+BK454</f>
        <v>0</v>
      </c>
    </row>
    <row r="367" s="12" customFormat="1" ht="22.8" customHeight="1">
      <c r="A367" s="12"/>
      <c r="B367" s="212"/>
      <c r="C367" s="213"/>
      <c r="D367" s="214" t="s">
        <v>79</v>
      </c>
      <c r="E367" s="226" t="s">
        <v>503</v>
      </c>
      <c r="F367" s="226" t="s">
        <v>504</v>
      </c>
      <c r="G367" s="213"/>
      <c r="H367" s="213"/>
      <c r="I367" s="216"/>
      <c r="J367" s="227">
        <f>BK367</f>
        <v>0</v>
      </c>
      <c r="K367" s="213"/>
      <c r="L367" s="218"/>
      <c r="M367" s="219"/>
      <c r="N367" s="220"/>
      <c r="O367" s="220"/>
      <c r="P367" s="221">
        <f>SUM(P368:P380)</f>
        <v>0</v>
      </c>
      <c r="Q367" s="220"/>
      <c r="R367" s="221">
        <f>SUM(R368:R380)</f>
        <v>0</v>
      </c>
      <c r="S367" s="220"/>
      <c r="T367" s="222">
        <f>SUM(T368:T380)</f>
        <v>2.5408000000000004</v>
      </c>
      <c r="U367" s="12"/>
      <c r="V367" s="12"/>
      <c r="W367" s="12"/>
      <c r="X367" s="12"/>
      <c r="Y367" s="12"/>
      <c r="Z367" s="12"/>
      <c r="AA367" s="12"/>
      <c r="AB367" s="12"/>
      <c r="AC367" s="12"/>
      <c r="AD367" s="12"/>
      <c r="AE367" s="12"/>
      <c r="AR367" s="223" t="s">
        <v>89</v>
      </c>
      <c r="AT367" s="224" t="s">
        <v>79</v>
      </c>
      <c r="AU367" s="224" t="s">
        <v>87</v>
      </c>
      <c r="AY367" s="223" t="s">
        <v>196</v>
      </c>
      <c r="BK367" s="225">
        <f>SUM(BK368:BK380)</f>
        <v>0</v>
      </c>
    </row>
    <row r="368" s="2" customFormat="1" ht="16.5" customHeight="1">
      <c r="A368" s="38"/>
      <c r="B368" s="39"/>
      <c r="C368" s="228" t="s">
        <v>505</v>
      </c>
      <c r="D368" s="228" t="s">
        <v>199</v>
      </c>
      <c r="E368" s="229" t="s">
        <v>506</v>
      </c>
      <c r="F368" s="230" t="s">
        <v>507</v>
      </c>
      <c r="G368" s="231" t="s">
        <v>251</v>
      </c>
      <c r="H368" s="232">
        <v>635.20000000000005</v>
      </c>
      <c r="I368" s="233"/>
      <c r="J368" s="234">
        <f>ROUND(I368*H368,2)</f>
        <v>0</v>
      </c>
      <c r="K368" s="235"/>
      <c r="L368" s="44"/>
      <c r="M368" s="236" t="s">
        <v>1</v>
      </c>
      <c r="N368" s="237" t="s">
        <v>45</v>
      </c>
      <c r="O368" s="91"/>
      <c r="P368" s="238">
        <f>O368*H368</f>
        <v>0</v>
      </c>
      <c r="Q368" s="238">
        <v>0</v>
      </c>
      <c r="R368" s="238">
        <f>Q368*H368</f>
        <v>0</v>
      </c>
      <c r="S368" s="238">
        <v>0.0040000000000000001</v>
      </c>
      <c r="T368" s="239">
        <f>S368*H368</f>
        <v>2.5408000000000004</v>
      </c>
      <c r="U368" s="38"/>
      <c r="V368" s="38"/>
      <c r="W368" s="38"/>
      <c r="X368" s="38"/>
      <c r="Y368" s="38"/>
      <c r="Z368" s="38"/>
      <c r="AA368" s="38"/>
      <c r="AB368" s="38"/>
      <c r="AC368" s="38"/>
      <c r="AD368" s="38"/>
      <c r="AE368" s="38"/>
      <c r="AR368" s="240" t="s">
        <v>405</v>
      </c>
      <c r="AT368" s="240" t="s">
        <v>199</v>
      </c>
      <c r="AU368" s="240" t="s">
        <v>89</v>
      </c>
      <c r="AY368" s="17" t="s">
        <v>196</v>
      </c>
      <c r="BE368" s="241">
        <f>IF(N368="základní",J368,0)</f>
        <v>0</v>
      </c>
      <c r="BF368" s="241">
        <f>IF(N368="snížená",J368,0)</f>
        <v>0</v>
      </c>
      <c r="BG368" s="241">
        <f>IF(N368="zákl. přenesená",J368,0)</f>
        <v>0</v>
      </c>
      <c r="BH368" s="241">
        <f>IF(N368="sníž. přenesená",J368,0)</f>
        <v>0</v>
      </c>
      <c r="BI368" s="241">
        <f>IF(N368="nulová",J368,0)</f>
        <v>0</v>
      </c>
      <c r="BJ368" s="17" t="s">
        <v>87</v>
      </c>
      <c r="BK368" s="241">
        <f>ROUND(I368*H368,2)</f>
        <v>0</v>
      </c>
      <c r="BL368" s="17" t="s">
        <v>405</v>
      </c>
      <c r="BM368" s="240" t="s">
        <v>508</v>
      </c>
    </row>
    <row r="369" s="2" customFormat="1">
      <c r="A369" s="38"/>
      <c r="B369" s="39"/>
      <c r="C369" s="40"/>
      <c r="D369" s="242" t="s">
        <v>205</v>
      </c>
      <c r="E369" s="40"/>
      <c r="F369" s="243" t="s">
        <v>509</v>
      </c>
      <c r="G369" s="40"/>
      <c r="H369" s="40"/>
      <c r="I369" s="244"/>
      <c r="J369" s="40"/>
      <c r="K369" s="40"/>
      <c r="L369" s="44"/>
      <c r="M369" s="245"/>
      <c r="N369" s="246"/>
      <c r="O369" s="91"/>
      <c r="P369" s="91"/>
      <c r="Q369" s="91"/>
      <c r="R369" s="91"/>
      <c r="S369" s="91"/>
      <c r="T369" s="92"/>
      <c r="U369" s="38"/>
      <c r="V369" s="38"/>
      <c r="W369" s="38"/>
      <c r="X369" s="38"/>
      <c r="Y369" s="38"/>
      <c r="Z369" s="38"/>
      <c r="AA369" s="38"/>
      <c r="AB369" s="38"/>
      <c r="AC369" s="38"/>
      <c r="AD369" s="38"/>
      <c r="AE369" s="38"/>
      <c r="AT369" s="17" t="s">
        <v>205</v>
      </c>
      <c r="AU369" s="17" t="s">
        <v>89</v>
      </c>
    </row>
    <row r="370" s="13" customFormat="1">
      <c r="A370" s="13"/>
      <c r="B370" s="252"/>
      <c r="C370" s="253"/>
      <c r="D370" s="242" t="s">
        <v>254</v>
      </c>
      <c r="E370" s="254" t="s">
        <v>1</v>
      </c>
      <c r="F370" s="255" t="s">
        <v>510</v>
      </c>
      <c r="G370" s="253"/>
      <c r="H370" s="256">
        <v>30.199999999999999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254</v>
      </c>
      <c r="AU370" s="262" t="s">
        <v>89</v>
      </c>
      <c r="AV370" s="13" t="s">
        <v>89</v>
      </c>
      <c r="AW370" s="13" t="s">
        <v>35</v>
      </c>
      <c r="AX370" s="13" t="s">
        <v>80</v>
      </c>
      <c r="AY370" s="262" t="s">
        <v>196</v>
      </c>
    </row>
    <row r="371" s="14" customFormat="1">
      <c r="A371" s="14"/>
      <c r="B371" s="263"/>
      <c r="C371" s="264"/>
      <c r="D371" s="242" t="s">
        <v>254</v>
      </c>
      <c r="E371" s="265" t="s">
        <v>1</v>
      </c>
      <c r="F371" s="266" t="s">
        <v>511</v>
      </c>
      <c r="G371" s="264"/>
      <c r="H371" s="267">
        <v>30.199999999999999</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254</v>
      </c>
      <c r="AU371" s="273" t="s">
        <v>89</v>
      </c>
      <c r="AV371" s="14" t="s">
        <v>100</v>
      </c>
      <c r="AW371" s="14" t="s">
        <v>35</v>
      </c>
      <c r="AX371" s="14" t="s">
        <v>80</v>
      </c>
      <c r="AY371" s="273" t="s">
        <v>196</v>
      </c>
    </row>
    <row r="372" s="13" customFormat="1">
      <c r="A372" s="13"/>
      <c r="B372" s="252"/>
      <c r="C372" s="253"/>
      <c r="D372" s="242" t="s">
        <v>254</v>
      </c>
      <c r="E372" s="254" t="s">
        <v>1</v>
      </c>
      <c r="F372" s="255" t="s">
        <v>512</v>
      </c>
      <c r="G372" s="253"/>
      <c r="H372" s="256">
        <v>25.5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254</v>
      </c>
      <c r="AU372" s="262" t="s">
        <v>89</v>
      </c>
      <c r="AV372" s="13" t="s">
        <v>89</v>
      </c>
      <c r="AW372" s="13" t="s">
        <v>35</v>
      </c>
      <c r="AX372" s="13" t="s">
        <v>80</v>
      </c>
      <c r="AY372" s="262" t="s">
        <v>196</v>
      </c>
    </row>
    <row r="373" s="14" customFormat="1">
      <c r="A373" s="14"/>
      <c r="B373" s="263"/>
      <c r="C373" s="264"/>
      <c r="D373" s="242" t="s">
        <v>254</v>
      </c>
      <c r="E373" s="265" t="s">
        <v>1</v>
      </c>
      <c r="F373" s="266" t="s">
        <v>280</v>
      </c>
      <c r="G373" s="264"/>
      <c r="H373" s="267">
        <v>25.5</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254</v>
      </c>
      <c r="AU373" s="273" t="s">
        <v>89</v>
      </c>
      <c r="AV373" s="14" t="s">
        <v>100</v>
      </c>
      <c r="AW373" s="14" t="s">
        <v>35</v>
      </c>
      <c r="AX373" s="14" t="s">
        <v>80</v>
      </c>
      <c r="AY373" s="273" t="s">
        <v>196</v>
      </c>
    </row>
    <row r="374" s="13" customFormat="1">
      <c r="A374" s="13"/>
      <c r="B374" s="252"/>
      <c r="C374" s="253"/>
      <c r="D374" s="242" t="s">
        <v>254</v>
      </c>
      <c r="E374" s="254" t="s">
        <v>1</v>
      </c>
      <c r="F374" s="255" t="s">
        <v>512</v>
      </c>
      <c r="G374" s="253"/>
      <c r="H374" s="256">
        <v>25.5</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254</v>
      </c>
      <c r="AU374" s="262" t="s">
        <v>89</v>
      </c>
      <c r="AV374" s="13" t="s">
        <v>89</v>
      </c>
      <c r="AW374" s="13" t="s">
        <v>35</v>
      </c>
      <c r="AX374" s="13" t="s">
        <v>80</v>
      </c>
      <c r="AY374" s="262" t="s">
        <v>196</v>
      </c>
    </row>
    <row r="375" s="14" customFormat="1">
      <c r="A375" s="14"/>
      <c r="B375" s="263"/>
      <c r="C375" s="264"/>
      <c r="D375" s="242" t="s">
        <v>254</v>
      </c>
      <c r="E375" s="265" t="s">
        <v>1</v>
      </c>
      <c r="F375" s="266" t="s">
        <v>513</v>
      </c>
      <c r="G375" s="264"/>
      <c r="H375" s="267">
        <v>25.5</v>
      </c>
      <c r="I375" s="268"/>
      <c r="J375" s="264"/>
      <c r="K375" s="264"/>
      <c r="L375" s="269"/>
      <c r="M375" s="270"/>
      <c r="N375" s="271"/>
      <c r="O375" s="271"/>
      <c r="P375" s="271"/>
      <c r="Q375" s="271"/>
      <c r="R375" s="271"/>
      <c r="S375" s="271"/>
      <c r="T375" s="272"/>
      <c r="U375" s="14"/>
      <c r="V375" s="14"/>
      <c r="W375" s="14"/>
      <c r="X375" s="14"/>
      <c r="Y375" s="14"/>
      <c r="Z375" s="14"/>
      <c r="AA375" s="14"/>
      <c r="AB375" s="14"/>
      <c r="AC375" s="14"/>
      <c r="AD375" s="14"/>
      <c r="AE375" s="14"/>
      <c r="AT375" s="273" t="s">
        <v>254</v>
      </c>
      <c r="AU375" s="273" t="s">
        <v>89</v>
      </c>
      <c r="AV375" s="14" t="s">
        <v>100</v>
      </c>
      <c r="AW375" s="14" t="s">
        <v>35</v>
      </c>
      <c r="AX375" s="14" t="s">
        <v>80</v>
      </c>
      <c r="AY375" s="273" t="s">
        <v>196</v>
      </c>
    </row>
    <row r="376" s="13" customFormat="1">
      <c r="A376" s="13"/>
      <c r="B376" s="252"/>
      <c r="C376" s="253"/>
      <c r="D376" s="242" t="s">
        <v>254</v>
      </c>
      <c r="E376" s="254" t="s">
        <v>1</v>
      </c>
      <c r="F376" s="255" t="s">
        <v>514</v>
      </c>
      <c r="G376" s="253"/>
      <c r="H376" s="256">
        <v>30.5</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254</v>
      </c>
      <c r="AU376" s="262" t="s">
        <v>89</v>
      </c>
      <c r="AV376" s="13" t="s">
        <v>89</v>
      </c>
      <c r="AW376" s="13" t="s">
        <v>35</v>
      </c>
      <c r="AX376" s="13" t="s">
        <v>80</v>
      </c>
      <c r="AY376" s="262" t="s">
        <v>196</v>
      </c>
    </row>
    <row r="377" s="14" customFormat="1">
      <c r="A377" s="14"/>
      <c r="B377" s="263"/>
      <c r="C377" s="264"/>
      <c r="D377" s="242" t="s">
        <v>254</v>
      </c>
      <c r="E377" s="265" t="s">
        <v>1</v>
      </c>
      <c r="F377" s="266" t="s">
        <v>264</v>
      </c>
      <c r="G377" s="264"/>
      <c r="H377" s="267">
        <v>30.5</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254</v>
      </c>
      <c r="AU377" s="273" t="s">
        <v>89</v>
      </c>
      <c r="AV377" s="14" t="s">
        <v>100</v>
      </c>
      <c r="AW377" s="14" t="s">
        <v>35</v>
      </c>
      <c r="AX377" s="14" t="s">
        <v>80</v>
      </c>
      <c r="AY377" s="273" t="s">
        <v>196</v>
      </c>
    </row>
    <row r="378" s="13" customFormat="1">
      <c r="A378" s="13"/>
      <c r="B378" s="252"/>
      <c r="C378" s="253"/>
      <c r="D378" s="242" t="s">
        <v>254</v>
      </c>
      <c r="E378" s="254" t="s">
        <v>1</v>
      </c>
      <c r="F378" s="255" t="s">
        <v>515</v>
      </c>
      <c r="G378" s="253"/>
      <c r="H378" s="256">
        <v>523.5</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254</v>
      </c>
      <c r="AU378" s="262" t="s">
        <v>89</v>
      </c>
      <c r="AV378" s="13" t="s">
        <v>89</v>
      </c>
      <c r="AW378" s="13" t="s">
        <v>35</v>
      </c>
      <c r="AX378" s="13" t="s">
        <v>80</v>
      </c>
      <c r="AY378" s="262" t="s">
        <v>196</v>
      </c>
    </row>
    <row r="379" s="14" customFormat="1">
      <c r="A379" s="14"/>
      <c r="B379" s="263"/>
      <c r="C379" s="264"/>
      <c r="D379" s="242" t="s">
        <v>254</v>
      </c>
      <c r="E379" s="265" t="s">
        <v>1</v>
      </c>
      <c r="F379" s="266" t="s">
        <v>311</v>
      </c>
      <c r="G379" s="264"/>
      <c r="H379" s="267">
        <v>523.5</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254</v>
      </c>
      <c r="AU379" s="273" t="s">
        <v>89</v>
      </c>
      <c r="AV379" s="14" t="s">
        <v>100</v>
      </c>
      <c r="AW379" s="14" t="s">
        <v>35</v>
      </c>
      <c r="AX379" s="14" t="s">
        <v>80</v>
      </c>
      <c r="AY379" s="273" t="s">
        <v>196</v>
      </c>
    </row>
    <row r="380" s="15" customFormat="1">
      <c r="A380" s="15"/>
      <c r="B380" s="274"/>
      <c r="C380" s="275"/>
      <c r="D380" s="242" t="s">
        <v>254</v>
      </c>
      <c r="E380" s="276" t="s">
        <v>1</v>
      </c>
      <c r="F380" s="277" t="s">
        <v>267</v>
      </c>
      <c r="G380" s="275"/>
      <c r="H380" s="278">
        <v>635.20000000000005</v>
      </c>
      <c r="I380" s="279"/>
      <c r="J380" s="275"/>
      <c r="K380" s="275"/>
      <c r="L380" s="280"/>
      <c r="M380" s="281"/>
      <c r="N380" s="282"/>
      <c r="O380" s="282"/>
      <c r="P380" s="282"/>
      <c r="Q380" s="282"/>
      <c r="R380" s="282"/>
      <c r="S380" s="282"/>
      <c r="T380" s="283"/>
      <c r="U380" s="15"/>
      <c r="V380" s="15"/>
      <c r="W380" s="15"/>
      <c r="X380" s="15"/>
      <c r="Y380" s="15"/>
      <c r="Z380" s="15"/>
      <c r="AA380" s="15"/>
      <c r="AB380" s="15"/>
      <c r="AC380" s="15"/>
      <c r="AD380" s="15"/>
      <c r="AE380" s="15"/>
      <c r="AT380" s="284" t="s">
        <v>254</v>
      </c>
      <c r="AU380" s="284" t="s">
        <v>89</v>
      </c>
      <c r="AV380" s="15" t="s">
        <v>113</v>
      </c>
      <c r="AW380" s="15" t="s">
        <v>35</v>
      </c>
      <c r="AX380" s="15" t="s">
        <v>87</v>
      </c>
      <c r="AY380" s="284" t="s">
        <v>196</v>
      </c>
    </row>
    <row r="381" s="12" customFormat="1" ht="22.8" customHeight="1">
      <c r="A381" s="12"/>
      <c r="B381" s="212"/>
      <c r="C381" s="213"/>
      <c r="D381" s="214" t="s">
        <v>79</v>
      </c>
      <c r="E381" s="226" t="s">
        <v>516</v>
      </c>
      <c r="F381" s="226" t="s">
        <v>517</v>
      </c>
      <c r="G381" s="213"/>
      <c r="H381" s="213"/>
      <c r="I381" s="216"/>
      <c r="J381" s="227">
        <f>BK381</f>
        <v>0</v>
      </c>
      <c r="K381" s="213"/>
      <c r="L381" s="218"/>
      <c r="M381" s="219"/>
      <c r="N381" s="220"/>
      <c r="O381" s="220"/>
      <c r="P381" s="221">
        <f>SUM(P382:P388)</f>
        <v>0</v>
      </c>
      <c r="Q381" s="220"/>
      <c r="R381" s="221">
        <f>SUM(R382:R388)</f>
        <v>0</v>
      </c>
      <c r="S381" s="220"/>
      <c r="T381" s="222">
        <f>SUM(T382:T388)</f>
        <v>0.51407999999999998</v>
      </c>
      <c r="U381" s="12"/>
      <c r="V381" s="12"/>
      <c r="W381" s="12"/>
      <c r="X381" s="12"/>
      <c r="Y381" s="12"/>
      <c r="Z381" s="12"/>
      <c r="AA381" s="12"/>
      <c r="AB381" s="12"/>
      <c r="AC381" s="12"/>
      <c r="AD381" s="12"/>
      <c r="AE381" s="12"/>
      <c r="AR381" s="223" t="s">
        <v>89</v>
      </c>
      <c r="AT381" s="224" t="s">
        <v>79</v>
      </c>
      <c r="AU381" s="224" t="s">
        <v>87</v>
      </c>
      <c r="AY381" s="223" t="s">
        <v>196</v>
      </c>
      <c r="BK381" s="225">
        <f>SUM(BK382:BK388)</f>
        <v>0</v>
      </c>
    </row>
    <row r="382" s="2" customFormat="1" ht="21.75" customHeight="1">
      <c r="A382" s="38"/>
      <c r="B382" s="39"/>
      <c r="C382" s="228" t="s">
        <v>518</v>
      </c>
      <c r="D382" s="228" t="s">
        <v>199</v>
      </c>
      <c r="E382" s="229" t="s">
        <v>519</v>
      </c>
      <c r="F382" s="230" t="s">
        <v>520</v>
      </c>
      <c r="G382" s="231" t="s">
        <v>251</v>
      </c>
      <c r="H382" s="232">
        <v>151.19999999999999</v>
      </c>
      <c r="I382" s="233"/>
      <c r="J382" s="234">
        <f>ROUND(I382*H382,2)</f>
        <v>0</v>
      </c>
      <c r="K382" s="235"/>
      <c r="L382" s="44"/>
      <c r="M382" s="236" t="s">
        <v>1</v>
      </c>
      <c r="N382" s="237" t="s">
        <v>45</v>
      </c>
      <c r="O382" s="91"/>
      <c r="P382" s="238">
        <f>O382*H382</f>
        <v>0</v>
      </c>
      <c r="Q382" s="238">
        <v>0</v>
      </c>
      <c r="R382" s="238">
        <f>Q382*H382</f>
        <v>0</v>
      </c>
      <c r="S382" s="238">
        <v>0.0033999999999999998</v>
      </c>
      <c r="T382" s="239">
        <f>S382*H382</f>
        <v>0.51407999999999998</v>
      </c>
      <c r="U382" s="38"/>
      <c r="V382" s="38"/>
      <c r="W382" s="38"/>
      <c r="X382" s="38"/>
      <c r="Y382" s="38"/>
      <c r="Z382" s="38"/>
      <c r="AA382" s="38"/>
      <c r="AB382" s="38"/>
      <c r="AC382" s="38"/>
      <c r="AD382" s="38"/>
      <c r="AE382" s="38"/>
      <c r="AR382" s="240" t="s">
        <v>405</v>
      </c>
      <c r="AT382" s="240" t="s">
        <v>199</v>
      </c>
      <c r="AU382" s="240" t="s">
        <v>89</v>
      </c>
      <c r="AY382" s="17" t="s">
        <v>196</v>
      </c>
      <c r="BE382" s="241">
        <f>IF(N382="základní",J382,0)</f>
        <v>0</v>
      </c>
      <c r="BF382" s="241">
        <f>IF(N382="snížená",J382,0)</f>
        <v>0</v>
      </c>
      <c r="BG382" s="241">
        <f>IF(N382="zákl. přenesená",J382,0)</f>
        <v>0</v>
      </c>
      <c r="BH382" s="241">
        <f>IF(N382="sníž. přenesená",J382,0)</f>
        <v>0</v>
      </c>
      <c r="BI382" s="241">
        <f>IF(N382="nulová",J382,0)</f>
        <v>0</v>
      </c>
      <c r="BJ382" s="17" t="s">
        <v>87</v>
      </c>
      <c r="BK382" s="241">
        <f>ROUND(I382*H382,2)</f>
        <v>0</v>
      </c>
      <c r="BL382" s="17" t="s">
        <v>405</v>
      </c>
      <c r="BM382" s="240" t="s">
        <v>521</v>
      </c>
    </row>
    <row r="383" s="2" customFormat="1">
      <c r="A383" s="38"/>
      <c r="B383" s="39"/>
      <c r="C383" s="40"/>
      <c r="D383" s="242" t="s">
        <v>205</v>
      </c>
      <c r="E383" s="40"/>
      <c r="F383" s="243" t="s">
        <v>522</v>
      </c>
      <c r="G383" s="40"/>
      <c r="H383" s="40"/>
      <c r="I383" s="244"/>
      <c r="J383" s="40"/>
      <c r="K383" s="40"/>
      <c r="L383" s="44"/>
      <c r="M383" s="245"/>
      <c r="N383" s="246"/>
      <c r="O383" s="91"/>
      <c r="P383" s="91"/>
      <c r="Q383" s="91"/>
      <c r="R383" s="91"/>
      <c r="S383" s="91"/>
      <c r="T383" s="92"/>
      <c r="U383" s="38"/>
      <c r="V383" s="38"/>
      <c r="W383" s="38"/>
      <c r="X383" s="38"/>
      <c r="Y383" s="38"/>
      <c r="Z383" s="38"/>
      <c r="AA383" s="38"/>
      <c r="AB383" s="38"/>
      <c r="AC383" s="38"/>
      <c r="AD383" s="38"/>
      <c r="AE383" s="38"/>
      <c r="AT383" s="17" t="s">
        <v>205</v>
      </c>
      <c r="AU383" s="17" t="s">
        <v>89</v>
      </c>
    </row>
    <row r="384" s="13" customFormat="1">
      <c r="A384" s="13"/>
      <c r="B384" s="252"/>
      <c r="C384" s="253"/>
      <c r="D384" s="242" t="s">
        <v>254</v>
      </c>
      <c r="E384" s="254" t="s">
        <v>1</v>
      </c>
      <c r="F384" s="255" t="s">
        <v>523</v>
      </c>
      <c r="G384" s="253"/>
      <c r="H384" s="256">
        <v>37.799999999999997</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254</v>
      </c>
      <c r="AU384" s="262" t="s">
        <v>89</v>
      </c>
      <c r="AV384" s="13" t="s">
        <v>89</v>
      </c>
      <c r="AW384" s="13" t="s">
        <v>35</v>
      </c>
      <c r="AX384" s="13" t="s">
        <v>80</v>
      </c>
      <c r="AY384" s="262" t="s">
        <v>196</v>
      </c>
    </row>
    <row r="385" s="14" customFormat="1">
      <c r="A385" s="14"/>
      <c r="B385" s="263"/>
      <c r="C385" s="264"/>
      <c r="D385" s="242" t="s">
        <v>254</v>
      </c>
      <c r="E385" s="265" t="s">
        <v>1</v>
      </c>
      <c r="F385" s="266" t="s">
        <v>524</v>
      </c>
      <c r="G385" s="264"/>
      <c r="H385" s="267">
        <v>37.799999999999997</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254</v>
      </c>
      <c r="AU385" s="273" t="s">
        <v>89</v>
      </c>
      <c r="AV385" s="14" t="s">
        <v>100</v>
      </c>
      <c r="AW385" s="14" t="s">
        <v>35</v>
      </c>
      <c r="AX385" s="14" t="s">
        <v>80</v>
      </c>
      <c r="AY385" s="273" t="s">
        <v>196</v>
      </c>
    </row>
    <row r="386" s="13" customFormat="1">
      <c r="A386" s="13"/>
      <c r="B386" s="252"/>
      <c r="C386" s="253"/>
      <c r="D386" s="242" t="s">
        <v>254</v>
      </c>
      <c r="E386" s="254" t="s">
        <v>1</v>
      </c>
      <c r="F386" s="255" t="s">
        <v>525</v>
      </c>
      <c r="G386" s="253"/>
      <c r="H386" s="256">
        <v>113.40000000000001</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254</v>
      </c>
      <c r="AU386" s="262" t="s">
        <v>89</v>
      </c>
      <c r="AV386" s="13" t="s">
        <v>89</v>
      </c>
      <c r="AW386" s="13" t="s">
        <v>35</v>
      </c>
      <c r="AX386" s="13" t="s">
        <v>80</v>
      </c>
      <c r="AY386" s="262" t="s">
        <v>196</v>
      </c>
    </row>
    <row r="387" s="14" customFormat="1">
      <c r="A387" s="14"/>
      <c r="B387" s="263"/>
      <c r="C387" s="264"/>
      <c r="D387" s="242" t="s">
        <v>254</v>
      </c>
      <c r="E387" s="265" t="s">
        <v>1</v>
      </c>
      <c r="F387" s="266" t="s">
        <v>526</v>
      </c>
      <c r="G387" s="264"/>
      <c r="H387" s="267">
        <v>113.40000000000001</v>
      </c>
      <c r="I387" s="268"/>
      <c r="J387" s="264"/>
      <c r="K387" s="264"/>
      <c r="L387" s="269"/>
      <c r="M387" s="270"/>
      <c r="N387" s="271"/>
      <c r="O387" s="271"/>
      <c r="P387" s="271"/>
      <c r="Q387" s="271"/>
      <c r="R387" s="271"/>
      <c r="S387" s="271"/>
      <c r="T387" s="272"/>
      <c r="U387" s="14"/>
      <c r="V387" s="14"/>
      <c r="W387" s="14"/>
      <c r="X387" s="14"/>
      <c r="Y387" s="14"/>
      <c r="Z387" s="14"/>
      <c r="AA387" s="14"/>
      <c r="AB387" s="14"/>
      <c r="AC387" s="14"/>
      <c r="AD387" s="14"/>
      <c r="AE387" s="14"/>
      <c r="AT387" s="273" t="s">
        <v>254</v>
      </c>
      <c r="AU387" s="273" t="s">
        <v>89</v>
      </c>
      <c r="AV387" s="14" t="s">
        <v>100</v>
      </c>
      <c r="AW387" s="14" t="s">
        <v>35</v>
      </c>
      <c r="AX387" s="14" t="s">
        <v>80</v>
      </c>
      <c r="AY387" s="273" t="s">
        <v>196</v>
      </c>
    </row>
    <row r="388" s="15" customFormat="1">
      <c r="A388" s="15"/>
      <c r="B388" s="274"/>
      <c r="C388" s="275"/>
      <c r="D388" s="242" t="s">
        <v>254</v>
      </c>
      <c r="E388" s="276" t="s">
        <v>1</v>
      </c>
      <c r="F388" s="277" t="s">
        <v>267</v>
      </c>
      <c r="G388" s="275"/>
      <c r="H388" s="278">
        <v>151.19999999999999</v>
      </c>
      <c r="I388" s="279"/>
      <c r="J388" s="275"/>
      <c r="K388" s="275"/>
      <c r="L388" s="280"/>
      <c r="M388" s="281"/>
      <c r="N388" s="282"/>
      <c r="O388" s="282"/>
      <c r="P388" s="282"/>
      <c r="Q388" s="282"/>
      <c r="R388" s="282"/>
      <c r="S388" s="282"/>
      <c r="T388" s="283"/>
      <c r="U388" s="15"/>
      <c r="V388" s="15"/>
      <c r="W388" s="15"/>
      <c r="X388" s="15"/>
      <c r="Y388" s="15"/>
      <c r="Z388" s="15"/>
      <c r="AA388" s="15"/>
      <c r="AB388" s="15"/>
      <c r="AC388" s="15"/>
      <c r="AD388" s="15"/>
      <c r="AE388" s="15"/>
      <c r="AT388" s="284" t="s">
        <v>254</v>
      </c>
      <c r="AU388" s="284" t="s">
        <v>89</v>
      </c>
      <c r="AV388" s="15" t="s">
        <v>113</v>
      </c>
      <c r="AW388" s="15" t="s">
        <v>35</v>
      </c>
      <c r="AX388" s="15" t="s">
        <v>87</v>
      </c>
      <c r="AY388" s="284" t="s">
        <v>196</v>
      </c>
    </row>
    <row r="389" s="12" customFormat="1" ht="22.8" customHeight="1">
      <c r="A389" s="12"/>
      <c r="B389" s="212"/>
      <c r="C389" s="213"/>
      <c r="D389" s="214" t="s">
        <v>79</v>
      </c>
      <c r="E389" s="226" t="s">
        <v>527</v>
      </c>
      <c r="F389" s="226" t="s">
        <v>528</v>
      </c>
      <c r="G389" s="213"/>
      <c r="H389" s="213"/>
      <c r="I389" s="216"/>
      <c r="J389" s="227">
        <f>BK389</f>
        <v>0</v>
      </c>
      <c r="K389" s="213"/>
      <c r="L389" s="218"/>
      <c r="M389" s="219"/>
      <c r="N389" s="220"/>
      <c r="O389" s="220"/>
      <c r="P389" s="221">
        <f>SUM(P390:P419)</f>
        <v>0</v>
      </c>
      <c r="Q389" s="220"/>
      <c r="R389" s="221">
        <f>SUM(R390:R419)</f>
        <v>0</v>
      </c>
      <c r="S389" s="220"/>
      <c r="T389" s="222">
        <f>SUM(T390:T419)</f>
        <v>5.2565565000000003</v>
      </c>
      <c r="U389" s="12"/>
      <c r="V389" s="12"/>
      <c r="W389" s="12"/>
      <c r="X389" s="12"/>
      <c r="Y389" s="12"/>
      <c r="Z389" s="12"/>
      <c r="AA389" s="12"/>
      <c r="AB389" s="12"/>
      <c r="AC389" s="12"/>
      <c r="AD389" s="12"/>
      <c r="AE389" s="12"/>
      <c r="AR389" s="223" t="s">
        <v>89</v>
      </c>
      <c r="AT389" s="224" t="s">
        <v>79</v>
      </c>
      <c r="AU389" s="224" t="s">
        <v>87</v>
      </c>
      <c r="AY389" s="223" t="s">
        <v>196</v>
      </c>
      <c r="BK389" s="225">
        <f>SUM(BK390:BK419)</f>
        <v>0</v>
      </c>
    </row>
    <row r="390" s="2" customFormat="1" ht="33" customHeight="1">
      <c r="A390" s="38"/>
      <c r="B390" s="39"/>
      <c r="C390" s="228" t="s">
        <v>529</v>
      </c>
      <c r="D390" s="228" t="s">
        <v>199</v>
      </c>
      <c r="E390" s="229" t="s">
        <v>530</v>
      </c>
      <c r="F390" s="230" t="s">
        <v>531</v>
      </c>
      <c r="G390" s="231" t="s">
        <v>251</v>
      </c>
      <c r="H390" s="232">
        <v>41.100000000000001</v>
      </c>
      <c r="I390" s="233"/>
      <c r="J390" s="234">
        <f>ROUND(I390*H390,2)</f>
        <v>0</v>
      </c>
      <c r="K390" s="235"/>
      <c r="L390" s="44"/>
      <c r="M390" s="236" t="s">
        <v>1</v>
      </c>
      <c r="N390" s="237" t="s">
        <v>45</v>
      </c>
      <c r="O390" s="91"/>
      <c r="P390" s="238">
        <f>O390*H390</f>
        <v>0</v>
      </c>
      <c r="Q390" s="238">
        <v>0</v>
      </c>
      <c r="R390" s="238">
        <f>Q390*H390</f>
        <v>0</v>
      </c>
      <c r="S390" s="238">
        <v>0.029440000000000001</v>
      </c>
      <c r="T390" s="239">
        <f>S390*H390</f>
        <v>1.2099840000000002</v>
      </c>
      <c r="U390" s="38"/>
      <c r="V390" s="38"/>
      <c r="W390" s="38"/>
      <c r="X390" s="38"/>
      <c r="Y390" s="38"/>
      <c r="Z390" s="38"/>
      <c r="AA390" s="38"/>
      <c r="AB390" s="38"/>
      <c r="AC390" s="38"/>
      <c r="AD390" s="38"/>
      <c r="AE390" s="38"/>
      <c r="AR390" s="240" t="s">
        <v>113</v>
      </c>
      <c r="AT390" s="240" t="s">
        <v>199</v>
      </c>
      <c r="AU390" s="240" t="s">
        <v>89</v>
      </c>
      <c r="AY390" s="17" t="s">
        <v>196</v>
      </c>
      <c r="BE390" s="241">
        <f>IF(N390="základní",J390,0)</f>
        <v>0</v>
      </c>
      <c r="BF390" s="241">
        <f>IF(N390="snížená",J390,0)</f>
        <v>0</v>
      </c>
      <c r="BG390" s="241">
        <f>IF(N390="zákl. přenesená",J390,0)</f>
        <v>0</v>
      </c>
      <c r="BH390" s="241">
        <f>IF(N390="sníž. přenesená",J390,0)</f>
        <v>0</v>
      </c>
      <c r="BI390" s="241">
        <f>IF(N390="nulová",J390,0)</f>
        <v>0</v>
      </c>
      <c r="BJ390" s="17" t="s">
        <v>87</v>
      </c>
      <c r="BK390" s="241">
        <f>ROUND(I390*H390,2)</f>
        <v>0</v>
      </c>
      <c r="BL390" s="17" t="s">
        <v>113</v>
      </c>
      <c r="BM390" s="240" t="s">
        <v>532</v>
      </c>
    </row>
    <row r="391" s="2" customFormat="1">
      <c r="A391" s="38"/>
      <c r="B391" s="39"/>
      <c r="C391" s="40"/>
      <c r="D391" s="242" t="s">
        <v>205</v>
      </c>
      <c r="E391" s="40"/>
      <c r="F391" s="243" t="s">
        <v>533</v>
      </c>
      <c r="G391" s="40"/>
      <c r="H391" s="40"/>
      <c r="I391" s="244"/>
      <c r="J391" s="40"/>
      <c r="K391" s="40"/>
      <c r="L391" s="44"/>
      <c r="M391" s="245"/>
      <c r="N391" s="246"/>
      <c r="O391" s="91"/>
      <c r="P391" s="91"/>
      <c r="Q391" s="91"/>
      <c r="R391" s="91"/>
      <c r="S391" s="91"/>
      <c r="T391" s="92"/>
      <c r="U391" s="38"/>
      <c r="V391" s="38"/>
      <c r="W391" s="38"/>
      <c r="X391" s="38"/>
      <c r="Y391" s="38"/>
      <c r="Z391" s="38"/>
      <c r="AA391" s="38"/>
      <c r="AB391" s="38"/>
      <c r="AC391" s="38"/>
      <c r="AD391" s="38"/>
      <c r="AE391" s="38"/>
      <c r="AT391" s="17" t="s">
        <v>205</v>
      </c>
      <c r="AU391" s="17" t="s">
        <v>89</v>
      </c>
    </row>
    <row r="392" s="13" customFormat="1">
      <c r="A392" s="13"/>
      <c r="B392" s="252"/>
      <c r="C392" s="253"/>
      <c r="D392" s="242" t="s">
        <v>254</v>
      </c>
      <c r="E392" s="254" t="s">
        <v>1</v>
      </c>
      <c r="F392" s="255" t="s">
        <v>534</v>
      </c>
      <c r="G392" s="253"/>
      <c r="H392" s="256">
        <v>41.100000000000001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254</v>
      </c>
      <c r="AU392" s="262" t="s">
        <v>89</v>
      </c>
      <c r="AV392" s="13" t="s">
        <v>89</v>
      </c>
      <c r="AW392" s="13" t="s">
        <v>35</v>
      </c>
      <c r="AX392" s="13" t="s">
        <v>80</v>
      </c>
      <c r="AY392" s="262" t="s">
        <v>196</v>
      </c>
    </row>
    <row r="393" s="14" customFormat="1">
      <c r="A393" s="14"/>
      <c r="B393" s="263"/>
      <c r="C393" s="264"/>
      <c r="D393" s="242" t="s">
        <v>254</v>
      </c>
      <c r="E393" s="265" t="s">
        <v>1</v>
      </c>
      <c r="F393" s="266" t="s">
        <v>291</v>
      </c>
      <c r="G393" s="264"/>
      <c r="H393" s="267">
        <v>41.100000000000001</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254</v>
      </c>
      <c r="AU393" s="273" t="s">
        <v>89</v>
      </c>
      <c r="AV393" s="14" t="s">
        <v>100</v>
      </c>
      <c r="AW393" s="14" t="s">
        <v>35</v>
      </c>
      <c r="AX393" s="14" t="s">
        <v>80</v>
      </c>
      <c r="AY393" s="273" t="s">
        <v>196</v>
      </c>
    </row>
    <row r="394" s="15" customFormat="1">
      <c r="A394" s="15"/>
      <c r="B394" s="274"/>
      <c r="C394" s="275"/>
      <c r="D394" s="242" t="s">
        <v>254</v>
      </c>
      <c r="E394" s="276" t="s">
        <v>1</v>
      </c>
      <c r="F394" s="277" t="s">
        <v>267</v>
      </c>
      <c r="G394" s="275"/>
      <c r="H394" s="278">
        <v>41.100000000000001</v>
      </c>
      <c r="I394" s="279"/>
      <c r="J394" s="275"/>
      <c r="K394" s="275"/>
      <c r="L394" s="280"/>
      <c r="M394" s="281"/>
      <c r="N394" s="282"/>
      <c r="O394" s="282"/>
      <c r="P394" s="282"/>
      <c r="Q394" s="282"/>
      <c r="R394" s="282"/>
      <c r="S394" s="282"/>
      <c r="T394" s="283"/>
      <c r="U394" s="15"/>
      <c r="V394" s="15"/>
      <c r="W394" s="15"/>
      <c r="X394" s="15"/>
      <c r="Y394" s="15"/>
      <c r="Z394" s="15"/>
      <c r="AA394" s="15"/>
      <c r="AB394" s="15"/>
      <c r="AC394" s="15"/>
      <c r="AD394" s="15"/>
      <c r="AE394" s="15"/>
      <c r="AT394" s="284" t="s">
        <v>254</v>
      </c>
      <c r="AU394" s="284" t="s">
        <v>89</v>
      </c>
      <c r="AV394" s="15" t="s">
        <v>113</v>
      </c>
      <c r="AW394" s="15" t="s">
        <v>35</v>
      </c>
      <c r="AX394" s="15" t="s">
        <v>87</v>
      </c>
      <c r="AY394" s="284" t="s">
        <v>196</v>
      </c>
    </row>
    <row r="395" s="2" customFormat="1" ht="16.5" customHeight="1">
      <c r="A395" s="38"/>
      <c r="B395" s="39"/>
      <c r="C395" s="228" t="s">
        <v>535</v>
      </c>
      <c r="D395" s="228" t="s">
        <v>199</v>
      </c>
      <c r="E395" s="229" t="s">
        <v>536</v>
      </c>
      <c r="F395" s="230" t="s">
        <v>537</v>
      </c>
      <c r="G395" s="231" t="s">
        <v>251</v>
      </c>
      <c r="H395" s="232">
        <v>114.999</v>
      </c>
      <c r="I395" s="233"/>
      <c r="J395" s="234">
        <f>ROUND(I395*H395,2)</f>
        <v>0</v>
      </c>
      <c r="K395" s="235"/>
      <c r="L395" s="44"/>
      <c r="M395" s="236" t="s">
        <v>1</v>
      </c>
      <c r="N395" s="237" t="s">
        <v>45</v>
      </c>
      <c r="O395" s="91"/>
      <c r="P395" s="238">
        <f>O395*H395</f>
        <v>0</v>
      </c>
      <c r="Q395" s="238">
        <v>0</v>
      </c>
      <c r="R395" s="238">
        <f>Q395*H395</f>
        <v>0</v>
      </c>
      <c r="S395" s="238">
        <v>0.0275</v>
      </c>
      <c r="T395" s="239">
        <f>S395*H395</f>
        <v>3.1624724999999998</v>
      </c>
      <c r="U395" s="38"/>
      <c r="V395" s="38"/>
      <c r="W395" s="38"/>
      <c r="X395" s="38"/>
      <c r="Y395" s="38"/>
      <c r="Z395" s="38"/>
      <c r="AA395" s="38"/>
      <c r="AB395" s="38"/>
      <c r="AC395" s="38"/>
      <c r="AD395" s="38"/>
      <c r="AE395" s="38"/>
      <c r="AR395" s="240" t="s">
        <v>405</v>
      </c>
      <c r="AT395" s="240" t="s">
        <v>199</v>
      </c>
      <c r="AU395" s="240" t="s">
        <v>89</v>
      </c>
      <c r="AY395" s="17" t="s">
        <v>196</v>
      </c>
      <c r="BE395" s="241">
        <f>IF(N395="základní",J395,0)</f>
        <v>0</v>
      </c>
      <c r="BF395" s="241">
        <f>IF(N395="snížená",J395,0)</f>
        <v>0</v>
      </c>
      <c r="BG395" s="241">
        <f>IF(N395="zákl. přenesená",J395,0)</f>
        <v>0</v>
      </c>
      <c r="BH395" s="241">
        <f>IF(N395="sníž. přenesená",J395,0)</f>
        <v>0</v>
      </c>
      <c r="BI395" s="241">
        <f>IF(N395="nulová",J395,0)</f>
        <v>0</v>
      </c>
      <c r="BJ395" s="17" t="s">
        <v>87</v>
      </c>
      <c r="BK395" s="241">
        <f>ROUND(I395*H395,2)</f>
        <v>0</v>
      </c>
      <c r="BL395" s="17" t="s">
        <v>405</v>
      </c>
      <c r="BM395" s="240" t="s">
        <v>538</v>
      </c>
    </row>
    <row r="396" s="2" customFormat="1">
      <c r="A396" s="38"/>
      <c r="B396" s="39"/>
      <c r="C396" s="40"/>
      <c r="D396" s="242" t="s">
        <v>205</v>
      </c>
      <c r="E396" s="40"/>
      <c r="F396" s="243" t="s">
        <v>539</v>
      </c>
      <c r="G396" s="40"/>
      <c r="H396" s="40"/>
      <c r="I396" s="244"/>
      <c r="J396" s="40"/>
      <c r="K396" s="40"/>
      <c r="L396" s="44"/>
      <c r="M396" s="245"/>
      <c r="N396" s="246"/>
      <c r="O396" s="91"/>
      <c r="P396" s="91"/>
      <c r="Q396" s="91"/>
      <c r="R396" s="91"/>
      <c r="S396" s="91"/>
      <c r="T396" s="92"/>
      <c r="U396" s="38"/>
      <c r="V396" s="38"/>
      <c r="W396" s="38"/>
      <c r="X396" s="38"/>
      <c r="Y396" s="38"/>
      <c r="Z396" s="38"/>
      <c r="AA396" s="38"/>
      <c r="AB396" s="38"/>
      <c r="AC396" s="38"/>
      <c r="AD396" s="38"/>
      <c r="AE396" s="38"/>
      <c r="AT396" s="17" t="s">
        <v>205</v>
      </c>
      <c r="AU396" s="17" t="s">
        <v>89</v>
      </c>
    </row>
    <row r="397" s="13" customFormat="1">
      <c r="A397" s="13"/>
      <c r="B397" s="252"/>
      <c r="C397" s="253"/>
      <c r="D397" s="242" t="s">
        <v>254</v>
      </c>
      <c r="E397" s="254" t="s">
        <v>1</v>
      </c>
      <c r="F397" s="255" t="s">
        <v>540</v>
      </c>
      <c r="G397" s="253"/>
      <c r="H397" s="256">
        <v>42.029000000000003</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254</v>
      </c>
      <c r="AU397" s="262" t="s">
        <v>89</v>
      </c>
      <c r="AV397" s="13" t="s">
        <v>89</v>
      </c>
      <c r="AW397" s="13" t="s">
        <v>35</v>
      </c>
      <c r="AX397" s="13" t="s">
        <v>80</v>
      </c>
      <c r="AY397" s="262" t="s">
        <v>196</v>
      </c>
    </row>
    <row r="398" s="13" customFormat="1">
      <c r="A398" s="13"/>
      <c r="B398" s="252"/>
      <c r="C398" s="253"/>
      <c r="D398" s="242" t="s">
        <v>254</v>
      </c>
      <c r="E398" s="254" t="s">
        <v>1</v>
      </c>
      <c r="F398" s="255" t="s">
        <v>541</v>
      </c>
      <c r="G398" s="253"/>
      <c r="H398" s="256">
        <v>-4.7999999999999998</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254</v>
      </c>
      <c r="AU398" s="262" t="s">
        <v>89</v>
      </c>
      <c r="AV398" s="13" t="s">
        <v>89</v>
      </c>
      <c r="AW398" s="13" t="s">
        <v>35</v>
      </c>
      <c r="AX398" s="13" t="s">
        <v>80</v>
      </c>
      <c r="AY398" s="262" t="s">
        <v>196</v>
      </c>
    </row>
    <row r="399" s="14" customFormat="1">
      <c r="A399" s="14"/>
      <c r="B399" s="263"/>
      <c r="C399" s="264"/>
      <c r="D399" s="242" t="s">
        <v>254</v>
      </c>
      <c r="E399" s="265" t="s">
        <v>1</v>
      </c>
      <c r="F399" s="266" t="s">
        <v>524</v>
      </c>
      <c r="G399" s="264"/>
      <c r="H399" s="267">
        <v>37.229000000000006</v>
      </c>
      <c r="I399" s="268"/>
      <c r="J399" s="264"/>
      <c r="K399" s="264"/>
      <c r="L399" s="269"/>
      <c r="M399" s="270"/>
      <c r="N399" s="271"/>
      <c r="O399" s="271"/>
      <c r="P399" s="271"/>
      <c r="Q399" s="271"/>
      <c r="R399" s="271"/>
      <c r="S399" s="271"/>
      <c r="T399" s="272"/>
      <c r="U399" s="14"/>
      <c r="V399" s="14"/>
      <c r="W399" s="14"/>
      <c r="X399" s="14"/>
      <c r="Y399" s="14"/>
      <c r="Z399" s="14"/>
      <c r="AA399" s="14"/>
      <c r="AB399" s="14"/>
      <c r="AC399" s="14"/>
      <c r="AD399" s="14"/>
      <c r="AE399" s="14"/>
      <c r="AT399" s="273" t="s">
        <v>254</v>
      </c>
      <c r="AU399" s="273" t="s">
        <v>89</v>
      </c>
      <c r="AV399" s="14" t="s">
        <v>100</v>
      </c>
      <c r="AW399" s="14" t="s">
        <v>35</v>
      </c>
      <c r="AX399" s="14" t="s">
        <v>80</v>
      </c>
      <c r="AY399" s="273" t="s">
        <v>196</v>
      </c>
    </row>
    <row r="400" s="13" customFormat="1">
      <c r="A400" s="13"/>
      <c r="B400" s="252"/>
      <c r="C400" s="253"/>
      <c r="D400" s="242" t="s">
        <v>254</v>
      </c>
      <c r="E400" s="254" t="s">
        <v>1</v>
      </c>
      <c r="F400" s="255" t="s">
        <v>542</v>
      </c>
      <c r="G400" s="253"/>
      <c r="H400" s="256">
        <v>30.870000000000001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254</v>
      </c>
      <c r="AU400" s="262" t="s">
        <v>89</v>
      </c>
      <c r="AV400" s="13" t="s">
        <v>89</v>
      </c>
      <c r="AW400" s="13" t="s">
        <v>35</v>
      </c>
      <c r="AX400" s="13" t="s">
        <v>80</v>
      </c>
      <c r="AY400" s="262" t="s">
        <v>196</v>
      </c>
    </row>
    <row r="401" s="14" customFormat="1">
      <c r="A401" s="14"/>
      <c r="B401" s="263"/>
      <c r="C401" s="264"/>
      <c r="D401" s="242" t="s">
        <v>254</v>
      </c>
      <c r="E401" s="265" t="s">
        <v>1</v>
      </c>
      <c r="F401" s="266" t="s">
        <v>260</v>
      </c>
      <c r="G401" s="264"/>
      <c r="H401" s="267">
        <v>30.870000000000001</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254</v>
      </c>
      <c r="AU401" s="273" t="s">
        <v>89</v>
      </c>
      <c r="AV401" s="14" t="s">
        <v>100</v>
      </c>
      <c r="AW401" s="14" t="s">
        <v>35</v>
      </c>
      <c r="AX401" s="14" t="s">
        <v>80</v>
      </c>
      <c r="AY401" s="273" t="s">
        <v>196</v>
      </c>
    </row>
    <row r="402" s="13" customFormat="1">
      <c r="A402" s="13"/>
      <c r="B402" s="252"/>
      <c r="C402" s="253"/>
      <c r="D402" s="242" t="s">
        <v>254</v>
      </c>
      <c r="E402" s="254" t="s">
        <v>1</v>
      </c>
      <c r="F402" s="255" t="s">
        <v>543</v>
      </c>
      <c r="G402" s="253"/>
      <c r="H402" s="256">
        <v>20.800000000000001</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254</v>
      </c>
      <c r="AU402" s="262" t="s">
        <v>89</v>
      </c>
      <c r="AV402" s="13" t="s">
        <v>89</v>
      </c>
      <c r="AW402" s="13" t="s">
        <v>35</v>
      </c>
      <c r="AX402" s="13" t="s">
        <v>80</v>
      </c>
      <c r="AY402" s="262" t="s">
        <v>196</v>
      </c>
    </row>
    <row r="403" s="14" customFormat="1">
      <c r="A403" s="14"/>
      <c r="B403" s="263"/>
      <c r="C403" s="264"/>
      <c r="D403" s="242" t="s">
        <v>254</v>
      </c>
      <c r="E403" s="265" t="s">
        <v>1</v>
      </c>
      <c r="F403" s="266" t="s">
        <v>262</v>
      </c>
      <c r="G403" s="264"/>
      <c r="H403" s="267">
        <v>20.800000000000001</v>
      </c>
      <c r="I403" s="268"/>
      <c r="J403" s="264"/>
      <c r="K403" s="264"/>
      <c r="L403" s="269"/>
      <c r="M403" s="270"/>
      <c r="N403" s="271"/>
      <c r="O403" s="271"/>
      <c r="P403" s="271"/>
      <c r="Q403" s="271"/>
      <c r="R403" s="271"/>
      <c r="S403" s="271"/>
      <c r="T403" s="272"/>
      <c r="U403" s="14"/>
      <c r="V403" s="14"/>
      <c r="W403" s="14"/>
      <c r="X403" s="14"/>
      <c r="Y403" s="14"/>
      <c r="Z403" s="14"/>
      <c r="AA403" s="14"/>
      <c r="AB403" s="14"/>
      <c r="AC403" s="14"/>
      <c r="AD403" s="14"/>
      <c r="AE403" s="14"/>
      <c r="AT403" s="273" t="s">
        <v>254</v>
      </c>
      <c r="AU403" s="273" t="s">
        <v>89</v>
      </c>
      <c r="AV403" s="14" t="s">
        <v>100</v>
      </c>
      <c r="AW403" s="14" t="s">
        <v>35</v>
      </c>
      <c r="AX403" s="14" t="s">
        <v>80</v>
      </c>
      <c r="AY403" s="273" t="s">
        <v>196</v>
      </c>
    </row>
    <row r="404" s="13" customFormat="1">
      <c r="A404" s="13"/>
      <c r="B404" s="252"/>
      <c r="C404" s="253"/>
      <c r="D404" s="242" t="s">
        <v>254</v>
      </c>
      <c r="E404" s="254" t="s">
        <v>1</v>
      </c>
      <c r="F404" s="255" t="s">
        <v>544</v>
      </c>
      <c r="G404" s="253"/>
      <c r="H404" s="256">
        <v>26.100000000000001</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254</v>
      </c>
      <c r="AU404" s="262" t="s">
        <v>89</v>
      </c>
      <c r="AV404" s="13" t="s">
        <v>89</v>
      </c>
      <c r="AW404" s="13" t="s">
        <v>35</v>
      </c>
      <c r="AX404" s="13" t="s">
        <v>80</v>
      </c>
      <c r="AY404" s="262" t="s">
        <v>196</v>
      </c>
    </row>
    <row r="405" s="14" customFormat="1">
      <c r="A405" s="14"/>
      <c r="B405" s="263"/>
      <c r="C405" s="264"/>
      <c r="D405" s="242" t="s">
        <v>254</v>
      </c>
      <c r="E405" s="265" t="s">
        <v>1</v>
      </c>
      <c r="F405" s="266" t="s">
        <v>264</v>
      </c>
      <c r="G405" s="264"/>
      <c r="H405" s="267">
        <v>26.100000000000001</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254</v>
      </c>
      <c r="AU405" s="273" t="s">
        <v>89</v>
      </c>
      <c r="AV405" s="14" t="s">
        <v>100</v>
      </c>
      <c r="AW405" s="14" t="s">
        <v>35</v>
      </c>
      <c r="AX405" s="14" t="s">
        <v>80</v>
      </c>
      <c r="AY405" s="273" t="s">
        <v>196</v>
      </c>
    </row>
    <row r="406" s="15" customFormat="1">
      <c r="A406" s="15"/>
      <c r="B406" s="274"/>
      <c r="C406" s="275"/>
      <c r="D406" s="242" t="s">
        <v>254</v>
      </c>
      <c r="E406" s="276" t="s">
        <v>1</v>
      </c>
      <c r="F406" s="277" t="s">
        <v>267</v>
      </c>
      <c r="G406" s="275"/>
      <c r="H406" s="278">
        <v>114.999</v>
      </c>
      <c r="I406" s="279"/>
      <c r="J406" s="275"/>
      <c r="K406" s="275"/>
      <c r="L406" s="280"/>
      <c r="M406" s="281"/>
      <c r="N406" s="282"/>
      <c r="O406" s="282"/>
      <c r="P406" s="282"/>
      <c r="Q406" s="282"/>
      <c r="R406" s="282"/>
      <c r="S406" s="282"/>
      <c r="T406" s="283"/>
      <c r="U406" s="15"/>
      <c r="V406" s="15"/>
      <c r="W406" s="15"/>
      <c r="X406" s="15"/>
      <c r="Y406" s="15"/>
      <c r="Z406" s="15"/>
      <c r="AA406" s="15"/>
      <c r="AB406" s="15"/>
      <c r="AC406" s="15"/>
      <c r="AD406" s="15"/>
      <c r="AE406" s="15"/>
      <c r="AT406" s="284" t="s">
        <v>254</v>
      </c>
      <c r="AU406" s="284" t="s">
        <v>89</v>
      </c>
      <c r="AV406" s="15" t="s">
        <v>113</v>
      </c>
      <c r="AW406" s="15" t="s">
        <v>35</v>
      </c>
      <c r="AX406" s="15" t="s">
        <v>87</v>
      </c>
      <c r="AY406" s="284" t="s">
        <v>196</v>
      </c>
    </row>
    <row r="407" s="2" customFormat="1" ht="16.5" customHeight="1">
      <c r="A407" s="38"/>
      <c r="B407" s="39"/>
      <c r="C407" s="228" t="s">
        <v>545</v>
      </c>
      <c r="D407" s="228" t="s">
        <v>199</v>
      </c>
      <c r="E407" s="229" t="s">
        <v>546</v>
      </c>
      <c r="F407" s="230" t="s">
        <v>547</v>
      </c>
      <c r="G407" s="231" t="s">
        <v>354</v>
      </c>
      <c r="H407" s="232">
        <v>21</v>
      </c>
      <c r="I407" s="233"/>
      <c r="J407" s="234">
        <f>ROUND(I407*H407,2)</f>
        <v>0</v>
      </c>
      <c r="K407" s="235"/>
      <c r="L407" s="44"/>
      <c r="M407" s="236" t="s">
        <v>1</v>
      </c>
      <c r="N407" s="237" t="s">
        <v>45</v>
      </c>
      <c r="O407" s="91"/>
      <c r="P407" s="238">
        <f>O407*H407</f>
        <v>0</v>
      </c>
      <c r="Q407" s="238">
        <v>0</v>
      </c>
      <c r="R407" s="238">
        <f>Q407*H407</f>
        <v>0</v>
      </c>
      <c r="S407" s="238">
        <v>0.042099999999999999</v>
      </c>
      <c r="T407" s="239">
        <f>S407*H407</f>
        <v>0.8841</v>
      </c>
      <c r="U407" s="38"/>
      <c r="V407" s="38"/>
      <c r="W407" s="38"/>
      <c r="X407" s="38"/>
      <c r="Y407" s="38"/>
      <c r="Z407" s="38"/>
      <c r="AA407" s="38"/>
      <c r="AB407" s="38"/>
      <c r="AC407" s="38"/>
      <c r="AD407" s="38"/>
      <c r="AE407" s="38"/>
      <c r="AR407" s="240" t="s">
        <v>405</v>
      </c>
      <c r="AT407" s="240" t="s">
        <v>199</v>
      </c>
      <c r="AU407" s="240" t="s">
        <v>89</v>
      </c>
      <c r="AY407" s="17" t="s">
        <v>196</v>
      </c>
      <c r="BE407" s="241">
        <f>IF(N407="základní",J407,0)</f>
        <v>0</v>
      </c>
      <c r="BF407" s="241">
        <f>IF(N407="snížená",J407,0)</f>
        <v>0</v>
      </c>
      <c r="BG407" s="241">
        <f>IF(N407="zákl. přenesená",J407,0)</f>
        <v>0</v>
      </c>
      <c r="BH407" s="241">
        <f>IF(N407="sníž. přenesená",J407,0)</f>
        <v>0</v>
      </c>
      <c r="BI407" s="241">
        <f>IF(N407="nulová",J407,0)</f>
        <v>0</v>
      </c>
      <c r="BJ407" s="17" t="s">
        <v>87</v>
      </c>
      <c r="BK407" s="241">
        <f>ROUND(I407*H407,2)</f>
        <v>0</v>
      </c>
      <c r="BL407" s="17" t="s">
        <v>405</v>
      </c>
      <c r="BM407" s="240" t="s">
        <v>548</v>
      </c>
    </row>
    <row r="408" s="2" customFormat="1">
      <c r="A408" s="38"/>
      <c r="B408" s="39"/>
      <c r="C408" s="40"/>
      <c r="D408" s="242" t="s">
        <v>205</v>
      </c>
      <c r="E408" s="40"/>
      <c r="F408" s="243" t="s">
        <v>549</v>
      </c>
      <c r="G408" s="40"/>
      <c r="H408" s="40"/>
      <c r="I408" s="244"/>
      <c r="J408" s="40"/>
      <c r="K408" s="40"/>
      <c r="L408" s="44"/>
      <c r="M408" s="245"/>
      <c r="N408" s="246"/>
      <c r="O408" s="91"/>
      <c r="P408" s="91"/>
      <c r="Q408" s="91"/>
      <c r="R408" s="91"/>
      <c r="S408" s="91"/>
      <c r="T408" s="92"/>
      <c r="U408" s="38"/>
      <c r="V408" s="38"/>
      <c r="W408" s="38"/>
      <c r="X408" s="38"/>
      <c r="Y408" s="38"/>
      <c r="Z408" s="38"/>
      <c r="AA408" s="38"/>
      <c r="AB408" s="38"/>
      <c r="AC408" s="38"/>
      <c r="AD408" s="38"/>
      <c r="AE408" s="38"/>
      <c r="AT408" s="17" t="s">
        <v>205</v>
      </c>
      <c r="AU408" s="17" t="s">
        <v>89</v>
      </c>
    </row>
    <row r="409" s="13" customFormat="1">
      <c r="A409" s="13"/>
      <c r="B409" s="252"/>
      <c r="C409" s="253"/>
      <c r="D409" s="242" t="s">
        <v>254</v>
      </c>
      <c r="E409" s="254" t="s">
        <v>1</v>
      </c>
      <c r="F409" s="255" t="s">
        <v>208</v>
      </c>
      <c r="G409" s="253"/>
      <c r="H409" s="256">
        <v>5</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254</v>
      </c>
      <c r="AU409" s="262" t="s">
        <v>89</v>
      </c>
      <c r="AV409" s="13" t="s">
        <v>89</v>
      </c>
      <c r="AW409" s="13" t="s">
        <v>35</v>
      </c>
      <c r="AX409" s="13" t="s">
        <v>80</v>
      </c>
      <c r="AY409" s="262" t="s">
        <v>196</v>
      </c>
    </row>
    <row r="410" s="14" customFormat="1">
      <c r="A410" s="14"/>
      <c r="B410" s="263"/>
      <c r="C410" s="264"/>
      <c r="D410" s="242" t="s">
        <v>254</v>
      </c>
      <c r="E410" s="265" t="s">
        <v>1</v>
      </c>
      <c r="F410" s="266" t="s">
        <v>550</v>
      </c>
      <c r="G410" s="264"/>
      <c r="H410" s="267">
        <v>5</v>
      </c>
      <c r="I410" s="268"/>
      <c r="J410" s="264"/>
      <c r="K410" s="264"/>
      <c r="L410" s="269"/>
      <c r="M410" s="270"/>
      <c r="N410" s="271"/>
      <c r="O410" s="271"/>
      <c r="P410" s="271"/>
      <c r="Q410" s="271"/>
      <c r="R410" s="271"/>
      <c r="S410" s="271"/>
      <c r="T410" s="272"/>
      <c r="U410" s="14"/>
      <c r="V410" s="14"/>
      <c r="W410" s="14"/>
      <c r="X410" s="14"/>
      <c r="Y410" s="14"/>
      <c r="Z410" s="14"/>
      <c r="AA410" s="14"/>
      <c r="AB410" s="14"/>
      <c r="AC410" s="14"/>
      <c r="AD410" s="14"/>
      <c r="AE410" s="14"/>
      <c r="AT410" s="273" t="s">
        <v>254</v>
      </c>
      <c r="AU410" s="273" t="s">
        <v>89</v>
      </c>
      <c r="AV410" s="14" t="s">
        <v>100</v>
      </c>
      <c r="AW410" s="14" t="s">
        <v>35</v>
      </c>
      <c r="AX410" s="14" t="s">
        <v>80</v>
      </c>
      <c r="AY410" s="273" t="s">
        <v>196</v>
      </c>
    </row>
    <row r="411" s="13" customFormat="1">
      <c r="A411" s="13"/>
      <c r="B411" s="252"/>
      <c r="C411" s="253"/>
      <c r="D411" s="242" t="s">
        <v>254</v>
      </c>
      <c r="E411" s="254" t="s">
        <v>1</v>
      </c>
      <c r="F411" s="255" t="s">
        <v>208</v>
      </c>
      <c r="G411" s="253"/>
      <c r="H411" s="256">
        <v>5</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254</v>
      </c>
      <c r="AU411" s="262" t="s">
        <v>89</v>
      </c>
      <c r="AV411" s="13" t="s">
        <v>89</v>
      </c>
      <c r="AW411" s="13" t="s">
        <v>35</v>
      </c>
      <c r="AX411" s="13" t="s">
        <v>80</v>
      </c>
      <c r="AY411" s="262" t="s">
        <v>196</v>
      </c>
    </row>
    <row r="412" s="14" customFormat="1">
      <c r="A412" s="14"/>
      <c r="B412" s="263"/>
      <c r="C412" s="264"/>
      <c r="D412" s="242" t="s">
        <v>254</v>
      </c>
      <c r="E412" s="265" t="s">
        <v>1</v>
      </c>
      <c r="F412" s="266" t="s">
        <v>319</v>
      </c>
      <c r="G412" s="264"/>
      <c r="H412" s="267">
        <v>5</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254</v>
      </c>
      <c r="AU412" s="273" t="s">
        <v>89</v>
      </c>
      <c r="AV412" s="14" t="s">
        <v>100</v>
      </c>
      <c r="AW412" s="14" t="s">
        <v>35</v>
      </c>
      <c r="AX412" s="14" t="s">
        <v>80</v>
      </c>
      <c r="AY412" s="273" t="s">
        <v>196</v>
      </c>
    </row>
    <row r="413" s="13" customFormat="1">
      <c r="A413" s="13"/>
      <c r="B413" s="252"/>
      <c r="C413" s="253"/>
      <c r="D413" s="242" t="s">
        <v>254</v>
      </c>
      <c r="E413" s="254" t="s">
        <v>1</v>
      </c>
      <c r="F413" s="255" t="s">
        <v>113</v>
      </c>
      <c r="G413" s="253"/>
      <c r="H413" s="256">
        <v>4</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254</v>
      </c>
      <c r="AU413" s="262" t="s">
        <v>89</v>
      </c>
      <c r="AV413" s="13" t="s">
        <v>89</v>
      </c>
      <c r="AW413" s="13" t="s">
        <v>35</v>
      </c>
      <c r="AX413" s="13" t="s">
        <v>80</v>
      </c>
      <c r="AY413" s="262" t="s">
        <v>196</v>
      </c>
    </row>
    <row r="414" s="14" customFormat="1">
      <c r="A414" s="14"/>
      <c r="B414" s="263"/>
      <c r="C414" s="264"/>
      <c r="D414" s="242" t="s">
        <v>254</v>
      </c>
      <c r="E414" s="265" t="s">
        <v>1</v>
      </c>
      <c r="F414" s="266" t="s">
        <v>262</v>
      </c>
      <c r="G414" s="264"/>
      <c r="H414" s="267">
        <v>4</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254</v>
      </c>
      <c r="AU414" s="273" t="s">
        <v>89</v>
      </c>
      <c r="AV414" s="14" t="s">
        <v>100</v>
      </c>
      <c r="AW414" s="14" t="s">
        <v>35</v>
      </c>
      <c r="AX414" s="14" t="s">
        <v>80</v>
      </c>
      <c r="AY414" s="273" t="s">
        <v>196</v>
      </c>
    </row>
    <row r="415" s="13" customFormat="1">
      <c r="A415" s="13"/>
      <c r="B415" s="252"/>
      <c r="C415" s="253"/>
      <c r="D415" s="242" t="s">
        <v>254</v>
      </c>
      <c r="E415" s="254" t="s">
        <v>1</v>
      </c>
      <c r="F415" s="255" t="s">
        <v>208</v>
      </c>
      <c r="G415" s="253"/>
      <c r="H415" s="256">
        <v>5</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254</v>
      </c>
      <c r="AU415" s="262" t="s">
        <v>89</v>
      </c>
      <c r="AV415" s="13" t="s">
        <v>89</v>
      </c>
      <c r="AW415" s="13" t="s">
        <v>35</v>
      </c>
      <c r="AX415" s="13" t="s">
        <v>80</v>
      </c>
      <c r="AY415" s="262" t="s">
        <v>196</v>
      </c>
    </row>
    <row r="416" s="14" customFormat="1">
      <c r="A416" s="14"/>
      <c r="B416" s="263"/>
      <c r="C416" s="264"/>
      <c r="D416" s="242" t="s">
        <v>254</v>
      </c>
      <c r="E416" s="265" t="s">
        <v>1</v>
      </c>
      <c r="F416" s="266" t="s">
        <v>264</v>
      </c>
      <c r="G416" s="264"/>
      <c r="H416" s="267">
        <v>5</v>
      </c>
      <c r="I416" s="268"/>
      <c r="J416" s="264"/>
      <c r="K416" s="264"/>
      <c r="L416" s="269"/>
      <c r="M416" s="270"/>
      <c r="N416" s="271"/>
      <c r="O416" s="271"/>
      <c r="P416" s="271"/>
      <c r="Q416" s="271"/>
      <c r="R416" s="271"/>
      <c r="S416" s="271"/>
      <c r="T416" s="272"/>
      <c r="U416" s="14"/>
      <c r="V416" s="14"/>
      <c r="W416" s="14"/>
      <c r="X416" s="14"/>
      <c r="Y416" s="14"/>
      <c r="Z416" s="14"/>
      <c r="AA416" s="14"/>
      <c r="AB416" s="14"/>
      <c r="AC416" s="14"/>
      <c r="AD416" s="14"/>
      <c r="AE416" s="14"/>
      <c r="AT416" s="273" t="s">
        <v>254</v>
      </c>
      <c r="AU416" s="273" t="s">
        <v>89</v>
      </c>
      <c r="AV416" s="14" t="s">
        <v>100</v>
      </c>
      <c r="AW416" s="14" t="s">
        <v>35</v>
      </c>
      <c r="AX416" s="14" t="s">
        <v>80</v>
      </c>
      <c r="AY416" s="273" t="s">
        <v>196</v>
      </c>
    </row>
    <row r="417" s="13" customFormat="1">
      <c r="A417" s="13"/>
      <c r="B417" s="252"/>
      <c r="C417" s="253"/>
      <c r="D417" s="242" t="s">
        <v>254</v>
      </c>
      <c r="E417" s="254" t="s">
        <v>1</v>
      </c>
      <c r="F417" s="255" t="s">
        <v>89</v>
      </c>
      <c r="G417" s="253"/>
      <c r="H417" s="256">
        <v>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254</v>
      </c>
      <c r="AU417" s="262" t="s">
        <v>89</v>
      </c>
      <c r="AV417" s="13" t="s">
        <v>89</v>
      </c>
      <c r="AW417" s="13" t="s">
        <v>35</v>
      </c>
      <c r="AX417" s="13" t="s">
        <v>80</v>
      </c>
      <c r="AY417" s="262" t="s">
        <v>196</v>
      </c>
    </row>
    <row r="418" s="14" customFormat="1">
      <c r="A418" s="14"/>
      <c r="B418" s="263"/>
      <c r="C418" s="264"/>
      <c r="D418" s="242" t="s">
        <v>254</v>
      </c>
      <c r="E418" s="265" t="s">
        <v>1</v>
      </c>
      <c r="F418" s="266" t="s">
        <v>291</v>
      </c>
      <c r="G418" s="264"/>
      <c r="H418" s="267">
        <v>2</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254</v>
      </c>
      <c r="AU418" s="273" t="s">
        <v>89</v>
      </c>
      <c r="AV418" s="14" t="s">
        <v>100</v>
      </c>
      <c r="AW418" s="14" t="s">
        <v>35</v>
      </c>
      <c r="AX418" s="14" t="s">
        <v>80</v>
      </c>
      <c r="AY418" s="273" t="s">
        <v>196</v>
      </c>
    </row>
    <row r="419" s="15" customFormat="1">
      <c r="A419" s="15"/>
      <c r="B419" s="274"/>
      <c r="C419" s="275"/>
      <c r="D419" s="242" t="s">
        <v>254</v>
      </c>
      <c r="E419" s="276" t="s">
        <v>1</v>
      </c>
      <c r="F419" s="277" t="s">
        <v>267</v>
      </c>
      <c r="G419" s="275"/>
      <c r="H419" s="278">
        <v>21</v>
      </c>
      <c r="I419" s="279"/>
      <c r="J419" s="275"/>
      <c r="K419" s="275"/>
      <c r="L419" s="280"/>
      <c r="M419" s="281"/>
      <c r="N419" s="282"/>
      <c r="O419" s="282"/>
      <c r="P419" s="282"/>
      <c r="Q419" s="282"/>
      <c r="R419" s="282"/>
      <c r="S419" s="282"/>
      <c r="T419" s="283"/>
      <c r="U419" s="15"/>
      <c r="V419" s="15"/>
      <c r="W419" s="15"/>
      <c r="X419" s="15"/>
      <c r="Y419" s="15"/>
      <c r="Z419" s="15"/>
      <c r="AA419" s="15"/>
      <c r="AB419" s="15"/>
      <c r="AC419" s="15"/>
      <c r="AD419" s="15"/>
      <c r="AE419" s="15"/>
      <c r="AT419" s="284" t="s">
        <v>254</v>
      </c>
      <c r="AU419" s="284" t="s">
        <v>89</v>
      </c>
      <c r="AV419" s="15" t="s">
        <v>113</v>
      </c>
      <c r="AW419" s="15" t="s">
        <v>35</v>
      </c>
      <c r="AX419" s="15" t="s">
        <v>87</v>
      </c>
      <c r="AY419" s="284" t="s">
        <v>196</v>
      </c>
    </row>
    <row r="420" s="12" customFormat="1" ht="22.8" customHeight="1">
      <c r="A420" s="12"/>
      <c r="B420" s="212"/>
      <c r="C420" s="213"/>
      <c r="D420" s="214" t="s">
        <v>79</v>
      </c>
      <c r="E420" s="226" t="s">
        <v>551</v>
      </c>
      <c r="F420" s="226" t="s">
        <v>552</v>
      </c>
      <c r="G420" s="213"/>
      <c r="H420" s="213"/>
      <c r="I420" s="216"/>
      <c r="J420" s="227">
        <f>BK420</f>
        <v>0</v>
      </c>
      <c r="K420" s="213"/>
      <c r="L420" s="218"/>
      <c r="M420" s="219"/>
      <c r="N420" s="220"/>
      <c r="O420" s="220"/>
      <c r="P420" s="221">
        <f>SUM(P421:P433)</f>
        <v>0</v>
      </c>
      <c r="Q420" s="220"/>
      <c r="R420" s="221">
        <f>SUM(R421:R433)</f>
        <v>0</v>
      </c>
      <c r="S420" s="220"/>
      <c r="T420" s="222">
        <f>SUM(T421:T433)</f>
        <v>0.57600000000000007</v>
      </c>
      <c r="U420" s="12"/>
      <c r="V420" s="12"/>
      <c r="W420" s="12"/>
      <c r="X420" s="12"/>
      <c r="Y420" s="12"/>
      <c r="Z420" s="12"/>
      <c r="AA420" s="12"/>
      <c r="AB420" s="12"/>
      <c r="AC420" s="12"/>
      <c r="AD420" s="12"/>
      <c r="AE420" s="12"/>
      <c r="AR420" s="223" t="s">
        <v>89</v>
      </c>
      <c r="AT420" s="224" t="s">
        <v>79</v>
      </c>
      <c r="AU420" s="224" t="s">
        <v>87</v>
      </c>
      <c r="AY420" s="223" t="s">
        <v>196</v>
      </c>
      <c r="BK420" s="225">
        <f>SUM(BK421:BK433)</f>
        <v>0</v>
      </c>
    </row>
    <row r="421" s="2" customFormat="1" ht="21.75" customHeight="1">
      <c r="A421" s="38"/>
      <c r="B421" s="39"/>
      <c r="C421" s="228" t="s">
        <v>553</v>
      </c>
      <c r="D421" s="228" t="s">
        <v>199</v>
      </c>
      <c r="E421" s="229" t="s">
        <v>554</v>
      </c>
      <c r="F421" s="230" t="s">
        <v>555</v>
      </c>
      <c r="G421" s="231" t="s">
        <v>354</v>
      </c>
      <c r="H421" s="232">
        <v>24</v>
      </c>
      <c r="I421" s="233"/>
      <c r="J421" s="234">
        <f>ROUND(I421*H421,2)</f>
        <v>0</v>
      </c>
      <c r="K421" s="235"/>
      <c r="L421" s="44"/>
      <c r="M421" s="236" t="s">
        <v>1</v>
      </c>
      <c r="N421" s="237" t="s">
        <v>45</v>
      </c>
      <c r="O421" s="91"/>
      <c r="P421" s="238">
        <f>O421*H421</f>
        <v>0</v>
      </c>
      <c r="Q421" s="238">
        <v>0</v>
      </c>
      <c r="R421" s="238">
        <f>Q421*H421</f>
        <v>0</v>
      </c>
      <c r="S421" s="238">
        <v>0.024</v>
      </c>
      <c r="T421" s="239">
        <f>S421*H421</f>
        <v>0.57600000000000007</v>
      </c>
      <c r="U421" s="38"/>
      <c r="V421" s="38"/>
      <c r="W421" s="38"/>
      <c r="X421" s="38"/>
      <c r="Y421" s="38"/>
      <c r="Z421" s="38"/>
      <c r="AA421" s="38"/>
      <c r="AB421" s="38"/>
      <c r="AC421" s="38"/>
      <c r="AD421" s="38"/>
      <c r="AE421" s="38"/>
      <c r="AR421" s="240" t="s">
        <v>405</v>
      </c>
      <c r="AT421" s="240" t="s">
        <v>199</v>
      </c>
      <c r="AU421" s="240" t="s">
        <v>89</v>
      </c>
      <c r="AY421" s="17" t="s">
        <v>196</v>
      </c>
      <c r="BE421" s="241">
        <f>IF(N421="základní",J421,0)</f>
        <v>0</v>
      </c>
      <c r="BF421" s="241">
        <f>IF(N421="snížená",J421,0)</f>
        <v>0</v>
      </c>
      <c r="BG421" s="241">
        <f>IF(N421="zákl. přenesená",J421,0)</f>
        <v>0</v>
      </c>
      <c r="BH421" s="241">
        <f>IF(N421="sníž. přenesená",J421,0)</f>
        <v>0</v>
      </c>
      <c r="BI421" s="241">
        <f>IF(N421="nulová",J421,0)</f>
        <v>0</v>
      </c>
      <c r="BJ421" s="17" t="s">
        <v>87</v>
      </c>
      <c r="BK421" s="241">
        <f>ROUND(I421*H421,2)</f>
        <v>0</v>
      </c>
      <c r="BL421" s="17" t="s">
        <v>405</v>
      </c>
      <c r="BM421" s="240" t="s">
        <v>556</v>
      </c>
    </row>
    <row r="422" s="2" customFormat="1">
      <c r="A422" s="38"/>
      <c r="B422" s="39"/>
      <c r="C422" s="40"/>
      <c r="D422" s="242" t="s">
        <v>205</v>
      </c>
      <c r="E422" s="40"/>
      <c r="F422" s="243" t="s">
        <v>557</v>
      </c>
      <c r="G422" s="40"/>
      <c r="H422" s="40"/>
      <c r="I422" s="244"/>
      <c r="J422" s="40"/>
      <c r="K422" s="40"/>
      <c r="L422" s="44"/>
      <c r="M422" s="245"/>
      <c r="N422" s="246"/>
      <c r="O422" s="91"/>
      <c r="P422" s="91"/>
      <c r="Q422" s="91"/>
      <c r="R422" s="91"/>
      <c r="S422" s="91"/>
      <c r="T422" s="92"/>
      <c r="U422" s="38"/>
      <c r="V422" s="38"/>
      <c r="W422" s="38"/>
      <c r="X422" s="38"/>
      <c r="Y422" s="38"/>
      <c r="Z422" s="38"/>
      <c r="AA422" s="38"/>
      <c r="AB422" s="38"/>
      <c r="AC422" s="38"/>
      <c r="AD422" s="38"/>
      <c r="AE422" s="38"/>
      <c r="AT422" s="17" t="s">
        <v>205</v>
      </c>
      <c r="AU422" s="17" t="s">
        <v>89</v>
      </c>
    </row>
    <row r="423" s="13" customFormat="1">
      <c r="A423" s="13"/>
      <c r="B423" s="252"/>
      <c r="C423" s="253"/>
      <c r="D423" s="242" t="s">
        <v>254</v>
      </c>
      <c r="E423" s="254" t="s">
        <v>1</v>
      </c>
      <c r="F423" s="255" t="s">
        <v>223</v>
      </c>
      <c r="G423" s="253"/>
      <c r="H423" s="256">
        <v>6</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254</v>
      </c>
      <c r="AU423" s="262" t="s">
        <v>89</v>
      </c>
      <c r="AV423" s="13" t="s">
        <v>89</v>
      </c>
      <c r="AW423" s="13" t="s">
        <v>35</v>
      </c>
      <c r="AX423" s="13" t="s">
        <v>80</v>
      </c>
      <c r="AY423" s="262" t="s">
        <v>196</v>
      </c>
    </row>
    <row r="424" s="14" customFormat="1">
      <c r="A424" s="14"/>
      <c r="B424" s="263"/>
      <c r="C424" s="264"/>
      <c r="D424" s="242" t="s">
        <v>254</v>
      </c>
      <c r="E424" s="265" t="s">
        <v>1</v>
      </c>
      <c r="F424" s="266" t="s">
        <v>558</v>
      </c>
      <c r="G424" s="264"/>
      <c r="H424" s="267">
        <v>6</v>
      </c>
      <c r="I424" s="268"/>
      <c r="J424" s="264"/>
      <c r="K424" s="264"/>
      <c r="L424" s="269"/>
      <c r="M424" s="270"/>
      <c r="N424" s="271"/>
      <c r="O424" s="271"/>
      <c r="P424" s="271"/>
      <c r="Q424" s="271"/>
      <c r="R424" s="271"/>
      <c r="S424" s="271"/>
      <c r="T424" s="272"/>
      <c r="U424" s="14"/>
      <c r="V424" s="14"/>
      <c r="W424" s="14"/>
      <c r="X424" s="14"/>
      <c r="Y424" s="14"/>
      <c r="Z424" s="14"/>
      <c r="AA424" s="14"/>
      <c r="AB424" s="14"/>
      <c r="AC424" s="14"/>
      <c r="AD424" s="14"/>
      <c r="AE424" s="14"/>
      <c r="AT424" s="273" t="s">
        <v>254</v>
      </c>
      <c r="AU424" s="273" t="s">
        <v>89</v>
      </c>
      <c r="AV424" s="14" t="s">
        <v>100</v>
      </c>
      <c r="AW424" s="14" t="s">
        <v>35</v>
      </c>
      <c r="AX424" s="14" t="s">
        <v>80</v>
      </c>
      <c r="AY424" s="273" t="s">
        <v>196</v>
      </c>
    </row>
    <row r="425" s="13" customFormat="1">
      <c r="A425" s="13"/>
      <c r="B425" s="252"/>
      <c r="C425" s="253"/>
      <c r="D425" s="242" t="s">
        <v>254</v>
      </c>
      <c r="E425" s="254" t="s">
        <v>1</v>
      </c>
      <c r="F425" s="255" t="s">
        <v>223</v>
      </c>
      <c r="G425" s="253"/>
      <c r="H425" s="256">
        <v>6</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254</v>
      </c>
      <c r="AU425" s="262" t="s">
        <v>89</v>
      </c>
      <c r="AV425" s="13" t="s">
        <v>89</v>
      </c>
      <c r="AW425" s="13" t="s">
        <v>35</v>
      </c>
      <c r="AX425" s="13" t="s">
        <v>80</v>
      </c>
      <c r="AY425" s="262" t="s">
        <v>196</v>
      </c>
    </row>
    <row r="426" s="14" customFormat="1">
      <c r="A426" s="14"/>
      <c r="B426" s="263"/>
      <c r="C426" s="264"/>
      <c r="D426" s="242" t="s">
        <v>254</v>
      </c>
      <c r="E426" s="265" t="s">
        <v>1</v>
      </c>
      <c r="F426" s="266" t="s">
        <v>260</v>
      </c>
      <c r="G426" s="264"/>
      <c r="H426" s="267">
        <v>6</v>
      </c>
      <c r="I426" s="268"/>
      <c r="J426" s="264"/>
      <c r="K426" s="264"/>
      <c r="L426" s="269"/>
      <c r="M426" s="270"/>
      <c r="N426" s="271"/>
      <c r="O426" s="271"/>
      <c r="P426" s="271"/>
      <c r="Q426" s="271"/>
      <c r="R426" s="271"/>
      <c r="S426" s="271"/>
      <c r="T426" s="272"/>
      <c r="U426" s="14"/>
      <c r="V426" s="14"/>
      <c r="W426" s="14"/>
      <c r="X426" s="14"/>
      <c r="Y426" s="14"/>
      <c r="Z426" s="14"/>
      <c r="AA426" s="14"/>
      <c r="AB426" s="14"/>
      <c r="AC426" s="14"/>
      <c r="AD426" s="14"/>
      <c r="AE426" s="14"/>
      <c r="AT426" s="273" t="s">
        <v>254</v>
      </c>
      <c r="AU426" s="273" t="s">
        <v>89</v>
      </c>
      <c r="AV426" s="14" t="s">
        <v>100</v>
      </c>
      <c r="AW426" s="14" t="s">
        <v>35</v>
      </c>
      <c r="AX426" s="14" t="s">
        <v>80</v>
      </c>
      <c r="AY426" s="273" t="s">
        <v>196</v>
      </c>
    </row>
    <row r="427" s="13" customFormat="1">
      <c r="A427" s="13"/>
      <c r="B427" s="252"/>
      <c r="C427" s="253"/>
      <c r="D427" s="242" t="s">
        <v>254</v>
      </c>
      <c r="E427" s="254" t="s">
        <v>1</v>
      </c>
      <c r="F427" s="255" t="s">
        <v>208</v>
      </c>
      <c r="G427" s="253"/>
      <c r="H427" s="256">
        <v>5</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254</v>
      </c>
      <c r="AU427" s="262" t="s">
        <v>89</v>
      </c>
      <c r="AV427" s="13" t="s">
        <v>89</v>
      </c>
      <c r="AW427" s="13" t="s">
        <v>35</v>
      </c>
      <c r="AX427" s="13" t="s">
        <v>80</v>
      </c>
      <c r="AY427" s="262" t="s">
        <v>196</v>
      </c>
    </row>
    <row r="428" s="14" customFormat="1">
      <c r="A428" s="14"/>
      <c r="B428" s="263"/>
      <c r="C428" s="264"/>
      <c r="D428" s="242" t="s">
        <v>254</v>
      </c>
      <c r="E428" s="265" t="s">
        <v>1</v>
      </c>
      <c r="F428" s="266" t="s">
        <v>262</v>
      </c>
      <c r="G428" s="264"/>
      <c r="H428" s="267">
        <v>5</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254</v>
      </c>
      <c r="AU428" s="273" t="s">
        <v>89</v>
      </c>
      <c r="AV428" s="14" t="s">
        <v>100</v>
      </c>
      <c r="AW428" s="14" t="s">
        <v>35</v>
      </c>
      <c r="AX428" s="14" t="s">
        <v>80</v>
      </c>
      <c r="AY428" s="273" t="s">
        <v>196</v>
      </c>
    </row>
    <row r="429" s="13" customFormat="1">
      <c r="A429" s="13"/>
      <c r="B429" s="252"/>
      <c r="C429" s="253"/>
      <c r="D429" s="242" t="s">
        <v>254</v>
      </c>
      <c r="E429" s="254" t="s">
        <v>1</v>
      </c>
      <c r="F429" s="255" t="s">
        <v>208</v>
      </c>
      <c r="G429" s="253"/>
      <c r="H429" s="256">
        <v>5</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254</v>
      </c>
      <c r="AU429" s="262" t="s">
        <v>89</v>
      </c>
      <c r="AV429" s="13" t="s">
        <v>89</v>
      </c>
      <c r="AW429" s="13" t="s">
        <v>35</v>
      </c>
      <c r="AX429" s="13" t="s">
        <v>80</v>
      </c>
      <c r="AY429" s="262" t="s">
        <v>196</v>
      </c>
    </row>
    <row r="430" s="14" customFormat="1">
      <c r="A430" s="14"/>
      <c r="B430" s="263"/>
      <c r="C430" s="264"/>
      <c r="D430" s="242" t="s">
        <v>254</v>
      </c>
      <c r="E430" s="265" t="s">
        <v>1</v>
      </c>
      <c r="F430" s="266" t="s">
        <v>264</v>
      </c>
      <c r="G430" s="264"/>
      <c r="H430" s="267">
        <v>5</v>
      </c>
      <c r="I430" s="268"/>
      <c r="J430" s="264"/>
      <c r="K430" s="264"/>
      <c r="L430" s="269"/>
      <c r="M430" s="270"/>
      <c r="N430" s="271"/>
      <c r="O430" s="271"/>
      <c r="P430" s="271"/>
      <c r="Q430" s="271"/>
      <c r="R430" s="271"/>
      <c r="S430" s="271"/>
      <c r="T430" s="272"/>
      <c r="U430" s="14"/>
      <c r="V430" s="14"/>
      <c r="W430" s="14"/>
      <c r="X430" s="14"/>
      <c r="Y430" s="14"/>
      <c r="Z430" s="14"/>
      <c r="AA430" s="14"/>
      <c r="AB430" s="14"/>
      <c r="AC430" s="14"/>
      <c r="AD430" s="14"/>
      <c r="AE430" s="14"/>
      <c r="AT430" s="273" t="s">
        <v>254</v>
      </c>
      <c r="AU430" s="273" t="s">
        <v>89</v>
      </c>
      <c r="AV430" s="14" t="s">
        <v>100</v>
      </c>
      <c r="AW430" s="14" t="s">
        <v>35</v>
      </c>
      <c r="AX430" s="14" t="s">
        <v>80</v>
      </c>
      <c r="AY430" s="273" t="s">
        <v>196</v>
      </c>
    </row>
    <row r="431" s="13" customFormat="1">
      <c r="A431" s="13"/>
      <c r="B431" s="252"/>
      <c r="C431" s="253"/>
      <c r="D431" s="242" t="s">
        <v>254</v>
      </c>
      <c r="E431" s="254" t="s">
        <v>1</v>
      </c>
      <c r="F431" s="255" t="s">
        <v>89</v>
      </c>
      <c r="G431" s="253"/>
      <c r="H431" s="256">
        <v>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254</v>
      </c>
      <c r="AU431" s="262" t="s">
        <v>89</v>
      </c>
      <c r="AV431" s="13" t="s">
        <v>89</v>
      </c>
      <c r="AW431" s="13" t="s">
        <v>35</v>
      </c>
      <c r="AX431" s="13" t="s">
        <v>80</v>
      </c>
      <c r="AY431" s="262" t="s">
        <v>196</v>
      </c>
    </row>
    <row r="432" s="14" customFormat="1">
      <c r="A432" s="14"/>
      <c r="B432" s="263"/>
      <c r="C432" s="264"/>
      <c r="D432" s="242" t="s">
        <v>254</v>
      </c>
      <c r="E432" s="265" t="s">
        <v>1</v>
      </c>
      <c r="F432" s="266" t="s">
        <v>311</v>
      </c>
      <c r="G432" s="264"/>
      <c r="H432" s="267">
        <v>2</v>
      </c>
      <c r="I432" s="268"/>
      <c r="J432" s="264"/>
      <c r="K432" s="264"/>
      <c r="L432" s="269"/>
      <c r="M432" s="270"/>
      <c r="N432" s="271"/>
      <c r="O432" s="271"/>
      <c r="P432" s="271"/>
      <c r="Q432" s="271"/>
      <c r="R432" s="271"/>
      <c r="S432" s="271"/>
      <c r="T432" s="272"/>
      <c r="U432" s="14"/>
      <c r="V432" s="14"/>
      <c r="W432" s="14"/>
      <c r="X432" s="14"/>
      <c r="Y432" s="14"/>
      <c r="Z432" s="14"/>
      <c r="AA432" s="14"/>
      <c r="AB432" s="14"/>
      <c r="AC432" s="14"/>
      <c r="AD432" s="14"/>
      <c r="AE432" s="14"/>
      <c r="AT432" s="273" t="s">
        <v>254</v>
      </c>
      <c r="AU432" s="273" t="s">
        <v>89</v>
      </c>
      <c r="AV432" s="14" t="s">
        <v>100</v>
      </c>
      <c r="AW432" s="14" t="s">
        <v>35</v>
      </c>
      <c r="AX432" s="14" t="s">
        <v>80</v>
      </c>
      <c r="AY432" s="273" t="s">
        <v>196</v>
      </c>
    </row>
    <row r="433" s="15" customFormat="1">
      <c r="A433" s="15"/>
      <c r="B433" s="274"/>
      <c r="C433" s="275"/>
      <c r="D433" s="242" t="s">
        <v>254</v>
      </c>
      <c r="E433" s="276" t="s">
        <v>1</v>
      </c>
      <c r="F433" s="277" t="s">
        <v>267</v>
      </c>
      <c r="G433" s="275"/>
      <c r="H433" s="278">
        <v>24</v>
      </c>
      <c r="I433" s="279"/>
      <c r="J433" s="275"/>
      <c r="K433" s="275"/>
      <c r="L433" s="280"/>
      <c r="M433" s="281"/>
      <c r="N433" s="282"/>
      <c r="O433" s="282"/>
      <c r="P433" s="282"/>
      <c r="Q433" s="282"/>
      <c r="R433" s="282"/>
      <c r="S433" s="282"/>
      <c r="T433" s="283"/>
      <c r="U433" s="15"/>
      <c r="V433" s="15"/>
      <c r="W433" s="15"/>
      <c r="X433" s="15"/>
      <c r="Y433" s="15"/>
      <c r="Z433" s="15"/>
      <c r="AA433" s="15"/>
      <c r="AB433" s="15"/>
      <c r="AC433" s="15"/>
      <c r="AD433" s="15"/>
      <c r="AE433" s="15"/>
      <c r="AT433" s="284" t="s">
        <v>254</v>
      </c>
      <c r="AU433" s="284" t="s">
        <v>89</v>
      </c>
      <c r="AV433" s="15" t="s">
        <v>113</v>
      </c>
      <c r="AW433" s="15" t="s">
        <v>35</v>
      </c>
      <c r="AX433" s="15" t="s">
        <v>87</v>
      </c>
      <c r="AY433" s="284" t="s">
        <v>196</v>
      </c>
    </row>
    <row r="434" s="12" customFormat="1" ht="22.8" customHeight="1">
      <c r="A434" s="12"/>
      <c r="B434" s="212"/>
      <c r="C434" s="213"/>
      <c r="D434" s="214" t="s">
        <v>79</v>
      </c>
      <c r="E434" s="226" t="s">
        <v>559</v>
      </c>
      <c r="F434" s="226" t="s">
        <v>560</v>
      </c>
      <c r="G434" s="213"/>
      <c r="H434" s="213"/>
      <c r="I434" s="216"/>
      <c r="J434" s="227">
        <f>BK434</f>
        <v>0</v>
      </c>
      <c r="K434" s="213"/>
      <c r="L434" s="218"/>
      <c r="M434" s="219"/>
      <c r="N434" s="220"/>
      <c r="O434" s="220"/>
      <c r="P434" s="221">
        <f>SUM(P435:P448)</f>
        <v>0</v>
      </c>
      <c r="Q434" s="220"/>
      <c r="R434" s="221">
        <f>SUM(R435:R448)</f>
        <v>0</v>
      </c>
      <c r="S434" s="220"/>
      <c r="T434" s="222">
        <f>SUM(T435:T448)</f>
        <v>0.74834999999999996</v>
      </c>
      <c r="U434" s="12"/>
      <c r="V434" s="12"/>
      <c r="W434" s="12"/>
      <c r="X434" s="12"/>
      <c r="Y434" s="12"/>
      <c r="Z434" s="12"/>
      <c r="AA434" s="12"/>
      <c r="AB434" s="12"/>
      <c r="AC434" s="12"/>
      <c r="AD434" s="12"/>
      <c r="AE434" s="12"/>
      <c r="AR434" s="223" t="s">
        <v>89</v>
      </c>
      <c r="AT434" s="224" t="s">
        <v>79</v>
      </c>
      <c r="AU434" s="224" t="s">
        <v>87</v>
      </c>
      <c r="AY434" s="223" t="s">
        <v>196</v>
      </c>
      <c r="BK434" s="225">
        <f>SUM(BK435:BK448)</f>
        <v>0</v>
      </c>
    </row>
    <row r="435" s="2" customFormat="1" ht="21.75" customHeight="1">
      <c r="A435" s="38"/>
      <c r="B435" s="39"/>
      <c r="C435" s="228" t="s">
        <v>561</v>
      </c>
      <c r="D435" s="228" t="s">
        <v>199</v>
      </c>
      <c r="E435" s="229" t="s">
        <v>562</v>
      </c>
      <c r="F435" s="230" t="s">
        <v>563</v>
      </c>
      <c r="G435" s="231" t="s">
        <v>251</v>
      </c>
      <c r="H435" s="232">
        <v>261.30000000000001</v>
      </c>
      <c r="I435" s="233"/>
      <c r="J435" s="234">
        <f>ROUND(I435*H435,2)</f>
        <v>0</v>
      </c>
      <c r="K435" s="235"/>
      <c r="L435" s="44"/>
      <c r="M435" s="236" t="s">
        <v>1</v>
      </c>
      <c r="N435" s="237" t="s">
        <v>45</v>
      </c>
      <c r="O435" s="91"/>
      <c r="P435" s="238">
        <f>O435*H435</f>
        <v>0</v>
      </c>
      <c r="Q435" s="238">
        <v>0</v>
      </c>
      <c r="R435" s="238">
        <f>Q435*H435</f>
        <v>0</v>
      </c>
      <c r="S435" s="238">
        <v>0.0025000000000000001</v>
      </c>
      <c r="T435" s="239">
        <f>S435*H435</f>
        <v>0.65325</v>
      </c>
      <c r="U435" s="38"/>
      <c r="V435" s="38"/>
      <c r="W435" s="38"/>
      <c r="X435" s="38"/>
      <c r="Y435" s="38"/>
      <c r="Z435" s="38"/>
      <c r="AA435" s="38"/>
      <c r="AB435" s="38"/>
      <c r="AC435" s="38"/>
      <c r="AD435" s="38"/>
      <c r="AE435" s="38"/>
      <c r="AR435" s="240" t="s">
        <v>405</v>
      </c>
      <c r="AT435" s="240" t="s">
        <v>199</v>
      </c>
      <c r="AU435" s="240" t="s">
        <v>89</v>
      </c>
      <c r="AY435" s="17" t="s">
        <v>196</v>
      </c>
      <c r="BE435" s="241">
        <f>IF(N435="základní",J435,0)</f>
        <v>0</v>
      </c>
      <c r="BF435" s="241">
        <f>IF(N435="snížená",J435,0)</f>
        <v>0</v>
      </c>
      <c r="BG435" s="241">
        <f>IF(N435="zákl. přenesená",J435,0)</f>
        <v>0</v>
      </c>
      <c r="BH435" s="241">
        <f>IF(N435="sníž. přenesená",J435,0)</f>
        <v>0</v>
      </c>
      <c r="BI435" s="241">
        <f>IF(N435="nulová",J435,0)</f>
        <v>0</v>
      </c>
      <c r="BJ435" s="17" t="s">
        <v>87</v>
      </c>
      <c r="BK435" s="241">
        <f>ROUND(I435*H435,2)</f>
        <v>0</v>
      </c>
      <c r="BL435" s="17" t="s">
        <v>405</v>
      </c>
      <c r="BM435" s="240" t="s">
        <v>564</v>
      </c>
    </row>
    <row r="436" s="2" customFormat="1">
      <c r="A436" s="38"/>
      <c r="B436" s="39"/>
      <c r="C436" s="40"/>
      <c r="D436" s="242" t="s">
        <v>205</v>
      </c>
      <c r="E436" s="40"/>
      <c r="F436" s="243" t="s">
        <v>565</v>
      </c>
      <c r="G436" s="40"/>
      <c r="H436" s="40"/>
      <c r="I436" s="244"/>
      <c r="J436" s="40"/>
      <c r="K436" s="40"/>
      <c r="L436" s="44"/>
      <c r="M436" s="245"/>
      <c r="N436" s="246"/>
      <c r="O436" s="91"/>
      <c r="P436" s="91"/>
      <c r="Q436" s="91"/>
      <c r="R436" s="91"/>
      <c r="S436" s="91"/>
      <c r="T436" s="92"/>
      <c r="U436" s="38"/>
      <c r="V436" s="38"/>
      <c r="W436" s="38"/>
      <c r="X436" s="38"/>
      <c r="Y436" s="38"/>
      <c r="Z436" s="38"/>
      <c r="AA436" s="38"/>
      <c r="AB436" s="38"/>
      <c r="AC436" s="38"/>
      <c r="AD436" s="38"/>
      <c r="AE436" s="38"/>
      <c r="AT436" s="17" t="s">
        <v>205</v>
      </c>
      <c r="AU436" s="17" t="s">
        <v>89</v>
      </c>
    </row>
    <row r="437" s="13" customFormat="1">
      <c r="A437" s="13"/>
      <c r="B437" s="252"/>
      <c r="C437" s="253"/>
      <c r="D437" s="242" t="s">
        <v>254</v>
      </c>
      <c r="E437" s="254" t="s">
        <v>1</v>
      </c>
      <c r="F437" s="255" t="s">
        <v>566</v>
      </c>
      <c r="G437" s="253"/>
      <c r="H437" s="256">
        <v>233.40000000000001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254</v>
      </c>
      <c r="AU437" s="262" t="s">
        <v>89</v>
      </c>
      <c r="AV437" s="13" t="s">
        <v>89</v>
      </c>
      <c r="AW437" s="13" t="s">
        <v>35</v>
      </c>
      <c r="AX437" s="13" t="s">
        <v>80</v>
      </c>
      <c r="AY437" s="262" t="s">
        <v>196</v>
      </c>
    </row>
    <row r="438" s="14" customFormat="1">
      <c r="A438" s="14"/>
      <c r="B438" s="263"/>
      <c r="C438" s="264"/>
      <c r="D438" s="242" t="s">
        <v>254</v>
      </c>
      <c r="E438" s="265" t="s">
        <v>1</v>
      </c>
      <c r="F438" s="266" t="s">
        <v>567</v>
      </c>
      <c r="G438" s="264"/>
      <c r="H438" s="267">
        <v>233.40000000000001</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254</v>
      </c>
      <c r="AU438" s="273" t="s">
        <v>89</v>
      </c>
      <c r="AV438" s="14" t="s">
        <v>100</v>
      </c>
      <c r="AW438" s="14" t="s">
        <v>35</v>
      </c>
      <c r="AX438" s="14" t="s">
        <v>80</v>
      </c>
      <c r="AY438" s="273" t="s">
        <v>196</v>
      </c>
    </row>
    <row r="439" s="13" customFormat="1">
      <c r="A439" s="13"/>
      <c r="B439" s="252"/>
      <c r="C439" s="253"/>
      <c r="D439" s="242" t="s">
        <v>254</v>
      </c>
      <c r="E439" s="254" t="s">
        <v>1</v>
      </c>
      <c r="F439" s="255" t="s">
        <v>568</v>
      </c>
      <c r="G439" s="253"/>
      <c r="H439" s="256">
        <v>27.899999999999999</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254</v>
      </c>
      <c r="AU439" s="262" t="s">
        <v>89</v>
      </c>
      <c r="AV439" s="13" t="s">
        <v>89</v>
      </c>
      <c r="AW439" s="13" t="s">
        <v>35</v>
      </c>
      <c r="AX439" s="13" t="s">
        <v>80</v>
      </c>
      <c r="AY439" s="262" t="s">
        <v>196</v>
      </c>
    </row>
    <row r="440" s="14" customFormat="1">
      <c r="A440" s="14"/>
      <c r="B440" s="263"/>
      <c r="C440" s="264"/>
      <c r="D440" s="242" t="s">
        <v>254</v>
      </c>
      <c r="E440" s="265" t="s">
        <v>1</v>
      </c>
      <c r="F440" s="266" t="s">
        <v>569</v>
      </c>
      <c r="G440" s="264"/>
      <c r="H440" s="267">
        <v>27.899999999999999</v>
      </c>
      <c r="I440" s="268"/>
      <c r="J440" s="264"/>
      <c r="K440" s="264"/>
      <c r="L440" s="269"/>
      <c r="M440" s="270"/>
      <c r="N440" s="271"/>
      <c r="O440" s="271"/>
      <c r="P440" s="271"/>
      <c r="Q440" s="271"/>
      <c r="R440" s="271"/>
      <c r="S440" s="271"/>
      <c r="T440" s="272"/>
      <c r="U440" s="14"/>
      <c r="V440" s="14"/>
      <c r="W440" s="14"/>
      <c r="X440" s="14"/>
      <c r="Y440" s="14"/>
      <c r="Z440" s="14"/>
      <c r="AA440" s="14"/>
      <c r="AB440" s="14"/>
      <c r="AC440" s="14"/>
      <c r="AD440" s="14"/>
      <c r="AE440" s="14"/>
      <c r="AT440" s="273" t="s">
        <v>254</v>
      </c>
      <c r="AU440" s="273" t="s">
        <v>89</v>
      </c>
      <c r="AV440" s="14" t="s">
        <v>100</v>
      </c>
      <c r="AW440" s="14" t="s">
        <v>35</v>
      </c>
      <c r="AX440" s="14" t="s">
        <v>80</v>
      </c>
      <c r="AY440" s="273" t="s">
        <v>196</v>
      </c>
    </row>
    <row r="441" s="15" customFormat="1">
      <c r="A441" s="15"/>
      <c r="B441" s="274"/>
      <c r="C441" s="275"/>
      <c r="D441" s="242" t="s">
        <v>254</v>
      </c>
      <c r="E441" s="276" t="s">
        <v>1</v>
      </c>
      <c r="F441" s="277" t="s">
        <v>267</v>
      </c>
      <c r="G441" s="275"/>
      <c r="H441" s="278">
        <v>261.30000000000001</v>
      </c>
      <c r="I441" s="279"/>
      <c r="J441" s="275"/>
      <c r="K441" s="275"/>
      <c r="L441" s="280"/>
      <c r="M441" s="281"/>
      <c r="N441" s="282"/>
      <c r="O441" s="282"/>
      <c r="P441" s="282"/>
      <c r="Q441" s="282"/>
      <c r="R441" s="282"/>
      <c r="S441" s="282"/>
      <c r="T441" s="283"/>
      <c r="U441" s="15"/>
      <c r="V441" s="15"/>
      <c r="W441" s="15"/>
      <c r="X441" s="15"/>
      <c r="Y441" s="15"/>
      <c r="Z441" s="15"/>
      <c r="AA441" s="15"/>
      <c r="AB441" s="15"/>
      <c r="AC441" s="15"/>
      <c r="AD441" s="15"/>
      <c r="AE441" s="15"/>
      <c r="AT441" s="284" t="s">
        <v>254</v>
      </c>
      <c r="AU441" s="284" t="s">
        <v>89</v>
      </c>
      <c r="AV441" s="15" t="s">
        <v>113</v>
      </c>
      <c r="AW441" s="15" t="s">
        <v>35</v>
      </c>
      <c r="AX441" s="15" t="s">
        <v>87</v>
      </c>
      <c r="AY441" s="284" t="s">
        <v>196</v>
      </c>
    </row>
    <row r="442" s="2" customFormat="1" ht="21.75" customHeight="1">
      <c r="A442" s="38"/>
      <c r="B442" s="39"/>
      <c r="C442" s="228" t="s">
        <v>570</v>
      </c>
      <c r="D442" s="228" t="s">
        <v>199</v>
      </c>
      <c r="E442" s="229" t="s">
        <v>571</v>
      </c>
      <c r="F442" s="230" t="s">
        <v>572</v>
      </c>
      <c r="G442" s="231" t="s">
        <v>251</v>
      </c>
      <c r="H442" s="232">
        <v>31.699999999999999</v>
      </c>
      <c r="I442" s="233"/>
      <c r="J442" s="234">
        <f>ROUND(I442*H442,2)</f>
        <v>0</v>
      </c>
      <c r="K442" s="235"/>
      <c r="L442" s="44"/>
      <c r="M442" s="236" t="s">
        <v>1</v>
      </c>
      <c r="N442" s="237" t="s">
        <v>45</v>
      </c>
      <c r="O442" s="91"/>
      <c r="P442" s="238">
        <f>O442*H442</f>
        <v>0</v>
      </c>
      <c r="Q442" s="238">
        <v>0</v>
      </c>
      <c r="R442" s="238">
        <f>Q442*H442</f>
        <v>0</v>
      </c>
      <c r="S442" s="238">
        <v>0.0030000000000000001</v>
      </c>
      <c r="T442" s="239">
        <f>S442*H442</f>
        <v>0.095100000000000004</v>
      </c>
      <c r="U442" s="38"/>
      <c r="V442" s="38"/>
      <c r="W442" s="38"/>
      <c r="X442" s="38"/>
      <c r="Y442" s="38"/>
      <c r="Z442" s="38"/>
      <c r="AA442" s="38"/>
      <c r="AB442" s="38"/>
      <c r="AC442" s="38"/>
      <c r="AD442" s="38"/>
      <c r="AE442" s="38"/>
      <c r="AR442" s="240" t="s">
        <v>405</v>
      </c>
      <c r="AT442" s="240" t="s">
        <v>199</v>
      </c>
      <c r="AU442" s="240" t="s">
        <v>89</v>
      </c>
      <c r="AY442" s="17" t="s">
        <v>196</v>
      </c>
      <c r="BE442" s="241">
        <f>IF(N442="základní",J442,0)</f>
        <v>0</v>
      </c>
      <c r="BF442" s="241">
        <f>IF(N442="snížená",J442,0)</f>
        <v>0</v>
      </c>
      <c r="BG442" s="241">
        <f>IF(N442="zákl. přenesená",J442,0)</f>
        <v>0</v>
      </c>
      <c r="BH442" s="241">
        <f>IF(N442="sníž. přenesená",J442,0)</f>
        <v>0</v>
      </c>
      <c r="BI442" s="241">
        <f>IF(N442="nulová",J442,0)</f>
        <v>0</v>
      </c>
      <c r="BJ442" s="17" t="s">
        <v>87</v>
      </c>
      <c r="BK442" s="241">
        <f>ROUND(I442*H442,2)</f>
        <v>0</v>
      </c>
      <c r="BL442" s="17" t="s">
        <v>405</v>
      </c>
      <c r="BM442" s="240" t="s">
        <v>573</v>
      </c>
    </row>
    <row r="443" s="2" customFormat="1">
      <c r="A443" s="38"/>
      <c r="B443" s="39"/>
      <c r="C443" s="40"/>
      <c r="D443" s="242" t="s">
        <v>205</v>
      </c>
      <c r="E443" s="40"/>
      <c r="F443" s="243" t="s">
        <v>574</v>
      </c>
      <c r="G443" s="40"/>
      <c r="H443" s="40"/>
      <c r="I443" s="244"/>
      <c r="J443" s="40"/>
      <c r="K443" s="40"/>
      <c r="L443" s="44"/>
      <c r="M443" s="245"/>
      <c r="N443" s="246"/>
      <c r="O443" s="91"/>
      <c r="P443" s="91"/>
      <c r="Q443" s="91"/>
      <c r="R443" s="91"/>
      <c r="S443" s="91"/>
      <c r="T443" s="92"/>
      <c r="U443" s="38"/>
      <c r="V443" s="38"/>
      <c r="W443" s="38"/>
      <c r="X443" s="38"/>
      <c r="Y443" s="38"/>
      <c r="Z443" s="38"/>
      <c r="AA443" s="38"/>
      <c r="AB443" s="38"/>
      <c r="AC443" s="38"/>
      <c r="AD443" s="38"/>
      <c r="AE443" s="38"/>
      <c r="AT443" s="17" t="s">
        <v>205</v>
      </c>
      <c r="AU443" s="17" t="s">
        <v>89</v>
      </c>
    </row>
    <row r="444" s="13" customFormat="1">
      <c r="A444" s="13"/>
      <c r="B444" s="252"/>
      <c r="C444" s="253"/>
      <c r="D444" s="242" t="s">
        <v>254</v>
      </c>
      <c r="E444" s="254" t="s">
        <v>1</v>
      </c>
      <c r="F444" s="255" t="s">
        <v>575</v>
      </c>
      <c r="G444" s="253"/>
      <c r="H444" s="256">
        <v>13.1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254</v>
      </c>
      <c r="AU444" s="262" t="s">
        <v>89</v>
      </c>
      <c r="AV444" s="13" t="s">
        <v>89</v>
      </c>
      <c r="AW444" s="13" t="s">
        <v>35</v>
      </c>
      <c r="AX444" s="13" t="s">
        <v>80</v>
      </c>
      <c r="AY444" s="262" t="s">
        <v>196</v>
      </c>
    </row>
    <row r="445" s="14" customFormat="1">
      <c r="A445" s="14"/>
      <c r="B445" s="263"/>
      <c r="C445" s="264"/>
      <c r="D445" s="242" t="s">
        <v>254</v>
      </c>
      <c r="E445" s="265" t="s">
        <v>1</v>
      </c>
      <c r="F445" s="266" t="s">
        <v>576</v>
      </c>
      <c r="G445" s="264"/>
      <c r="H445" s="267">
        <v>13.1</v>
      </c>
      <c r="I445" s="268"/>
      <c r="J445" s="264"/>
      <c r="K445" s="264"/>
      <c r="L445" s="269"/>
      <c r="M445" s="270"/>
      <c r="N445" s="271"/>
      <c r="O445" s="271"/>
      <c r="P445" s="271"/>
      <c r="Q445" s="271"/>
      <c r="R445" s="271"/>
      <c r="S445" s="271"/>
      <c r="T445" s="272"/>
      <c r="U445" s="14"/>
      <c r="V445" s="14"/>
      <c r="W445" s="14"/>
      <c r="X445" s="14"/>
      <c r="Y445" s="14"/>
      <c r="Z445" s="14"/>
      <c r="AA445" s="14"/>
      <c r="AB445" s="14"/>
      <c r="AC445" s="14"/>
      <c r="AD445" s="14"/>
      <c r="AE445" s="14"/>
      <c r="AT445" s="273" t="s">
        <v>254</v>
      </c>
      <c r="AU445" s="273" t="s">
        <v>89</v>
      </c>
      <c r="AV445" s="14" t="s">
        <v>100</v>
      </c>
      <c r="AW445" s="14" t="s">
        <v>35</v>
      </c>
      <c r="AX445" s="14" t="s">
        <v>80</v>
      </c>
      <c r="AY445" s="273" t="s">
        <v>196</v>
      </c>
    </row>
    <row r="446" s="13" customFormat="1">
      <c r="A446" s="13"/>
      <c r="B446" s="252"/>
      <c r="C446" s="253"/>
      <c r="D446" s="242" t="s">
        <v>254</v>
      </c>
      <c r="E446" s="254" t="s">
        <v>1</v>
      </c>
      <c r="F446" s="255" t="s">
        <v>577</v>
      </c>
      <c r="G446" s="253"/>
      <c r="H446" s="256">
        <v>18.600000000000001</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254</v>
      </c>
      <c r="AU446" s="262" t="s">
        <v>89</v>
      </c>
      <c r="AV446" s="13" t="s">
        <v>89</v>
      </c>
      <c r="AW446" s="13" t="s">
        <v>35</v>
      </c>
      <c r="AX446" s="13" t="s">
        <v>80</v>
      </c>
      <c r="AY446" s="262" t="s">
        <v>196</v>
      </c>
    </row>
    <row r="447" s="14" customFormat="1">
      <c r="A447" s="14"/>
      <c r="B447" s="263"/>
      <c r="C447" s="264"/>
      <c r="D447" s="242" t="s">
        <v>254</v>
      </c>
      <c r="E447" s="265" t="s">
        <v>1</v>
      </c>
      <c r="F447" s="266" t="s">
        <v>578</v>
      </c>
      <c r="G447" s="264"/>
      <c r="H447" s="267">
        <v>18.600000000000001</v>
      </c>
      <c r="I447" s="268"/>
      <c r="J447" s="264"/>
      <c r="K447" s="264"/>
      <c r="L447" s="269"/>
      <c r="M447" s="270"/>
      <c r="N447" s="271"/>
      <c r="O447" s="271"/>
      <c r="P447" s="271"/>
      <c r="Q447" s="271"/>
      <c r="R447" s="271"/>
      <c r="S447" s="271"/>
      <c r="T447" s="272"/>
      <c r="U447" s="14"/>
      <c r="V447" s="14"/>
      <c r="W447" s="14"/>
      <c r="X447" s="14"/>
      <c r="Y447" s="14"/>
      <c r="Z447" s="14"/>
      <c r="AA447" s="14"/>
      <c r="AB447" s="14"/>
      <c r="AC447" s="14"/>
      <c r="AD447" s="14"/>
      <c r="AE447" s="14"/>
      <c r="AT447" s="273" t="s">
        <v>254</v>
      </c>
      <c r="AU447" s="273" t="s">
        <v>89</v>
      </c>
      <c r="AV447" s="14" t="s">
        <v>100</v>
      </c>
      <c r="AW447" s="14" t="s">
        <v>35</v>
      </c>
      <c r="AX447" s="14" t="s">
        <v>80</v>
      </c>
      <c r="AY447" s="273" t="s">
        <v>196</v>
      </c>
    </row>
    <row r="448" s="15" customFormat="1">
      <c r="A448" s="15"/>
      <c r="B448" s="274"/>
      <c r="C448" s="275"/>
      <c r="D448" s="242" t="s">
        <v>254</v>
      </c>
      <c r="E448" s="276" t="s">
        <v>1</v>
      </c>
      <c r="F448" s="277" t="s">
        <v>267</v>
      </c>
      <c r="G448" s="275"/>
      <c r="H448" s="278">
        <v>31.700000000000003</v>
      </c>
      <c r="I448" s="279"/>
      <c r="J448" s="275"/>
      <c r="K448" s="275"/>
      <c r="L448" s="280"/>
      <c r="M448" s="281"/>
      <c r="N448" s="282"/>
      <c r="O448" s="282"/>
      <c r="P448" s="282"/>
      <c r="Q448" s="282"/>
      <c r="R448" s="282"/>
      <c r="S448" s="282"/>
      <c r="T448" s="283"/>
      <c r="U448" s="15"/>
      <c r="V448" s="15"/>
      <c r="W448" s="15"/>
      <c r="X448" s="15"/>
      <c r="Y448" s="15"/>
      <c r="Z448" s="15"/>
      <c r="AA448" s="15"/>
      <c r="AB448" s="15"/>
      <c r="AC448" s="15"/>
      <c r="AD448" s="15"/>
      <c r="AE448" s="15"/>
      <c r="AT448" s="284" t="s">
        <v>254</v>
      </c>
      <c r="AU448" s="284" t="s">
        <v>89</v>
      </c>
      <c r="AV448" s="15" t="s">
        <v>113</v>
      </c>
      <c r="AW448" s="15" t="s">
        <v>35</v>
      </c>
      <c r="AX448" s="15" t="s">
        <v>87</v>
      </c>
      <c r="AY448" s="284" t="s">
        <v>196</v>
      </c>
    </row>
    <row r="449" s="12" customFormat="1" ht="22.8" customHeight="1">
      <c r="A449" s="12"/>
      <c r="B449" s="212"/>
      <c r="C449" s="213"/>
      <c r="D449" s="214" t="s">
        <v>79</v>
      </c>
      <c r="E449" s="226" t="s">
        <v>579</v>
      </c>
      <c r="F449" s="226" t="s">
        <v>580</v>
      </c>
      <c r="G449" s="213"/>
      <c r="H449" s="213"/>
      <c r="I449" s="216"/>
      <c r="J449" s="227">
        <f>BK449</f>
        <v>0</v>
      </c>
      <c r="K449" s="213"/>
      <c r="L449" s="218"/>
      <c r="M449" s="219"/>
      <c r="N449" s="220"/>
      <c r="O449" s="220"/>
      <c r="P449" s="221">
        <f>SUM(P450:P453)</f>
        <v>0</v>
      </c>
      <c r="Q449" s="220"/>
      <c r="R449" s="221">
        <f>SUM(R450:R453)</f>
        <v>0</v>
      </c>
      <c r="S449" s="220"/>
      <c r="T449" s="222">
        <f>SUM(T450:T453)</f>
        <v>0</v>
      </c>
      <c r="U449" s="12"/>
      <c r="V449" s="12"/>
      <c r="W449" s="12"/>
      <c r="X449" s="12"/>
      <c r="Y449" s="12"/>
      <c r="Z449" s="12"/>
      <c r="AA449" s="12"/>
      <c r="AB449" s="12"/>
      <c r="AC449" s="12"/>
      <c r="AD449" s="12"/>
      <c r="AE449" s="12"/>
      <c r="AR449" s="223" t="s">
        <v>89</v>
      </c>
      <c r="AT449" s="224" t="s">
        <v>79</v>
      </c>
      <c r="AU449" s="224" t="s">
        <v>87</v>
      </c>
      <c r="AY449" s="223" t="s">
        <v>196</v>
      </c>
      <c r="BK449" s="225">
        <f>SUM(BK450:BK453)</f>
        <v>0</v>
      </c>
    </row>
    <row r="450" s="2" customFormat="1" ht="16.5" customHeight="1">
      <c r="A450" s="38"/>
      <c r="B450" s="39"/>
      <c r="C450" s="228" t="s">
        <v>581</v>
      </c>
      <c r="D450" s="228" t="s">
        <v>199</v>
      </c>
      <c r="E450" s="229" t="s">
        <v>582</v>
      </c>
      <c r="F450" s="230" t="s">
        <v>583</v>
      </c>
      <c r="G450" s="231" t="s">
        <v>251</v>
      </c>
      <c r="H450" s="232">
        <v>183.94</v>
      </c>
      <c r="I450" s="233"/>
      <c r="J450" s="234">
        <f>ROUND(I450*H450,2)</f>
        <v>0</v>
      </c>
      <c r="K450" s="235"/>
      <c r="L450" s="44"/>
      <c r="M450" s="236" t="s">
        <v>1</v>
      </c>
      <c r="N450" s="237" t="s">
        <v>45</v>
      </c>
      <c r="O450" s="91"/>
      <c r="P450" s="238">
        <f>O450*H450</f>
        <v>0</v>
      </c>
      <c r="Q450" s="238">
        <v>0</v>
      </c>
      <c r="R450" s="238">
        <f>Q450*H450</f>
        <v>0</v>
      </c>
      <c r="S450" s="238">
        <v>0</v>
      </c>
      <c r="T450" s="239">
        <f>S450*H450</f>
        <v>0</v>
      </c>
      <c r="U450" s="38"/>
      <c r="V450" s="38"/>
      <c r="W450" s="38"/>
      <c r="X450" s="38"/>
      <c r="Y450" s="38"/>
      <c r="Z450" s="38"/>
      <c r="AA450" s="38"/>
      <c r="AB450" s="38"/>
      <c r="AC450" s="38"/>
      <c r="AD450" s="38"/>
      <c r="AE450" s="38"/>
      <c r="AR450" s="240" t="s">
        <v>405</v>
      </c>
      <c r="AT450" s="240" t="s">
        <v>199</v>
      </c>
      <c r="AU450" s="240" t="s">
        <v>89</v>
      </c>
      <c r="AY450" s="17" t="s">
        <v>196</v>
      </c>
      <c r="BE450" s="241">
        <f>IF(N450="základní",J450,0)</f>
        <v>0</v>
      </c>
      <c r="BF450" s="241">
        <f>IF(N450="snížená",J450,0)</f>
        <v>0</v>
      </c>
      <c r="BG450" s="241">
        <f>IF(N450="zákl. přenesená",J450,0)</f>
        <v>0</v>
      </c>
      <c r="BH450" s="241">
        <f>IF(N450="sníž. přenesená",J450,0)</f>
        <v>0</v>
      </c>
      <c r="BI450" s="241">
        <f>IF(N450="nulová",J450,0)</f>
        <v>0</v>
      </c>
      <c r="BJ450" s="17" t="s">
        <v>87</v>
      </c>
      <c r="BK450" s="241">
        <f>ROUND(I450*H450,2)</f>
        <v>0</v>
      </c>
      <c r="BL450" s="17" t="s">
        <v>405</v>
      </c>
      <c r="BM450" s="240" t="s">
        <v>584</v>
      </c>
    </row>
    <row r="451" s="2" customFormat="1">
      <c r="A451" s="38"/>
      <c r="B451" s="39"/>
      <c r="C451" s="40"/>
      <c r="D451" s="242" t="s">
        <v>205</v>
      </c>
      <c r="E451" s="40"/>
      <c r="F451" s="243" t="s">
        <v>585</v>
      </c>
      <c r="G451" s="40"/>
      <c r="H451" s="40"/>
      <c r="I451" s="244"/>
      <c r="J451" s="40"/>
      <c r="K451" s="40"/>
      <c r="L451" s="44"/>
      <c r="M451" s="245"/>
      <c r="N451" s="246"/>
      <c r="O451" s="91"/>
      <c r="P451" s="91"/>
      <c r="Q451" s="91"/>
      <c r="R451" s="91"/>
      <c r="S451" s="91"/>
      <c r="T451" s="92"/>
      <c r="U451" s="38"/>
      <c r="V451" s="38"/>
      <c r="W451" s="38"/>
      <c r="X451" s="38"/>
      <c r="Y451" s="38"/>
      <c r="Z451" s="38"/>
      <c r="AA451" s="38"/>
      <c r="AB451" s="38"/>
      <c r="AC451" s="38"/>
      <c r="AD451" s="38"/>
      <c r="AE451" s="38"/>
      <c r="AT451" s="17" t="s">
        <v>205</v>
      </c>
      <c r="AU451" s="17" t="s">
        <v>89</v>
      </c>
    </row>
    <row r="452" s="13" customFormat="1">
      <c r="A452" s="13"/>
      <c r="B452" s="252"/>
      <c r="C452" s="253"/>
      <c r="D452" s="242" t="s">
        <v>254</v>
      </c>
      <c r="E452" s="254" t="s">
        <v>1</v>
      </c>
      <c r="F452" s="255" t="s">
        <v>586</v>
      </c>
      <c r="G452" s="253"/>
      <c r="H452" s="256">
        <v>183.94</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254</v>
      </c>
      <c r="AU452" s="262" t="s">
        <v>89</v>
      </c>
      <c r="AV452" s="13" t="s">
        <v>89</v>
      </c>
      <c r="AW452" s="13" t="s">
        <v>35</v>
      </c>
      <c r="AX452" s="13" t="s">
        <v>80</v>
      </c>
      <c r="AY452" s="262" t="s">
        <v>196</v>
      </c>
    </row>
    <row r="453" s="14" customFormat="1">
      <c r="A453" s="14"/>
      <c r="B453" s="263"/>
      <c r="C453" s="264"/>
      <c r="D453" s="242" t="s">
        <v>254</v>
      </c>
      <c r="E453" s="265" t="s">
        <v>1</v>
      </c>
      <c r="F453" s="266" t="s">
        <v>311</v>
      </c>
      <c r="G453" s="264"/>
      <c r="H453" s="267">
        <v>183.94</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254</v>
      </c>
      <c r="AU453" s="273" t="s">
        <v>89</v>
      </c>
      <c r="AV453" s="14" t="s">
        <v>100</v>
      </c>
      <c r="AW453" s="14" t="s">
        <v>35</v>
      </c>
      <c r="AX453" s="14" t="s">
        <v>87</v>
      </c>
      <c r="AY453" s="273" t="s">
        <v>196</v>
      </c>
    </row>
    <row r="454" s="12" customFormat="1" ht="22.8" customHeight="1">
      <c r="A454" s="12"/>
      <c r="B454" s="212"/>
      <c r="C454" s="213"/>
      <c r="D454" s="214" t="s">
        <v>79</v>
      </c>
      <c r="E454" s="226" t="s">
        <v>587</v>
      </c>
      <c r="F454" s="226" t="s">
        <v>588</v>
      </c>
      <c r="G454" s="213"/>
      <c r="H454" s="213"/>
      <c r="I454" s="216"/>
      <c r="J454" s="227">
        <f>BK454</f>
        <v>0</v>
      </c>
      <c r="K454" s="213"/>
      <c r="L454" s="218"/>
      <c r="M454" s="219"/>
      <c r="N454" s="220"/>
      <c r="O454" s="220"/>
      <c r="P454" s="221">
        <f>SUM(P455:P465)</f>
        <v>0</v>
      </c>
      <c r="Q454" s="220"/>
      <c r="R454" s="221">
        <f>SUM(R455:R465)</f>
        <v>0.15764</v>
      </c>
      <c r="S454" s="220"/>
      <c r="T454" s="222">
        <f>SUM(T455:T465)</f>
        <v>0.048868399999999992</v>
      </c>
      <c r="U454" s="12"/>
      <c r="V454" s="12"/>
      <c r="W454" s="12"/>
      <c r="X454" s="12"/>
      <c r="Y454" s="12"/>
      <c r="Z454" s="12"/>
      <c r="AA454" s="12"/>
      <c r="AB454" s="12"/>
      <c r="AC454" s="12"/>
      <c r="AD454" s="12"/>
      <c r="AE454" s="12"/>
      <c r="AR454" s="223" t="s">
        <v>89</v>
      </c>
      <c r="AT454" s="224" t="s">
        <v>79</v>
      </c>
      <c r="AU454" s="224" t="s">
        <v>87</v>
      </c>
      <c r="AY454" s="223" t="s">
        <v>196</v>
      </c>
      <c r="BK454" s="225">
        <f>SUM(BK455:BK465)</f>
        <v>0</v>
      </c>
    </row>
    <row r="455" s="2" customFormat="1" ht="16.5" customHeight="1">
      <c r="A455" s="38"/>
      <c r="B455" s="39"/>
      <c r="C455" s="228" t="s">
        <v>589</v>
      </c>
      <c r="D455" s="228" t="s">
        <v>199</v>
      </c>
      <c r="E455" s="229" t="s">
        <v>590</v>
      </c>
      <c r="F455" s="230" t="s">
        <v>591</v>
      </c>
      <c r="G455" s="231" t="s">
        <v>251</v>
      </c>
      <c r="H455" s="232">
        <v>157.63999999999999</v>
      </c>
      <c r="I455" s="233"/>
      <c r="J455" s="234">
        <f>ROUND(I455*H455,2)</f>
        <v>0</v>
      </c>
      <c r="K455" s="235"/>
      <c r="L455" s="44"/>
      <c r="M455" s="236" t="s">
        <v>1</v>
      </c>
      <c r="N455" s="237" t="s">
        <v>45</v>
      </c>
      <c r="O455" s="91"/>
      <c r="P455" s="238">
        <f>O455*H455</f>
        <v>0</v>
      </c>
      <c r="Q455" s="238">
        <v>0.001</v>
      </c>
      <c r="R455" s="238">
        <f>Q455*H455</f>
        <v>0.15764</v>
      </c>
      <c r="S455" s="238">
        <v>0.00031</v>
      </c>
      <c r="T455" s="239">
        <f>S455*H455</f>
        <v>0.048868399999999992</v>
      </c>
      <c r="U455" s="38"/>
      <c r="V455" s="38"/>
      <c r="W455" s="38"/>
      <c r="X455" s="38"/>
      <c r="Y455" s="38"/>
      <c r="Z455" s="38"/>
      <c r="AA455" s="38"/>
      <c r="AB455" s="38"/>
      <c r="AC455" s="38"/>
      <c r="AD455" s="38"/>
      <c r="AE455" s="38"/>
      <c r="AR455" s="240" t="s">
        <v>405</v>
      </c>
      <c r="AT455" s="240" t="s">
        <v>199</v>
      </c>
      <c r="AU455" s="240" t="s">
        <v>89</v>
      </c>
      <c r="AY455" s="17" t="s">
        <v>196</v>
      </c>
      <c r="BE455" s="241">
        <f>IF(N455="základní",J455,0)</f>
        <v>0</v>
      </c>
      <c r="BF455" s="241">
        <f>IF(N455="snížená",J455,0)</f>
        <v>0</v>
      </c>
      <c r="BG455" s="241">
        <f>IF(N455="zákl. přenesená",J455,0)</f>
        <v>0</v>
      </c>
      <c r="BH455" s="241">
        <f>IF(N455="sníž. přenesená",J455,0)</f>
        <v>0</v>
      </c>
      <c r="BI455" s="241">
        <f>IF(N455="nulová",J455,0)</f>
        <v>0</v>
      </c>
      <c r="BJ455" s="17" t="s">
        <v>87</v>
      </c>
      <c r="BK455" s="241">
        <f>ROUND(I455*H455,2)</f>
        <v>0</v>
      </c>
      <c r="BL455" s="17" t="s">
        <v>405</v>
      </c>
      <c r="BM455" s="240" t="s">
        <v>592</v>
      </c>
    </row>
    <row r="456" s="2" customFormat="1">
      <c r="A456" s="38"/>
      <c r="B456" s="39"/>
      <c r="C456" s="40"/>
      <c r="D456" s="242" t="s">
        <v>205</v>
      </c>
      <c r="E456" s="40"/>
      <c r="F456" s="243" t="s">
        <v>593</v>
      </c>
      <c r="G456" s="40"/>
      <c r="H456" s="40"/>
      <c r="I456" s="244"/>
      <c r="J456" s="40"/>
      <c r="K456" s="40"/>
      <c r="L456" s="44"/>
      <c r="M456" s="245"/>
      <c r="N456" s="246"/>
      <c r="O456" s="91"/>
      <c r="P456" s="91"/>
      <c r="Q456" s="91"/>
      <c r="R456" s="91"/>
      <c r="S456" s="91"/>
      <c r="T456" s="92"/>
      <c r="U456" s="38"/>
      <c r="V456" s="38"/>
      <c r="W456" s="38"/>
      <c r="X456" s="38"/>
      <c r="Y456" s="38"/>
      <c r="Z456" s="38"/>
      <c r="AA456" s="38"/>
      <c r="AB456" s="38"/>
      <c r="AC456" s="38"/>
      <c r="AD456" s="38"/>
      <c r="AE456" s="38"/>
      <c r="AT456" s="17" t="s">
        <v>205</v>
      </c>
      <c r="AU456" s="17" t="s">
        <v>89</v>
      </c>
    </row>
    <row r="457" s="13" customFormat="1">
      <c r="A457" s="13"/>
      <c r="B457" s="252"/>
      <c r="C457" s="253"/>
      <c r="D457" s="242" t="s">
        <v>254</v>
      </c>
      <c r="E457" s="254" t="s">
        <v>1</v>
      </c>
      <c r="F457" s="255" t="s">
        <v>510</v>
      </c>
      <c r="G457" s="253"/>
      <c r="H457" s="256">
        <v>30.199999999999999</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254</v>
      </c>
      <c r="AU457" s="262" t="s">
        <v>89</v>
      </c>
      <c r="AV457" s="13" t="s">
        <v>89</v>
      </c>
      <c r="AW457" s="13" t="s">
        <v>35</v>
      </c>
      <c r="AX457" s="13" t="s">
        <v>80</v>
      </c>
      <c r="AY457" s="262" t="s">
        <v>196</v>
      </c>
    </row>
    <row r="458" s="14" customFormat="1">
      <c r="A458" s="14"/>
      <c r="B458" s="263"/>
      <c r="C458" s="264"/>
      <c r="D458" s="242" t="s">
        <v>254</v>
      </c>
      <c r="E458" s="265" t="s">
        <v>1</v>
      </c>
      <c r="F458" s="266" t="s">
        <v>594</v>
      </c>
      <c r="G458" s="264"/>
      <c r="H458" s="267">
        <v>30.199999999999999</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254</v>
      </c>
      <c r="AU458" s="273" t="s">
        <v>89</v>
      </c>
      <c r="AV458" s="14" t="s">
        <v>100</v>
      </c>
      <c r="AW458" s="14" t="s">
        <v>35</v>
      </c>
      <c r="AX458" s="14" t="s">
        <v>80</v>
      </c>
      <c r="AY458" s="273" t="s">
        <v>196</v>
      </c>
    </row>
    <row r="459" s="13" customFormat="1">
      <c r="A459" s="13"/>
      <c r="B459" s="252"/>
      <c r="C459" s="253"/>
      <c r="D459" s="242" t="s">
        <v>254</v>
      </c>
      <c r="E459" s="254" t="s">
        <v>1</v>
      </c>
      <c r="F459" s="255" t="s">
        <v>595</v>
      </c>
      <c r="G459" s="253"/>
      <c r="H459" s="256">
        <v>49.5</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254</v>
      </c>
      <c r="AU459" s="262" t="s">
        <v>89</v>
      </c>
      <c r="AV459" s="13" t="s">
        <v>89</v>
      </c>
      <c r="AW459" s="13" t="s">
        <v>35</v>
      </c>
      <c r="AX459" s="13" t="s">
        <v>80</v>
      </c>
      <c r="AY459" s="262" t="s">
        <v>196</v>
      </c>
    </row>
    <row r="460" s="14" customFormat="1">
      <c r="A460" s="14"/>
      <c r="B460" s="263"/>
      <c r="C460" s="264"/>
      <c r="D460" s="242" t="s">
        <v>254</v>
      </c>
      <c r="E460" s="265" t="s">
        <v>1</v>
      </c>
      <c r="F460" s="266" t="s">
        <v>596</v>
      </c>
      <c r="G460" s="264"/>
      <c r="H460" s="267">
        <v>49.5</v>
      </c>
      <c r="I460" s="268"/>
      <c r="J460" s="264"/>
      <c r="K460" s="264"/>
      <c r="L460" s="269"/>
      <c r="M460" s="270"/>
      <c r="N460" s="271"/>
      <c r="O460" s="271"/>
      <c r="P460" s="271"/>
      <c r="Q460" s="271"/>
      <c r="R460" s="271"/>
      <c r="S460" s="271"/>
      <c r="T460" s="272"/>
      <c r="U460" s="14"/>
      <c r="V460" s="14"/>
      <c r="W460" s="14"/>
      <c r="X460" s="14"/>
      <c r="Y460" s="14"/>
      <c r="Z460" s="14"/>
      <c r="AA460" s="14"/>
      <c r="AB460" s="14"/>
      <c r="AC460" s="14"/>
      <c r="AD460" s="14"/>
      <c r="AE460" s="14"/>
      <c r="AT460" s="273" t="s">
        <v>254</v>
      </c>
      <c r="AU460" s="273" t="s">
        <v>89</v>
      </c>
      <c r="AV460" s="14" t="s">
        <v>100</v>
      </c>
      <c r="AW460" s="14" t="s">
        <v>35</v>
      </c>
      <c r="AX460" s="14" t="s">
        <v>80</v>
      </c>
      <c r="AY460" s="273" t="s">
        <v>196</v>
      </c>
    </row>
    <row r="461" s="13" customFormat="1">
      <c r="A461" s="13"/>
      <c r="B461" s="252"/>
      <c r="C461" s="253"/>
      <c r="D461" s="242" t="s">
        <v>254</v>
      </c>
      <c r="E461" s="254" t="s">
        <v>1</v>
      </c>
      <c r="F461" s="255" t="s">
        <v>320</v>
      </c>
      <c r="G461" s="253"/>
      <c r="H461" s="256">
        <v>34.700000000000003</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254</v>
      </c>
      <c r="AU461" s="262" t="s">
        <v>89</v>
      </c>
      <c r="AV461" s="13" t="s">
        <v>89</v>
      </c>
      <c r="AW461" s="13" t="s">
        <v>35</v>
      </c>
      <c r="AX461" s="13" t="s">
        <v>80</v>
      </c>
      <c r="AY461" s="262" t="s">
        <v>196</v>
      </c>
    </row>
    <row r="462" s="14" customFormat="1">
      <c r="A462" s="14"/>
      <c r="B462" s="263"/>
      <c r="C462" s="264"/>
      <c r="D462" s="242" t="s">
        <v>254</v>
      </c>
      <c r="E462" s="265" t="s">
        <v>1</v>
      </c>
      <c r="F462" s="266" t="s">
        <v>597</v>
      </c>
      <c r="G462" s="264"/>
      <c r="H462" s="267">
        <v>34.700000000000003</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254</v>
      </c>
      <c r="AU462" s="273" t="s">
        <v>89</v>
      </c>
      <c r="AV462" s="14" t="s">
        <v>100</v>
      </c>
      <c r="AW462" s="14" t="s">
        <v>35</v>
      </c>
      <c r="AX462" s="14" t="s">
        <v>80</v>
      </c>
      <c r="AY462" s="273" t="s">
        <v>196</v>
      </c>
    </row>
    <row r="463" s="13" customFormat="1">
      <c r="A463" s="13"/>
      <c r="B463" s="252"/>
      <c r="C463" s="253"/>
      <c r="D463" s="242" t="s">
        <v>254</v>
      </c>
      <c r="E463" s="254" t="s">
        <v>1</v>
      </c>
      <c r="F463" s="255" t="s">
        <v>322</v>
      </c>
      <c r="G463" s="253"/>
      <c r="H463" s="256">
        <v>43.240000000000002</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254</v>
      </c>
      <c r="AU463" s="262" t="s">
        <v>89</v>
      </c>
      <c r="AV463" s="13" t="s">
        <v>89</v>
      </c>
      <c r="AW463" s="13" t="s">
        <v>35</v>
      </c>
      <c r="AX463" s="13" t="s">
        <v>80</v>
      </c>
      <c r="AY463" s="262" t="s">
        <v>196</v>
      </c>
    </row>
    <row r="464" s="14" customFormat="1">
      <c r="A464" s="14"/>
      <c r="B464" s="263"/>
      <c r="C464" s="264"/>
      <c r="D464" s="242" t="s">
        <v>254</v>
      </c>
      <c r="E464" s="265" t="s">
        <v>1</v>
      </c>
      <c r="F464" s="266" t="s">
        <v>598</v>
      </c>
      <c r="G464" s="264"/>
      <c r="H464" s="267">
        <v>43.240000000000002</v>
      </c>
      <c r="I464" s="268"/>
      <c r="J464" s="264"/>
      <c r="K464" s="264"/>
      <c r="L464" s="269"/>
      <c r="M464" s="270"/>
      <c r="N464" s="271"/>
      <c r="O464" s="271"/>
      <c r="P464" s="271"/>
      <c r="Q464" s="271"/>
      <c r="R464" s="271"/>
      <c r="S464" s="271"/>
      <c r="T464" s="272"/>
      <c r="U464" s="14"/>
      <c r="V464" s="14"/>
      <c r="W464" s="14"/>
      <c r="X464" s="14"/>
      <c r="Y464" s="14"/>
      <c r="Z464" s="14"/>
      <c r="AA464" s="14"/>
      <c r="AB464" s="14"/>
      <c r="AC464" s="14"/>
      <c r="AD464" s="14"/>
      <c r="AE464" s="14"/>
      <c r="AT464" s="273" t="s">
        <v>254</v>
      </c>
      <c r="AU464" s="273" t="s">
        <v>89</v>
      </c>
      <c r="AV464" s="14" t="s">
        <v>100</v>
      </c>
      <c r="AW464" s="14" t="s">
        <v>35</v>
      </c>
      <c r="AX464" s="14" t="s">
        <v>80</v>
      </c>
      <c r="AY464" s="273" t="s">
        <v>196</v>
      </c>
    </row>
    <row r="465" s="15" customFormat="1">
      <c r="A465" s="15"/>
      <c r="B465" s="274"/>
      <c r="C465" s="275"/>
      <c r="D465" s="242" t="s">
        <v>254</v>
      </c>
      <c r="E465" s="276" t="s">
        <v>1</v>
      </c>
      <c r="F465" s="277" t="s">
        <v>267</v>
      </c>
      <c r="G465" s="275"/>
      <c r="H465" s="278">
        <v>157.64000000000002</v>
      </c>
      <c r="I465" s="279"/>
      <c r="J465" s="275"/>
      <c r="K465" s="275"/>
      <c r="L465" s="280"/>
      <c r="M465" s="285"/>
      <c r="N465" s="286"/>
      <c r="O465" s="286"/>
      <c r="P465" s="286"/>
      <c r="Q465" s="286"/>
      <c r="R465" s="286"/>
      <c r="S465" s="286"/>
      <c r="T465" s="287"/>
      <c r="U465" s="15"/>
      <c r="V465" s="15"/>
      <c r="W465" s="15"/>
      <c r="X465" s="15"/>
      <c r="Y465" s="15"/>
      <c r="Z465" s="15"/>
      <c r="AA465" s="15"/>
      <c r="AB465" s="15"/>
      <c r="AC465" s="15"/>
      <c r="AD465" s="15"/>
      <c r="AE465" s="15"/>
      <c r="AT465" s="284" t="s">
        <v>254</v>
      </c>
      <c r="AU465" s="284" t="s">
        <v>89</v>
      </c>
      <c r="AV465" s="15" t="s">
        <v>113</v>
      </c>
      <c r="AW465" s="15" t="s">
        <v>35</v>
      </c>
      <c r="AX465" s="15" t="s">
        <v>87</v>
      </c>
      <c r="AY465" s="284" t="s">
        <v>196</v>
      </c>
    </row>
    <row r="466" s="2" customFormat="1" ht="6.96" customHeight="1">
      <c r="A466" s="38"/>
      <c r="B466" s="66"/>
      <c r="C466" s="67"/>
      <c r="D466" s="67"/>
      <c r="E466" s="67"/>
      <c r="F466" s="67"/>
      <c r="G466" s="67"/>
      <c r="H466" s="67"/>
      <c r="I466" s="67"/>
      <c r="J466" s="67"/>
      <c r="K466" s="67"/>
      <c r="L466" s="44"/>
      <c r="M466" s="38"/>
      <c r="O466" s="38"/>
      <c r="P466" s="38"/>
      <c r="Q466" s="38"/>
      <c r="R466" s="38"/>
      <c r="S466" s="38"/>
      <c r="T466" s="38"/>
      <c r="U466" s="38"/>
      <c r="V466" s="38"/>
      <c r="W466" s="38"/>
      <c r="X466" s="38"/>
      <c r="Y466" s="38"/>
      <c r="Z466" s="38"/>
      <c r="AA466" s="38"/>
      <c r="AB466" s="38"/>
      <c r="AC466" s="38"/>
      <c r="AD466" s="38"/>
      <c r="AE466" s="38"/>
    </row>
  </sheetData>
  <sheetProtection sheet="1" autoFilter="0" formatColumns="0" formatRows="0" objects="1" scenarios="1" spinCount="100000" saltValue="tTXh45+DlbBMkWVi/aNK4Lstr/t09M9aKx8pqjUPvK41FOzmFl0ov6bU81DIUpVR0MX7r4QemyJHImN7FmGayA==" hashValue="fAql2L0GUpDIBHBgwW+r3+Z+EEQ1h/PSqSG6ApZfLa4B/WxLuGM33PfuqDyVVNXJp+PVNNZv33lVm6+ibfJw8w==" algorithmName="SHA-512" password="CC35"/>
  <autoFilter ref="C134:K465"/>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16.5" customHeight="1">
      <c r="A11" s="38"/>
      <c r="B11" s="44"/>
      <c r="C11" s="38"/>
      <c r="D11" s="38"/>
      <c r="E11" s="163" t="s">
        <v>231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599</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ROUND(J146,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ROUND((SUM(BE146:BE903)),  2)</f>
        <v>0</v>
      </c>
      <c r="G37" s="38"/>
      <c r="H37" s="38"/>
      <c r="I37" s="165">
        <v>0.20999999999999999</v>
      </c>
      <c r="J37" s="164">
        <f>ROUND(((SUM(BE146:BE903))*I37),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ROUND((SUM(BF146:BF903)),  2)</f>
        <v>0</v>
      </c>
      <c r="G38" s="38"/>
      <c r="H38" s="38"/>
      <c r="I38" s="165">
        <v>0.14999999999999999</v>
      </c>
      <c r="J38" s="164">
        <f>ROUND(((SUM(BF146:BF903))*I38),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ROUND((SUM(BG146:BG903)),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ROUND((SUM(BH146:BH903)),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ROUND((SUM(BI146:BI903)),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16.5" customHeight="1">
      <c r="A89" s="38"/>
      <c r="B89" s="39"/>
      <c r="C89" s="40"/>
      <c r="D89" s="40"/>
      <c r="E89" s="251" t="s">
        <v>231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20022-D.1.1,2-IN-NK - 20022-D.1.1,2- IN-NK - Nové konstrukce - 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J146</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600</v>
      </c>
      <c r="E102" s="197"/>
      <c r="F102" s="197"/>
      <c r="G102" s="197"/>
      <c r="H102" s="197"/>
      <c r="I102" s="197"/>
      <c r="J102" s="198">
        <f>J148</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601</v>
      </c>
      <c r="E103" s="197"/>
      <c r="F103" s="197"/>
      <c r="G103" s="197"/>
      <c r="H103" s="197"/>
      <c r="I103" s="197"/>
      <c r="J103" s="198">
        <f>J181</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602</v>
      </c>
      <c r="E104" s="197"/>
      <c r="F104" s="197"/>
      <c r="G104" s="197"/>
      <c r="H104" s="197"/>
      <c r="I104" s="197"/>
      <c r="J104" s="198">
        <f>J197</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603</v>
      </c>
      <c r="E105" s="197"/>
      <c r="F105" s="197"/>
      <c r="G105" s="197"/>
      <c r="H105" s="197"/>
      <c r="I105" s="197"/>
      <c r="J105" s="198">
        <f>J277</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235</v>
      </c>
      <c r="E106" s="197"/>
      <c r="F106" s="197"/>
      <c r="G106" s="197"/>
      <c r="H106" s="197"/>
      <c r="I106" s="197"/>
      <c r="J106" s="198">
        <f>J482</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604</v>
      </c>
      <c r="E107" s="197"/>
      <c r="F107" s="197"/>
      <c r="G107" s="197"/>
      <c r="H107" s="197"/>
      <c r="I107" s="197"/>
      <c r="J107" s="198">
        <f>J491</f>
        <v>0</v>
      </c>
      <c r="K107" s="133"/>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237</v>
      </c>
      <c r="E108" s="192"/>
      <c r="F108" s="192"/>
      <c r="G108" s="192"/>
      <c r="H108" s="192"/>
      <c r="I108" s="192"/>
      <c r="J108" s="193">
        <f>J494</f>
        <v>0</v>
      </c>
      <c r="K108" s="190"/>
      <c r="L108" s="194"/>
      <c r="S108" s="9"/>
      <c r="T108" s="9"/>
      <c r="U108" s="9"/>
      <c r="V108" s="9"/>
      <c r="W108" s="9"/>
      <c r="X108" s="9"/>
      <c r="Y108" s="9"/>
      <c r="Z108" s="9"/>
      <c r="AA108" s="9"/>
      <c r="AB108" s="9"/>
      <c r="AC108" s="9"/>
      <c r="AD108" s="9"/>
      <c r="AE108" s="9"/>
    </row>
    <row r="109" s="10" customFormat="1" ht="19.92" customHeight="1">
      <c r="A109" s="10"/>
      <c r="B109" s="195"/>
      <c r="C109" s="133"/>
      <c r="D109" s="196" t="s">
        <v>238</v>
      </c>
      <c r="E109" s="197"/>
      <c r="F109" s="197"/>
      <c r="G109" s="197"/>
      <c r="H109" s="197"/>
      <c r="I109" s="197"/>
      <c r="J109" s="198">
        <f>J495</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239</v>
      </c>
      <c r="E110" s="197"/>
      <c r="F110" s="197"/>
      <c r="G110" s="197"/>
      <c r="H110" s="197"/>
      <c r="I110" s="197"/>
      <c r="J110" s="198">
        <f>J523</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240</v>
      </c>
      <c r="E111" s="197"/>
      <c r="F111" s="197"/>
      <c r="G111" s="197"/>
      <c r="H111" s="197"/>
      <c r="I111" s="197"/>
      <c r="J111" s="198">
        <f>J544</f>
        <v>0</v>
      </c>
      <c r="K111" s="133"/>
      <c r="L111" s="199"/>
      <c r="S111" s="10"/>
      <c r="T111" s="10"/>
      <c r="U111" s="10"/>
      <c r="V111" s="10"/>
      <c r="W111" s="10"/>
      <c r="X111" s="10"/>
      <c r="Y111" s="10"/>
      <c r="Z111" s="10"/>
      <c r="AA111" s="10"/>
      <c r="AB111" s="10"/>
      <c r="AC111" s="10"/>
      <c r="AD111" s="10"/>
      <c r="AE111" s="10"/>
    </row>
    <row r="112" s="10" customFormat="1" ht="19.92" customHeight="1">
      <c r="A112" s="10"/>
      <c r="B112" s="195"/>
      <c r="C112" s="133"/>
      <c r="D112" s="196" t="s">
        <v>605</v>
      </c>
      <c r="E112" s="197"/>
      <c r="F112" s="197"/>
      <c r="G112" s="197"/>
      <c r="H112" s="197"/>
      <c r="I112" s="197"/>
      <c r="J112" s="198">
        <f>J683</f>
        <v>0</v>
      </c>
      <c r="K112" s="133"/>
      <c r="L112" s="199"/>
      <c r="S112" s="10"/>
      <c r="T112" s="10"/>
      <c r="U112" s="10"/>
      <c r="V112" s="10"/>
      <c r="W112" s="10"/>
      <c r="X112" s="10"/>
      <c r="Y112" s="10"/>
      <c r="Z112" s="10"/>
      <c r="AA112" s="10"/>
      <c r="AB112" s="10"/>
      <c r="AC112" s="10"/>
      <c r="AD112" s="10"/>
      <c r="AE112" s="10"/>
    </row>
    <row r="113" s="10" customFormat="1" ht="19.92" customHeight="1">
      <c r="A113" s="10"/>
      <c r="B113" s="195"/>
      <c r="C113" s="133"/>
      <c r="D113" s="196" t="s">
        <v>606</v>
      </c>
      <c r="E113" s="197"/>
      <c r="F113" s="197"/>
      <c r="G113" s="197"/>
      <c r="H113" s="197"/>
      <c r="I113" s="197"/>
      <c r="J113" s="198">
        <f>J691</f>
        <v>0</v>
      </c>
      <c r="K113" s="133"/>
      <c r="L113" s="199"/>
      <c r="S113" s="10"/>
      <c r="T113" s="10"/>
      <c r="U113" s="10"/>
      <c r="V113" s="10"/>
      <c r="W113" s="10"/>
      <c r="X113" s="10"/>
      <c r="Y113" s="10"/>
      <c r="Z113" s="10"/>
      <c r="AA113" s="10"/>
      <c r="AB113" s="10"/>
      <c r="AC113" s="10"/>
      <c r="AD113" s="10"/>
      <c r="AE113" s="10"/>
    </row>
    <row r="114" s="10" customFormat="1" ht="19.92" customHeight="1">
      <c r="A114" s="10"/>
      <c r="B114" s="195"/>
      <c r="C114" s="133"/>
      <c r="D114" s="196" t="s">
        <v>607</v>
      </c>
      <c r="E114" s="197"/>
      <c r="F114" s="197"/>
      <c r="G114" s="197"/>
      <c r="H114" s="197"/>
      <c r="I114" s="197"/>
      <c r="J114" s="198">
        <f>J696</f>
        <v>0</v>
      </c>
      <c r="K114" s="133"/>
      <c r="L114" s="199"/>
      <c r="S114" s="10"/>
      <c r="T114" s="10"/>
      <c r="U114" s="10"/>
      <c r="V114" s="10"/>
      <c r="W114" s="10"/>
      <c r="X114" s="10"/>
      <c r="Y114" s="10"/>
      <c r="Z114" s="10"/>
      <c r="AA114" s="10"/>
      <c r="AB114" s="10"/>
      <c r="AC114" s="10"/>
      <c r="AD114" s="10"/>
      <c r="AE114" s="10"/>
    </row>
    <row r="115" s="10" customFormat="1" ht="19.92" customHeight="1">
      <c r="A115" s="10"/>
      <c r="B115" s="195"/>
      <c r="C115" s="133"/>
      <c r="D115" s="196" t="s">
        <v>608</v>
      </c>
      <c r="E115" s="197"/>
      <c r="F115" s="197"/>
      <c r="G115" s="197"/>
      <c r="H115" s="197"/>
      <c r="I115" s="197"/>
      <c r="J115" s="198">
        <f>J747</f>
        <v>0</v>
      </c>
      <c r="K115" s="133"/>
      <c r="L115" s="199"/>
      <c r="S115" s="10"/>
      <c r="T115" s="10"/>
      <c r="U115" s="10"/>
      <c r="V115" s="10"/>
      <c r="W115" s="10"/>
      <c r="X115" s="10"/>
      <c r="Y115" s="10"/>
      <c r="Z115" s="10"/>
      <c r="AA115" s="10"/>
      <c r="AB115" s="10"/>
      <c r="AC115" s="10"/>
      <c r="AD115" s="10"/>
      <c r="AE115" s="10"/>
    </row>
    <row r="116" s="10" customFormat="1" ht="19.92" customHeight="1">
      <c r="A116" s="10"/>
      <c r="B116" s="195"/>
      <c r="C116" s="133"/>
      <c r="D116" s="196" t="s">
        <v>242</v>
      </c>
      <c r="E116" s="197"/>
      <c r="F116" s="197"/>
      <c r="G116" s="197"/>
      <c r="H116" s="197"/>
      <c r="I116" s="197"/>
      <c r="J116" s="198">
        <f>J760</f>
        <v>0</v>
      </c>
      <c r="K116" s="133"/>
      <c r="L116" s="199"/>
      <c r="S116" s="10"/>
      <c r="T116" s="10"/>
      <c r="U116" s="10"/>
      <c r="V116" s="10"/>
      <c r="W116" s="10"/>
      <c r="X116" s="10"/>
      <c r="Y116" s="10"/>
      <c r="Z116" s="10"/>
      <c r="AA116" s="10"/>
      <c r="AB116" s="10"/>
      <c r="AC116" s="10"/>
      <c r="AD116" s="10"/>
      <c r="AE116" s="10"/>
    </row>
    <row r="117" s="10" customFormat="1" ht="19.92" customHeight="1">
      <c r="A117" s="10"/>
      <c r="B117" s="195"/>
      <c r="C117" s="133"/>
      <c r="D117" s="196" t="s">
        <v>609</v>
      </c>
      <c r="E117" s="197"/>
      <c r="F117" s="197"/>
      <c r="G117" s="197"/>
      <c r="H117" s="197"/>
      <c r="I117" s="197"/>
      <c r="J117" s="198">
        <f>J810</f>
        <v>0</v>
      </c>
      <c r="K117" s="133"/>
      <c r="L117" s="199"/>
      <c r="S117" s="10"/>
      <c r="T117" s="10"/>
      <c r="U117" s="10"/>
      <c r="V117" s="10"/>
      <c r="W117" s="10"/>
      <c r="X117" s="10"/>
      <c r="Y117" s="10"/>
      <c r="Z117" s="10"/>
      <c r="AA117" s="10"/>
      <c r="AB117" s="10"/>
      <c r="AC117" s="10"/>
      <c r="AD117" s="10"/>
      <c r="AE117" s="10"/>
    </row>
    <row r="118" s="10" customFormat="1" ht="19.92" customHeight="1">
      <c r="A118" s="10"/>
      <c r="B118" s="195"/>
      <c r="C118" s="133"/>
      <c r="D118" s="196" t="s">
        <v>610</v>
      </c>
      <c r="E118" s="197"/>
      <c r="F118" s="197"/>
      <c r="G118" s="197"/>
      <c r="H118" s="197"/>
      <c r="I118" s="197"/>
      <c r="J118" s="198">
        <f>J820</f>
        <v>0</v>
      </c>
      <c r="K118" s="133"/>
      <c r="L118" s="199"/>
      <c r="S118" s="10"/>
      <c r="T118" s="10"/>
      <c r="U118" s="10"/>
      <c r="V118" s="10"/>
      <c r="W118" s="10"/>
      <c r="X118" s="10"/>
      <c r="Y118" s="10"/>
      <c r="Z118" s="10"/>
      <c r="AA118" s="10"/>
      <c r="AB118" s="10"/>
      <c r="AC118" s="10"/>
      <c r="AD118" s="10"/>
      <c r="AE118" s="10"/>
    </row>
    <row r="119" s="10" customFormat="1" ht="19.92" customHeight="1">
      <c r="A119" s="10"/>
      <c r="B119" s="195"/>
      <c r="C119" s="133"/>
      <c r="D119" s="196" t="s">
        <v>244</v>
      </c>
      <c r="E119" s="197"/>
      <c r="F119" s="197"/>
      <c r="G119" s="197"/>
      <c r="H119" s="197"/>
      <c r="I119" s="197"/>
      <c r="J119" s="198">
        <f>J841</f>
        <v>0</v>
      </c>
      <c r="K119" s="133"/>
      <c r="L119" s="199"/>
      <c r="S119" s="10"/>
      <c r="T119" s="10"/>
      <c r="U119" s="10"/>
      <c r="V119" s="10"/>
      <c r="W119" s="10"/>
      <c r="X119" s="10"/>
      <c r="Y119" s="10"/>
      <c r="Z119" s="10"/>
      <c r="AA119" s="10"/>
      <c r="AB119" s="10"/>
      <c r="AC119" s="10"/>
      <c r="AD119" s="10"/>
      <c r="AE119" s="10"/>
    </row>
    <row r="120" s="10" customFormat="1" ht="19.92" customHeight="1">
      <c r="A120" s="10"/>
      <c r="B120" s="195"/>
      <c r="C120" s="133"/>
      <c r="D120" s="196" t="s">
        <v>611</v>
      </c>
      <c r="E120" s="197"/>
      <c r="F120" s="197"/>
      <c r="G120" s="197"/>
      <c r="H120" s="197"/>
      <c r="I120" s="197"/>
      <c r="J120" s="198">
        <f>J874</f>
        <v>0</v>
      </c>
      <c r="K120" s="133"/>
      <c r="L120" s="199"/>
      <c r="S120" s="10"/>
      <c r="T120" s="10"/>
      <c r="U120" s="10"/>
      <c r="V120" s="10"/>
      <c r="W120" s="10"/>
      <c r="X120" s="10"/>
      <c r="Y120" s="10"/>
      <c r="Z120" s="10"/>
      <c r="AA120" s="10"/>
      <c r="AB120" s="10"/>
      <c r="AC120" s="10"/>
      <c r="AD120" s="10"/>
      <c r="AE120" s="10"/>
    </row>
    <row r="121" s="9" customFormat="1" ht="24.96" customHeight="1">
      <c r="A121" s="9"/>
      <c r="B121" s="189"/>
      <c r="C121" s="190"/>
      <c r="D121" s="191" t="s">
        <v>612</v>
      </c>
      <c r="E121" s="192"/>
      <c r="F121" s="192"/>
      <c r="G121" s="192"/>
      <c r="H121" s="192"/>
      <c r="I121" s="192"/>
      <c r="J121" s="193">
        <f>J889</f>
        <v>0</v>
      </c>
      <c r="K121" s="190"/>
      <c r="L121" s="194"/>
      <c r="S121" s="9"/>
      <c r="T121" s="9"/>
      <c r="U121" s="9"/>
      <c r="V121" s="9"/>
      <c r="W121" s="9"/>
      <c r="X121" s="9"/>
      <c r="Y121" s="9"/>
      <c r="Z121" s="9"/>
      <c r="AA121" s="9"/>
      <c r="AB121" s="9"/>
      <c r="AC121" s="9"/>
      <c r="AD121" s="9"/>
      <c r="AE121" s="9"/>
    </row>
    <row r="122" s="10" customFormat="1" ht="19.92" customHeight="1">
      <c r="A122" s="10"/>
      <c r="B122" s="195"/>
      <c r="C122" s="133"/>
      <c r="D122" s="196" t="s">
        <v>613</v>
      </c>
      <c r="E122" s="197"/>
      <c r="F122" s="197"/>
      <c r="G122" s="197"/>
      <c r="H122" s="197"/>
      <c r="I122" s="197"/>
      <c r="J122" s="198">
        <f>J890</f>
        <v>0</v>
      </c>
      <c r="K122" s="133"/>
      <c r="L122" s="199"/>
      <c r="S122" s="10"/>
      <c r="T122" s="10"/>
      <c r="U122" s="10"/>
      <c r="V122" s="10"/>
      <c r="W122" s="10"/>
      <c r="X122" s="10"/>
      <c r="Y122" s="10"/>
      <c r="Z122" s="10"/>
      <c r="AA122" s="10"/>
      <c r="AB122" s="10"/>
      <c r="AC122" s="10"/>
      <c r="AD122" s="10"/>
      <c r="AE122" s="10"/>
    </row>
    <row r="123" s="2" customFormat="1" ht="21.84"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66"/>
      <c r="C124" s="67"/>
      <c r="D124" s="67"/>
      <c r="E124" s="67"/>
      <c r="F124" s="67"/>
      <c r="G124" s="67"/>
      <c r="H124" s="67"/>
      <c r="I124" s="67"/>
      <c r="J124" s="67"/>
      <c r="K124" s="67"/>
      <c r="L124" s="63"/>
      <c r="S124" s="38"/>
      <c r="T124" s="38"/>
      <c r="U124" s="38"/>
      <c r="V124" s="38"/>
      <c r="W124" s="38"/>
      <c r="X124" s="38"/>
      <c r="Y124" s="38"/>
      <c r="Z124" s="38"/>
      <c r="AA124" s="38"/>
      <c r="AB124" s="38"/>
      <c r="AC124" s="38"/>
      <c r="AD124" s="38"/>
      <c r="AE124" s="38"/>
    </row>
    <row r="128" s="2" customFormat="1" ht="6.96" customHeight="1">
      <c r="A128" s="38"/>
      <c r="B128" s="68"/>
      <c r="C128" s="69"/>
      <c r="D128" s="69"/>
      <c r="E128" s="69"/>
      <c r="F128" s="69"/>
      <c r="G128" s="69"/>
      <c r="H128" s="69"/>
      <c r="I128" s="69"/>
      <c r="J128" s="69"/>
      <c r="K128" s="69"/>
      <c r="L128" s="63"/>
      <c r="S128" s="38"/>
      <c r="T128" s="38"/>
      <c r="U128" s="38"/>
      <c r="V128" s="38"/>
      <c r="W128" s="38"/>
      <c r="X128" s="38"/>
      <c r="Y128" s="38"/>
      <c r="Z128" s="38"/>
      <c r="AA128" s="38"/>
      <c r="AB128" s="38"/>
      <c r="AC128" s="38"/>
      <c r="AD128" s="38"/>
      <c r="AE128" s="38"/>
    </row>
    <row r="129" s="2" customFormat="1" ht="24.96" customHeight="1">
      <c r="A129" s="38"/>
      <c r="B129" s="39"/>
      <c r="C129" s="23" t="s">
        <v>181</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16</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6.5" customHeight="1">
      <c r="A132" s="38"/>
      <c r="B132" s="39"/>
      <c r="C132" s="40"/>
      <c r="D132" s="40"/>
      <c r="E132" s="184" t="str">
        <f>E7</f>
        <v>20022-Oprava budovy F1-Technická univerzita v Liberci</v>
      </c>
      <c r="F132" s="32"/>
      <c r="G132" s="32"/>
      <c r="H132" s="32"/>
      <c r="I132" s="40"/>
      <c r="J132" s="40"/>
      <c r="K132" s="40"/>
      <c r="L132" s="63"/>
      <c r="S132" s="38"/>
      <c r="T132" s="38"/>
      <c r="U132" s="38"/>
      <c r="V132" s="38"/>
      <c r="W132" s="38"/>
      <c r="X132" s="38"/>
      <c r="Y132" s="38"/>
      <c r="Z132" s="38"/>
      <c r="AA132" s="38"/>
      <c r="AB132" s="38"/>
      <c r="AC132" s="38"/>
      <c r="AD132" s="38"/>
      <c r="AE132" s="38"/>
    </row>
    <row r="133" s="1" customFormat="1" ht="12" customHeight="1">
      <c r="B133" s="21"/>
      <c r="C133" s="32" t="s">
        <v>167</v>
      </c>
      <c r="D133" s="22"/>
      <c r="E133" s="22"/>
      <c r="F133" s="22"/>
      <c r="G133" s="22"/>
      <c r="H133" s="22"/>
      <c r="I133" s="22"/>
      <c r="J133" s="22"/>
      <c r="K133" s="22"/>
      <c r="L133" s="20"/>
    </row>
    <row r="134" s="1" customFormat="1" ht="16.5" customHeight="1">
      <c r="B134" s="21"/>
      <c r="C134" s="22"/>
      <c r="D134" s="22"/>
      <c r="E134" s="184" t="s">
        <v>168</v>
      </c>
      <c r="F134" s="22"/>
      <c r="G134" s="22"/>
      <c r="H134" s="22"/>
      <c r="I134" s="22"/>
      <c r="J134" s="22"/>
      <c r="K134" s="22"/>
      <c r="L134" s="20"/>
    </row>
    <row r="135" s="1" customFormat="1" ht="12" customHeight="1">
      <c r="B135" s="21"/>
      <c r="C135" s="32" t="s">
        <v>169</v>
      </c>
      <c r="D135" s="22"/>
      <c r="E135" s="22"/>
      <c r="F135" s="22"/>
      <c r="G135" s="22"/>
      <c r="H135" s="22"/>
      <c r="I135" s="22"/>
      <c r="J135" s="22"/>
      <c r="K135" s="22"/>
      <c r="L135" s="20"/>
    </row>
    <row r="136" s="2" customFormat="1" ht="16.5" customHeight="1">
      <c r="A136" s="38"/>
      <c r="B136" s="39"/>
      <c r="C136" s="40"/>
      <c r="D136" s="40"/>
      <c r="E136" s="251" t="s">
        <v>231</v>
      </c>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232</v>
      </c>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30" customHeight="1">
      <c r="A138" s="38"/>
      <c r="B138" s="39"/>
      <c r="C138" s="40"/>
      <c r="D138" s="40"/>
      <c r="E138" s="76" t="str">
        <f>E13</f>
        <v>20022-D.1.1,2-IN-NK - 20022-D.1.1,2- IN-NK - Nové konstrukce - INVESTIČNÍ NÁKLADY</v>
      </c>
      <c r="F138" s="40"/>
      <c r="G138" s="40"/>
      <c r="H138" s="40"/>
      <c r="I138" s="40"/>
      <c r="J138" s="40"/>
      <c r="K138" s="40"/>
      <c r="L138" s="63"/>
      <c r="S138" s="38"/>
      <c r="T138" s="38"/>
      <c r="U138" s="38"/>
      <c r="V138" s="38"/>
      <c r="W138" s="38"/>
      <c r="X138" s="38"/>
      <c r="Y138" s="38"/>
      <c r="Z138" s="38"/>
      <c r="AA138" s="38"/>
      <c r="AB138" s="38"/>
      <c r="AC138" s="38"/>
      <c r="AD138" s="38"/>
      <c r="AE138" s="38"/>
    </row>
    <row r="139" s="2" customFormat="1" ht="6.96" customHeight="1">
      <c r="A139" s="38"/>
      <c r="B139" s="39"/>
      <c r="C139" s="40"/>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20</v>
      </c>
      <c r="D140" s="40"/>
      <c r="E140" s="40"/>
      <c r="F140" s="27" t="str">
        <f>F16</f>
        <v>Liberec</v>
      </c>
      <c r="G140" s="40"/>
      <c r="H140" s="40"/>
      <c r="I140" s="32" t="s">
        <v>22</v>
      </c>
      <c r="J140" s="79" t="str">
        <f>IF(J16="","",J16)</f>
        <v>2. 11. 2021</v>
      </c>
      <c r="K140" s="40"/>
      <c r="L140" s="63"/>
      <c r="S140" s="38"/>
      <c r="T140" s="38"/>
      <c r="U140" s="38"/>
      <c r="V140" s="38"/>
      <c r="W140" s="38"/>
      <c r="X140" s="38"/>
      <c r="Y140" s="38"/>
      <c r="Z140" s="38"/>
      <c r="AA140" s="38"/>
      <c r="AB140" s="38"/>
      <c r="AC140" s="38"/>
      <c r="AD140" s="38"/>
      <c r="AE140" s="38"/>
    </row>
    <row r="141" s="2" customFormat="1" ht="6.96"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2" customFormat="1" ht="40.05" customHeight="1">
      <c r="A142" s="38"/>
      <c r="B142" s="39"/>
      <c r="C142" s="32" t="s">
        <v>24</v>
      </c>
      <c r="D142" s="40"/>
      <c r="E142" s="40"/>
      <c r="F142" s="27" t="str">
        <f>E19</f>
        <v>Technická unmiverzita v Liberci,Hálkova 6, Liberec</v>
      </c>
      <c r="G142" s="40"/>
      <c r="H142" s="40"/>
      <c r="I142" s="32" t="s">
        <v>31</v>
      </c>
      <c r="J142" s="36" t="str">
        <f>E25</f>
        <v>Profes projekt, s. r.o., Vejrichova 272, Turnov</v>
      </c>
      <c r="K142" s="40"/>
      <c r="L142" s="63"/>
      <c r="S142" s="38"/>
      <c r="T142" s="38"/>
      <c r="U142" s="38"/>
      <c r="V142" s="38"/>
      <c r="W142" s="38"/>
      <c r="X142" s="38"/>
      <c r="Y142" s="38"/>
      <c r="Z142" s="38"/>
      <c r="AA142" s="38"/>
      <c r="AB142" s="38"/>
      <c r="AC142" s="38"/>
      <c r="AD142" s="38"/>
      <c r="AE142" s="38"/>
    </row>
    <row r="143" s="2" customFormat="1" ht="15.15" customHeight="1">
      <c r="A143" s="38"/>
      <c r="B143" s="39"/>
      <c r="C143" s="32" t="s">
        <v>29</v>
      </c>
      <c r="D143" s="40"/>
      <c r="E143" s="40"/>
      <c r="F143" s="27" t="str">
        <f>IF(E22="","",E22)</f>
        <v>Vyplň údaj</v>
      </c>
      <c r="G143" s="40"/>
      <c r="H143" s="40"/>
      <c r="I143" s="32" t="s">
        <v>36</v>
      </c>
      <c r="J143" s="36" t="str">
        <f>E28</f>
        <v xml:space="preserve"> </v>
      </c>
      <c r="K143" s="40"/>
      <c r="L143" s="63"/>
      <c r="S143" s="38"/>
      <c r="T143" s="38"/>
      <c r="U143" s="38"/>
      <c r="V143" s="38"/>
      <c r="W143" s="38"/>
      <c r="X143" s="38"/>
      <c r="Y143" s="38"/>
      <c r="Z143" s="38"/>
      <c r="AA143" s="38"/>
      <c r="AB143" s="38"/>
      <c r="AC143" s="38"/>
      <c r="AD143" s="38"/>
      <c r="AE143" s="38"/>
    </row>
    <row r="144" s="2" customFormat="1" ht="10.32"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11" customFormat="1" ht="29.28" customHeight="1">
      <c r="A145" s="200"/>
      <c r="B145" s="201"/>
      <c r="C145" s="202" t="s">
        <v>182</v>
      </c>
      <c r="D145" s="203" t="s">
        <v>65</v>
      </c>
      <c r="E145" s="203" t="s">
        <v>61</v>
      </c>
      <c r="F145" s="203" t="s">
        <v>62</v>
      </c>
      <c r="G145" s="203" t="s">
        <v>183</v>
      </c>
      <c r="H145" s="203" t="s">
        <v>184</v>
      </c>
      <c r="I145" s="203" t="s">
        <v>185</v>
      </c>
      <c r="J145" s="204" t="s">
        <v>173</v>
      </c>
      <c r="K145" s="205" t="s">
        <v>186</v>
      </c>
      <c r="L145" s="206"/>
      <c r="M145" s="100" t="s">
        <v>1</v>
      </c>
      <c r="N145" s="101" t="s">
        <v>44</v>
      </c>
      <c r="O145" s="101" t="s">
        <v>187</v>
      </c>
      <c r="P145" s="101" t="s">
        <v>188</v>
      </c>
      <c r="Q145" s="101" t="s">
        <v>189</v>
      </c>
      <c r="R145" s="101" t="s">
        <v>190</v>
      </c>
      <c r="S145" s="101" t="s">
        <v>191</v>
      </c>
      <c r="T145" s="102" t="s">
        <v>192</v>
      </c>
      <c r="U145" s="200"/>
      <c r="V145" s="200"/>
      <c r="W145" s="200"/>
      <c r="X145" s="200"/>
      <c r="Y145" s="200"/>
      <c r="Z145" s="200"/>
      <c r="AA145" s="200"/>
      <c r="AB145" s="200"/>
      <c r="AC145" s="200"/>
      <c r="AD145" s="200"/>
      <c r="AE145" s="200"/>
    </row>
    <row r="146" s="2" customFormat="1" ht="22.8" customHeight="1">
      <c r="A146" s="38"/>
      <c r="B146" s="39"/>
      <c r="C146" s="107" t="s">
        <v>193</v>
      </c>
      <c r="D146" s="40"/>
      <c r="E146" s="40"/>
      <c r="F146" s="40"/>
      <c r="G146" s="40"/>
      <c r="H146" s="40"/>
      <c r="I146" s="40"/>
      <c r="J146" s="207">
        <f>BK146</f>
        <v>0</v>
      </c>
      <c r="K146" s="40"/>
      <c r="L146" s="44"/>
      <c r="M146" s="103"/>
      <c r="N146" s="208"/>
      <c r="O146" s="104"/>
      <c r="P146" s="209">
        <f>P147+P494+P889</f>
        <v>0</v>
      </c>
      <c r="Q146" s="104"/>
      <c r="R146" s="209">
        <f>R147+R494+R889</f>
        <v>186.65668275999997</v>
      </c>
      <c r="S146" s="104"/>
      <c r="T146" s="210">
        <f>T147+T494+T889</f>
        <v>0.0024023</v>
      </c>
      <c r="U146" s="38"/>
      <c r="V146" s="38"/>
      <c r="W146" s="38"/>
      <c r="X146" s="38"/>
      <c r="Y146" s="38"/>
      <c r="Z146" s="38"/>
      <c r="AA146" s="38"/>
      <c r="AB146" s="38"/>
      <c r="AC146" s="38"/>
      <c r="AD146" s="38"/>
      <c r="AE146" s="38"/>
      <c r="AT146" s="17" t="s">
        <v>79</v>
      </c>
      <c r="AU146" s="17" t="s">
        <v>175</v>
      </c>
      <c r="BK146" s="211">
        <f>BK147+BK494+BK889</f>
        <v>0</v>
      </c>
    </row>
    <row r="147" s="12" customFormat="1" ht="25.92" customHeight="1">
      <c r="A147" s="12"/>
      <c r="B147" s="212"/>
      <c r="C147" s="213"/>
      <c r="D147" s="214" t="s">
        <v>79</v>
      </c>
      <c r="E147" s="215" t="s">
        <v>245</v>
      </c>
      <c r="F147" s="215" t="s">
        <v>246</v>
      </c>
      <c r="G147" s="213"/>
      <c r="H147" s="213"/>
      <c r="I147" s="216"/>
      <c r="J147" s="217">
        <f>BK147</f>
        <v>0</v>
      </c>
      <c r="K147" s="213"/>
      <c r="L147" s="218"/>
      <c r="M147" s="219"/>
      <c r="N147" s="220"/>
      <c r="O147" s="220"/>
      <c r="P147" s="221">
        <f>P148+P181+P197+P277+P482+P491</f>
        <v>0</v>
      </c>
      <c r="Q147" s="220"/>
      <c r="R147" s="221">
        <f>R148+R181+R197+R277+R482+R491</f>
        <v>155.52003513999998</v>
      </c>
      <c r="S147" s="220"/>
      <c r="T147" s="222">
        <f>T148+T181+T197+T277+T482+T491</f>
        <v>0.0024023</v>
      </c>
      <c r="U147" s="12"/>
      <c r="V147" s="12"/>
      <c r="W147" s="12"/>
      <c r="X147" s="12"/>
      <c r="Y147" s="12"/>
      <c r="Z147" s="12"/>
      <c r="AA147" s="12"/>
      <c r="AB147" s="12"/>
      <c r="AC147" s="12"/>
      <c r="AD147" s="12"/>
      <c r="AE147" s="12"/>
      <c r="AR147" s="223" t="s">
        <v>87</v>
      </c>
      <c r="AT147" s="224" t="s">
        <v>79</v>
      </c>
      <c r="AU147" s="224" t="s">
        <v>80</v>
      </c>
      <c r="AY147" s="223" t="s">
        <v>196</v>
      </c>
      <c r="BK147" s="225">
        <f>BK148+BK181+BK197+BK277+BK482+BK491</f>
        <v>0</v>
      </c>
    </row>
    <row r="148" s="12" customFormat="1" ht="22.8" customHeight="1">
      <c r="A148" s="12"/>
      <c r="B148" s="212"/>
      <c r="C148" s="213"/>
      <c r="D148" s="214" t="s">
        <v>79</v>
      </c>
      <c r="E148" s="226" t="s">
        <v>87</v>
      </c>
      <c r="F148" s="226" t="s">
        <v>614</v>
      </c>
      <c r="G148" s="213"/>
      <c r="H148" s="213"/>
      <c r="I148" s="216"/>
      <c r="J148" s="227">
        <f>BK148</f>
        <v>0</v>
      </c>
      <c r="K148" s="213"/>
      <c r="L148" s="218"/>
      <c r="M148" s="219"/>
      <c r="N148" s="220"/>
      <c r="O148" s="220"/>
      <c r="P148" s="221">
        <f>SUM(P149:P180)</f>
        <v>0</v>
      </c>
      <c r="Q148" s="220"/>
      <c r="R148" s="221">
        <f>SUM(R149:R180)</f>
        <v>7.1100000000000003</v>
      </c>
      <c r="S148" s="220"/>
      <c r="T148" s="222">
        <f>SUM(T149:T180)</f>
        <v>0</v>
      </c>
      <c r="U148" s="12"/>
      <c r="V148" s="12"/>
      <c r="W148" s="12"/>
      <c r="X148" s="12"/>
      <c r="Y148" s="12"/>
      <c r="Z148" s="12"/>
      <c r="AA148" s="12"/>
      <c r="AB148" s="12"/>
      <c r="AC148" s="12"/>
      <c r="AD148" s="12"/>
      <c r="AE148" s="12"/>
      <c r="AR148" s="223" t="s">
        <v>87</v>
      </c>
      <c r="AT148" s="224" t="s">
        <v>79</v>
      </c>
      <c r="AU148" s="224" t="s">
        <v>87</v>
      </c>
      <c r="AY148" s="223" t="s">
        <v>196</v>
      </c>
      <c r="BK148" s="225">
        <f>SUM(BK149:BK180)</f>
        <v>0</v>
      </c>
    </row>
    <row r="149" s="2" customFormat="1" ht="33" customHeight="1">
      <c r="A149" s="38"/>
      <c r="B149" s="39"/>
      <c r="C149" s="228" t="s">
        <v>615</v>
      </c>
      <c r="D149" s="228" t="s">
        <v>199</v>
      </c>
      <c r="E149" s="229" t="s">
        <v>616</v>
      </c>
      <c r="F149" s="230" t="s">
        <v>617</v>
      </c>
      <c r="G149" s="231" t="s">
        <v>202</v>
      </c>
      <c r="H149" s="232">
        <v>1</v>
      </c>
      <c r="I149" s="233"/>
      <c r="J149" s="234">
        <f>ROUND(I149*H149,2)</f>
        <v>0</v>
      </c>
      <c r="K149" s="235"/>
      <c r="L149" s="44"/>
      <c r="M149" s="236" t="s">
        <v>1</v>
      </c>
      <c r="N149" s="237" t="s">
        <v>45</v>
      </c>
      <c r="O149" s="91"/>
      <c r="P149" s="238">
        <f>O149*H149</f>
        <v>0</v>
      </c>
      <c r="Q149" s="238">
        <v>0</v>
      </c>
      <c r="R149" s="238">
        <f>Q149*H149</f>
        <v>0</v>
      </c>
      <c r="S149" s="238">
        <v>0</v>
      </c>
      <c r="T149" s="239">
        <f>S149*H149</f>
        <v>0</v>
      </c>
      <c r="U149" s="38"/>
      <c r="V149" s="38"/>
      <c r="W149" s="38"/>
      <c r="X149" s="38"/>
      <c r="Y149" s="38"/>
      <c r="Z149" s="38"/>
      <c r="AA149" s="38"/>
      <c r="AB149" s="38"/>
      <c r="AC149" s="38"/>
      <c r="AD149" s="38"/>
      <c r="AE149" s="38"/>
      <c r="AR149" s="240" t="s">
        <v>113</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113</v>
      </c>
      <c r="BM149" s="240" t="s">
        <v>618</v>
      </c>
    </row>
    <row r="150" s="2" customFormat="1">
      <c r="A150" s="38"/>
      <c r="B150" s="39"/>
      <c r="C150" s="40"/>
      <c r="D150" s="242" t="s">
        <v>205</v>
      </c>
      <c r="E150" s="40"/>
      <c r="F150" s="243" t="s">
        <v>619</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2" customFormat="1" ht="21.75" customHeight="1">
      <c r="A151" s="38"/>
      <c r="B151" s="39"/>
      <c r="C151" s="228" t="s">
        <v>87</v>
      </c>
      <c r="D151" s="228" t="s">
        <v>199</v>
      </c>
      <c r="E151" s="229" t="s">
        <v>620</v>
      </c>
      <c r="F151" s="230" t="s">
        <v>621</v>
      </c>
      <c r="G151" s="231" t="s">
        <v>251</v>
      </c>
      <c r="H151" s="232">
        <v>11.560000000000001</v>
      </c>
      <c r="I151" s="233"/>
      <c r="J151" s="234">
        <f>ROUND(I151*H151,2)</f>
        <v>0</v>
      </c>
      <c r="K151" s="235"/>
      <c r="L151" s="44"/>
      <c r="M151" s="236" t="s">
        <v>1</v>
      </c>
      <c r="N151" s="237" t="s">
        <v>45</v>
      </c>
      <c r="O151" s="91"/>
      <c r="P151" s="238">
        <f>O151*H151</f>
        <v>0</v>
      </c>
      <c r="Q151" s="238">
        <v>0</v>
      </c>
      <c r="R151" s="238">
        <f>Q151*H151</f>
        <v>0</v>
      </c>
      <c r="S151" s="238">
        <v>0</v>
      </c>
      <c r="T151" s="239">
        <f>S151*H151</f>
        <v>0</v>
      </c>
      <c r="U151" s="38"/>
      <c r="V151" s="38"/>
      <c r="W151" s="38"/>
      <c r="X151" s="38"/>
      <c r="Y151" s="38"/>
      <c r="Z151" s="38"/>
      <c r="AA151" s="38"/>
      <c r="AB151" s="38"/>
      <c r="AC151" s="38"/>
      <c r="AD151" s="38"/>
      <c r="AE151" s="38"/>
      <c r="AR151" s="240" t="s">
        <v>113</v>
      </c>
      <c r="AT151" s="240" t="s">
        <v>199</v>
      </c>
      <c r="AU151" s="240" t="s">
        <v>89</v>
      </c>
      <c r="AY151" s="17" t="s">
        <v>196</v>
      </c>
      <c r="BE151" s="241">
        <f>IF(N151="základní",J151,0)</f>
        <v>0</v>
      </c>
      <c r="BF151" s="241">
        <f>IF(N151="snížená",J151,0)</f>
        <v>0</v>
      </c>
      <c r="BG151" s="241">
        <f>IF(N151="zákl. přenesená",J151,0)</f>
        <v>0</v>
      </c>
      <c r="BH151" s="241">
        <f>IF(N151="sníž. přenesená",J151,0)</f>
        <v>0</v>
      </c>
      <c r="BI151" s="241">
        <f>IF(N151="nulová",J151,0)</f>
        <v>0</v>
      </c>
      <c r="BJ151" s="17" t="s">
        <v>87</v>
      </c>
      <c r="BK151" s="241">
        <f>ROUND(I151*H151,2)</f>
        <v>0</v>
      </c>
      <c r="BL151" s="17" t="s">
        <v>113</v>
      </c>
      <c r="BM151" s="240" t="s">
        <v>622</v>
      </c>
    </row>
    <row r="152" s="2" customFormat="1">
      <c r="A152" s="38"/>
      <c r="B152" s="39"/>
      <c r="C152" s="40"/>
      <c r="D152" s="242" t="s">
        <v>205</v>
      </c>
      <c r="E152" s="40"/>
      <c r="F152" s="243" t="s">
        <v>623</v>
      </c>
      <c r="G152" s="40"/>
      <c r="H152" s="40"/>
      <c r="I152" s="244"/>
      <c r="J152" s="40"/>
      <c r="K152" s="40"/>
      <c r="L152" s="44"/>
      <c r="M152" s="245"/>
      <c r="N152" s="246"/>
      <c r="O152" s="91"/>
      <c r="P152" s="91"/>
      <c r="Q152" s="91"/>
      <c r="R152" s="91"/>
      <c r="S152" s="91"/>
      <c r="T152" s="92"/>
      <c r="U152" s="38"/>
      <c r="V152" s="38"/>
      <c r="W152" s="38"/>
      <c r="X152" s="38"/>
      <c r="Y152" s="38"/>
      <c r="Z152" s="38"/>
      <c r="AA152" s="38"/>
      <c r="AB152" s="38"/>
      <c r="AC152" s="38"/>
      <c r="AD152" s="38"/>
      <c r="AE152" s="38"/>
      <c r="AT152" s="17" t="s">
        <v>205</v>
      </c>
      <c r="AU152" s="17" t="s">
        <v>89</v>
      </c>
    </row>
    <row r="153" s="13" customFormat="1">
      <c r="A153" s="13"/>
      <c r="B153" s="252"/>
      <c r="C153" s="253"/>
      <c r="D153" s="242" t="s">
        <v>254</v>
      </c>
      <c r="E153" s="254" t="s">
        <v>1</v>
      </c>
      <c r="F153" s="255" t="s">
        <v>624</v>
      </c>
      <c r="G153" s="253"/>
      <c r="H153" s="256">
        <v>11.560000000000001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254</v>
      </c>
      <c r="AU153" s="262" t="s">
        <v>89</v>
      </c>
      <c r="AV153" s="13" t="s">
        <v>89</v>
      </c>
      <c r="AW153" s="13" t="s">
        <v>35</v>
      </c>
      <c r="AX153" s="13" t="s">
        <v>80</v>
      </c>
      <c r="AY153" s="262" t="s">
        <v>196</v>
      </c>
    </row>
    <row r="154" s="14" customFormat="1">
      <c r="A154" s="14"/>
      <c r="B154" s="263"/>
      <c r="C154" s="264"/>
      <c r="D154" s="242" t="s">
        <v>254</v>
      </c>
      <c r="E154" s="265" t="s">
        <v>1</v>
      </c>
      <c r="F154" s="266" t="s">
        <v>445</v>
      </c>
      <c r="G154" s="264"/>
      <c r="H154" s="267">
        <v>11.560000000000001</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254</v>
      </c>
      <c r="AU154" s="273" t="s">
        <v>89</v>
      </c>
      <c r="AV154" s="14" t="s">
        <v>100</v>
      </c>
      <c r="AW154" s="14" t="s">
        <v>35</v>
      </c>
      <c r="AX154" s="14" t="s">
        <v>87</v>
      </c>
      <c r="AY154" s="273" t="s">
        <v>196</v>
      </c>
    </row>
    <row r="155" s="2" customFormat="1" ht="33" customHeight="1">
      <c r="A155" s="38"/>
      <c r="B155" s="39"/>
      <c r="C155" s="228" t="s">
        <v>89</v>
      </c>
      <c r="D155" s="228" t="s">
        <v>199</v>
      </c>
      <c r="E155" s="229" t="s">
        <v>625</v>
      </c>
      <c r="F155" s="230" t="s">
        <v>626</v>
      </c>
      <c r="G155" s="231" t="s">
        <v>287</v>
      </c>
      <c r="H155" s="232">
        <v>9.4079999999999995</v>
      </c>
      <c r="I155" s="233"/>
      <c r="J155" s="234">
        <f>ROUND(I155*H155,2)</f>
        <v>0</v>
      </c>
      <c r="K155" s="235"/>
      <c r="L155" s="44"/>
      <c r="M155" s="236" t="s">
        <v>1</v>
      </c>
      <c r="N155" s="237" t="s">
        <v>45</v>
      </c>
      <c r="O155" s="91"/>
      <c r="P155" s="238">
        <f>O155*H155</f>
        <v>0</v>
      </c>
      <c r="Q155" s="238">
        <v>0</v>
      </c>
      <c r="R155" s="238">
        <f>Q155*H155</f>
        <v>0</v>
      </c>
      <c r="S155" s="238">
        <v>0</v>
      </c>
      <c r="T155" s="239">
        <f>S155*H155</f>
        <v>0</v>
      </c>
      <c r="U155" s="38"/>
      <c r="V155" s="38"/>
      <c r="W155" s="38"/>
      <c r="X155" s="38"/>
      <c r="Y155" s="38"/>
      <c r="Z155" s="38"/>
      <c r="AA155" s="38"/>
      <c r="AB155" s="38"/>
      <c r="AC155" s="38"/>
      <c r="AD155" s="38"/>
      <c r="AE155" s="38"/>
      <c r="AR155" s="240" t="s">
        <v>113</v>
      </c>
      <c r="AT155" s="240" t="s">
        <v>199</v>
      </c>
      <c r="AU155" s="240" t="s">
        <v>89</v>
      </c>
      <c r="AY155" s="17" t="s">
        <v>196</v>
      </c>
      <c r="BE155" s="241">
        <f>IF(N155="základní",J155,0)</f>
        <v>0</v>
      </c>
      <c r="BF155" s="241">
        <f>IF(N155="snížená",J155,0)</f>
        <v>0</v>
      </c>
      <c r="BG155" s="241">
        <f>IF(N155="zákl. přenesená",J155,0)</f>
        <v>0</v>
      </c>
      <c r="BH155" s="241">
        <f>IF(N155="sníž. přenesená",J155,0)</f>
        <v>0</v>
      </c>
      <c r="BI155" s="241">
        <f>IF(N155="nulová",J155,0)</f>
        <v>0</v>
      </c>
      <c r="BJ155" s="17" t="s">
        <v>87</v>
      </c>
      <c r="BK155" s="241">
        <f>ROUND(I155*H155,2)</f>
        <v>0</v>
      </c>
      <c r="BL155" s="17" t="s">
        <v>113</v>
      </c>
      <c r="BM155" s="240" t="s">
        <v>627</v>
      </c>
    </row>
    <row r="156" s="2" customFormat="1">
      <c r="A156" s="38"/>
      <c r="B156" s="39"/>
      <c r="C156" s="40"/>
      <c r="D156" s="242" t="s">
        <v>205</v>
      </c>
      <c r="E156" s="40"/>
      <c r="F156" s="243" t="s">
        <v>628</v>
      </c>
      <c r="G156" s="40"/>
      <c r="H156" s="40"/>
      <c r="I156" s="244"/>
      <c r="J156" s="40"/>
      <c r="K156" s="40"/>
      <c r="L156" s="44"/>
      <c r="M156" s="245"/>
      <c r="N156" s="246"/>
      <c r="O156" s="91"/>
      <c r="P156" s="91"/>
      <c r="Q156" s="91"/>
      <c r="R156" s="91"/>
      <c r="S156" s="91"/>
      <c r="T156" s="92"/>
      <c r="U156" s="38"/>
      <c r="V156" s="38"/>
      <c r="W156" s="38"/>
      <c r="X156" s="38"/>
      <c r="Y156" s="38"/>
      <c r="Z156" s="38"/>
      <c r="AA156" s="38"/>
      <c r="AB156" s="38"/>
      <c r="AC156" s="38"/>
      <c r="AD156" s="38"/>
      <c r="AE156" s="38"/>
      <c r="AT156" s="17" t="s">
        <v>205</v>
      </c>
      <c r="AU156" s="17" t="s">
        <v>89</v>
      </c>
    </row>
    <row r="157" s="13" customFormat="1">
      <c r="A157" s="13"/>
      <c r="B157" s="252"/>
      <c r="C157" s="253"/>
      <c r="D157" s="242" t="s">
        <v>254</v>
      </c>
      <c r="E157" s="254" t="s">
        <v>1</v>
      </c>
      <c r="F157" s="255" t="s">
        <v>629</v>
      </c>
      <c r="G157" s="253"/>
      <c r="H157" s="256">
        <v>9.4079999999999995</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254</v>
      </c>
      <c r="AU157" s="262" t="s">
        <v>89</v>
      </c>
      <c r="AV157" s="13" t="s">
        <v>89</v>
      </c>
      <c r="AW157" s="13" t="s">
        <v>35</v>
      </c>
      <c r="AX157" s="13" t="s">
        <v>80</v>
      </c>
      <c r="AY157" s="262" t="s">
        <v>196</v>
      </c>
    </row>
    <row r="158" s="14" customFormat="1">
      <c r="A158" s="14"/>
      <c r="B158" s="263"/>
      <c r="C158" s="264"/>
      <c r="D158" s="242" t="s">
        <v>254</v>
      </c>
      <c r="E158" s="265" t="s">
        <v>1</v>
      </c>
      <c r="F158" s="266" t="s">
        <v>630</v>
      </c>
      <c r="G158" s="264"/>
      <c r="H158" s="267">
        <v>9.4079999999999995</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254</v>
      </c>
      <c r="AU158" s="273" t="s">
        <v>89</v>
      </c>
      <c r="AV158" s="14" t="s">
        <v>100</v>
      </c>
      <c r="AW158" s="14" t="s">
        <v>35</v>
      </c>
      <c r="AX158" s="14" t="s">
        <v>80</v>
      </c>
      <c r="AY158" s="273" t="s">
        <v>196</v>
      </c>
    </row>
    <row r="159" s="15" customFormat="1">
      <c r="A159" s="15"/>
      <c r="B159" s="274"/>
      <c r="C159" s="275"/>
      <c r="D159" s="242" t="s">
        <v>254</v>
      </c>
      <c r="E159" s="276" t="s">
        <v>1</v>
      </c>
      <c r="F159" s="277" t="s">
        <v>267</v>
      </c>
      <c r="G159" s="275"/>
      <c r="H159" s="278">
        <v>9.4079999999999995</v>
      </c>
      <c r="I159" s="279"/>
      <c r="J159" s="275"/>
      <c r="K159" s="275"/>
      <c r="L159" s="280"/>
      <c r="M159" s="281"/>
      <c r="N159" s="282"/>
      <c r="O159" s="282"/>
      <c r="P159" s="282"/>
      <c r="Q159" s="282"/>
      <c r="R159" s="282"/>
      <c r="S159" s="282"/>
      <c r="T159" s="283"/>
      <c r="U159" s="15"/>
      <c r="V159" s="15"/>
      <c r="W159" s="15"/>
      <c r="X159" s="15"/>
      <c r="Y159" s="15"/>
      <c r="Z159" s="15"/>
      <c r="AA159" s="15"/>
      <c r="AB159" s="15"/>
      <c r="AC159" s="15"/>
      <c r="AD159" s="15"/>
      <c r="AE159" s="15"/>
      <c r="AT159" s="284" t="s">
        <v>254</v>
      </c>
      <c r="AU159" s="284" t="s">
        <v>89</v>
      </c>
      <c r="AV159" s="15" t="s">
        <v>113</v>
      </c>
      <c r="AW159" s="15" t="s">
        <v>35</v>
      </c>
      <c r="AX159" s="15" t="s">
        <v>87</v>
      </c>
      <c r="AY159" s="284" t="s">
        <v>196</v>
      </c>
    </row>
    <row r="160" s="2" customFormat="1" ht="33" customHeight="1">
      <c r="A160" s="38"/>
      <c r="B160" s="39"/>
      <c r="C160" s="228" t="s">
        <v>100</v>
      </c>
      <c r="D160" s="228" t="s">
        <v>199</v>
      </c>
      <c r="E160" s="229" t="s">
        <v>631</v>
      </c>
      <c r="F160" s="230" t="s">
        <v>632</v>
      </c>
      <c r="G160" s="231" t="s">
        <v>287</v>
      </c>
      <c r="H160" s="232">
        <v>9.4079999999999995</v>
      </c>
      <c r="I160" s="233"/>
      <c r="J160" s="234">
        <f>ROUND(I160*H160,2)</f>
        <v>0</v>
      </c>
      <c r="K160" s="235"/>
      <c r="L160" s="44"/>
      <c r="M160" s="236" t="s">
        <v>1</v>
      </c>
      <c r="N160" s="237" t="s">
        <v>45</v>
      </c>
      <c r="O160" s="91"/>
      <c r="P160" s="238">
        <f>O160*H160</f>
        <v>0</v>
      </c>
      <c r="Q160" s="238">
        <v>0</v>
      </c>
      <c r="R160" s="238">
        <f>Q160*H160</f>
        <v>0</v>
      </c>
      <c r="S160" s="238">
        <v>0</v>
      </c>
      <c r="T160" s="239">
        <f>S160*H160</f>
        <v>0</v>
      </c>
      <c r="U160" s="38"/>
      <c r="V160" s="38"/>
      <c r="W160" s="38"/>
      <c r="X160" s="38"/>
      <c r="Y160" s="38"/>
      <c r="Z160" s="38"/>
      <c r="AA160" s="38"/>
      <c r="AB160" s="38"/>
      <c r="AC160" s="38"/>
      <c r="AD160" s="38"/>
      <c r="AE160" s="38"/>
      <c r="AR160" s="240" t="s">
        <v>113</v>
      </c>
      <c r="AT160" s="240" t="s">
        <v>199</v>
      </c>
      <c r="AU160" s="240" t="s">
        <v>89</v>
      </c>
      <c r="AY160" s="17" t="s">
        <v>196</v>
      </c>
      <c r="BE160" s="241">
        <f>IF(N160="základní",J160,0)</f>
        <v>0</v>
      </c>
      <c r="BF160" s="241">
        <f>IF(N160="snížená",J160,0)</f>
        <v>0</v>
      </c>
      <c r="BG160" s="241">
        <f>IF(N160="zákl. přenesená",J160,0)</f>
        <v>0</v>
      </c>
      <c r="BH160" s="241">
        <f>IF(N160="sníž. přenesená",J160,0)</f>
        <v>0</v>
      </c>
      <c r="BI160" s="241">
        <f>IF(N160="nulová",J160,0)</f>
        <v>0</v>
      </c>
      <c r="BJ160" s="17" t="s">
        <v>87</v>
      </c>
      <c r="BK160" s="241">
        <f>ROUND(I160*H160,2)</f>
        <v>0</v>
      </c>
      <c r="BL160" s="17" t="s">
        <v>113</v>
      </c>
      <c r="BM160" s="240" t="s">
        <v>633</v>
      </c>
    </row>
    <row r="161" s="2" customFormat="1">
      <c r="A161" s="38"/>
      <c r="B161" s="39"/>
      <c r="C161" s="40"/>
      <c r="D161" s="242" t="s">
        <v>205</v>
      </c>
      <c r="E161" s="40"/>
      <c r="F161" s="243" t="s">
        <v>634</v>
      </c>
      <c r="G161" s="40"/>
      <c r="H161" s="40"/>
      <c r="I161" s="244"/>
      <c r="J161" s="40"/>
      <c r="K161" s="40"/>
      <c r="L161" s="44"/>
      <c r="M161" s="245"/>
      <c r="N161" s="246"/>
      <c r="O161" s="91"/>
      <c r="P161" s="91"/>
      <c r="Q161" s="91"/>
      <c r="R161" s="91"/>
      <c r="S161" s="91"/>
      <c r="T161" s="92"/>
      <c r="U161" s="38"/>
      <c r="V161" s="38"/>
      <c r="W161" s="38"/>
      <c r="X161" s="38"/>
      <c r="Y161" s="38"/>
      <c r="Z161" s="38"/>
      <c r="AA161" s="38"/>
      <c r="AB161" s="38"/>
      <c r="AC161" s="38"/>
      <c r="AD161" s="38"/>
      <c r="AE161" s="38"/>
      <c r="AT161" s="17" t="s">
        <v>205</v>
      </c>
      <c r="AU161" s="17" t="s">
        <v>89</v>
      </c>
    </row>
    <row r="162" s="2" customFormat="1" ht="33" customHeight="1">
      <c r="A162" s="38"/>
      <c r="B162" s="39"/>
      <c r="C162" s="228" t="s">
        <v>113</v>
      </c>
      <c r="D162" s="228" t="s">
        <v>199</v>
      </c>
      <c r="E162" s="229" t="s">
        <v>635</v>
      </c>
      <c r="F162" s="230" t="s">
        <v>636</v>
      </c>
      <c r="G162" s="231" t="s">
        <v>431</v>
      </c>
      <c r="H162" s="232">
        <v>15.994</v>
      </c>
      <c r="I162" s="233"/>
      <c r="J162" s="234">
        <f>ROUND(I162*H162,2)</f>
        <v>0</v>
      </c>
      <c r="K162" s="235"/>
      <c r="L162" s="44"/>
      <c r="M162" s="236" t="s">
        <v>1</v>
      </c>
      <c r="N162" s="237" t="s">
        <v>45</v>
      </c>
      <c r="O162" s="91"/>
      <c r="P162" s="238">
        <f>O162*H162</f>
        <v>0</v>
      </c>
      <c r="Q162" s="238">
        <v>0</v>
      </c>
      <c r="R162" s="238">
        <f>Q162*H162</f>
        <v>0</v>
      </c>
      <c r="S162" s="238">
        <v>0</v>
      </c>
      <c r="T162" s="239">
        <f>S162*H162</f>
        <v>0</v>
      </c>
      <c r="U162" s="38"/>
      <c r="V162" s="38"/>
      <c r="W162" s="38"/>
      <c r="X162" s="38"/>
      <c r="Y162" s="38"/>
      <c r="Z162" s="38"/>
      <c r="AA162" s="38"/>
      <c r="AB162" s="38"/>
      <c r="AC162" s="38"/>
      <c r="AD162" s="38"/>
      <c r="AE162" s="38"/>
      <c r="AR162" s="240" t="s">
        <v>113</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113</v>
      </c>
      <c r="BM162" s="240" t="s">
        <v>637</v>
      </c>
    </row>
    <row r="163" s="2" customFormat="1">
      <c r="A163" s="38"/>
      <c r="B163" s="39"/>
      <c r="C163" s="40"/>
      <c r="D163" s="242" t="s">
        <v>205</v>
      </c>
      <c r="E163" s="40"/>
      <c r="F163" s="243" t="s">
        <v>638</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13" customFormat="1">
      <c r="A164" s="13"/>
      <c r="B164" s="252"/>
      <c r="C164" s="253"/>
      <c r="D164" s="242" t="s">
        <v>254</v>
      </c>
      <c r="E164" s="254" t="s">
        <v>1</v>
      </c>
      <c r="F164" s="255" t="s">
        <v>639</v>
      </c>
      <c r="G164" s="253"/>
      <c r="H164" s="256">
        <v>15.994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87</v>
      </c>
      <c r="AY164" s="262" t="s">
        <v>196</v>
      </c>
    </row>
    <row r="165" s="2" customFormat="1" ht="21.75" customHeight="1">
      <c r="A165" s="38"/>
      <c r="B165" s="39"/>
      <c r="C165" s="228" t="s">
        <v>208</v>
      </c>
      <c r="D165" s="228" t="s">
        <v>199</v>
      </c>
      <c r="E165" s="229" t="s">
        <v>640</v>
      </c>
      <c r="F165" s="230" t="s">
        <v>641</v>
      </c>
      <c r="G165" s="231" t="s">
        <v>287</v>
      </c>
      <c r="H165" s="232">
        <v>7.1100000000000003</v>
      </c>
      <c r="I165" s="233"/>
      <c r="J165" s="234">
        <f>ROUND(I165*H165,2)</f>
        <v>0</v>
      </c>
      <c r="K165" s="235"/>
      <c r="L165" s="44"/>
      <c r="M165" s="236" t="s">
        <v>1</v>
      </c>
      <c r="N165" s="237" t="s">
        <v>45</v>
      </c>
      <c r="O165" s="91"/>
      <c r="P165" s="238">
        <f>O165*H165</f>
        <v>0</v>
      </c>
      <c r="Q165" s="238">
        <v>0</v>
      </c>
      <c r="R165" s="238">
        <f>Q165*H165</f>
        <v>0</v>
      </c>
      <c r="S165" s="238">
        <v>0</v>
      </c>
      <c r="T165" s="239">
        <f>S165*H165</f>
        <v>0</v>
      </c>
      <c r="U165" s="38"/>
      <c r="V165" s="38"/>
      <c r="W165" s="38"/>
      <c r="X165" s="38"/>
      <c r="Y165" s="38"/>
      <c r="Z165" s="38"/>
      <c r="AA165" s="38"/>
      <c r="AB165" s="38"/>
      <c r="AC165" s="38"/>
      <c r="AD165" s="38"/>
      <c r="AE165" s="38"/>
      <c r="AR165" s="240" t="s">
        <v>113</v>
      </c>
      <c r="AT165" s="240" t="s">
        <v>199</v>
      </c>
      <c r="AU165" s="240" t="s">
        <v>89</v>
      </c>
      <c r="AY165" s="17" t="s">
        <v>196</v>
      </c>
      <c r="BE165" s="241">
        <f>IF(N165="základní",J165,0)</f>
        <v>0</v>
      </c>
      <c r="BF165" s="241">
        <f>IF(N165="snížená",J165,0)</f>
        <v>0</v>
      </c>
      <c r="BG165" s="241">
        <f>IF(N165="zákl. přenesená",J165,0)</f>
        <v>0</v>
      </c>
      <c r="BH165" s="241">
        <f>IF(N165="sníž. přenesená",J165,0)</f>
        <v>0</v>
      </c>
      <c r="BI165" s="241">
        <f>IF(N165="nulová",J165,0)</f>
        <v>0</v>
      </c>
      <c r="BJ165" s="17" t="s">
        <v>87</v>
      </c>
      <c r="BK165" s="241">
        <f>ROUND(I165*H165,2)</f>
        <v>0</v>
      </c>
      <c r="BL165" s="17" t="s">
        <v>113</v>
      </c>
      <c r="BM165" s="240" t="s">
        <v>642</v>
      </c>
    </row>
    <row r="166" s="2" customFormat="1">
      <c r="A166" s="38"/>
      <c r="B166" s="39"/>
      <c r="C166" s="40"/>
      <c r="D166" s="242" t="s">
        <v>205</v>
      </c>
      <c r="E166" s="40"/>
      <c r="F166" s="243" t="s">
        <v>643</v>
      </c>
      <c r="G166" s="40"/>
      <c r="H166" s="40"/>
      <c r="I166" s="244"/>
      <c r="J166" s="40"/>
      <c r="K166" s="40"/>
      <c r="L166" s="44"/>
      <c r="M166" s="245"/>
      <c r="N166" s="246"/>
      <c r="O166" s="91"/>
      <c r="P166" s="91"/>
      <c r="Q166" s="91"/>
      <c r="R166" s="91"/>
      <c r="S166" s="91"/>
      <c r="T166" s="92"/>
      <c r="U166" s="38"/>
      <c r="V166" s="38"/>
      <c r="W166" s="38"/>
      <c r="X166" s="38"/>
      <c r="Y166" s="38"/>
      <c r="Z166" s="38"/>
      <c r="AA166" s="38"/>
      <c r="AB166" s="38"/>
      <c r="AC166" s="38"/>
      <c r="AD166" s="38"/>
      <c r="AE166" s="38"/>
      <c r="AT166" s="17" t="s">
        <v>205</v>
      </c>
      <c r="AU166" s="17" t="s">
        <v>89</v>
      </c>
    </row>
    <row r="167" s="13" customFormat="1">
      <c r="A167" s="13"/>
      <c r="B167" s="252"/>
      <c r="C167" s="253"/>
      <c r="D167" s="242" t="s">
        <v>254</v>
      </c>
      <c r="E167" s="254" t="s">
        <v>1</v>
      </c>
      <c r="F167" s="255" t="s">
        <v>629</v>
      </c>
      <c r="G167" s="253"/>
      <c r="H167" s="256">
        <v>9.4079999999999995</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254</v>
      </c>
      <c r="AU167" s="262" t="s">
        <v>89</v>
      </c>
      <c r="AV167" s="13" t="s">
        <v>89</v>
      </c>
      <c r="AW167" s="13" t="s">
        <v>35</v>
      </c>
      <c r="AX167" s="13" t="s">
        <v>80</v>
      </c>
      <c r="AY167" s="262" t="s">
        <v>196</v>
      </c>
    </row>
    <row r="168" s="13" customFormat="1">
      <c r="A168" s="13"/>
      <c r="B168" s="252"/>
      <c r="C168" s="253"/>
      <c r="D168" s="242" t="s">
        <v>254</v>
      </c>
      <c r="E168" s="254" t="s">
        <v>1</v>
      </c>
      <c r="F168" s="255" t="s">
        <v>644</v>
      </c>
      <c r="G168" s="253"/>
      <c r="H168" s="256">
        <v>-0.58799999999999997</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254</v>
      </c>
      <c r="AU168" s="262" t="s">
        <v>89</v>
      </c>
      <c r="AV168" s="13" t="s">
        <v>89</v>
      </c>
      <c r="AW168" s="13" t="s">
        <v>35</v>
      </c>
      <c r="AX168" s="13" t="s">
        <v>80</v>
      </c>
      <c r="AY168" s="262" t="s">
        <v>196</v>
      </c>
    </row>
    <row r="169" s="13" customFormat="1">
      <c r="A169" s="13"/>
      <c r="B169" s="252"/>
      <c r="C169" s="253"/>
      <c r="D169" s="242" t="s">
        <v>254</v>
      </c>
      <c r="E169" s="254" t="s">
        <v>1</v>
      </c>
      <c r="F169" s="255" t="s">
        <v>645</v>
      </c>
      <c r="G169" s="253"/>
      <c r="H169" s="256">
        <v>-1.71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254</v>
      </c>
      <c r="AU169" s="262" t="s">
        <v>89</v>
      </c>
      <c r="AV169" s="13" t="s">
        <v>89</v>
      </c>
      <c r="AW169" s="13" t="s">
        <v>35</v>
      </c>
      <c r="AX169" s="13" t="s">
        <v>80</v>
      </c>
      <c r="AY169" s="262" t="s">
        <v>196</v>
      </c>
    </row>
    <row r="170" s="15" customFormat="1">
      <c r="A170" s="15"/>
      <c r="B170" s="274"/>
      <c r="C170" s="275"/>
      <c r="D170" s="242" t="s">
        <v>254</v>
      </c>
      <c r="E170" s="276" t="s">
        <v>1</v>
      </c>
      <c r="F170" s="277" t="s">
        <v>267</v>
      </c>
      <c r="G170" s="275"/>
      <c r="H170" s="278">
        <v>7.1100000000000003</v>
      </c>
      <c r="I170" s="279"/>
      <c r="J170" s="275"/>
      <c r="K170" s="275"/>
      <c r="L170" s="280"/>
      <c r="M170" s="281"/>
      <c r="N170" s="282"/>
      <c r="O170" s="282"/>
      <c r="P170" s="282"/>
      <c r="Q170" s="282"/>
      <c r="R170" s="282"/>
      <c r="S170" s="282"/>
      <c r="T170" s="283"/>
      <c r="U170" s="15"/>
      <c r="V170" s="15"/>
      <c r="W170" s="15"/>
      <c r="X170" s="15"/>
      <c r="Y170" s="15"/>
      <c r="Z170" s="15"/>
      <c r="AA170" s="15"/>
      <c r="AB170" s="15"/>
      <c r="AC170" s="15"/>
      <c r="AD170" s="15"/>
      <c r="AE170" s="15"/>
      <c r="AT170" s="284" t="s">
        <v>254</v>
      </c>
      <c r="AU170" s="284" t="s">
        <v>89</v>
      </c>
      <c r="AV170" s="15" t="s">
        <v>113</v>
      </c>
      <c r="AW170" s="15" t="s">
        <v>35</v>
      </c>
      <c r="AX170" s="15" t="s">
        <v>87</v>
      </c>
      <c r="AY170" s="284" t="s">
        <v>196</v>
      </c>
    </row>
    <row r="171" s="2" customFormat="1" ht="16.5" customHeight="1">
      <c r="A171" s="38"/>
      <c r="B171" s="39"/>
      <c r="C171" s="288" t="s">
        <v>223</v>
      </c>
      <c r="D171" s="288" t="s">
        <v>646</v>
      </c>
      <c r="E171" s="289" t="s">
        <v>647</v>
      </c>
      <c r="F171" s="290" t="s">
        <v>648</v>
      </c>
      <c r="G171" s="291" t="s">
        <v>431</v>
      </c>
      <c r="H171" s="292">
        <v>7.1100000000000003</v>
      </c>
      <c r="I171" s="293"/>
      <c r="J171" s="294">
        <f>ROUND(I171*H171,2)</f>
        <v>0</v>
      </c>
      <c r="K171" s="295"/>
      <c r="L171" s="296"/>
      <c r="M171" s="297" t="s">
        <v>1</v>
      </c>
      <c r="N171" s="298" t="s">
        <v>45</v>
      </c>
      <c r="O171" s="91"/>
      <c r="P171" s="238">
        <f>O171*H171</f>
        <v>0</v>
      </c>
      <c r="Q171" s="238">
        <v>1</v>
      </c>
      <c r="R171" s="238">
        <f>Q171*H171</f>
        <v>7.1100000000000003</v>
      </c>
      <c r="S171" s="238">
        <v>0</v>
      </c>
      <c r="T171" s="239">
        <f>S171*H171</f>
        <v>0</v>
      </c>
      <c r="U171" s="38"/>
      <c r="V171" s="38"/>
      <c r="W171" s="38"/>
      <c r="X171" s="38"/>
      <c r="Y171" s="38"/>
      <c r="Z171" s="38"/>
      <c r="AA171" s="38"/>
      <c r="AB171" s="38"/>
      <c r="AC171" s="38"/>
      <c r="AD171" s="38"/>
      <c r="AE171" s="38"/>
      <c r="AR171" s="240" t="s">
        <v>334</v>
      </c>
      <c r="AT171" s="240" t="s">
        <v>646</v>
      </c>
      <c r="AU171" s="240" t="s">
        <v>89</v>
      </c>
      <c r="AY171" s="17" t="s">
        <v>196</v>
      </c>
      <c r="BE171" s="241">
        <f>IF(N171="základní",J171,0)</f>
        <v>0</v>
      </c>
      <c r="BF171" s="241">
        <f>IF(N171="snížená",J171,0)</f>
        <v>0</v>
      </c>
      <c r="BG171" s="241">
        <f>IF(N171="zákl. přenesená",J171,0)</f>
        <v>0</v>
      </c>
      <c r="BH171" s="241">
        <f>IF(N171="sníž. přenesená",J171,0)</f>
        <v>0</v>
      </c>
      <c r="BI171" s="241">
        <f>IF(N171="nulová",J171,0)</f>
        <v>0</v>
      </c>
      <c r="BJ171" s="17" t="s">
        <v>87</v>
      </c>
      <c r="BK171" s="241">
        <f>ROUND(I171*H171,2)</f>
        <v>0</v>
      </c>
      <c r="BL171" s="17" t="s">
        <v>113</v>
      </c>
      <c r="BM171" s="240" t="s">
        <v>649</v>
      </c>
    </row>
    <row r="172" s="2" customFormat="1">
      <c r="A172" s="38"/>
      <c r="B172" s="39"/>
      <c r="C172" s="40"/>
      <c r="D172" s="242" t="s">
        <v>205</v>
      </c>
      <c r="E172" s="40"/>
      <c r="F172" s="243" t="s">
        <v>648</v>
      </c>
      <c r="G172" s="40"/>
      <c r="H172" s="40"/>
      <c r="I172" s="244"/>
      <c r="J172" s="40"/>
      <c r="K172" s="40"/>
      <c r="L172" s="44"/>
      <c r="M172" s="245"/>
      <c r="N172" s="246"/>
      <c r="O172" s="91"/>
      <c r="P172" s="91"/>
      <c r="Q172" s="91"/>
      <c r="R172" s="91"/>
      <c r="S172" s="91"/>
      <c r="T172" s="92"/>
      <c r="U172" s="38"/>
      <c r="V172" s="38"/>
      <c r="W172" s="38"/>
      <c r="X172" s="38"/>
      <c r="Y172" s="38"/>
      <c r="Z172" s="38"/>
      <c r="AA172" s="38"/>
      <c r="AB172" s="38"/>
      <c r="AC172" s="38"/>
      <c r="AD172" s="38"/>
      <c r="AE172" s="38"/>
      <c r="AT172" s="17" t="s">
        <v>205</v>
      </c>
      <c r="AU172" s="17" t="s">
        <v>89</v>
      </c>
    </row>
    <row r="173" s="2" customFormat="1" ht="21.75" customHeight="1">
      <c r="A173" s="38"/>
      <c r="B173" s="39"/>
      <c r="C173" s="228" t="s">
        <v>227</v>
      </c>
      <c r="D173" s="228" t="s">
        <v>199</v>
      </c>
      <c r="E173" s="229" t="s">
        <v>650</v>
      </c>
      <c r="F173" s="230" t="s">
        <v>651</v>
      </c>
      <c r="G173" s="231" t="s">
        <v>251</v>
      </c>
      <c r="H173" s="232">
        <v>10.119999999999999</v>
      </c>
      <c r="I173" s="233"/>
      <c r="J173" s="234">
        <f>ROUND(I173*H173,2)</f>
        <v>0</v>
      </c>
      <c r="K173" s="235"/>
      <c r="L173" s="44"/>
      <c r="M173" s="236" t="s">
        <v>1</v>
      </c>
      <c r="N173" s="237" t="s">
        <v>45</v>
      </c>
      <c r="O173" s="91"/>
      <c r="P173" s="238">
        <f>O173*H173</f>
        <v>0</v>
      </c>
      <c r="Q173" s="238">
        <v>0</v>
      </c>
      <c r="R173" s="238">
        <f>Q173*H173</f>
        <v>0</v>
      </c>
      <c r="S173" s="238">
        <v>0</v>
      </c>
      <c r="T173" s="239">
        <f>S173*H173</f>
        <v>0</v>
      </c>
      <c r="U173" s="38"/>
      <c r="V173" s="38"/>
      <c r="W173" s="38"/>
      <c r="X173" s="38"/>
      <c r="Y173" s="38"/>
      <c r="Z173" s="38"/>
      <c r="AA173" s="38"/>
      <c r="AB173" s="38"/>
      <c r="AC173" s="38"/>
      <c r="AD173" s="38"/>
      <c r="AE173" s="38"/>
      <c r="AR173" s="240" t="s">
        <v>113</v>
      </c>
      <c r="AT173" s="240" t="s">
        <v>199</v>
      </c>
      <c r="AU173" s="240" t="s">
        <v>89</v>
      </c>
      <c r="AY173" s="17" t="s">
        <v>196</v>
      </c>
      <c r="BE173" s="241">
        <f>IF(N173="základní",J173,0)</f>
        <v>0</v>
      </c>
      <c r="BF173" s="241">
        <f>IF(N173="snížená",J173,0)</f>
        <v>0</v>
      </c>
      <c r="BG173" s="241">
        <f>IF(N173="zákl. přenesená",J173,0)</f>
        <v>0</v>
      </c>
      <c r="BH173" s="241">
        <f>IF(N173="sníž. přenesená",J173,0)</f>
        <v>0</v>
      </c>
      <c r="BI173" s="241">
        <f>IF(N173="nulová",J173,0)</f>
        <v>0</v>
      </c>
      <c r="BJ173" s="17" t="s">
        <v>87</v>
      </c>
      <c r="BK173" s="241">
        <f>ROUND(I173*H173,2)</f>
        <v>0</v>
      </c>
      <c r="BL173" s="17" t="s">
        <v>113</v>
      </c>
      <c r="BM173" s="240" t="s">
        <v>652</v>
      </c>
    </row>
    <row r="174" s="2" customFormat="1">
      <c r="A174" s="38"/>
      <c r="B174" s="39"/>
      <c r="C174" s="40"/>
      <c r="D174" s="242" t="s">
        <v>205</v>
      </c>
      <c r="E174" s="40"/>
      <c r="F174" s="243" t="s">
        <v>653</v>
      </c>
      <c r="G174" s="40"/>
      <c r="H174" s="40"/>
      <c r="I174" s="244"/>
      <c r="J174" s="40"/>
      <c r="K174" s="40"/>
      <c r="L174" s="44"/>
      <c r="M174" s="245"/>
      <c r="N174" s="246"/>
      <c r="O174" s="91"/>
      <c r="P174" s="91"/>
      <c r="Q174" s="91"/>
      <c r="R174" s="91"/>
      <c r="S174" s="91"/>
      <c r="T174" s="92"/>
      <c r="U174" s="38"/>
      <c r="V174" s="38"/>
      <c r="W174" s="38"/>
      <c r="X174" s="38"/>
      <c r="Y174" s="38"/>
      <c r="Z174" s="38"/>
      <c r="AA174" s="38"/>
      <c r="AB174" s="38"/>
      <c r="AC174" s="38"/>
      <c r="AD174" s="38"/>
      <c r="AE174" s="38"/>
      <c r="AT174" s="17" t="s">
        <v>205</v>
      </c>
      <c r="AU174" s="17" t="s">
        <v>89</v>
      </c>
    </row>
    <row r="175" s="13" customFormat="1">
      <c r="A175" s="13"/>
      <c r="B175" s="252"/>
      <c r="C175" s="253"/>
      <c r="D175" s="242" t="s">
        <v>254</v>
      </c>
      <c r="E175" s="254" t="s">
        <v>1</v>
      </c>
      <c r="F175" s="255" t="s">
        <v>654</v>
      </c>
      <c r="G175" s="253"/>
      <c r="H175" s="256">
        <v>10.119999999999999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254</v>
      </c>
      <c r="AU175" s="262" t="s">
        <v>89</v>
      </c>
      <c r="AV175" s="13" t="s">
        <v>89</v>
      </c>
      <c r="AW175" s="13" t="s">
        <v>35</v>
      </c>
      <c r="AX175" s="13" t="s">
        <v>80</v>
      </c>
      <c r="AY175" s="262" t="s">
        <v>196</v>
      </c>
    </row>
    <row r="176" s="14" customFormat="1">
      <c r="A176" s="14"/>
      <c r="B176" s="263"/>
      <c r="C176" s="264"/>
      <c r="D176" s="242" t="s">
        <v>254</v>
      </c>
      <c r="E176" s="265" t="s">
        <v>1</v>
      </c>
      <c r="F176" s="266" t="s">
        <v>445</v>
      </c>
      <c r="G176" s="264"/>
      <c r="H176" s="267">
        <v>10.119999999999999</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254</v>
      </c>
      <c r="AU176" s="273" t="s">
        <v>89</v>
      </c>
      <c r="AV176" s="14" t="s">
        <v>100</v>
      </c>
      <c r="AW176" s="14" t="s">
        <v>35</v>
      </c>
      <c r="AX176" s="14" t="s">
        <v>87</v>
      </c>
      <c r="AY176" s="273" t="s">
        <v>196</v>
      </c>
    </row>
    <row r="177" s="2" customFormat="1" ht="21.75" customHeight="1">
      <c r="A177" s="38"/>
      <c r="B177" s="39"/>
      <c r="C177" s="228" t="s">
        <v>334</v>
      </c>
      <c r="D177" s="228" t="s">
        <v>199</v>
      </c>
      <c r="E177" s="229" t="s">
        <v>655</v>
      </c>
      <c r="F177" s="230" t="s">
        <v>656</v>
      </c>
      <c r="G177" s="231" t="s">
        <v>251</v>
      </c>
      <c r="H177" s="232">
        <v>5.7599999999999998</v>
      </c>
      <c r="I177" s="233"/>
      <c r="J177" s="234">
        <f>ROUND(I177*H177,2)</f>
        <v>0</v>
      </c>
      <c r="K177" s="235"/>
      <c r="L177" s="44"/>
      <c r="M177" s="236" t="s">
        <v>1</v>
      </c>
      <c r="N177" s="237" t="s">
        <v>45</v>
      </c>
      <c r="O177" s="91"/>
      <c r="P177" s="238">
        <f>O177*H177</f>
        <v>0</v>
      </c>
      <c r="Q177" s="238">
        <v>0</v>
      </c>
      <c r="R177" s="238">
        <f>Q177*H177</f>
        <v>0</v>
      </c>
      <c r="S177" s="238">
        <v>0</v>
      </c>
      <c r="T177" s="239">
        <f>S177*H177</f>
        <v>0</v>
      </c>
      <c r="U177" s="38"/>
      <c r="V177" s="38"/>
      <c r="W177" s="38"/>
      <c r="X177" s="38"/>
      <c r="Y177" s="38"/>
      <c r="Z177" s="38"/>
      <c r="AA177" s="38"/>
      <c r="AB177" s="38"/>
      <c r="AC177" s="38"/>
      <c r="AD177" s="38"/>
      <c r="AE177" s="38"/>
      <c r="AR177" s="240" t="s">
        <v>113</v>
      </c>
      <c r="AT177" s="240" t="s">
        <v>199</v>
      </c>
      <c r="AU177" s="240" t="s">
        <v>89</v>
      </c>
      <c r="AY177" s="17" t="s">
        <v>196</v>
      </c>
      <c r="BE177" s="241">
        <f>IF(N177="základní",J177,0)</f>
        <v>0</v>
      </c>
      <c r="BF177" s="241">
        <f>IF(N177="snížená",J177,0)</f>
        <v>0</v>
      </c>
      <c r="BG177" s="241">
        <f>IF(N177="zákl. přenesená",J177,0)</f>
        <v>0</v>
      </c>
      <c r="BH177" s="241">
        <f>IF(N177="sníž. přenesená",J177,0)</f>
        <v>0</v>
      </c>
      <c r="BI177" s="241">
        <f>IF(N177="nulová",J177,0)</f>
        <v>0</v>
      </c>
      <c r="BJ177" s="17" t="s">
        <v>87</v>
      </c>
      <c r="BK177" s="241">
        <f>ROUND(I177*H177,2)</f>
        <v>0</v>
      </c>
      <c r="BL177" s="17" t="s">
        <v>113</v>
      </c>
      <c r="BM177" s="240" t="s">
        <v>657</v>
      </c>
    </row>
    <row r="178" s="2" customFormat="1">
      <c r="A178" s="38"/>
      <c r="B178" s="39"/>
      <c r="C178" s="40"/>
      <c r="D178" s="242" t="s">
        <v>205</v>
      </c>
      <c r="E178" s="40"/>
      <c r="F178" s="243" t="s">
        <v>658</v>
      </c>
      <c r="G178" s="40"/>
      <c r="H178" s="40"/>
      <c r="I178" s="244"/>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205</v>
      </c>
      <c r="AU178" s="17" t="s">
        <v>89</v>
      </c>
    </row>
    <row r="179" s="13" customFormat="1">
      <c r="A179" s="13"/>
      <c r="B179" s="252"/>
      <c r="C179" s="253"/>
      <c r="D179" s="242" t="s">
        <v>254</v>
      </c>
      <c r="E179" s="254" t="s">
        <v>1</v>
      </c>
      <c r="F179" s="255" t="s">
        <v>659</v>
      </c>
      <c r="G179" s="253"/>
      <c r="H179" s="256">
        <v>5.7599999999999998</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254</v>
      </c>
      <c r="AU179" s="262" t="s">
        <v>89</v>
      </c>
      <c r="AV179" s="13" t="s">
        <v>89</v>
      </c>
      <c r="AW179" s="13" t="s">
        <v>35</v>
      </c>
      <c r="AX179" s="13" t="s">
        <v>80</v>
      </c>
      <c r="AY179" s="262" t="s">
        <v>196</v>
      </c>
    </row>
    <row r="180" s="14" customFormat="1">
      <c r="A180" s="14"/>
      <c r="B180" s="263"/>
      <c r="C180" s="264"/>
      <c r="D180" s="242" t="s">
        <v>254</v>
      </c>
      <c r="E180" s="265" t="s">
        <v>1</v>
      </c>
      <c r="F180" s="266" t="s">
        <v>445</v>
      </c>
      <c r="G180" s="264"/>
      <c r="H180" s="267">
        <v>5.7599999999999998</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254</v>
      </c>
      <c r="AU180" s="273" t="s">
        <v>89</v>
      </c>
      <c r="AV180" s="14" t="s">
        <v>100</v>
      </c>
      <c r="AW180" s="14" t="s">
        <v>35</v>
      </c>
      <c r="AX180" s="14" t="s">
        <v>87</v>
      </c>
      <c r="AY180" s="273" t="s">
        <v>196</v>
      </c>
    </row>
    <row r="181" s="12" customFormat="1" ht="22.8" customHeight="1">
      <c r="A181" s="12"/>
      <c r="B181" s="212"/>
      <c r="C181" s="213"/>
      <c r="D181" s="214" t="s">
        <v>79</v>
      </c>
      <c r="E181" s="226" t="s">
        <v>89</v>
      </c>
      <c r="F181" s="226" t="s">
        <v>660</v>
      </c>
      <c r="G181" s="213"/>
      <c r="H181" s="213"/>
      <c r="I181" s="216"/>
      <c r="J181" s="227">
        <f>BK181</f>
        <v>0</v>
      </c>
      <c r="K181" s="213"/>
      <c r="L181" s="218"/>
      <c r="M181" s="219"/>
      <c r="N181" s="220"/>
      <c r="O181" s="220"/>
      <c r="P181" s="221">
        <f>SUM(P182:P196)</f>
        <v>0</v>
      </c>
      <c r="Q181" s="220"/>
      <c r="R181" s="221">
        <f>SUM(R182:R196)</f>
        <v>1.3308775199999998</v>
      </c>
      <c r="S181" s="220"/>
      <c r="T181" s="222">
        <f>SUM(T182:T196)</f>
        <v>0</v>
      </c>
      <c r="U181" s="12"/>
      <c r="V181" s="12"/>
      <c r="W181" s="12"/>
      <c r="X181" s="12"/>
      <c r="Y181" s="12"/>
      <c r="Z181" s="12"/>
      <c r="AA181" s="12"/>
      <c r="AB181" s="12"/>
      <c r="AC181" s="12"/>
      <c r="AD181" s="12"/>
      <c r="AE181" s="12"/>
      <c r="AR181" s="223" t="s">
        <v>87</v>
      </c>
      <c r="AT181" s="224" t="s">
        <v>79</v>
      </c>
      <c r="AU181" s="224" t="s">
        <v>87</v>
      </c>
      <c r="AY181" s="223" t="s">
        <v>196</v>
      </c>
      <c r="BK181" s="225">
        <f>SUM(BK182:BK196)</f>
        <v>0</v>
      </c>
    </row>
    <row r="182" s="2" customFormat="1" ht="33" customHeight="1">
      <c r="A182" s="38"/>
      <c r="B182" s="39"/>
      <c r="C182" s="228" t="s">
        <v>247</v>
      </c>
      <c r="D182" s="228" t="s">
        <v>661</v>
      </c>
      <c r="E182" s="229" t="s">
        <v>662</v>
      </c>
      <c r="F182" s="230" t="s">
        <v>663</v>
      </c>
      <c r="G182" s="231" t="s">
        <v>251</v>
      </c>
      <c r="H182" s="232">
        <v>4.5199999999999996</v>
      </c>
      <c r="I182" s="233"/>
      <c r="J182" s="234">
        <f>ROUND(I182*H182,2)</f>
        <v>0</v>
      </c>
      <c r="K182" s="235"/>
      <c r="L182" s="44"/>
      <c r="M182" s="236" t="s">
        <v>1</v>
      </c>
      <c r="N182" s="237" t="s">
        <v>45</v>
      </c>
      <c r="O182" s="91"/>
      <c r="P182" s="238">
        <f>O182*H182</f>
        <v>0</v>
      </c>
      <c r="Q182" s="238">
        <v>0</v>
      </c>
      <c r="R182" s="238">
        <f>Q182*H182</f>
        <v>0</v>
      </c>
      <c r="S182" s="238">
        <v>0</v>
      </c>
      <c r="T182" s="239">
        <f>S182*H182</f>
        <v>0</v>
      </c>
      <c r="U182" s="38"/>
      <c r="V182" s="38"/>
      <c r="W182" s="38"/>
      <c r="X182" s="38"/>
      <c r="Y182" s="38"/>
      <c r="Z182" s="38"/>
      <c r="AA182" s="38"/>
      <c r="AB182" s="38"/>
      <c r="AC182" s="38"/>
      <c r="AD182" s="38"/>
      <c r="AE182" s="38"/>
      <c r="AR182" s="240" t="s">
        <v>113</v>
      </c>
      <c r="AT182" s="240" t="s">
        <v>199</v>
      </c>
      <c r="AU182" s="240" t="s">
        <v>89</v>
      </c>
      <c r="AY182" s="17" t="s">
        <v>196</v>
      </c>
      <c r="BE182" s="241">
        <f>IF(N182="základní",J182,0)</f>
        <v>0</v>
      </c>
      <c r="BF182" s="241">
        <f>IF(N182="snížená",J182,0)</f>
        <v>0</v>
      </c>
      <c r="BG182" s="241">
        <f>IF(N182="zákl. přenesená",J182,0)</f>
        <v>0</v>
      </c>
      <c r="BH182" s="241">
        <f>IF(N182="sníž. přenesená",J182,0)</f>
        <v>0</v>
      </c>
      <c r="BI182" s="241">
        <f>IF(N182="nulová",J182,0)</f>
        <v>0</v>
      </c>
      <c r="BJ182" s="17" t="s">
        <v>87</v>
      </c>
      <c r="BK182" s="241">
        <f>ROUND(I182*H182,2)</f>
        <v>0</v>
      </c>
      <c r="BL182" s="17" t="s">
        <v>113</v>
      </c>
      <c r="BM182" s="240" t="s">
        <v>664</v>
      </c>
    </row>
    <row r="183" s="2" customFormat="1">
      <c r="A183" s="38"/>
      <c r="B183" s="39"/>
      <c r="C183" s="40"/>
      <c r="D183" s="242" t="s">
        <v>205</v>
      </c>
      <c r="E183" s="40"/>
      <c r="F183" s="243" t="s">
        <v>665</v>
      </c>
      <c r="G183" s="40"/>
      <c r="H183" s="40"/>
      <c r="I183" s="244"/>
      <c r="J183" s="40"/>
      <c r="K183" s="40"/>
      <c r="L183" s="44"/>
      <c r="M183" s="245"/>
      <c r="N183" s="246"/>
      <c r="O183" s="91"/>
      <c r="P183" s="91"/>
      <c r="Q183" s="91"/>
      <c r="R183" s="91"/>
      <c r="S183" s="91"/>
      <c r="T183" s="92"/>
      <c r="U183" s="38"/>
      <c r="V183" s="38"/>
      <c r="W183" s="38"/>
      <c r="X183" s="38"/>
      <c r="Y183" s="38"/>
      <c r="Z183" s="38"/>
      <c r="AA183" s="38"/>
      <c r="AB183" s="38"/>
      <c r="AC183" s="38"/>
      <c r="AD183" s="38"/>
      <c r="AE183" s="38"/>
      <c r="AT183" s="17" t="s">
        <v>205</v>
      </c>
      <c r="AU183" s="17" t="s">
        <v>89</v>
      </c>
    </row>
    <row r="184" s="13" customFormat="1">
      <c r="A184" s="13"/>
      <c r="B184" s="252"/>
      <c r="C184" s="253"/>
      <c r="D184" s="242" t="s">
        <v>254</v>
      </c>
      <c r="E184" s="254" t="s">
        <v>1</v>
      </c>
      <c r="F184" s="255" t="s">
        <v>666</v>
      </c>
      <c r="G184" s="253"/>
      <c r="H184" s="256">
        <v>4.7999999999999998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254</v>
      </c>
      <c r="AU184" s="262" t="s">
        <v>89</v>
      </c>
      <c r="AV184" s="13" t="s">
        <v>89</v>
      </c>
      <c r="AW184" s="13" t="s">
        <v>35</v>
      </c>
      <c r="AX184" s="13" t="s">
        <v>80</v>
      </c>
      <c r="AY184" s="262" t="s">
        <v>196</v>
      </c>
    </row>
    <row r="185" s="13" customFormat="1">
      <c r="A185" s="13"/>
      <c r="B185" s="252"/>
      <c r="C185" s="253"/>
      <c r="D185" s="242" t="s">
        <v>254</v>
      </c>
      <c r="E185" s="254" t="s">
        <v>1</v>
      </c>
      <c r="F185" s="255" t="s">
        <v>667</v>
      </c>
      <c r="G185" s="253"/>
      <c r="H185" s="256">
        <v>-0.28000000000000003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445</v>
      </c>
      <c r="G186" s="264"/>
      <c r="H186" s="267">
        <v>4.5199999999999996</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87</v>
      </c>
      <c r="AY186" s="273" t="s">
        <v>196</v>
      </c>
    </row>
    <row r="187" s="2" customFormat="1" ht="16.5" customHeight="1">
      <c r="A187" s="38"/>
      <c r="B187" s="39"/>
      <c r="C187" s="228" t="s">
        <v>351</v>
      </c>
      <c r="D187" s="228" t="s">
        <v>199</v>
      </c>
      <c r="E187" s="229" t="s">
        <v>668</v>
      </c>
      <c r="F187" s="230" t="s">
        <v>669</v>
      </c>
      <c r="G187" s="231" t="s">
        <v>287</v>
      </c>
      <c r="H187" s="232">
        <v>0.58799999999999997</v>
      </c>
      <c r="I187" s="233"/>
      <c r="J187" s="234">
        <f>ROUND(I187*H187,2)</f>
        <v>0</v>
      </c>
      <c r="K187" s="235"/>
      <c r="L187" s="44"/>
      <c r="M187" s="236" t="s">
        <v>1</v>
      </c>
      <c r="N187" s="237" t="s">
        <v>45</v>
      </c>
      <c r="O187" s="91"/>
      <c r="P187" s="238">
        <f>O187*H187</f>
        <v>0</v>
      </c>
      <c r="Q187" s="238">
        <v>2.2563399999999998</v>
      </c>
      <c r="R187" s="238">
        <f>Q187*H187</f>
        <v>1.3267279199999997</v>
      </c>
      <c r="S187" s="238">
        <v>0</v>
      </c>
      <c r="T187" s="239">
        <f>S187*H187</f>
        <v>0</v>
      </c>
      <c r="U187" s="38"/>
      <c r="V187" s="38"/>
      <c r="W187" s="38"/>
      <c r="X187" s="38"/>
      <c r="Y187" s="38"/>
      <c r="Z187" s="38"/>
      <c r="AA187" s="38"/>
      <c r="AB187" s="38"/>
      <c r="AC187" s="38"/>
      <c r="AD187" s="38"/>
      <c r="AE187" s="38"/>
      <c r="AR187" s="240" t="s">
        <v>113</v>
      </c>
      <c r="AT187" s="240" t="s">
        <v>199</v>
      </c>
      <c r="AU187" s="240" t="s">
        <v>89</v>
      </c>
      <c r="AY187" s="17" t="s">
        <v>196</v>
      </c>
      <c r="BE187" s="241">
        <f>IF(N187="základní",J187,0)</f>
        <v>0</v>
      </c>
      <c r="BF187" s="241">
        <f>IF(N187="snížená",J187,0)</f>
        <v>0</v>
      </c>
      <c r="BG187" s="241">
        <f>IF(N187="zákl. přenesená",J187,0)</f>
        <v>0</v>
      </c>
      <c r="BH187" s="241">
        <f>IF(N187="sníž. přenesená",J187,0)</f>
        <v>0</v>
      </c>
      <c r="BI187" s="241">
        <f>IF(N187="nulová",J187,0)</f>
        <v>0</v>
      </c>
      <c r="BJ187" s="17" t="s">
        <v>87</v>
      </c>
      <c r="BK187" s="241">
        <f>ROUND(I187*H187,2)</f>
        <v>0</v>
      </c>
      <c r="BL187" s="17" t="s">
        <v>113</v>
      </c>
      <c r="BM187" s="240" t="s">
        <v>670</v>
      </c>
    </row>
    <row r="188" s="2" customFormat="1">
      <c r="A188" s="38"/>
      <c r="B188" s="39"/>
      <c r="C188" s="40"/>
      <c r="D188" s="242" t="s">
        <v>205</v>
      </c>
      <c r="E188" s="40"/>
      <c r="F188" s="243" t="s">
        <v>671</v>
      </c>
      <c r="G188" s="40"/>
      <c r="H188" s="40"/>
      <c r="I188" s="244"/>
      <c r="J188" s="40"/>
      <c r="K188" s="40"/>
      <c r="L188" s="44"/>
      <c r="M188" s="245"/>
      <c r="N188" s="246"/>
      <c r="O188" s="91"/>
      <c r="P188" s="91"/>
      <c r="Q188" s="91"/>
      <c r="R188" s="91"/>
      <c r="S188" s="91"/>
      <c r="T188" s="92"/>
      <c r="U188" s="38"/>
      <c r="V188" s="38"/>
      <c r="W188" s="38"/>
      <c r="X188" s="38"/>
      <c r="Y188" s="38"/>
      <c r="Z188" s="38"/>
      <c r="AA188" s="38"/>
      <c r="AB188" s="38"/>
      <c r="AC188" s="38"/>
      <c r="AD188" s="38"/>
      <c r="AE188" s="38"/>
      <c r="AT188" s="17" t="s">
        <v>205</v>
      </c>
      <c r="AU188" s="17" t="s">
        <v>89</v>
      </c>
    </row>
    <row r="189" s="13" customFormat="1">
      <c r="A189" s="13"/>
      <c r="B189" s="252"/>
      <c r="C189" s="253"/>
      <c r="D189" s="242" t="s">
        <v>254</v>
      </c>
      <c r="E189" s="254" t="s">
        <v>1</v>
      </c>
      <c r="F189" s="255" t="s">
        <v>672</v>
      </c>
      <c r="G189" s="253"/>
      <c r="H189" s="256">
        <v>0.58799999999999997</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254</v>
      </c>
      <c r="AU189" s="262" t="s">
        <v>89</v>
      </c>
      <c r="AV189" s="13" t="s">
        <v>89</v>
      </c>
      <c r="AW189" s="13" t="s">
        <v>35</v>
      </c>
      <c r="AX189" s="13" t="s">
        <v>80</v>
      </c>
      <c r="AY189" s="262" t="s">
        <v>196</v>
      </c>
    </row>
    <row r="190" s="14" customFormat="1">
      <c r="A190" s="14"/>
      <c r="B190" s="263"/>
      <c r="C190" s="264"/>
      <c r="D190" s="242" t="s">
        <v>254</v>
      </c>
      <c r="E190" s="265" t="s">
        <v>1</v>
      </c>
      <c r="F190" s="266" t="s">
        <v>445</v>
      </c>
      <c r="G190" s="264"/>
      <c r="H190" s="267">
        <v>0.58799999999999997</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254</v>
      </c>
      <c r="AU190" s="273" t="s">
        <v>89</v>
      </c>
      <c r="AV190" s="14" t="s">
        <v>100</v>
      </c>
      <c r="AW190" s="14" t="s">
        <v>35</v>
      </c>
      <c r="AX190" s="14" t="s">
        <v>87</v>
      </c>
      <c r="AY190" s="273" t="s">
        <v>196</v>
      </c>
    </row>
    <row r="191" s="2" customFormat="1" ht="16.5" customHeight="1">
      <c r="A191" s="38"/>
      <c r="B191" s="39"/>
      <c r="C191" s="228" t="s">
        <v>357</v>
      </c>
      <c r="D191" s="228" t="s">
        <v>199</v>
      </c>
      <c r="E191" s="229" t="s">
        <v>673</v>
      </c>
      <c r="F191" s="230" t="s">
        <v>674</v>
      </c>
      <c r="G191" s="231" t="s">
        <v>251</v>
      </c>
      <c r="H191" s="232">
        <v>1.6799999999999999</v>
      </c>
      <c r="I191" s="233"/>
      <c r="J191" s="234">
        <f>ROUND(I191*H191,2)</f>
        <v>0</v>
      </c>
      <c r="K191" s="235"/>
      <c r="L191" s="44"/>
      <c r="M191" s="236" t="s">
        <v>1</v>
      </c>
      <c r="N191" s="237" t="s">
        <v>45</v>
      </c>
      <c r="O191" s="91"/>
      <c r="P191" s="238">
        <f>O191*H191</f>
        <v>0</v>
      </c>
      <c r="Q191" s="238">
        <v>0.00247</v>
      </c>
      <c r="R191" s="238">
        <f>Q191*H191</f>
        <v>0.0041495999999999998</v>
      </c>
      <c r="S191" s="238">
        <v>0</v>
      </c>
      <c r="T191" s="239">
        <f>S191*H191</f>
        <v>0</v>
      </c>
      <c r="U191" s="38"/>
      <c r="V191" s="38"/>
      <c r="W191" s="38"/>
      <c r="X191" s="38"/>
      <c r="Y191" s="38"/>
      <c r="Z191" s="38"/>
      <c r="AA191" s="38"/>
      <c r="AB191" s="38"/>
      <c r="AC191" s="38"/>
      <c r="AD191" s="38"/>
      <c r="AE191" s="38"/>
      <c r="AR191" s="240" t="s">
        <v>113</v>
      </c>
      <c r="AT191" s="240" t="s">
        <v>199</v>
      </c>
      <c r="AU191" s="240" t="s">
        <v>89</v>
      </c>
      <c r="AY191" s="17" t="s">
        <v>196</v>
      </c>
      <c r="BE191" s="241">
        <f>IF(N191="základní",J191,0)</f>
        <v>0</v>
      </c>
      <c r="BF191" s="241">
        <f>IF(N191="snížená",J191,0)</f>
        <v>0</v>
      </c>
      <c r="BG191" s="241">
        <f>IF(N191="zákl. přenesená",J191,0)</f>
        <v>0</v>
      </c>
      <c r="BH191" s="241">
        <f>IF(N191="sníž. přenesená",J191,0)</f>
        <v>0</v>
      </c>
      <c r="BI191" s="241">
        <f>IF(N191="nulová",J191,0)</f>
        <v>0</v>
      </c>
      <c r="BJ191" s="17" t="s">
        <v>87</v>
      </c>
      <c r="BK191" s="241">
        <f>ROUND(I191*H191,2)</f>
        <v>0</v>
      </c>
      <c r="BL191" s="17" t="s">
        <v>113</v>
      </c>
      <c r="BM191" s="240" t="s">
        <v>675</v>
      </c>
    </row>
    <row r="192" s="2" customFormat="1">
      <c r="A192" s="38"/>
      <c r="B192" s="39"/>
      <c r="C192" s="40"/>
      <c r="D192" s="242" t="s">
        <v>205</v>
      </c>
      <c r="E192" s="40"/>
      <c r="F192" s="243" t="s">
        <v>676</v>
      </c>
      <c r="G192" s="40"/>
      <c r="H192" s="40"/>
      <c r="I192" s="244"/>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205</v>
      </c>
      <c r="AU192" s="17" t="s">
        <v>89</v>
      </c>
    </row>
    <row r="193" s="13" customFormat="1">
      <c r="A193" s="13"/>
      <c r="B193" s="252"/>
      <c r="C193" s="253"/>
      <c r="D193" s="242" t="s">
        <v>254</v>
      </c>
      <c r="E193" s="254" t="s">
        <v>1</v>
      </c>
      <c r="F193" s="255" t="s">
        <v>677</v>
      </c>
      <c r="G193" s="253"/>
      <c r="H193" s="256">
        <v>1.6799999999999999</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254</v>
      </c>
      <c r="AU193" s="262" t="s">
        <v>89</v>
      </c>
      <c r="AV193" s="13" t="s">
        <v>89</v>
      </c>
      <c r="AW193" s="13" t="s">
        <v>35</v>
      </c>
      <c r="AX193" s="13" t="s">
        <v>80</v>
      </c>
      <c r="AY193" s="262" t="s">
        <v>196</v>
      </c>
    </row>
    <row r="194" s="14" customFormat="1">
      <c r="A194" s="14"/>
      <c r="B194" s="263"/>
      <c r="C194" s="264"/>
      <c r="D194" s="242" t="s">
        <v>254</v>
      </c>
      <c r="E194" s="265" t="s">
        <v>1</v>
      </c>
      <c r="F194" s="266" t="s">
        <v>445</v>
      </c>
      <c r="G194" s="264"/>
      <c r="H194" s="267">
        <v>1.6799999999999999</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254</v>
      </c>
      <c r="AU194" s="273" t="s">
        <v>89</v>
      </c>
      <c r="AV194" s="14" t="s">
        <v>100</v>
      </c>
      <c r="AW194" s="14" t="s">
        <v>35</v>
      </c>
      <c r="AX194" s="14" t="s">
        <v>87</v>
      </c>
      <c r="AY194" s="273" t="s">
        <v>196</v>
      </c>
    </row>
    <row r="195" s="2" customFormat="1" ht="16.5" customHeight="1">
      <c r="A195" s="38"/>
      <c r="B195" s="39"/>
      <c r="C195" s="228" t="s">
        <v>366</v>
      </c>
      <c r="D195" s="228" t="s">
        <v>199</v>
      </c>
      <c r="E195" s="229" t="s">
        <v>678</v>
      </c>
      <c r="F195" s="230" t="s">
        <v>679</v>
      </c>
      <c r="G195" s="231" t="s">
        <v>251</v>
      </c>
      <c r="H195" s="232">
        <v>1.6799999999999999</v>
      </c>
      <c r="I195" s="233"/>
      <c r="J195" s="234">
        <f>ROUND(I195*H195,2)</f>
        <v>0</v>
      </c>
      <c r="K195" s="235"/>
      <c r="L195" s="44"/>
      <c r="M195" s="236" t="s">
        <v>1</v>
      </c>
      <c r="N195" s="237" t="s">
        <v>45</v>
      </c>
      <c r="O195" s="91"/>
      <c r="P195" s="238">
        <f>O195*H195</f>
        <v>0</v>
      </c>
      <c r="Q195" s="238">
        <v>0</v>
      </c>
      <c r="R195" s="238">
        <f>Q195*H195</f>
        <v>0</v>
      </c>
      <c r="S195" s="238">
        <v>0</v>
      </c>
      <c r="T195" s="239">
        <f>S195*H195</f>
        <v>0</v>
      </c>
      <c r="U195" s="38"/>
      <c r="V195" s="38"/>
      <c r="W195" s="38"/>
      <c r="X195" s="38"/>
      <c r="Y195" s="38"/>
      <c r="Z195" s="38"/>
      <c r="AA195" s="38"/>
      <c r="AB195" s="38"/>
      <c r="AC195" s="38"/>
      <c r="AD195" s="38"/>
      <c r="AE195" s="38"/>
      <c r="AR195" s="240" t="s">
        <v>113</v>
      </c>
      <c r="AT195" s="240" t="s">
        <v>199</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113</v>
      </c>
      <c r="BM195" s="240" t="s">
        <v>680</v>
      </c>
    </row>
    <row r="196" s="2" customFormat="1">
      <c r="A196" s="38"/>
      <c r="B196" s="39"/>
      <c r="C196" s="40"/>
      <c r="D196" s="242" t="s">
        <v>205</v>
      </c>
      <c r="E196" s="40"/>
      <c r="F196" s="243" t="s">
        <v>681</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12" customFormat="1" ht="22.8" customHeight="1">
      <c r="A197" s="12"/>
      <c r="B197" s="212"/>
      <c r="C197" s="213"/>
      <c r="D197" s="214" t="s">
        <v>79</v>
      </c>
      <c r="E197" s="226" t="s">
        <v>100</v>
      </c>
      <c r="F197" s="226" t="s">
        <v>682</v>
      </c>
      <c r="G197" s="213"/>
      <c r="H197" s="213"/>
      <c r="I197" s="216"/>
      <c r="J197" s="227">
        <f>BK197</f>
        <v>0</v>
      </c>
      <c r="K197" s="213"/>
      <c r="L197" s="218"/>
      <c r="M197" s="219"/>
      <c r="N197" s="220"/>
      <c r="O197" s="220"/>
      <c r="P197" s="221">
        <f>SUM(P198:P276)</f>
        <v>0</v>
      </c>
      <c r="Q197" s="220"/>
      <c r="R197" s="221">
        <f>SUM(R198:R276)</f>
        <v>17.5130661</v>
      </c>
      <c r="S197" s="220"/>
      <c r="T197" s="222">
        <f>SUM(T198:T276)</f>
        <v>0.0024023</v>
      </c>
      <c r="U197" s="12"/>
      <c r="V197" s="12"/>
      <c r="W197" s="12"/>
      <c r="X197" s="12"/>
      <c r="Y197" s="12"/>
      <c r="Z197" s="12"/>
      <c r="AA197" s="12"/>
      <c r="AB197" s="12"/>
      <c r="AC197" s="12"/>
      <c r="AD197" s="12"/>
      <c r="AE197" s="12"/>
      <c r="AR197" s="223" t="s">
        <v>87</v>
      </c>
      <c r="AT197" s="224" t="s">
        <v>79</v>
      </c>
      <c r="AU197" s="224" t="s">
        <v>87</v>
      </c>
      <c r="AY197" s="223" t="s">
        <v>196</v>
      </c>
      <c r="BK197" s="225">
        <f>SUM(BK198:BK276)</f>
        <v>0</v>
      </c>
    </row>
    <row r="198" s="2" customFormat="1" ht="33" customHeight="1">
      <c r="A198" s="38"/>
      <c r="B198" s="39"/>
      <c r="C198" s="228" t="s">
        <v>375</v>
      </c>
      <c r="D198" s="228" t="s">
        <v>199</v>
      </c>
      <c r="E198" s="229" t="s">
        <v>683</v>
      </c>
      <c r="F198" s="230" t="s">
        <v>684</v>
      </c>
      <c r="G198" s="231" t="s">
        <v>251</v>
      </c>
      <c r="H198" s="232">
        <v>21.538</v>
      </c>
      <c r="I198" s="233"/>
      <c r="J198" s="234">
        <f>ROUND(I198*H198,2)</f>
        <v>0</v>
      </c>
      <c r="K198" s="235"/>
      <c r="L198" s="44"/>
      <c r="M198" s="236" t="s">
        <v>1</v>
      </c>
      <c r="N198" s="237" t="s">
        <v>45</v>
      </c>
      <c r="O198" s="91"/>
      <c r="P198" s="238">
        <f>O198*H198</f>
        <v>0</v>
      </c>
      <c r="Q198" s="238">
        <v>0.34839999999999999</v>
      </c>
      <c r="R198" s="238">
        <f>Q198*H198</f>
        <v>7.5038391999999998</v>
      </c>
      <c r="S198" s="238">
        <v>0</v>
      </c>
      <c r="T198" s="239">
        <f>S198*H198</f>
        <v>0</v>
      </c>
      <c r="U198" s="38"/>
      <c r="V198" s="38"/>
      <c r="W198" s="38"/>
      <c r="X198" s="38"/>
      <c r="Y198" s="38"/>
      <c r="Z198" s="38"/>
      <c r="AA198" s="38"/>
      <c r="AB198" s="38"/>
      <c r="AC198" s="38"/>
      <c r="AD198" s="38"/>
      <c r="AE198" s="38"/>
      <c r="AR198" s="240" t="s">
        <v>113</v>
      </c>
      <c r="AT198" s="240" t="s">
        <v>199</v>
      </c>
      <c r="AU198" s="240" t="s">
        <v>89</v>
      </c>
      <c r="AY198" s="17" t="s">
        <v>196</v>
      </c>
      <c r="BE198" s="241">
        <f>IF(N198="základní",J198,0)</f>
        <v>0</v>
      </c>
      <c r="BF198" s="241">
        <f>IF(N198="snížená",J198,0)</f>
        <v>0</v>
      </c>
      <c r="BG198" s="241">
        <f>IF(N198="zákl. přenesená",J198,0)</f>
        <v>0</v>
      </c>
      <c r="BH198" s="241">
        <f>IF(N198="sníž. přenesená",J198,0)</f>
        <v>0</v>
      </c>
      <c r="BI198" s="241">
        <f>IF(N198="nulová",J198,0)</f>
        <v>0</v>
      </c>
      <c r="BJ198" s="17" t="s">
        <v>87</v>
      </c>
      <c r="BK198" s="241">
        <f>ROUND(I198*H198,2)</f>
        <v>0</v>
      </c>
      <c r="BL198" s="17" t="s">
        <v>113</v>
      </c>
      <c r="BM198" s="240" t="s">
        <v>685</v>
      </c>
    </row>
    <row r="199" s="2" customFormat="1">
      <c r="A199" s="38"/>
      <c r="B199" s="39"/>
      <c r="C199" s="40"/>
      <c r="D199" s="242" t="s">
        <v>205</v>
      </c>
      <c r="E199" s="40"/>
      <c r="F199" s="243" t="s">
        <v>686</v>
      </c>
      <c r="G199" s="40"/>
      <c r="H199" s="40"/>
      <c r="I199" s="244"/>
      <c r="J199" s="40"/>
      <c r="K199" s="40"/>
      <c r="L199" s="44"/>
      <c r="M199" s="245"/>
      <c r="N199" s="246"/>
      <c r="O199" s="91"/>
      <c r="P199" s="91"/>
      <c r="Q199" s="91"/>
      <c r="R199" s="91"/>
      <c r="S199" s="91"/>
      <c r="T199" s="92"/>
      <c r="U199" s="38"/>
      <c r="V199" s="38"/>
      <c r="W199" s="38"/>
      <c r="X199" s="38"/>
      <c r="Y199" s="38"/>
      <c r="Z199" s="38"/>
      <c r="AA199" s="38"/>
      <c r="AB199" s="38"/>
      <c r="AC199" s="38"/>
      <c r="AD199" s="38"/>
      <c r="AE199" s="38"/>
      <c r="AT199" s="17" t="s">
        <v>205</v>
      </c>
      <c r="AU199" s="17" t="s">
        <v>89</v>
      </c>
    </row>
    <row r="200" s="13" customFormat="1">
      <c r="A200" s="13"/>
      <c r="B200" s="252"/>
      <c r="C200" s="253"/>
      <c r="D200" s="242" t="s">
        <v>254</v>
      </c>
      <c r="E200" s="254" t="s">
        <v>1</v>
      </c>
      <c r="F200" s="255" t="s">
        <v>687</v>
      </c>
      <c r="G200" s="253"/>
      <c r="H200" s="256">
        <v>18.812999999999999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254</v>
      </c>
      <c r="AU200" s="262" t="s">
        <v>89</v>
      </c>
      <c r="AV200" s="13" t="s">
        <v>89</v>
      </c>
      <c r="AW200" s="13" t="s">
        <v>35</v>
      </c>
      <c r="AX200" s="13" t="s">
        <v>80</v>
      </c>
      <c r="AY200" s="262" t="s">
        <v>196</v>
      </c>
    </row>
    <row r="201" s="14" customFormat="1">
      <c r="A201" s="14"/>
      <c r="B201" s="263"/>
      <c r="C201" s="264"/>
      <c r="D201" s="242" t="s">
        <v>254</v>
      </c>
      <c r="E201" s="265" t="s">
        <v>1</v>
      </c>
      <c r="F201" s="266" t="s">
        <v>688</v>
      </c>
      <c r="G201" s="264"/>
      <c r="H201" s="267">
        <v>18.812999999999999</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254</v>
      </c>
      <c r="AU201" s="273" t="s">
        <v>89</v>
      </c>
      <c r="AV201" s="14" t="s">
        <v>100</v>
      </c>
      <c r="AW201" s="14" t="s">
        <v>35</v>
      </c>
      <c r="AX201" s="14" t="s">
        <v>80</v>
      </c>
      <c r="AY201" s="273" t="s">
        <v>196</v>
      </c>
    </row>
    <row r="202" s="13" customFormat="1">
      <c r="A202" s="13"/>
      <c r="B202" s="252"/>
      <c r="C202" s="253"/>
      <c r="D202" s="242" t="s">
        <v>254</v>
      </c>
      <c r="E202" s="254" t="s">
        <v>1</v>
      </c>
      <c r="F202" s="255" t="s">
        <v>689</v>
      </c>
      <c r="G202" s="253"/>
      <c r="H202" s="256">
        <v>1.845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254</v>
      </c>
      <c r="AU202" s="262" t="s">
        <v>89</v>
      </c>
      <c r="AV202" s="13" t="s">
        <v>89</v>
      </c>
      <c r="AW202" s="13" t="s">
        <v>35</v>
      </c>
      <c r="AX202" s="13" t="s">
        <v>80</v>
      </c>
      <c r="AY202" s="262" t="s">
        <v>196</v>
      </c>
    </row>
    <row r="203" s="14" customFormat="1">
      <c r="A203" s="14"/>
      <c r="B203" s="263"/>
      <c r="C203" s="264"/>
      <c r="D203" s="242" t="s">
        <v>254</v>
      </c>
      <c r="E203" s="265" t="s">
        <v>1</v>
      </c>
      <c r="F203" s="266" t="s">
        <v>690</v>
      </c>
      <c r="G203" s="264"/>
      <c r="H203" s="267">
        <v>1.845</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254</v>
      </c>
      <c r="AU203" s="273" t="s">
        <v>89</v>
      </c>
      <c r="AV203" s="14" t="s">
        <v>100</v>
      </c>
      <c r="AW203" s="14" t="s">
        <v>35</v>
      </c>
      <c r="AX203" s="14" t="s">
        <v>80</v>
      </c>
      <c r="AY203" s="273" t="s">
        <v>196</v>
      </c>
    </row>
    <row r="204" s="13" customFormat="1">
      <c r="A204" s="13"/>
      <c r="B204" s="252"/>
      <c r="C204" s="253"/>
      <c r="D204" s="242" t="s">
        <v>254</v>
      </c>
      <c r="E204" s="254" t="s">
        <v>1</v>
      </c>
      <c r="F204" s="255" t="s">
        <v>691</v>
      </c>
      <c r="G204" s="253"/>
      <c r="H204" s="256">
        <v>0.88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254</v>
      </c>
      <c r="AU204" s="262" t="s">
        <v>89</v>
      </c>
      <c r="AV204" s="13" t="s">
        <v>89</v>
      </c>
      <c r="AW204" s="13" t="s">
        <v>35</v>
      </c>
      <c r="AX204" s="13" t="s">
        <v>80</v>
      </c>
      <c r="AY204" s="262" t="s">
        <v>196</v>
      </c>
    </row>
    <row r="205" s="14" customFormat="1">
      <c r="A205" s="14"/>
      <c r="B205" s="263"/>
      <c r="C205" s="264"/>
      <c r="D205" s="242" t="s">
        <v>254</v>
      </c>
      <c r="E205" s="265" t="s">
        <v>1</v>
      </c>
      <c r="F205" s="266" t="s">
        <v>311</v>
      </c>
      <c r="G205" s="264"/>
      <c r="H205" s="267">
        <v>0.88</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254</v>
      </c>
      <c r="AU205" s="273" t="s">
        <v>89</v>
      </c>
      <c r="AV205" s="14" t="s">
        <v>100</v>
      </c>
      <c r="AW205" s="14" t="s">
        <v>35</v>
      </c>
      <c r="AX205" s="14" t="s">
        <v>80</v>
      </c>
      <c r="AY205" s="273" t="s">
        <v>196</v>
      </c>
    </row>
    <row r="206" s="15" customFormat="1">
      <c r="A206" s="15"/>
      <c r="B206" s="274"/>
      <c r="C206" s="275"/>
      <c r="D206" s="242" t="s">
        <v>254</v>
      </c>
      <c r="E206" s="276" t="s">
        <v>1</v>
      </c>
      <c r="F206" s="277" t="s">
        <v>267</v>
      </c>
      <c r="G206" s="275"/>
      <c r="H206" s="278">
        <v>21.537999999999997</v>
      </c>
      <c r="I206" s="279"/>
      <c r="J206" s="275"/>
      <c r="K206" s="275"/>
      <c r="L206" s="280"/>
      <c r="M206" s="281"/>
      <c r="N206" s="282"/>
      <c r="O206" s="282"/>
      <c r="P206" s="282"/>
      <c r="Q206" s="282"/>
      <c r="R206" s="282"/>
      <c r="S206" s="282"/>
      <c r="T206" s="283"/>
      <c r="U206" s="15"/>
      <c r="V206" s="15"/>
      <c r="W206" s="15"/>
      <c r="X206" s="15"/>
      <c r="Y206" s="15"/>
      <c r="Z206" s="15"/>
      <c r="AA206" s="15"/>
      <c r="AB206" s="15"/>
      <c r="AC206" s="15"/>
      <c r="AD206" s="15"/>
      <c r="AE206" s="15"/>
      <c r="AT206" s="284" t="s">
        <v>254</v>
      </c>
      <c r="AU206" s="284" t="s">
        <v>89</v>
      </c>
      <c r="AV206" s="15" t="s">
        <v>113</v>
      </c>
      <c r="AW206" s="15" t="s">
        <v>35</v>
      </c>
      <c r="AX206" s="15" t="s">
        <v>87</v>
      </c>
      <c r="AY206" s="284" t="s">
        <v>196</v>
      </c>
    </row>
    <row r="207" s="2" customFormat="1" ht="21.75" customHeight="1">
      <c r="A207" s="38"/>
      <c r="B207" s="39"/>
      <c r="C207" s="228" t="s">
        <v>383</v>
      </c>
      <c r="D207" s="228" t="s">
        <v>199</v>
      </c>
      <c r="E207" s="229" t="s">
        <v>692</v>
      </c>
      <c r="F207" s="230" t="s">
        <v>693</v>
      </c>
      <c r="G207" s="231" t="s">
        <v>287</v>
      </c>
      <c r="H207" s="232">
        <v>1.3</v>
      </c>
      <c r="I207" s="233"/>
      <c r="J207" s="234">
        <f>ROUND(I207*H207,2)</f>
        <v>0</v>
      </c>
      <c r="K207" s="235"/>
      <c r="L207" s="44"/>
      <c r="M207" s="236" t="s">
        <v>1</v>
      </c>
      <c r="N207" s="237" t="s">
        <v>45</v>
      </c>
      <c r="O207" s="91"/>
      <c r="P207" s="238">
        <f>O207*H207</f>
        <v>0</v>
      </c>
      <c r="Q207" s="238">
        <v>1.8775</v>
      </c>
      <c r="R207" s="238">
        <f>Q207*H207</f>
        <v>2.44075</v>
      </c>
      <c r="S207" s="238">
        <v>0</v>
      </c>
      <c r="T207" s="239">
        <f>S207*H207</f>
        <v>0</v>
      </c>
      <c r="U207" s="38"/>
      <c r="V207" s="38"/>
      <c r="W207" s="38"/>
      <c r="X207" s="38"/>
      <c r="Y207" s="38"/>
      <c r="Z207" s="38"/>
      <c r="AA207" s="38"/>
      <c r="AB207" s="38"/>
      <c r="AC207" s="38"/>
      <c r="AD207" s="38"/>
      <c r="AE207" s="38"/>
      <c r="AR207" s="240" t="s">
        <v>113</v>
      </c>
      <c r="AT207" s="240" t="s">
        <v>199</v>
      </c>
      <c r="AU207" s="240" t="s">
        <v>89</v>
      </c>
      <c r="AY207" s="17" t="s">
        <v>196</v>
      </c>
      <c r="BE207" s="241">
        <f>IF(N207="základní",J207,0)</f>
        <v>0</v>
      </c>
      <c r="BF207" s="241">
        <f>IF(N207="snížená",J207,0)</f>
        <v>0</v>
      </c>
      <c r="BG207" s="241">
        <f>IF(N207="zákl. přenesená",J207,0)</f>
        <v>0</v>
      </c>
      <c r="BH207" s="241">
        <f>IF(N207="sníž. přenesená",J207,0)</f>
        <v>0</v>
      </c>
      <c r="BI207" s="241">
        <f>IF(N207="nulová",J207,0)</f>
        <v>0</v>
      </c>
      <c r="BJ207" s="17" t="s">
        <v>87</v>
      </c>
      <c r="BK207" s="241">
        <f>ROUND(I207*H207,2)</f>
        <v>0</v>
      </c>
      <c r="BL207" s="17" t="s">
        <v>113</v>
      </c>
      <c r="BM207" s="240" t="s">
        <v>694</v>
      </c>
    </row>
    <row r="208" s="2" customFormat="1">
      <c r="A208" s="38"/>
      <c r="B208" s="39"/>
      <c r="C208" s="40"/>
      <c r="D208" s="242" t="s">
        <v>205</v>
      </c>
      <c r="E208" s="40"/>
      <c r="F208" s="243" t="s">
        <v>695</v>
      </c>
      <c r="G208" s="40"/>
      <c r="H208" s="40"/>
      <c r="I208" s="244"/>
      <c r="J208" s="40"/>
      <c r="K208" s="40"/>
      <c r="L208" s="44"/>
      <c r="M208" s="245"/>
      <c r="N208" s="246"/>
      <c r="O208" s="91"/>
      <c r="P208" s="91"/>
      <c r="Q208" s="91"/>
      <c r="R208" s="91"/>
      <c r="S208" s="91"/>
      <c r="T208" s="92"/>
      <c r="U208" s="38"/>
      <c r="V208" s="38"/>
      <c r="W208" s="38"/>
      <c r="X208" s="38"/>
      <c r="Y208" s="38"/>
      <c r="Z208" s="38"/>
      <c r="AA208" s="38"/>
      <c r="AB208" s="38"/>
      <c r="AC208" s="38"/>
      <c r="AD208" s="38"/>
      <c r="AE208" s="38"/>
      <c r="AT208" s="17" t="s">
        <v>205</v>
      </c>
      <c r="AU208" s="17" t="s">
        <v>89</v>
      </c>
    </row>
    <row r="209" s="13" customFormat="1">
      <c r="A209" s="13"/>
      <c r="B209" s="252"/>
      <c r="C209" s="253"/>
      <c r="D209" s="242" t="s">
        <v>254</v>
      </c>
      <c r="E209" s="254" t="s">
        <v>1</v>
      </c>
      <c r="F209" s="255" t="s">
        <v>696</v>
      </c>
      <c r="G209" s="253"/>
      <c r="H209" s="256">
        <v>1.3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254</v>
      </c>
      <c r="AU209" s="262" t="s">
        <v>89</v>
      </c>
      <c r="AV209" s="13" t="s">
        <v>89</v>
      </c>
      <c r="AW209" s="13" t="s">
        <v>35</v>
      </c>
      <c r="AX209" s="13" t="s">
        <v>80</v>
      </c>
      <c r="AY209" s="262" t="s">
        <v>196</v>
      </c>
    </row>
    <row r="210" s="14" customFormat="1">
      <c r="A210" s="14"/>
      <c r="B210" s="263"/>
      <c r="C210" s="264"/>
      <c r="D210" s="242" t="s">
        <v>254</v>
      </c>
      <c r="E210" s="265" t="s">
        <v>1</v>
      </c>
      <c r="F210" s="266" t="s">
        <v>445</v>
      </c>
      <c r="G210" s="264"/>
      <c r="H210" s="267">
        <v>1.3</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254</v>
      </c>
      <c r="AU210" s="273" t="s">
        <v>89</v>
      </c>
      <c r="AV210" s="14" t="s">
        <v>100</v>
      </c>
      <c r="AW210" s="14" t="s">
        <v>35</v>
      </c>
      <c r="AX210" s="14" t="s">
        <v>80</v>
      </c>
      <c r="AY210" s="273" t="s">
        <v>196</v>
      </c>
    </row>
    <row r="211" s="15" customFormat="1">
      <c r="A211" s="15"/>
      <c r="B211" s="274"/>
      <c r="C211" s="275"/>
      <c r="D211" s="242" t="s">
        <v>254</v>
      </c>
      <c r="E211" s="276" t="s">
        <v>1</v>
      </c>
      <c r="F211" s="277" t="s">
        <v>267</v>
      </c>
      <c r="G211" s="275"/>
      <c r="H211" s="278">
        <v>1.3</v>
      </c>
      <c r="I211" s="279"/>
      <c r="J211" s="275"/>
      <c r="K211" s="275"/>
      <c r="L211" s="280"/>
      <c r="M211" s="281"/>
      <c r="N211" s="282"/>
      <c r="O211" s="282"/>
      <c r="P211" s="282"/>
      <c r="Q211" s="282"/>
      <c r="R211" s="282"/>
      <c r="S211" s="282"/>
      <c r="T211" s="283"/>
      <c r="U211" s="15"/>
      <c r="V211" s="15"/>
      <c r="W211" s="15"/>
      <c r="X211" s="15"/>
      <c r="Y211" s="15"/>
      <c r="Z211" s="15"/>
      <c r="AA211" s="15"/>
      <c r="AB211" s="15"/>
      <c r="AC211" s="15"/>
      <c r="AD211" s="15"/>
      <c r="AE211" s="15"/>
      <c r="AT211" s="284" t="s">
        <v>254</v>
      </c>
      <c r="AU211" s="284" t="s">
        <v>89</v>
      </c>
      <c r="AV211" s="15" t="s">
        <v>113</v>
      </c>
      <c r="AW211" s="15" t="s">
        <v>35</v>
      </c>
      <c r="AX211" s="15" t="s">
        <v>87</v>
      </c>
      <c r="AY211" s="284" t="s">
        <v>196</v>
      </c>
    </row>
    <row r="212" s="2" customFormat="1" ht="21.75" customHeight="1">
      <c r="A212" s="38"/>
      <c r="B212" s="39"/>
      <c r="C212" s="228" t="s">
        <v>8</v>
      </c>
      <c r="D212" s="228" t="s">
        <v>199</v>
      </c>
      <c r="E212" s="229" t="s">
        <v>697</v>
      </c>
      <c r="F212" s="230" t="s">
        <v>698</v>
      </c>
      <c r="G212" s="231" t="s">
        <v>354</v>
      </c>
      <c r="H212" s="232">
        <v>9</v>
      </c>
      <c r="I212" s="233"/>
      <c r="J212" s="234">
        <f>ROUND(I212*H212,2)</f>
        <v>0</v>
      </c>
      <c r="K212" s="235"/>
      <c r="L212" s="44"/>
      <c r="M212" s="236" t="s">
        <v>1</v>
      </c>
      <c r="N212" s="237" t="s">
        <v>45</v>
      </c>
      <c r="O212" s="91"/>
      <c r="P212" s="238">
        <f>O212*H212</f>
        <v>0</v>
      </c>
      <c r="Q212" s="238">
        <v>0.0068799999999999998</v>
      </c>
      <c r="R212" s="238">
        <f>Q212*H212</f>
        <v>0.061919999999999996</v>
      </c>
      <c r="S212" s="238">
        <v>0</v>
      </c>
      <c r="T212" s="239">
        <f>S212*H212</f>
        <v>0</v>
      </c>
      <c r="U212" s="38"/>
      <c r="V212" s="38"/>
      <c r="W212" s="38"/>
      <c r="X212" s="38"/>
      <c r="Y212" s="38"/>
      <c r="Z212" s="38"/>
      <c r="AA212" s="38"/>
      <c r="AB212" s="38"/>
      <c r="AC212" s="38"/>
      <c r="AD212" s="38"/>
      <c r="AE212" s="38"/>
      <c r="AR212" s="240" t="s">
        <v>113</v>
      </c>
      <c r="AT212" s="240" t="s">
        <v>199</v>
      </c>
      <c r="AU212" s="240" t="s">
        <v>89</v>
      </c>
      <c r="AY212" s="17" t="s">
        <v>196</v>
      </c>
      <c r="BE212" s="241">
        <f>IF(N212="základní",J212,0)</f>
        <v>0</v>
      </c>
      <c r="BF212" s="241">
        <f>IF(N212="snížená",J212,0)</f>
        <v>0</v>
      </c>
      <c r="BG212" s="241">
        <f>IF(N212="zákl. přenesená",J212,0)</f>
        <v>0</v>
      </c>
      <c r="BH212" s="241">
        <f>IF(N212="sníž. přenesená",J212,0)</f>
        <v>0</v>
      </c>
      <c r="BI212" s="241">
        <f>IF(N212="nulová",J212,0)</f>
        <v>0</v>
      </c>
      <c r="BJ212" s="17" t="s">
        <v>87</v>
      </c>
      <c r="BK212" s="241">
        <f>ROUND(I212*H212,2)</f>
        <v>0</v>
      </c>
      <c r="BL212" s="17" t="s">
        <v>113</v>
      </c>
      <c r="BM212" s="240" t="s">
        <v>699</v>
      </c>
    </row>
    <row r="213" s="2" customFormat="1">
      <c r="A213" s="38"/>
      <c r="B213" s="39"/>
      <c r="C213" s="40"/>
      <c r="D213" s="242" t="s">
        <v>205</v>
      </c>
      <c r="E213" s="40"/>
      <c r="F213" s="243" t="s">
        <v>700</v>
      </c>
      <c r="G213" s="40"/>
      <c r="H213" s="40"/>
      <c r="I213" s="244"/>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205</v>
      </c>
      <c r="AU213" s="17" t="s">
        <v>89</v>
      </c>
    </row>
    <row r="214" s="2" customFormat="1" ht="16.5" customHeight="1">
      <c r="A214" s="38"/>
      <c r="B214" s="39"/>
      <c r="C214" s="288" t="s">
        <v>405</v>
      </c>
      <c r="D214" s="288" t="s">
        <v>646</v>
      </c>
      <c r="E214" s="289" t="s">
        <v>701</v>
      </c>
      <c r="F214" s="290" t="s">
        <v>702</v>
      </c>
      <c r="G214" s="291" t="s">
        <v>354</v>
      </c>
      <c r="H214" s="292">
        <v>9</v>
      </c>
      <c r="I214" s="293"/>
      <c r="J214" s="294">
        <f>ROUND(I214*H214,2)</f>
        <v>0</v>
      </c>
      <c r="K214" s="295"/>
      <c r="L214" s="296"/>
      <c r="M214" s="297" t="s">
        <v>1</v>
      </c>
      <c r="N214" s="298" t="s">
        <v>45</v>
      </c>
      <c r="O214" s="91"/>
      <c r="P214" s="238">
        <f>O214*H214</f>
        <v>0</v>
      </c>
      <c r="Q214" s="238">
        <v>0.056000000000000001</v>
      </c>
      <c r="R214" s="238">
        <f>Q214*H214</f>
        <v>0.504</v>
      </c>
      <c r="S214" s="238">
        <v>0</v>
      </c>
      <c r="T214" s="239">
        <f>S214*H214</f>
        <v>0</v>
      </c>
      <c r="U214" s="38"/>
      <c r="V214" s="38"/>
      <c r="W214" s="38"/>
      <c r="X214" s="38"/>
      <c r="Y214" s="38"/>
      <c r="Z214" s="38"/>
      <c r="AA214" s="38"/>
      <c r="AB214" s="38"/>
      <c r="AC214" s="38"/>
      <c r="AD214" s="38"/>
      <c r="AE214" s="38"/>
      <c r="AR214" s="240" t="s">
        <v>334</v>
      </c>
      <c r="AT214" s="240" t="s">
        <v>646</v>
      </c>
      <c r="AU214" s="240" t="s">
        <v>89</v>
      </c>
      <c r="AY214" s="17" t="s">
        <v>196</v>
      </c>
      <c r="BE214" s="241">
        <f>IF(N214="základní",J214,0)</f>
        <v>0</v>
      </c>
      <c r="BF214" s="241">
        <f>IF(N214="snížená",J214,0)</f>
        <v>0</v>
      </c>
      <c r="BG214" s="241">
        <f>IF(N214="zákl. přenesená",J214,0)</f>
        <v>0</v>
      </c>
      <c r="BH214" s="241">
        <f>IF(N214="sníž. přenesená",J214,0)</f>
        <v>0</v>
      </c>
      <c r="BI214" s="241">
        <f>IF(N214="nulová",J214,0)</f>
        <v>0</v>
      </c>
      <c r="BJ214" s="17" t="s">
        <v>87</v>
      </c>
      <c r="BK214" s="241">
        <f>ROUND(I214*H214,2)</f>
        <v>0</v>
      </c>
      <c r="BL214" s="17" t="s">
        <v>113</v>
      </c>
      <c r="BM214" s="240" t="s">
        <v>703</v>
      </c>
    </row>
    <row r="215" s="2" customFormat="1">
      <c r="A215" s="38"/>
      <c r="B215" s="39"/>
      <c r="C215" s="40"/>
      <c r="D215" s="242" t="s">
        <v>205</v>
      </c>
      <c r="E215" s="40"/>
      <c r="F215" s="243" t="s">
        <v>702</v>
      </c>
      <c r="G215" s="40"/>
      <c r="H215" s="40"/>
      <c r="I215" s="244"/>
      <c r="J215" s="40"/>
      <c r="K215" s="40"/>
      <c r="L215" s="44"/>
      <c r="M215" s="245"/>
      <c r="N215" s="246"/>
      <c r="O215" s="91"/>
      <c r="P215" s="91"/>
      <c r="Q215" s="91"/>
      <c r="R215" s="91"/>
      <c r="S215" s="91"/>
      <c r="T215" s="92"/>
      <c r="U215" s="38"/>
      <c r="V215" s="38"/>
      <c r="W215" s="38"/>
      <c r="X215" s="38"/>
      <c r="Y215" s="38"/>
      <c r="Z215" s="38"/>
      <c r="AA215" s="38"/>
      <c r="AB215" s="38"/>
      <c r="AC215" s="38"/>
      <c r="AD215" s="38"/>
      <c r="AE215" s="38"/>
      <c r="AT215" s="17" t="s">
        <v>205</v>
      </c>
      <c r="AU215" s="17" t="s">
        <v>89</v>
      </c>
    </row>
    <row r="216" s="13" customFormat="1">
      <c r="A216" s="13"/>
      <c r="B216" s="252"/>
      <c r="C216" s="253"/>
      <c r="D216" s="242" t="s">
        <v>254</v>
      </c>
      <c r="E216" s="254" t="s">
        <v>1</v>
      </c>
      <c r="F216" s="255" t="s">
        <v>704</v>
      </c>
      <c r="G216" s="253"/>
      <c r="H216" s="256">
        <v>9</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254</v>
      </c>
      <c r="AU216" s="262" t="s">
        <v>89</v>
      </c>
      <c r="AV216" s="13" t="s">
        <v>89</v>
      </c>
      <c r="AW216" s="13" t="s">
        <v>35</v>
      </c>
      <c r="AX216" s="13" t="s">
        <v>80</v>
      </c>
      <c r="AY216" s="262" t="s">
        <v>196</v>
      </c>
    </row>
    <row r="217" s="14" customFormat="1">
      <c r="A217" s="14"/>
      <c r="B217" s="263"/>
      <c r="C217" s="264"/>
      <c r="D217" s="242" t="s">
        <v>254</v>
      </c>
      <c r="E217" s="265" t="s">
        <v>1</v>
      </c>
      <c r="F217" s="266" t="s">
        <v>445</v>
      </c>
      <c r="G217" s="264"/>
      <c r="H217" s="267">
        <v>9</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254</v>
      </c>
      <c r="AU217" s="273" t="s">
        <v>89</v>
      </c>
      <c r="AV217" s="14" t="s">
        <v>100</v>
      </c>
      <c r="AW217" s="14" t="s">
        <v>35</v>
      </c>
      <c r="AX217" s="14" t="s">
        <v>87</v>
      </c>
      <c r="AY217" s="273" t="s">
        <v>196</v>
      </c>
    </row>
    <row r="218" s="2" customFormat="1" ht="21.75" customHeight="1">
      <c r="A218" s="38"/>
      <c r="B218" s="39"/>
      <c r="C218" s="228" t="s">
        <v>421</v>
      </c>
      <c r="D218" s="228" t="s">
        <v>199</v>
      </c>
      <c r="E218" s="229" t="s">
        <v>705</v>
      </c>
      <c r="F218" s="230" t="s">
        <v>706</v>
      </c>
      <c r="G218" s="231" t="s">
        <v>354</v>
      </c>
      <c r="H218" s="232">
        <v>20</v>
      </c>
      <c r="I218" s="233"/>
      <c r="J218" s="234">
        <f>ROUND(I218*H218,2)</f>
        <v>0</v>
      </c>
      <c r="K218" s="235"/>
      <c r="L218" s="44"/>
      <c r="M218" s="236" t="s">
        <v>1</v>
      </c>
      <c r="N218" s="237" t="s">
        <v>45</v>
      </c>
      <c r="O218" s="91"/>
      <c r="P218" s="238">
        <f>O218*H218</f>
        <v>0</v>
      </c>
      <c r="Q218" s="238">
        <v>0.017940000000000001</v>
      </c>
      <c r="R218" s="238">
        <f>Q218*H218</f>
        <v>0.35880000000000001</v>
      </c>
      <c r="S218" s="238">
        <v>0</v>
      </c>
      <c r="T218" s="239">
        <f>S218*H218</f>
        <v>0</v>
      </c>
      <c r="U218" s="38"/>
      <c r="V218" s="38"/>
      <c r="W218" s="38"/>
      <c r="X218" s="38"/>
      <c r="Y218" s="38"/>
      <c r="Z218" s="38"/>
      <c r="AA218" s="38"/>
      <c r="AB218" s="38"/>
      <c r="AC218" s="38"/>
      <c r="AD218" s="38"/>
      <c r="AE218" s="38"/>
      <c r="AR218" s="240" t="s">
        <v>113</v>
      </c>
      <c r="AT218" s="240" t="s">
        <v>199</v>
      </c>
      <c r="AU218" s="240" t="s">
        <v>89</v>
      </c>
      <c r="AY218" s="17" t="s">
        <v>196</v>
      </c>
      <c r="BE218" s="241">
        <f>IF(N218="základní",J218,0)</f>
        <v>0</v>
      </c>
      <c r="BF218" s="241">
        <f>IF(N218="snížená",J218,0)</f>
        <v>0</v>
      </c>
      <c r="BG218" s="241">
        <f>IF(N218="zákl. přenesená",J218,0)</f>
        <v>0</v>
      </c>
      <c r="BH218" s="241">
        <f>IF(N218="sníž. přenesená",J218,0)</f>
        <v>0</v>
      </c>
      <c r="BI218" s="241">
        <f>IF(N218="nulová",J218,0)</f>
        <v>0</v>
      </c>
      <c r="BJ218" s="17" t="s">
        <v>87</v>
      </c>
      <c r="BK218" s="241">
        <f>ROUND(I218*H218,2)</f>
        <v>0</v>
      </c>
      <c r="BL218" s="17" t="s">
        <v>113</v>
      </c>
      <c r="BM218" s="240" t="s">
        <v>707</v>
      </c>
    </row>
    <row r="219" s="2" customFormat="1">
      <c r="A219" s="38"/>
      <c r="B219" s="39"/>
      <c r="C219" s="40"/>
      <c r="D219" s="242" t="s">
        <v>205</v>
      </c>
      <c r="E219" s="40"/>
      <c r="F219" s="243" t="s">
        <v>708</v>
      </c>
      <c r="G219" s="40"/>
      <c r="H219" s="40"/>
      <c r="I219" s="244"/>
      <c r="J219" s="40"/>
      <c r="K219" s="40"/>
      <c r="L219" s="44"/>
      <c r="M219" s="245"/>
      <c r="N219" s="246"/>
      <c r="O219" s="91"/>
      <c r="P219" s="91"/>
      <c r="Q219" s="91"/>
      <c r="R219" s="91"/>
      <c r="S219" s="91"/>
      <c r="T219" s="92"/>
      <c r="U219" s="38"/>
      <c r="V219" s="38"/>
      <c r="W219" s="38"/>
      <c r="X219" s="38"/>
      <c r="Y219" s="38"/>
      <c r="Z219" s="38"/>
      <c r="AA219" s="38"/>
      <c r="AB219" s="38"/>
      <c r="AC219" s="38"/>
      <c r="AD219" s="38"/>
      <c r="AE219" s="38"/>
      <c r="AT219" s="17" t="s">
        <v>205</v>
      </c>
      <c r="AU219" s="17" t="s">
        <v>89</v>
      </c>
    </row>
    <row r="220" s="13" customFormat="1">
      <c r="A220" s="13"/>
      <c r="B220" s="252"/>
      <c r="C220" s="253"/>
      <c r="D220" s="242" t="s">
        <v>254</v>
      </c>
      <c r="E220" s="254" t="s">
        <v>1</v>
      </c>
      <c r="F220" s="255" t="s">
        <v>709</v>
      </c>
      <c r="G220" s="253"/>
      <c r="H220" s="256">
        <v>20</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254</v>
      </c>
      <c r="AU220" s="262" t="s">
        <v>89</v>
      </c>
      <c r="AV220" s="13" t="s">
        <v>89</v>
      </c>
      <c r="AW220" s="13" t="s">
        <v>35</v>
      </c>
      <c r="AX220" s="13" t="s">
        <v>80</v>
      </c>
      <c r="AY220" s="262" t="s">
        <v>196</v>
      </c>
    </row>
    <row r="221" s="14" customFormat="1">
      <c r="A221" s="14"/>
      <c r="B221" s="263"/>
      <c r="C221" s="264"/>
      <c r="D221" s="242" t="s">
        <v>254</v>
      </c>
      <c r="E221" s="265" t="s">
        <v>1</v>
      </c>
      <c r="F221" s="266" t="s">
        <v>710</v>
      </c>
      <c r="G221" s="264"/>
      <c r="H221" s="267">
        <v>20</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254</v>
      </c>
      <c r="AU221" s="273" t="s">
        <v>89</v>
      </c>
      <c r="AV221" s="14" t="s">
        <v>100</v>
      </c>
      <c r="AW221" s="14" t="s">
        <v>35</v>
      </c>
      <c r="AX221" s="14" t="s">
        <v>87</v>
      </c>
      <c r="AY221" s="273" t="s">
        <v>196</v>
      </c>
    </row>
    <row r="222" s="2" customFormat="1" ht="21.75" customHeight="1">
      <c r="A222" s="38"/>
      <c r="B222" s="39"/>
      <c r="C222" s="228" t="s">
        <v>428</v>
      </c>
      <c r="D222" s="228" t="s">
        <v>199</v>
      </c>
      <c r="E222" s="229" t="s">
        <v>711</v>
      </c>
      <c r="F222" s="230" t="s">
        <v>712</v>
      </c>
      <c r="G222" s="231" t="s">
        <v>354</v>
      </c>
      <c r="H222" s="232">
        <v>28</v>
      </c>
      <c r="I222" s="233"/>
      <c r="J222" s="234">
        <f>ROUND(I222*H222,2)</f>
        <v>0</v>
      </c>
      <c r="K222" s="235"/>
      <c r="L222" s="44"/>
      <c r="M222" s="236" t="s">
        <v>1</v>
      </c>
      <c r="N222" s="237" t="s">
        <v>45</v>
      </c>
      <c r="O222" s="91"/>
      <c r="P222" s="238">
        <f>O222*H222</f>
        <v>0</v>
      </c>
      <c r="Q222" s="238">
        <v>0.04555</v>
      </c>
      <c r="R222" s="238">
        <f>Q222*H222</f>
        <v>1.2754000000000001</v>
      </c>
      <c r="S222" s="238">
        <v>0</v>
      </c>
      <c r="T222" s="239">
        <f>S222*H222</f>
        <v>0</v>
      </c>
      <c r="U222" s="38"/>
      <c r="V222" s="38"/>
      <c r="W222" s="38"/>
      <c r="X222" s="38"/>
      <c r="Y222" s="38"/>
      <c r="Z222" s="38"/>
      <c r="AA222" s="38"/>
      <c r="AB222" s="38"/>
      <c r="AC222" s="38"/>
      <c r="AD222" s="38"/>
      <c r="AE222" s="38"/>
      <c r="AR222" s="240" t="s">
        <v>113</v>
      </c>
      <c r="AT222" s="240" t="s">
        <v>199</v>
      </c>
      <c r="AU222" s="240" t="s">
        <v>89</v>
      </c>
      <c r="AY222" s="17" t="s">
        <v>196</v>
      </c>
      <c r="BE222" s="241">
        <f>IF(N222="základní",J222,0)</f>
        <v>0</v>
      </c>
      <c r="BF222" s="241">
        <f>IF(N222="snížená",J222,0)</f>
        <v>0</v>
      </c>
      <c r="BG222" s="241">
        <f>IF(N222="zákl. přenesená",J222,0)</f>
        <v>0</v>
      </c>
      <c r="BH222" s="241">
        <f>IF(N222="sníž. přenesená",J222,0)</f>
        <v>0</v>
      </c>
      <c r="BI222" s="241">
        <f>IF(N222="nulová",J222,0)</f>
        <v>0</v>
      </c>
      <c r="BJ222" s="17" t="s">
        <v>87</v>
      </c>
      <c r="BK222" s="241">
        <f>ROUND(I222*H222,2)</f>
        <v>0</v>
      </c>
      <c r="BL222" s="17" t="s">
        <v>113</v>
      </c>
      <c r="BM222" s="240" t="s">
        <v>713</v>
      </c>
    </row>
    <row r="223" s="2" customFormat="1">
      <c r="A223" s="38"/>
      <c r="B223" s="39"/>
      <c r="C223" s="40"/>
      <c r="D223" s="242" t="s">
        <v>205</v>
      </c>
      <c r="E223" s="40"/>
      <c r="F223" s="243" t="s">
        <v>714</v>
      </c>
      <c r="G223" s="40"/>
      <c r="H223" s="40"/>
      <c r="I223" s="244"/>
      <c r="J223" s="40"/>
      <c r="K223" s="40"/>
      <c r="L223" s="44"/>
      <c r="M223" s="245"/>
      <c r="N223" s="246"/>
      <c r="O223" s="91"/>
      <c r="P223" s="91"/>
      <c r="Q223" s="91"/>
      <c r="R223" s="91"/>
      <c r="S223" s="91"/>
      <c r="T223" s="92"/>
      <c r="U223" s="38"/>
      <c r="V223" s="38"/>
      <c r="W223" s="38"/>
      <c r="X223" s="38"/>
      <c r="Y223" s="38"/>
      <c r="Z223" s="38"/>
      <c r="AA223" s="38"/>
      <c r="AB223" s="38"/>
      <c r="AC223" s="38"/>
      <c r="AD223" s="38"/>
      <c r="AE223" s="38"/>
      <c r="AT223" s="17" t="s">
        <v>205</v>
      </c>
      <c r="AU223" s="17" t="s">
        <v>89</v>
      </c>
    </row>
    <row r="224" s="13" customFormat="1">
      <c r="A224" s="13"/>
      <c r="B224" s="252"/>
      <c r="C224" s="253"/>
      <c r="D224" s="242" t="s">
        <v>254</v>
      </c>
      <c r="E224" s="254" t="s">
        <v>1</v>
      </c>
      <c r="F224" s="255" t="s">
        <v>715</v>
      </c>
      <c r="G224" s="253"/>
      <c r="H224" s="256">
        <v>28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254</v>
      </c>
      <c r="AU224" s="262" t="s">
        <v>89</v>
      </c>
      <c r="AV224" s="13" t="s">
        <v>89</v>
      </c>
      <c r="AW224" s="13" t="s">
        <v>35</v>
      </c>
      <c r="AX224" s="13" t="s">
        <v>80</v>
      </c>
      <c r="AY224" s="262" t="s">
        <v>196</v>
      </c>
    </row>
    <row r="225" s="14" customFormat="1">
      <c r="A225" s="14"/>
      <c r="B225" s="263"/>
      <c r="C225" s="264"/>
      <c r="D225" s="242" t="s">
        <v>254</v>
      </c>
      <c r="E225" s="265" t="s">
        <v>1</v>
      </c>
      <c r="F225" s="266" t="s">
        <v>716</v>
      </c>
      <c r="G225" s="264"/>
      <c r="H225" s="267">
        <v>28</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254</v>
      </c>
      <c r="AU225" s="273" t="s">
        <v>89</v>
      </c>
      <c r="AV225" s="14" t="s">
        <v>100</v>
      </c>
      <c r="AW225" s="14" t="s">
        <v>35</v>
      </c>
      <c r="AX225" s="14" t="s">
        <v>87</v>
      </c>
      <c r="AY225" s="273" t="s">
        <v>196</v>
      </c>
    </row>
    <row r="226" s="2" customFormat="1" ht="21.75" customHeight="1">
      <c r="A226" s="38"/>
      <c r="B226" s="39"/>
      <c r="C226" s="228" t="s">
        <v>434</v>
      </c>
      <c r="D226" s="228" t="s">
        <v>199</v>
      </c>
      <c r="E226" s="229" t="s">
        <v>717</v>
      </c>
      <c r="F226" s="230" t="s">
        <v>718</v>
      </c>
      <c r="G226" s="231" t="s">
        <v>354</v>
      </c>
      <c r="H226" s="232">
        <v>6</v>
      </c>
      <c r="I226" s="233"/>
      <c r="J226" s="234">
        <f>ROUND(I226*H226,2)</f>
        <v>0</v>
      </c>
      <c r="K226" s="235"/>
      <c r="L226" s="44"/>
      <c r="M226" s="236" t="s">
        <v>1</v>
      </c>
      <c r="N226" s="237" t="s">
        <v>45</v>
      </c>
      <c r="O226" s="91"/>
      <c r="P226" s="238">
        <f>O226*H226</f>
        <v>0</v>
      </c>
      <c r="Q226" s="238">
        <v>0.054550000000000001</v>
      </c>
      <c r="R226" s="238">
        <f>Q226*H226</f>
        <v>0.32730000000000004</v>
      </c>
      <c r="S226" s="238">
        <v>0</v>
      </c>
      <c r="T226" s="239">
        <f>S226*H226</f>
        <v>0</v>
      </c>
      <c r="U226" s="38"/>
      <c r="V226" s="38"/>
      <c r="W226" s="38"/>
      <c r="X226" s="38"/>
      <c r="Y226" s="38"/>
      <c r="Z226" s="38"/>
      <c r="AA226" s="38"/>
      <c r="AB226" s="38"/>
      <c r="AC226" s="38"/>
      <c r="AD226" s="38"/>
      <c r="AE226" s="38"/>
      <c r="AR226" s="240" t="s">
        <v>113</v>
      </c>
      <c r="AT226" s="240" t="s">
        <v>199</v>
      </c>
      <c r="AU226" s="240" t="s">
        <v>89</v>
      </c>
      <c r="AY226" s="17" t="s">
        <v>196</v>
      </c>
      <c r="BE226" s="241">
        <f>IF(N226="základní",J226,0)</f>
        <v>0</v>
      </c>
      <c r="BF226" s="241">
        <f>IF(N226="snížená",J226,0)</f>
        <v>0</v>
      </c>
      <c r="BG226" s="241">
        <f>IF(N226="zákl. přenesená",J226,0)</f>
        <v>0</v>
      </c>
      <c r="BH226" s="241">
        <f>IF(N226="sníž. přenesená",J226,0)</f>
        <v>0</v>
      </c>
      <c r="BI226" s="241">
        <f>IF(N226="nulová",J226,0)</f>
        <v>0</v>
      </c>
      <c r="BJ226" s="17" t="s">
        <v>87</v>
      </c>
      <c r="BK226" s="241">
        <f>ROUND(I226*H226,2)</f>
        <v>0</v>
      </c>
      <c r="BL226" s="17" t="s">
        <v>113</v>
      </c>
      <c r="BM226" s="240" t="s">
        <v>719</v>
      </c>
    </row>
    <row r="227" s="2" customFormat="1">
      <c r="A227" s="38"/>
      <c r="B227" s="39"/>
      <c r="C227" s="40"/>
      <c r="D227" s="242" t="s">
        <v>205</v>
      </c>
      <c r="E227" s="40"/>
      <c r="F227" s="243" t="s">
        <v>720</v>
      </c>
      <c r="G227" s="40"/>
      <c r="H227" s="40"/>
      <c r="I227" s="244"/>
      <c r="J227" s="40"/>
      <c r="K227" s="40"/>
      <c r="L227" s="44"/>
      <c r="M227" s="245"/>
      <c r="N227" s="246"/>
      <c r="O227" s="91"/>
      <c r="P227" s="91"/>
      <c r="Q227" s="91"/>
      <c r="R227" s="91"/>
      <c r="S227" s="91"/>
      <c r="T227" s="92"/>
      <c r="U227" s="38"/>
      <c r="V227" s="38"/>
      <c r="W227" s="38"/>
      <c r="X227" s="38"/>
      <c r="Y227" s="38"/>
      <c r="Z227" s="38"/>
      <c r="AA227" s="38"/>
      <c r="AB227" s="38"/>
      <c r="AC227" s="38"/>
      <c r="AD227" s="38"/>
      <c r="AE227" s="38"/>
      <c r="AT227" s="17" t="s">
        <v>205</v>
      </c>
      <c r="AU227" s="17" t="s">
        <v>89</v>
      </c>
    </row>
    <row r="228" s="13" customFormat="1">
      <c r="A228" s="13"/>
      <c r="B228" s="252"/>
      <c r="C228" s="253"/>
      <c r="D228" s="242" t="s">
        <v>254</v>
      </c>
      <c r="E228" s="254" t="s">
        <v>1</v>
      </c>
      <c r="F228" s="255" t="s">
        <v>223</v>
      </c>
      <c r="G228" s="253"/>
      <c r="H228" s="256">
        <v>6</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254</v>
      </c>
      <c r="AU228" s="262" t="s">
        <v>89</v>
      </c>
      <c r="AV228" s="13" t="s">
        <v>89</v>
      </c>
      <c r="AW228" s="13" t="s">
        <v>35</v>
      </c>
      <c r="AX228" s="13" t="s">
        <v>80</v>
      </c>
      <c r="AY228" s="262" t="s">
        <v>196</v>
      </c>
    </row>
    <row r="229" s="14" customFormat="1">
      <c r="A229" s="14"/>
      <c r="B229" s="263"/>
      <c r="C229" s="264"/>
      <c r="D229" s="242" t="s">
        <v>254</v>
      </c>
      <c r="E229" s="265" t="s">
        <v>1</v>
      </c>
      <c r="F229" s="266" t="s">
        <v>721</v>
      </c>
      <c r="G229" s="264"/>
      <c r="H229" s="267">
        <v>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254</v>
      </c>
      <c r="AU229" s="273" t="s">
        <v>89</v>
      </c>
      <c r="AV229" s="14" t="s">
        <v>100</v>
      </c>
      <c r="AW229" s="14" t="s">
        <v>35</v>
      </c>
      <c r="AX229" s="14" t="s">
        <v>87</v>
      </c>
      <c r="AY229" s="273" t="s">
        <v>196</v>
      </c>
    </row>
    <row r="230" s="2" customFormat="1" ht="55.5" customHeight="1">
      <c r="A230" s="38"/>
      <c r="B230" s="39"/>
      <c r="C230" s="228" t="s">
        <v>439</v>
      </c>
      <c r="D230" s="228" t="s">
        <v>199</v>
      </c>
      <c r="E230" s="229" t="s">
        <v>722</v>
      </c>
      <c r="F230" s="230" t="s">
        <v>723</v>
      </c>
      <c r="G230" s="231" t="s">
        <v>326</v>
      </c>
      <c r="H230" s="232">
        <v>10</v>
      </c>
      <c r="I230" s="233"/>
      <c r="J230" s="234">
        <f>ROUND(I230*H230,2)</f>
        <v>0</v>
      </c>
      <c r="K230" s="235"/>
      <c r="L230" s="44"/>
      <c r="M230" s="236" t="s">
        <v>1</v>
      </c>
      <c r="N230" s="237" t="s">
        <v>45</v>
      </c>
      <c r="O230" s="91"/>
      <c r="P230" s="238">
        <f>O230*H230</f>
        <v>0</v>
      </c>
      <c r="Q230" s="238">
        <v>0.00029</v>
      </c>
      <c r="R230" s="238">
        <f>Q230*H230</f>
        <v>0.0028999999999999998</v>
      </c>
      <c r="S230" s="238">
        <v>1.0000000000000001E-05</v>
      </c>
      <c r="T230" s="239">
        <f>S230*H230</f>
        <v>0.00010000000000000001</v>
      </c>
      <c r="U230" s="38"/>
      <c r="V230" s="38"/>
      <c r="W230" s="38"/>
      <c r="X230" s="38"/>
      <c r="Y230" s="38"/>
      <c r="Z230" s="38"/>
      <c r="AA230" s="38"/>
      <c r="AB230" s="38"/>
      <c r="AC230" s="38"/>
      <c r="AD230" s="38"/>
      <c r="AE230" s="38"/>
      <c r="AR230" s="240" t="s">
        <v>113</v>
      </c>
      <c r="AT230" s="240" t="s">
        <v>199</v>
      </c>
      <c r="AU230" s="240" t="s">
        <v>89</v>
      </c>
      <c r="AY230" s="17" t="s">
        <v>196</v>
      </c>
      <c r="BE230" s="241">
        <f>IF(N230="základní",J230,0)</f>
        <v>0</v>
      </c>
      <c r="BF230" s="241">
        <f>IF(N230="snížená",J230,0)</f>
        <v>0</v>
      </c>
      <c r="BG230" s="241">
        <f>IF(N230="zákl. přenesená",J230,0)</f>
        <v>0</v>
      </c>
      <c r="BH230" s="241">
        <f>IF(N230="sníž. přenesená",J230,0)</f>
        <v>0</v>
      </c>
      <c r="BI230" s="241">
        <f>IF(N230="nulová",J230,0)</f>
        <v>0</v>
      </c>
      <c r="BJ230" s="17" t="s">
        <v>87</v>
      </c>
      <c r="BK230" s="241">
        <f>ROUND(I230*H230,2)</f>
        <v>0</v>
      </c>
      <c r="BL230" s="17" t="s">
        <v>113</v>
      </c>
      <c r="BM230" s="240" t="s">
        <v>724</v>
      </c>
    </row>
    <row r="231" s="2" customFormat="1">
      <c r="A231" s="38"/>
      <c r="B231" s="39"/>
      <c r="C231" s="40"/>
      <c r="D231" s="242" t="s">
        <v>205</v>
      </c>
      <c r="E231" s="40"/>
      <c r="F231" s="243" t="s">
        <v>725</v>
      </c>
      <c r="G231" s="40"/>
      <c r="H231" s="40"/>
      <c r="I231" s="244"/>
      <c r="J231" s="40"/>
      <c r="K231" s="40"/>
      <c r="L231" s="44"/>
      <c r="M231" s="245"/>
      <c r="N231" s="246"/>
      <c r="O231" s="91"/>
      <c r="P231" s="91"/>
      <c r="Q231" s="91"/>
      <c r="R231" s="91"/>
      <c r="S231" s="91"/>
      <c r="T231" s="92"/>
      <c r="U231" s="38"/>
      <c r="V231" s="38"/>
      <c r="W231" s="38"/>
      <c r="X231" s="38"/>
      <c r="Y231" s="38"/>
      <c r="Z231" s="38"/>
      <c r="AA231" s="38"/>
      <c r="AB231" s="38"/>
      <c r="AC231" s="38"/>
      <c r="AD231" s="38"/>
      <c r="AE231" s="38"/>
      <c r="AT231" s="17" t="s">
        <v>205</v>
      </c>
      <c r="AU231" s="17" t="s">
        <v>89</v>
      </c>
    </row>
    <row r="232" s="13" customFormat="1">
      <c r="A232" s="13"/>
      <c r="B232" s="252"/>
      <c r="C232" s="253"/>
      <c r="D232" s="242" t="s">
        <v>254</v>
      </c>
      <c r="E232" s="254" t="s">
        <v>1</v>
      </c>
      <c r="F232" s="255" t="s">
        <v>351</v>
      </c>
      <c r="G232" s="253"/>
      <c r="H232" s="256">
        <v>10</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254</v>
      </c>
      <c r="AU232" s="262" t="s">
        <v>89</v>
      </c>
      <c r="AV232" s="13" t="s">
        <v>89</v>
      </c>
      <c r="AW232" s="13" t="s">
        <v>35</v>
      </c>
      <c r="AX232" s="13" t="s">
        <v>80</v>
      </c>
      <c r="AY232" s="262" t="s">
        <v>196</v>
      </c>
    </row>
    <row r="233" s="14" customFormat="1">
      <c r="A233" s="14"/>
      <c r="B233" s="263"/>
      <c r="C233" s="264"/>
      <c r="D233" s="242" t="s">
        <v>254</v>
      </c>
      <c r="E233" s="265" t="s">
        <v>1</v>
      </c>
      <c r="F233" s="266" t="s">
        <v>726</v>
      </c>
      <c r="G233" s="264"/>
      <c r="H233" s="267">
        <v>10</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254</v>
      </c>
      <c r="AU233" s="273" t="s">
        <v>89</v>
      </c>
      <c r="AV233" s="14" t="s">
        <v>100</v>
      </c>
      <c r="AW233" s="14" t="s">
        <v>35</v>
      </c>
      <c r="AX233" s="14" t="s">
        <v>87</v>
      </c>
      <c r="AY233" s="273" t="s">
        <v>196</v>
      </c>
    </row>
    <row r="234" s="2" customFormat="1" ht="55.5" customHeight="1">
      <c r="A234" s="38"/>
      <c r="B234" s="39"/>
      <c r="C234" s="228" t="s">
        <v>7</v>
      </c>
      <c r="D234" s="228" t="s">
        <v>199</v>
      </c>
      <c r="E234" s="229" t="s">
        <v>727</v>
      </c>
      <c r="F234" s="230" t="s">
        <v>728</v>
      </c>
      <c r="G234" s="231" t="s">
        <v>326</v>
      </c>
      <c r="H234" s="232">
        <v>22.949999999999999</v>
      </c>
      <c r="I234" s="233"/>
      <c r="J234" s="234">
        <f>ROUND(I234*H234,2)</f>
        <v>0</v>
      </c>
      <c r="K234" s="235"/>
      <c r="L234" s="44"/>
      <c r="M234" s="236" t="s">
        <v>1</v>
      </c>
      <c r="N234" s="237" t="s">
        <v>45</v>
      </c>
      <c r="O234" s="91"/>
      <c r="P234" s="238">
        <f>O234*H234</f>
        <v>0</v>
      </c>
      <c r="Q234" s="238">
        <v>0.00079000000000000001</v>
      </c>
      <c r="R234" s="238">
        <f>Q234*H234</f>
        <v>0.018130500000000001</v>
      </c>
      <c r="S234" s="238">
        <v>1.0000000000000001E-05</v>
      </c>
      <c r="T234" s="239">
        <f>S234*H234</f>
        <v>0.00022950000000000002</v>
      </c>
      <c r="U234" s="38"/>
      <c r="V234" s="38"/>
      <c r="W234" s="38"/>
      <c r="X234" s="38"/>
      <c r="Y234" s="38"/>
      <c r="Z234" s="38"/>
      <c r="AA234" s="38"/>
      <c r="AB234" s="38"/>
      <c r="AC234" s="38"/>
      <c r="AD234" s="38"/>
      <c r="AE234" s="38"/>
      <c r="AR234" s="240" t="s">
        <v>113</v>
      </c>
      <c r="AT234" s="240" t="s">
        <v>199</v>
      </c>
      <c r="AU234" s="240" t="s">
        <v>89</v>
      </c>
      <c r="AY234" s="17" t="s">
        <v>196</v>
      </c>
      <c r="BE234" s="241">
        <f>IF(N234="základní",J234,0)</f>
        <v>0</v>
      </c>
      <c r="BF234" s="241">
        <f>IF(N234="snížená",J234,0)</f>
        <v>0</v>
      </c>
      <c r="BG234" s="241">
        <f>IF(N234="zákl. přenesená",J234,0)</f>
        <v>0</v>
      </c>
      <c r="BH234" s="241">
        <f>IF(N234="sníž. přenesená",J234,0)</f>
        <v>0</v>
      </c>
      <c r="BI234" s="241">
        <f>IF(N234="nulová",J234,0)</f>
        <v>0</v>
      </c>
      <c r="BJ234" s="17" t="s">
        <v>87</v>
      </c>
      <c r="BK234" s="241">
        <f>ROUND(I234*H234,2)</f>
        <v>0</v>
      </c>
      <c r="BL234" s="17" t="s">
        <v>113</v>
      </c>
      <c r="BM234" s="240" t="s">
        <v>729</v>
      </c>
    </row>
    <row r="235" s="2" customFormat="1">
      <c r="A235" s="38"/>
      <c r="B235" s="39"/>
      <c r="C235" s="40"/>
      <c r="D235" s="242" t="s">
        <v>205</v>
      </c>
      <c r="E235" s="40"/>
      <c r="F235" s="243" t="s">
        <v>730</v>
      </c>
      <c r="G235" s="40"/>
      <c r="H235" s="40"/>
      <c r="I235" s="244"/>
      <c r="J235" s="40"/>
      <c r="K235" s="40"/>
      <c r="L235" s="44"/>
      <c r="M235" s="245"/>
      <c r="N235" s="246"/>
      <c r="O235" s="91"/>
      <c r="P235" s="91"/>
      <c r="Q235" s="91"/>
      <c r="R235" s="91"/>
      <c r="S235" s="91"/>
      <c r="T235" s="92"/>
      <c r="U235" s="38"/>
      <c r="V235" s="38"/>
      <c r="W235" s="38"/>
      <c r="X235" s="38"/>
      <c r="Y235" s="38"/>
      <c r="Z235" s="38"/>
      <c r="AA235" s="38"/>
      <c r="AB235" s="38"/>
      <c r="AC235" s="38"/>
      <c r="AD235" s="38"/>
      <c r="AE235" s="38"/>
      <c r="AT235" s="17" t="s">
        <v>205</v>
      </c>
      <c r="AU235" s="17" t="s">
        <v>89</v>
      </c>
    </row>
    <row r="236" s="13" customFormat="1">
      <c r="A236" s="13"/>
      <c r="B236" s="252"/>
      <c r="C236" s="253"/>
      <c r="D236" s="242" t="s">
        <v>254</v>
      </c>
      <c r="E236" s="254" t="s">
        <v>1</v>
      </c>
      <c r="F236" s="255" t="s">
        <v>731</v>
      </c>
      <c r="G236" s="253"/>
      <c r="H236" s="256">
        <v>15.800000000000001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254</v>
      </c>
      <c r="AU236" s="262" t="s">
        <v>89</v>
      </c>
      <c r="AV236" s="13" t="s">
        <v>89</v>
      </c>
      <c r="AW236" s="13" t="s">
        <v>35</v>
      </c>
      <c r="AX236" s="13" t="s">
        <v>80</v>
      </c>
      <c r="AY236" s="262" t="s">
        <v>196</v>
      </c>
    </row>
    <row r="237" s="14" customFormat="1">
      <c r="A237" s="14"/>
      <c r="B237" s="263"/>
      <c r="C237" s="264"/>
      <c r="D237" s="242" t="s">
        <v>254</v>
      </c>
      <c r="E237" s="265" t="s">
        <v>1</v>
      </c>
      <c r="F237" s="266" t="s">
        <v>732</v>
      </c>
      <c r="G237" s="264"/>
      <c r="H237" s="267">
        <v>15.800000000000001</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254</v>
      </c>
      <c r="AU237" s="273" t="s">
        <v>89</v>
      </c>
      <c r="AV237" s="14" t="s">
        <v>100</v>
      </c>
      <c r="AW237" s="14" t="s">
        <v>35</v>
      </c>
      <c r="AX237" s="14" t="s">
        <v>80</v>
      </c>
      <c r="AY237" s="273" t="s">
        <v>196</v>
      </c>
    </row>
    <row r="238" s="13" customFormat="1">
      <c r="A238" s="13"/>
      <c r="B238" s="252"/>
      <c r="C238" s="253"/>
      <c r="D238" s="242" t="s">
        <v>254</v>
      </c>
      <c r="E238" s="254" t="s">
        <v>1</v>
      </c>
      <c r="F238" s="255" t="s">
        <v>733</v>
      </c>
      <c r="G238" s="253"/>
      <c r="H238" s="256">
        <v>7.1500000000000004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254</v>
      </c>
      <c r="AU238" s="262" t="s">
        <v>89</v>
      </c>
      <c r="AV238" s="13" t="s">
        <v>89</v>
      </c>
      <c r="AW238" s="13" t="s">
        <v>35</v>
      </c>
      <c r="AX238" s="13" t="s">
        <v>80</v>
      </c>
      <c r="AY238" s="262" t="s">
        <v>196</v>
      </c>
    </row>
    <row r="239" s="14" customFormat="1">
      <c r="A239" s="14"/>
      <c r="B239" s="263"/>
      <c r="C239" s="264"/>
      <c r="D239" s="242" t="s">
        <v>254</v>
      </c>
      <c r="E239" s="265" t="s">
        <v>1</v>
      </c>
      <c r="F239" s="266" t="s">
        <v>734</v>
      </c>
      <c r="G239" s="264"/>
      <c r="H239" s="267">
        <v>7.1500000000000004</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254</v>
      </c>
      <c r="AU239" s="273" t="s">
        <v>89</v>
      </c>
      <c r="AV239" s="14" t="s">
        <v>100</v>
      </c>
      <c r="AW239" s="14" t="s">
        <v>35</v>
      </c>
      <c r="AX239" s="14" t="s">
        <v>80</v>
      </c>
      <c r="AY239" s="273" t="s">
        <v>196</v>
      </c>
    </row>
    <row r="240" s="15" customFormat="1">
      <c r="A240" s="15"/>
      <c r="B240" s="274"/>
      <c r="C240" s="275"/>
      <c r="D240" s="242" t="s">
        <v>254</v>
      </c>
      <c r="E240" s="276" t="s">
        <v>1</v>
      </c>
      <c r="F240" s="277" t="s">
        <v>735</v>
      </c>
      <c r="G240" s="275"/>
      <c r="H240" s="278">
        <v>22.950000000000003</v>
      </c>
      <c r="I240" s="279"/>
      <c r="J240" s="275"/>
      <c r="K240" s="275"/>
      <c r="L240" s="280"/>
      <c r="M240" s="281"/>
      <c r="N240" s="282"/>
      <c r="O240" s="282"/>
      <c r="P240" s="282"/>
      <c r="Q240" s="282"/>
      <c r="R240" s="282"/>
      <c r="S240" s="282"/>
      <c r="T240" s="283"/>
      <c r="U240" s="15"/>
      <c r="V240" s="15"/>
      <c r="W240" s="15"/>
      <c r="X240" s="15"/>
      <c r="Y240" s="15"/>
      <c r="Z240" s="15"/>
      <c r="AA240" s="15"/>
      <c r="AB240" s="15"/>
      <c r="AC240" s="15"/>
      <c r="AD240" s="15"/>
      <c r="AE240" s="15"/>
      <c r="AT240" s="284" t="s">
        <v>254</v>
      </c>
      <c r="AU240" s="284" t="s">
        <v>89</v>
      </c>
      <c r="AV240" s="15" t="s">
        <v>113</v>
      </c>
      <c r="AW240" s="15" t="s">
        <v>35</v>
      </c>
      <c r="AX240" s="15" t="s">
        <v>87</v>
      </c>
      <c r="AY240" s="284" t="s">
        <v>196</v>
      </c>
    </row>
    <row r="241" s="2" customFormat="1" ht="55.5" customHeight="1">
      <c r="A241" s="38"/>
      <c r="B241" s="39"/>
      <c r="C241" s="228" t="s">
        <v>451</v>
      </c>
      <c r="D241" s="228" t="s">
        <v>199</v>
      </c>
      <c r="E241" s="229" t="s">
        <v>736</v>
      </c>
      <c r="F241" s="230" t="s">
        <v>737</v>
      </c>
      <c r="G241" s="231" t="s">
        <v>326</v>
      </c>
      <c r="H241" s="232">
        <v>25.100000000000001</v>
      </c>
      <c r="I241" s="233"/>
      <c r="J241" s="234">
        <f>ROUND(I241*H241,2)</f>
        <v>0</v>
      </c>
      <c r="K241" s="235"/>
      <c r="L241" s="44"/>
      <c r="M241" s="236" t="s">
        <v>1</v>
      </c>
      <c r="N241" s="237" t="s">
        <v>45</v>
      </c>
      <c r="O241" s="91"/>
      <c r="P241" s="238">
        <f>O241*H241</f>
        <v>0</v>
      </c>
      <c r="Q241" s="238">
        <v>0.0011900000000000001</v>
      </c>
      <c r="R241" s="238">
        <f>Q241*H241</f>
        <v>0.029869000000000003</v>
      </c>
      <c r="S241" s="238">
        <v>1.0000000000000001E-05</v>
      </c>
      <c r="T241" s="239">
        <f>S241*H241</f>
        <v>0.00025100000000000003</v>
      </c>
      <c r="U241" s="38"/>
      <c r="V241" s="38"/>
      <c r="W241" s="38"/>
      <c r="X241" s="38"/>
      <c r="Y241" s="38"/>
      <c r="Z241" s="38"/>
      <c r="AA241" s="38"/>
      <c r="AB241" s="38"/>
      <c r="AC241" s="38"/>
      <c r="AD241" s="38"/>
      <c r="AE241" s="38"/>
      <c r="AR241" s="240" t="s">
        <v>113</v>
      </c>
      <c r="AT241" s="240" t="s">
        <v>199</v>
      </c>
      <c r="AU241" s="240" t="s">
        <v>89</v>
      </c>
      <c r="AY241" s="17" t="s">
        <v>196</v>
      </c>
      <c r="BE241" s="241">
        <f>IF(N241="základní",J241,0)</f>
        <v>0</v>
      </c>
      <c r="BF241" s="241">
        <f>IF(N241="snížená",J241,0)</f>
        <v>0</v>
      </c>
      <c r="BG241" s="241">
        <f>IF(N241="zákl. přenesená",J241,0)</f>
        <v>0</v>
      </c>
      <c r="BH241" s="241">
        <f>IF(N241="sníž. přenesená",J241,0)</f>
        <v>0</v>
      </c>
      <c r="BI241" s="241">
        <f>IF(N241="nulová",J241,0)</f>
        <v>0</v>
      </c>
      <c r="BJ241" s="17" t="s">
        <v>87</v>
      </c>
      <c r="BK241" s="241">
        <f>ROUND(I241*H241,2)</f>
        <v>0</v>
      </c>
      <c r="BL241" s="17" t="s">
        <v>113</v>
      </c>
      <c r="BM241" s="240" t="s">
        <v>738</v>
      </c>
    </row>
    <row r="242" s="2" customFormat="1">
      <c r="A242" s="38"/>
      <c r="B242" s="39"/>
      <c r="C242" s="40"/>
      <c r="D242" s="242" t="s">
        <v>205</v>
      </c>
      <c r="E242" s="40"/>
      <c r="F242" s="243" t="s">
        <v>739</v>
      </c>
      <c r="G242" s="40"/>
      <c r="H242" s="40"/>
      <c r="I242" s="244"/>
      <c r="J242" s="40"/>
      <c r="K242" s="40"/>
      <c r="L242" s="44"/>
      <c r="M242" s="245"/>
      <c r="N242" s="246"/>
      <c r="O242" s="91"/>
      <c r="P242" s="91"/>
      <c r="Q242" s="91"/>
      <c r="R242" s="91"/>
      <c r="S242" s="91"/>
      <c r="T242" s="92"/>
      <c r="U242" s="38"/>
      <c r="V242" s="38"/>
      <c r="W242" s="38"/>
      <c r="X242" s="38"/>
      <c r="Y242" s="38"/>
      <c r="Z242" s="38"/>
      <c r="AA242" s="38"/>
      <c r="AB242" s="38"/>
      <c r="AC242" s="38"/>
      <c r="AD242" s="38"/>
      <c r="AE242" s="38"/>
      <c r="AT242" s="17" t="s">
        <v>205</v>
      </c>
      <c r="AU242" s="17" t="s">
        <v>89</v>
      </c>
    </row>
    <row r="243" s="2" customFormat="1" ht="55.5" customHeight="1">
      <c r="A243" s="38"/>
      <c r="B243" s="39"/>
      <c r="C243" s="228" t="s">
        <v>457</v>
      </c>
      <c r="D243" s="228" t="s">
        <v>199</v>
      </c>
      <c r="E243" s="229" t="s">
        <v>740</v>
      </c>
      <c r="F243" s="230" t="s">
        <v>741</v>
      </c>
      <c r="G243" s="231" t="s">
        <v>326</v>
      </c>
      <c r="H243" s="232">
        <v>182.18000000000001</v>
      </c>
      <c r="I243" s="233"/>
      <c r="J243" s="234">
        <f>ROUND(I243*H243,2)</f>
        <v>0</v>
      </c>
      <c r="K243" s="235"/>
      <c r="L243" s="44"/>
      <c r="M243" s="236" t="s">
        <v>1</v>
      </c>
      <c r="N243" s="237" t="s">
        <v>45</v>
      </c>
      <c r="O243" s="91"/>
      <c r="P243" s="238">
        <f>O243*H243</f>
        <v>0</v>
      </c>
      <c r="Q243" s="238">
        <v>0.0017799999999999999</v>
      </c>
      <c r="R243" s="238">
        <f>Q243*H243</f>
        <v>0.32428039999999997</v>
      </c>
      <c r="S243" s="238">
        <v>1.0000000000000001E-05</v>
      </c>
      <c r="T243" s="239">
        <f>S243*H243</f>
        <v>0.0018218000000000002</v>
      </c>
      <c r="U243" s="38"/>
      <c r="V243" s="38"/>
      <c r="W243" s="38"/>
      <c r="X243" s="38"/>
      <c r="Y243" s="38"/>
      <c r="Z243" s="38"/>
      <c r="AA243" s="38"/>
      <c r="AB243" s="38"/>
      <c r="AC243" s="38"/>
      <c r="AD243" s="38"/>
      <c r="AE243" s="38"/>
      <c r="AR243" s="240" t="s">
        <v>113</v>
      </c>
      <c r="AT243" s="240" t="s">
        <v>199</v>
      </c>
      <c r="AU243" s="240" t="s">
        <v>89</v>
      </c>
      <c r="AY243" s="17" t="s">
        <v>196</v>
      </c>
      <c r="BE243" s="241">
        <f>IF(N243="základní",J243,0)</f>
        <v>0</v>
      </c>
      <c r="BF243" s="241">
        <f>IF(N243="snížená",J243,0)</f>
        <v>0</v>
      </c>
      <c r="BG243" s="241">
        <f>IF(N243="zákl. přenesená",J243,0)</f>
        <v>0</v>
      </c>
      <c r="BH243" s="241">
        <f>IF(N243="sníž. přenesená",J243,0)</f>
        <v>0</v>
      </c>
      <c r="BI243" s="241">
        <f>IF(N243="nulová",J243,0)</f>
        <v>0</v>
      </c>
      <c r="BJ243" s="17" t="s">
        <v>87</v>
      </c>
      <c r="BK243" s="241">
        <f>ROUND(I243*H243,2)</f>
        <v>0</v>
      </c>
      <c r="BL243" s="17" t="s">
        <v>113</v>
      </c>
      <c r="BM243" s="240" t="s">
        <v>742</v>
      </c>
    </row>
    <row r="244" s="2" customFormat="1">
      <c r="A244" s="38"/>
      <c r="B244" s="39"/>
      <c r="C244" s="40"/>
      <c r="D244" s="242" t="s">
        <v>205</v>
      </c>
      <c r="E244" s="40"/>
      <c r="F244" s="243" t="s">
        <v>743</v>
      </c>
      <c r="G244" s="40"/>
      <c r="H244" s="40"/>
      <c r="I244" s="244"/>
      <c r="J244" s="40"/>
      <c r="K244" s="40"/>
      <c r="L244" s="44"/>
      <c r="M244" s="245"/>
      <c r="N244" s="246"/>
      <c r="O244" s="91"/>
      <c r="P244" s="91"/>
      <c r="Q244" s="91"/>
      <c r="R244" s="91"/>
      <c r="S244" s="91"/>
      <c r="T244" s="92"/>
      <c r="U244" s="38"/>
      <c r="V244" s="38"/>
      <c r="W244" s="38"/>
      <c r="X244" s="38"/>
      <c r="Y244" s="38"/>
      <c r="Z244" s="38"/>
      <c r="AA244" s="38"/>
      <c r="AB244" s="38"/>
      <c r="AC244" s="38"/>
      <c r="AD244" s="38"/>
      <c r="AE244" s="38"/>
      <c r="AT244" s="17" t="s">
        <v>205</v>
      </c>
      <c r="AU244" s="17" t="s">
        <v>89</v>
      </c>
    </row>
    <row r="245" s="13" customFormat="1">
      <c r="A245" s="13"/>
      <c r="B245" s="252"/>
      <c r="C245" s="253"/>
      <c r="D245" s="242" t="s">
        <v>254</v>
      </c>
      <c r="E245" s="254" t="s">
        <v>1</v>
      </c>
      <c r="F245" s="255" t="s">
        <v>744</v>
      </c>
      <c r="G245" s="253"/>
      <c r="H245" s="256">
        <v>71.480000000000004</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254</v>
      </c>
      <c r="AU245" s="262" t="s">
        <v>89</v>
      </c>
      <c r="AV245" s="13" t="s">
        <v>89</v>
      </c>
      <c r="AW245" s="13" t="s">
        <v>35</v>
      </c>
      <c r="AX245" s="13" t="s">
        <v>80</v>
      </c>
      <c r="AY245" s="262" t="s">
        <v>196</v>
      </c>
    </row>
    <row r="246" s="14" customFormat="1">
      <c r="A246" s="14"/>
      <c r="B246" s="263"/>
      <c r="C246" s="264"/>
      <c r="D246" s="242" t="s">
        <v>254</v>
      </c>
      <c r="E246" s="265" t="s">
        <v>1</v>
      </c>
      <c r="F246" s="266" t="s">
        <v>745</v>
      </c>
      <c r="G246" s="264"/>
      <c r="H246" s="267">
        <v>71.480000000000004</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254</v>
      </c>
      <c r="AU246" s="273" t="s">
        <v>89</v>
      </c>
      <c r="AV246" s="14" t="s">
        <v>100</v>
      </c>
      <c r="AW246" s="14" t="s">
        <v>35</v>
      </c>
      <c r="AX246" s="14" t="s">
        <v>80</v>
      </c>
      <c r="AY246" s="273" t="s">
        <v>196</v>
      </c>
    </row>
    <row r="247" s="13" customFormat="1">
      <c r="A247" s="13"/>
      <c r="B247" s="252"/>
      <c r="C247" s="253"/>
      <c r="D247" s="242" t="s">
        <v>254</v>
      </c>
      <c r="E247" s="254" t="s">
        <v>1</v>
      </c>
      <c r="F247" s="255" t="s">
        <v>434</v>
      </c>
      <c r="G247" s="253"/>
      <c r="H247" s="256">
        <v>19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254</v>
      </c>
      <c r="AU247" s="262" t="s">
        <v>89</v>
      </c>
      <c r="AV247" s="13" t="s">
        <v>89</v>
      </c>
      <c r="AW247" s="13" t="s">
        <v>35</v>
      </c>
      <c r="AX247" s="13" t="s">
        <v>80</v>
      </c>
      <c r="AY247" s="262" t="s">
        <v>196</v>
      </c>
    </row>
    <row r="248" s="14" customFormat="1">
      <c r="A248" s="14"/>
      <c r="B248" s="263"/>
      <c r="C248" s="264"/>
      <c r="D248" s="242" t="s">
        <v>254</v>
      </c>
      <c r="E248" s="265" t="s">
        <v>1</v>
      </c>
      <c r="F248" s="266" t="s">
        <v>746</v>
      </c>
      <c r="G248" s="264"/>
      <c r="H248" s="267">
        <v>19</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254</v>
      </c>
      <c r="AU248" s="273" t="s">
        <v>89</v>
      </c>
      <c r="AV248" s="14" t="s">
        <v>100</v>
      </c>
      <c r="AW248" s="14" t="s">
        <v>35</v>
      </c>
      <c r="AX248" s="14" t="s">
        <v>80</v>
      </c>
      <c r="AY248" s="273" t="s">
        <v>196</v>
      </c>
    </row>
    <row r="249" s="13" customFormat="1">
      <c r="A249" s="13"/>
      <c r="B249" s="252"/>
      <c r="C249" s="253"/>
      <c r="D249" s="242" t="s">
        <v>254</v>
      </c>
      <c r="E249" s="254" t="s">
        <v>1</v>
      </c>
      <c r="F249" s="255" t="s">
        <v>747</v>
      </c>
      <c r="G249" s="253"/>
      <c r="H249" s="256">
        <v>91.700000000000003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254</v>
      </c>
      <c r="AU249" s="262" t="s">
        <v>89</v>
      </c>
      <c r="AV249" s="13" t="s">
        <v>89</v>
      </c>
      <c r="AW249" s="13" t="s">
        <v>35</v>
      </c>
      <c r="AX249" s="13" t="s">
        <v>80</v>
      </c>
      <c r="AY249" s="262" t="s">
        <v>196</v>
      </c>
    </row>
    <row r="250" s="14" customFormat="1">
      <c r="A250" s="14"/>
      <c r="B250" s="263"/>
      <c r="C250" s="264"/>
      <c r="D250" s="242" t="s">
        <v>254</v>
      </c>
      <c r="E250" s="265" t="s">
        <v>1</v>
      </c>
      <c r="F250" s="266" t="s">
        <v>748</v>
      </c>
      <c r="G250" s="264"/>
      <c r="H250" s="267">
        <v>91.700000000000003</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254</v>
      </c>
      <c r="AU250" s="273" t="s">
        <v>89</v>
      </c>
      <c r="AV250" s="14" t="s">
        <v>100</v>
      </c>
      <c r="AW250" s="14" t="s">
        <v>35</v>
      </c>
      <c r="AX250" s="14" t="s">
        <v>80</v>
      </c>
      <c r="AY250" s="273" t="s">
        <v>196</v>
      </c>
    </row>
    <row r="251" s="15" customFormat="1">
      <c r="A251" s="15"/>
      <c r="B251" s="274"/>
      <c r="C251" s="275"/>
      <c r="D251" s="242" t="s">
        <v>254</v>
      </c>
      <c r="E251" s="276" t="s">
        <v>1</v>
      </c>
      <c r="F251" s="277" t="s">
        <v>749</v>
      </c>
      <c r="G251" s="275"/>
      <c r="H251" s="278">
        <v>182.18000000000001</v>
      </c>
      <c r="I251" s="279"/>
      <c r="J251" s="275"/>
      <c r="K251" s="275"/>
      <c r="L251" s="280"/>
      <c r="M251" s="281"/>
      <c r="N251" s="282"/>
      <c r="O251" s="282"/>
      <c r="P251" s="282"/>
      <c r="Q251" s="282"/>
      <c r="R251" s="282"/>
      <c r="S251" s="282"/>
      <c r="T251" s="283"/>
      <c r="U251" s="15"/>
      <c r="V251" s="15"/>
      <c r="W251" s="15"/>
      <c r="X251" s="15"/>
      <c r="Y251" s="15"/>
      <c r="Z251" s="15"/>
      <c r="AA251" s="15"/>
      <c r="AB251" s="15"/>
      <c r="AC251" s="15"/>
      <c r="AD251" s="15"/>
      <c r="AE251" s="15"/>
      <c r="AT251" s="284" t="s">
        <v>254</v>
      </c>
      <c r="AU251" s="284" t="s">
        <v>89</v>
      </c>
      <c r="AV251" s="15" t="s">
        <v>113</v>
      </c>
      <c r="AW251" s="15" t="s">
        <v>35</v>
      </c>
      <c r="AX251" s="15" t="s">
        <v>87</v>
      </c>
      <c r="AY251" s="284" t="s">
        <v>196</v>
      </c>
    </row>
    <row r="252" s="2" customFormat="1" ht="21.75" customHeight="1">
      <c r="A252" s="38"/>
      <c r="B252" s="39"/>
      <c r="C252" s="228" t="s">
        <v>463</v>
      </c>
      <c r="D252" s="228" t="s">
        <v>199</v>
      </c>
      <c r="E252" s="229" t="s">
        <v>750</v>
      </c>
      <c r="F252" s="230" t="s">
        <v>751</v>
      </c>
      <c r="G252" s="231" t="s">
        <v>251</v>
      </c>
      <c r="H252" s="232">
        <v>5.4000000000000004</v>
      </c>
      <c r="I252" s="233"/>
      <c r="J252" s="234">
        <f>ROUND(I252*H252,2)</f>
        <v>0</v>
      </c>
      <c r="K252" s="235"/>
      <c r="L252" s="44"/>
      <c r="M252" s="236" t="s">
        <v>1</v>
      </c>
      <c r="N252" s="237" t="s">
        <v>45</v>
      </c>
      <c r="O252" s="91"/>
      <c r="P252" s="238">
        <f>O252*H252</f>
        <v>0</v>
      </c>
      <c r="Q252" s="238">
        <v>0.086800000000000002</v>
      </c>
      <c r="R252" s="238">
        <f>Q252*H252</f>
        <v>0.46872000000000003</v>
      </c>
      <c r="S252" s="238">
        <v>0</v>
      </c>
      <c r="T252" s="239">
        <f>S252*H252</f>
        <v>0</v>
      </c>
      <c r="U252" s="38"/>
      <c r="V252" s="38"/>
      <c r="W252" s="38"/>
      <c r="X252" s="38"/>
      <c r="Y252" s="38"/>
      <c r="Z252" s="38"/>
      <c r="AA252" s="38"/>
      <c r="AB252" s="38"/>
      <c r="AC252" s="38"/>
      <c r="AD252" s="38"/>
      <c r="AE252" s="38"/>
      <c r="AR252" s="240" t="s">
        <v>113</v>
      </c>
      <c r="AT252" s="240" t="s">
        <v>199</v>
      </c>
      <c r="AU252" s="240" t="s">
        <v>89</v>
      </c>
      <c r="AY252" s="17" t="s">
        <v>196</v>
      </c>
      <c r="BE252" s="241">
        <f>IF(N252="základní",J252,0)</f>
        <v>0</v>
      </c>
      <c r="BF252" s="241">
        <f>IF(N252="snížená",J252,0)</f>
        <v>0</v>
      </c>
      <c r="BG252" s="241">
        <f>IF(N252="zákl. přenesená",J252,0)</f>
        <v>0</v>
      </c>
      <c r="BH252" s="241">
        <f>IF(N252="sníž. přenesená",J252,0)</f>
        <v>0</v>
      </c>
      <c r="BI252" s="241">
        <f>IF(N252="nulová",J252,0)</f>
        <v>0</v>
      </c>
      <c r="BJ252" s="17" t="s">
        <v>87</v>
      </c>
      <c r="BK252" s="241">
        <f>ROUND(I252*H252,2)</f>
        <v>0</v>
      </c>
      <c r="BL252" s="17" t="s">
        <v>113</v>
      </c>
      <c r="BM252" s="240" t="s">
        <v>752</v>
      </c>
    </row>
    <row r="253" s="2" customFormat="1">
      <c r="A253" s="38"/>
      <c r="B253" s="39"/>
      <c r="C253" s="40"/>
      <c r="D253" s="242" t="s">
        <v>205</v>
      </c>
      <c r="E253" s="40"/>
      <c r="F253" s="243" t="s">
        <v>753</v>
      </c>
      <c r="G253" s="40"/>
      <c r="H253" s="40"/>
      <c r="I253" s="244"/>
      <c r="J253" s="40"/>
      <c r="K253" s="40"/>
      <c r="L253" s="44"/>
      <c r="M253" s="245"/>
      <c r="N253" s="246"/>
      <c r="O253" s="91"/>
      <c r="P253" s="91"/>
      <c r="Q253" s="91"/>
      <c r="R253" s="91"/>
      <c r="S253" s="91"/>
      <c r="T253" s="92"/>
      <c r="U253" s="38"/>
      <c r="V253" s="38"/>
      <c r="W253" s="38"/>
      <c r="X253" s="38"/>
      <c r="Y253" s="38"/>
      <c r="Z253" s="38"/>
      <c r="AA253" s="38"/>
      <c r="AB253" s="38"/>
      <c r="AC253" s="38"/>
      <c r="AD253" s="38"/>
      <c r="AE253" s="38"/>
      <c r="AT253" s="17" t="s">
        <v>205</v>
      </c>
      <c r="AU253" s="17" t="s">
        <v>89</v>
      </c>
    </row>
    <row r="254" s="13" customFormat="1">
      <c r="A254" s="13"/>
      <c r="B254" s="252"/>
      <c r="C254" s="253"/>
      <c r="D254" s="242" t="s">
        <v>254</v>
      </c>
      <c r="E254" s="254" t="s">
        <v>1</v>
      </c>
      <c r="F254" s="255" t="s">
        <v>754</v>
      </c>
      <c r="G254" s="253"/>
      <c r="H254" s="256">
        <v>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319</v>
      </c>
      <c r="G255" s="264"/>
      <c r="H255" s="267">
        <v>3</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80</v>
      </c>
      <c r="AY255" s="273" t="s">
        <v>196</v>
      </c>
    </row>
    <row r="256" s="13" customFormat="1">
      <c r="A256" s="13"/>
      <c r="B256" s="252"/>
      <c r="C256" s="253"/>
      <c r="D256" s="242" t="s">
        <v>254</v>
      </c>
      <c r="E256" s="254" t="s">
        <v>1</v>
      </c>
      <c r="F256" s="255" t="s">
        <v>755</v>
      </c>
      <c r="G256" s="253"/>
      <c r="H256" s="256">
        <v>2.3999999999999999</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254</v>
      </c>
      <c r="AU256" s="262" t="s">
        <v>89</v>
      </c>
      <c r="AV256" s="13" t="s">
        <v>89</v>
      </c>
      <c r="AW256" s="13" t="s">
        <v>35</v>
      </c>
      <c r="AX256" s="13" t="s">
        <v>80</v>
      </c>
      <c r="AY256" s="262" t="s">
        <v>196</v>
      </c>
    </row>
    <row r="257" s="14" customFormat="1">
      <c r="A257" s="14"/>
      <c r="B257" s="263"/>
      <c r="C257" s="264"/>
      <c r="D257" s="242" t="s">
        <v>254</v>
      </c>
      <c r="E257" s="265" t="s">
        <v>1</v>
      </c>
      <c r="F257" s="266" t="s">
        <v>284</v>
      </c>
      <c r="G257" s="264"/>
      <c r="H257" s="267">
        <v>2.3999999999999999</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254</v>
      </c>
      <c r="AU257" s="273" t="s">
        <v>89</v>
      </c>
      <c r="AV257" s="14" t="s">
        <v>100</v>
      </c>
      <c r="AW257" s="14" t="s">
        <v>35</v>
      </c>
      <c r="AX257" s="14" t="s">
        <v>80</v>
      </c>
      <c r="AY257" s="273" t="s">
        <v>196</v>
      </c>
    </row>
    <row r="258" s="15" customFormat="1">
      <c r="A258" s="15"/>
      <c r="B258" s="274"/>
      <c r="C258" s="275"/>
      <c r="D258" s="242" t="s">
        <v>254</v>
      </c>
      <c r="E258" s="276" t="s">
        <v>1</v>
      </c>
      <c r="F258" s="277" t="s">
        <v>267</v>
      </c>
      <c r="G258" s="275"/>
      <c r="H258" s="278">
        <v>5.4000000000000004</v>
      </c>
      <c r="I258" s="279"/>
      <c r="J258" s="275"/>
      <c r="K258" s="275"/>
      <c r="L258" s="280"/>
      <c r="M258" s="281"/>
      <c r="N258" s="282"/>
      <c r="O258" s="282"/>
      <c r="P258" s="282"/>
      <c r="Q258" s="282"/>
      <c r="R258" s="282"/>
      <c r="S258" s="282"/>
      <c r="T258" s="283"/>
      <c r="U258" s="15"/>
      <c r="V258" s="15"/>
      <c r="W258" s="15"/>
      <c r="X258" s="15"/>
      <c r="Y258" s="15"/>
      <c r="Z258" s="15"/>
      <c r="AA258" s="15"/>
      <c r="AB258" s="15"/>
      <c r="AC258" s="15"/>
      <c r="AD258" s="15"/>
      <c r="AE258" s="15"/>
      <c r="AT258" s="284" t="s">
        <v>254</v>
      </c>
      <c r="AU258" s="284" t="s">
        <v>89</v>
      </c>
      <c r="AV258" s="15" t="s">
        <v>113</v>
      </c>
      <c r="AW258" s="15" t="s">
        <v>35</v>
      </c>
      <c r="AX258" s="15" t="s">
        <v>87</v>
      </c>
      <c r="AY258" s="284" t="s">
        <v>196</v>
      </c>
    </row>
    <row r="259" s="2" customFormat="1" ht="21.75" customHeight="1">
      <c r="A259" s="38"/>
      <c r="B259" s="39"/>
      <c r="C259" s="228" t="s">
        <v>469</v>
      </c>
      <c r="D259" s="228" t="s">
        <v>199</v>
      </c>
      <c r="E259" s="229" t="s">
        <v>756</v>
      </c>
      <c r="F259" s="230" t="s">
        <v>757</v>
      </c>
      <c r="G259" s="231" t="s">
        <v>251</v>
      </c>
      <c r="H259" s="232">
        <v>9.3610000000000007</v>
      </c>
      <c r="I259" s="233"/>
      <c r="J259" s="234">
        <f>ROUND(I259*H259,2)</f>
        <v>0</v>
      </c>
      <c r="K259" s="235"/>
      <c r="L259" s="44"/>
      <c r="M259" s="236" t="s">
        <v>1</v>
      </c>
      <c r="N259" s="237" t="s">
        <v>45</v>
      </c>
      <c r="O259" s="91"/>
      <c r="P259" s="238">
        <f>O259*H259</f>
        <v>0</v>
      </c>
      <c r="Q259" s="238">
        <v>0.155</v>
      </c>
      <c r="R259" s="238">
        <f>Q259*H259</f>
        <v>1.450955</v>
      </c>
      <c r="S259" s="238">
        <v>0</v>
      </c>
      <c r="T259" s="239">
        <f>S259*H259</f>
        <v>0</v>
      </c>
      <c r="U259" s="38"/>
      <c r="V259" s="38"/>
      <c r="W259" s="38"/>
      <c r="X259" s="38"/>
      <c r="Y259" s="38"/>
      <c r="Z259" s="38"/>
      <c r="AA259" s="38"/>
      <c r="AB259" s="38"/>
      <c r="AC259" s="38"/>
      <c r="AD259" s="38"/>
      <c r="AE259" s="38"/>
      <c r="AR259" s="240" t="s">
        <v>113</v>
      </c>
      <c r="AT259" s="240" t="s">
        <v>199</v>
      </c>
      <c r="AU259" s="240" t="s">
        <v>89</v>
      </c>
      <c r="AY259" s="17" t="s">
        <v>196</v>
      </c>
      <c r="BE259" s="241">
        <f>IF(N259="základní",J259,0)</f>
        <v>0</v>
      </c>
      <c r="BF259" s="241">
        <f>IF(N259="snížená",J259,0)</f>
        <v>0</v>
      </c>
      <c r="BG259" s="241">
        <f>IF(N259="zákl. přenesená",J259,0)</f>
        <v>0</v>
      </c>
      <c r="BH259" s="241">
        <f>IF(N259="sníž. přenesená",J259,0)</f>
        <v>0</v>
      </c>
      <c r="BI259" s="241">
        <f>IF(N259="nulová",J259,0)</f>
        <v>0</v>
      </c>
      <c r="BJ259" s="17" t="s">
        <v>87</v>
      </c>
      <c r="BK259" s="241">
        <f>ROUND(I259*H259,2)</f>
        <v>0</v>
      </c>
      <c r="BL259" s="17" t="s">
        <v>113</v>
      </c>
      <c r="BM259" s="240" t="s">
        <v>758</v>
      </c>
    </row>
    <row r="260" s="2" customFormat="1">
      <c r="A260" s="38"/>
      <c r="B260" s="39"/>
      <c r="C260" s="40"/>
      <c r="D260" s="242" t="s">
        <v>205</v>
      </c>
      <c r="E260" s="40"/>
      <c r="F260" s="243" t="s">
        <v>759</v>
      </c>
      <c r="G260" s="40"/>
      <c r="H260" s="40"/>
      <c r="I260" s="244"/>
      <c r="J260" s="40"/>
      <c r="K260" s="40"/>
      <c r="L260" s="44"/>
      <c r="M260" s="245"/>
      <c r="N260" s="246"/>
      <c r="O260" s="91"/>
      <c r="P260" s="91"/>
      <c r="Q260" s="91"/>
      <c r="R260" s="91"/>
      <c r="S260" s="91"/>
      <c r="T260" s="92"/>
      <c r="U260" s="38"/>
      <c r="V260" s="38"/>
      <c r="W260" s="38"/>
      <c r="X260" s="38"/>
      <c r="Y260" s="38"/>
      <c r="Z260" s="38"/>
      <c r="AA260" s="38"/>
      <c r="AB260" s="38"/>
      <c r="AC260" s="38"/>
      <c r="AD260" s="38"/>
      <c r="AE260" s="38"/>
      <c r="AT260" s="17" t="s">
        <v>205</v>
      </c>
      <c r="AU260" s="17" t="s">
        <v>89</v>
      </c>
    </row>
    <row r="261" s="13" customFormat="1">
      <c r="A261" s="13"/>
      <c r="B261" s="252"/>
      <c r="C261" s="253"/>
      <c r="D261" s="242" t="s">
        <v>254</v>
      </c>
      <c r="E261" s="254" t="s">
        <v>1</v>
      </c>
      <c r="F261" s="255" t="s">
        <v>372</v>
      </c>
      <c r="G261" s="253"/>
      <c r="H261" s="256">
        <v>2.5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254</v>
      </c>
      <c r="AU261" s="262" t="s">
        <v>89</v>
      </c>
      <c r="AV261" s="13" t="s">
        <v>89</v>
      </c>
      <c r="AW261" s="13" t="s">
        <v>35</v>
      </c>
      <c r="AX261" s="13" t="s">
        <v>80</v>
      </c>
      <c r="AY261" s="262" t="s">
        <v>196</v>
      </c>
    </row>
    <row r="262" s="14" customFormat="1">
      <c r="A262" s="14"/>
      <c r="B262" s="263"/>
      <c r="C262" s="264"/>
      <c r="D262" s="242" t="s">
        <v>254</v>
      </c>
      <c r="E262" s="265" t="s">
        <v>1</v>
      </c>
      <c r="F262" s="266" t="s">
        <v>760</v>
      </c>
      <c r="G262" s="264"/>
      <c r="H262" s="267">
        <v>2.5</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254</v>
      </c>
      <c r="AU262" s="273" t="s">
        <v>89</v>
      </c>
      <c r="AV262" s="14" t="s">
        <v>100</v>
      </c>
      <c r="AW262" s="14" t="s">
        <v>35</v>
      </c>
      <c r="AX262" s="14" t="s">
        <v>80</v>
      </c>
      <c r="AY262" s="273" t="s">
        <v>196</v>
      </c>
    </row>
    <row r="263" s="13" customFormat="1">
      <c r="A263" s="13"/>
      <c r="B263" s="252"/>
      <c r="C263" s="253"/>
      <c r="D263" s="242" t="s">
        <v>254</v>
      </c>
      <c r="E263" s="254" t="s">
        <v>1</v>
      </c>
      <c r="F263" s="255" t="s">
        <v>761</v>
      </c>
      <c r="G263" s="253"/>
      <c r="H263" s="256">
        <v>4.4610000000000003</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254</v>
      </c>
      <c r="AU263" s="262" t="s">
        <v>89</v>
      </c>
      <c r="AV263" s="13" t="s">
        <v>89</v>
      </c>
      <c r="AW263" s="13" t="s">
        <v>35</v>
      </c>
      <c r="AX263" s="13" t="s">
        <v>80</v>
      </c>
      <c r="AY263" s="262" t="s">
        <v>196</v>
      </c>
    </row>
    <row r="264" s="14" customFormat="1">
      <c r="A264" s="14"/>
      <c r="B264" s="263"/>
      <c r="C264" s="264"/>
      <c r="D264" s="242" t="s">
        <v>254</v>
      </c>
      <c r="E264" s="265" t="s">
        <v>1</v>
      </c>
      <c r="F264" s="266" t="s">
        <v>513</v>
      </c>
      <c r="G264" s="264"/>
      <c r="H264" s="267">
        <v>4.4610000000000003</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254</v>
      </c>
      <c r="AU264" s="273" t="s">
        <v>89</v>
      </c>
      <c r="AV264" s="14" t="s">
        <v>100</v>
      </c>
      <c r="AW264" s="14" t="s">
        <v>35</v>
      </c>
      <c r="AX264" s="14" t="s">
        <v>80</v>
      </c>
      <c r="AY264" s="273" t="s">
        <v>196</v>
      </c>
    </row>
    <row r="265" s="13" customFormat="1">
      <c r="A265" s="13"/>
      <c r="B265" s="252"/>
      <c r="C265" s="253"/>
      <c r="D265" s="242" t="s">
        <v>254</v>
      </c>
      <c r="E265" s="254" t="s">
        <v>1</v>
      </c>
      <c r="F265" s="255" t="s">
        <v>762</v>
      </c>
      <c r="G265" s="253"/>
      <c r="H265" s="256">
        <v>2.3999999999999999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254</v>
      </c>
      <c r="AU265" s="262" t="s">
        <v>89</v>
      </c>
      <c r="AV265" s="13" t="s">
        <v>89</v>
      </c>
      <c r="AW265" s="13" t="s">
        <v>35</v>
      </c>
      <c r="AX265" s="13" t="s">
        <v>80</v>
      </c>
      <c r="AY265" s="262" t="s">
        <v>196</v>
      </c>
    </row>
    <row r="266" s="14" customFormat="1">
      <c r="A266" s="14"/>
      <c r="B266" s="263"/>
      <c r="C266" s="264"/>
      <c r="D266" s="242" t="s">
        <v>254</v>
      </c>
      <c r="E266" s="265" t="s">
        <v>1</v>
      </c>
      <c r="F266" s="266" t="s">
        <v>284</v>
      </c>
      <c r="G266" s="264"/>
      <c r="H266" s="267">
        <v>2.3999999999999999</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254</v>
      </c>
      <c r="AU266" s="273" t="s">
        <v>89</v>
      </c>
      <c r="AV266" s="14" t="s">
        <v>100</v>
      </c>
      <c r="AW266" s="14" t="s">
        <v>35</v>
      </c>
      <c r="AX266" s="14" t="s">
        <v>80</v>
      </c>
      <c r="AY266" s="273" t="s">
        <v>196</v>
      </c>
    </row>
    <row r="267" s="15" customFormat="1">
      <c r="A267" s="15"/>
      <c r="B267" s="274"/>
      <c r="C267" s="275"/>
      <c r="D267" s="242" t="s">
        <v>254</v>
      </c>
      <c r="E267" s="276" t="s">
        <v>1</v>
      </c>
      <c r="F267" s="277" t="s">
        <v>267</v>
      </c>
      <c r="G267" s="275"/>
      <c r="H267" s="278">
        <v>9.3610000000000007</v>
      </c>
      <c r="I267" s="279"/>
      <c r="J267" s="275"/>
      <c r="K267" s="275"/>
      <c r="L267" s="280"/>
      <c r="M267" s="281"/>
      <c r="N267" s="282"/>
      <c r="O267" s="282"/>
      <c r="P267" s="282"/>
      <c r="Q267" s="282"/>
      <c r="R267" s="282"/>
      <c r="S267" s="282"/>
      <c r="T267" s="283"/>
      <c r="U267" s="15"/>
      <c r="V267" s="15"/>
      <c r="W267" s="15"/>
      <c r="X267" s="15"/>
      <c r="Y267" s="15"/>
      <c r="Z267" s="15"/>
      <c r="AA267" s="15"/>
      <c r="AB267" s="15"/>
      <c r="AC267" s="15"/>
      <c r="AD267" s="15"/>
      <c r="AE267" s="15"/>
      <c r="AT267" s="284" t="s">
        <v>254</v>
      </c>
      <c r="AU267" s="284" t="s">
        <v>89</v>
      </c>
      <c r="AV267" s="15" t="s">
        <v>113</v>
      </c>
      <c r="AW267" s="15" t="s">
        <v>35</v>
      </c>
      <c r="AX267" s="15" t="s">
        <v>87</v>
      </c>
      <c r="AY267" s="284" t="s">
        <v>196</v>
      </c>
    </row>
    <row r="268" s="2" customFormat="1" ht="21.75" customHeight="1">
      <c r="A268" s="38"/>
      <c r="B268" s="39"/>
      <c r="C268" s="228" t="s">
        <v>476</v>
      </c>
      <c r="D268" s="228" t="s">
        <v>199</v>
      </c>
      <c r="E268" s="229" t="s">
        <v>763</v>
      </c>
      <c r="F268" s="230" t="s">
        <v>764</v>
      </c>
      <c r="G268" s="231" t="s">
        <v>251</v>
      </c>
      <c r="H268" s="232">
        <v>34.600000000000001</v>
      </c>
      <c r="I268" s="233"/>
      <c r="J268" s="234">
        <f>ROUND(I268*H268,2)</f>
        <v>0</v>
      </c>
      <c r="K268" s="235"/>
      <c r="L268" s="44"/>
      <c r="M268" s="236" t="s">
        <v>1</v>
      </c>
      <c r="N268" s="237" t="s">
        <v>45</v>
      </c>
      <c r="O268" s="91"/>
      <c r="P268" s="238">
        <f>O268*H268</f>
        <v>0</v>
      </c>
      <c r="Q268" s="238">
        <v>0.079369999999999996</v>
      </c>
      <c r="R268" s="238">
        <f>Q268*H268</f>
        <v>2.7462019999999998</v>
      </c>
      <c r="S268" s="238">
        <v>0</v>
      </c>
      <c r="T268" s="239">
        <f>S268*H268</f>
        <v>0</v>
      </c>
      <c r="U268" s="38"/>
      <c r="V268" s="38"/>
      <c r="W268" s="38"/>
      <c r="X268" s="38"/>
      <c r="Y268" s="38"/>
      <c r="Z268" s="38"/>
      <c r="AA268" s="38"/>
      <c r="AB268" s="38"/>
      <c r="AC268" s="38"/>
      <c r="AD268" s="38"/>
      <c r="AE268" s="38"/>
      <c r="AR268" s="240" t="s">
        <v>113</v>
      </c>
      <c r="AT268" s="240" t="s">
        <v>199</v>
      </c>
      <c r="AU268" s="240" t="s">
        <v>89</v>
      </c>
      <c r="AY268" s="17" t="s">
        <v>196</v>
      </c>
      <c r="BE268" s="241">
        <f>IF(N268="základní",J268,0)</f>
        <v>0</v>
      </c>
      <c r="BF268" s="241">
        <f>IF(N268="snížená",J268,0)</f>
        <v>0</v>
      </c>
      <c r="BG268" s="241">
        <f>IF(N268="zákl. přenesená",J268,0)</f>
        <v>0</v>
      </c>
      <c r="BH268" s="241">
        <f>IF(N268="sníž. přenesená",J268,0)</f>
        <v>0</v>
      </c>
      <c r="BI268" s="241">
        <f>IF(N268="nulová",J268,0)</f>
        <v>0</v>
      </c>
      <c r="BJ268" s="17" t="s">
        <v>87</v>
      </c>
      <c r="BK268" s="241">
        <f>ROUND(I268*H268,2)</f>
        <v>0</v>
      </c>
      <c r="BL268" s="17" t="s">
        <v>113</v>
      </c>
      <c r="BM268" s="240" t="s">
        <v>765</v>
      </c>
    </row>
    <row r="269" s="2" customFormat="1">
      <c r="A269" s="38"/>
      <c r="B269" s="39"/>
      <c r="C269" s="40"/>
      <c r="D269" s="242" t="s">
        <v>205</v>
      </c>
      <c r="E269" s="40"/>
      <c r="F269" s="243" t="s">
        <v>766</v>
      </c>
      <c r="G269" s="40"/>
      <c r="H269" s="40"/>
      <c r="I269" s="244"/>
      <c r="J269" s="40"/>
      <c r="K269" s="40"/>
      <c r="L269" s="44"/>
      <c r="M269" s="245"/>
      <c r="N269" s="246"/>
      <c r="O269" s="91"/>
      <c r="P269" s="91"/>
      <c r="Q269" s="91"/>
      <c r="R269" s="91"/>
      <c r="S269" s="91"/>
      <c r="T269" s="92"/>
      <c r="U269" s="38"/>
      <c r="V269" s="38"/>
      <c r="W269" s="38"/>
      <c r="X269" s="38"/>
      <c r="Y269" s="38"/>
      <c r="Z269" s="38"/>
      <c r="AA269" s="38"/>
      <c r="AB269" s="38"/>
      <c r="AC269" s="38"/>
      <c r="AD269" s="38"/>
      <c r="AE269" s="38"/>
      <c r="AT269" s="17" t="s">
        <v>205</v>
      </c>
      <c r="AU269" s="17" t="s">
        <v>89</v>
      </c>
    </row>
    <row r="270" s="13" customFormat="1">
      <c r="A270" s="13"/>
      <c r="B270" s="252"/>
      <c r="C270" s="253"/>
      <c r="D270" s="242" t="s">
        <v>254</v>
      </c>
      <c r="E270" s="254" t="s">
        <v>1</v>
      </c>
      <c r="F270" s="255" t="s">
        <v>767</v>
      </c>
      <c r="G270" s="253"/>
      <c r="H270" s="256">
        <v>34.600000000000001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254</v>
      </c>
      <c r="AU270" s="262" t="s">
        <v>89</v>
      </c>
      <c r="AV270" s="13" t="s">
        <v>89</v>
      </c>
      <c r="AW270" s="13" t="s">
        <v>35</v>
      </c>
      <c r="AX270" s="13" t="s">
        <v>80</v>
      </c>
      <c r="AY270" s="262" t="s">
        <v>196</v>
      </c>
    </row>
    <row r="271" s="14" customFormat="1">
      <c r="A271" s="14"/>
      <c r="B271" s="263"/>
      <c r="C271" s="264"/>
      <c r="D271" s="242" t="s">
        <v>254</v>
      </c>
      <c r="E271" s="265" t="s">
        <v>1</v>
      </c>
      <c r="F271" s="266" t="s">
        <v>311</v>
      </c>
      <c r="G271" s="264"/>
      <c r="H271" s="267">
        <v>34.600000000000001</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254</v>
      </c>
      <c r="AU271" s="273" t="s">
        <v>89</v>
      </c>
      <c r="AV271" s="14" t="s">
        <v>100</v>
      </c>
      <c r="AW271" s="14" t="s">
        <v>35</v>
      </c>
      <c r="AX271" s="14" t="s">
        <v>80</v>
      </c>
      <c r="AY271" s="273" t="s">
        <v>196</v>
      </c>
    </row>
    <row r="272" s="15" customFormat="1">
      <c r="A272" s="15"/>
      <c r="B272" s="274"/>
      <c r="C272" s="275"/>
      <c r="D272" s="242" t="s">
        <v>254</v>
      </c>
      <c r="E272" s="276" t="s">
        <v>1</v>
      </c>
      <c r="F272" s="277" t="s">
        <v>267</v>
      </c>
      <c r="G272" s="275"/>
      <c r="H272" s="278">
        <v>34.600000000000001</v>
      </c>
      <c r="I272" s="279"/>
      <c r="J272" s="275"/>
      <c r="K272" s="275"/>
      <c r="L272" s="280"/>
      <c r="M272" s="281"/>
      <c r="N272" s="282"/>
      <c r="O272" s="282"/>
      <c r="P272" s="282"/>
      <c r="Q272" s="282"/>
      <c r="R272" s="282"/>
      <c r="S272" s="282"/>
      <c r="T272" s="283"/>
      <c r="U272" s="15"/>
      <c r="V272" s="15"/>
      <c r="W272" s="15"/>
      <c r="X272" s="15"/>
      <c r="Y272" s="15"/>
      <c r="Z272" s="15"/>
      <c r="AA272" s="15"/>
      <c r="AB272" s="15"/>
      <c r="AC272" s="15"/>
      <c r="AD272" s="15"/>
      <c r="AE272" s="15"/>
      <c r="AT272" s="284" t="s">
        <v>254</v>
      </c>
      <c r="AU272" s="284" t="s">
        <v>89</v>
      </c>
      <c r="AV272" s="15" t="s">
        <v>113</v>
      </c>
      <c r="AW272" s="15" t="s">
        <v>35</v>
      </c>
      <c r="AX272" s="15" t="s">
        <v>87</v>
      </c>
      <c r="AY272" s="284" t="s">
        <v>196</v>
      </c>
    </row>
    <row r="273" s="2" customFormat="1" ht="21.75" customHeight="1">
      <c r="A273" s="38"/>
      <c r="B273" s="39"/>
      <c r="C273" s="228" t="s">
        <v>482</v>
      </c>
      <c r="D273" s="228" t="s">
        <v>661</v>
      </c>
      <c r="E273" s="229" t="s">
        <v>768</v>
      </c>
      <c r="F273" s="230" t="s">
        <v>769</v>
      </c>
      <c r="G273" s="231" t="s">
        <v>251</v>
      </c>
      <c r="H273" s="232">
        <v>5.2000000000000002</v>
      </c>
      <c r="I273" s="233"/>
      <c r="J273" s="234">
        <f>ROUND(I273*H273,2)</f>
        <v>0</v>
      </c>
      <c r="K273" s="235"/>
      <c r="L273" s="44"/>
      <c r="M273" s="236" t="s">
        <v>1</v>
      </c>
      <c r="N273" s="237" t="s">
        <v>45</v>
      </c>
      <c r="O273" s="91"/>
      <c r="P273" s="238">
        <f>O273*H273</f>
        <v>0</v>
      </c>
      <c r="Q273" s="238">
        <v>0</v>
      </c>
      <c r="R273" s="238">
        <f>Q273*H273</f>
        <v>0</v>
      </c>
      <c r="S273" s="238">
        <v>0</v>
      </c>
      <c r="T273" s="239">
        <f>S273*H273</f>
        <v>0</v>
      </c>
      <c r="U273" s="38"/>
      <c r="V273" s="38"/>
      <c r="W273" s="38"/>
      <c r="X273" s="38"/>
      <c r="Y273" s="38"/>
      <c r="Z273" s="38"/>
      <c r="AA273" s="38"/>
      <c r="AB273" s="38"/>
      <c r="AC273" s="38"/>
      <c r="AD273" s="38"/>
      <c r="AE273" s="38"/>
      <c r="AR273" s="240" t="s">
        <v>113</v>
      </c>
      <c r="AT273" s="240" t="s">
        <v>199</v>
      </c>
      <c r="AU273" s="240" t="s">
        <v>89</v>
      </c>
      <c r="AY273" s="17" t="s">
        <v>196</v>
      </c>
      <c r="BE273" s="241">
        <f>IF(N273="základní",J273,0)</f>
        <v>0</v>
      </c>
      <c r="BF273" s="241">
        <f>IF(N273="snížená",J273,0)</f>
        <v>0</v>
      </c>
      <c r="BG273" s="241">
        <f>IF(N273="zákl. přenesená",J273,0)</f>
        <v>0</v>
      </c>
      <c r="BH273" s="241">
        <f>IF(N273="sníž. přenesená",J273,0)</f>
        <v>0</v>
      </c>
      <c r="BI273" s="241">
        <f>IF(N273="nulová",J273,0)</f>
        <v>0</v>
      </c>
      <c r="BJ273" s="17" t="s">
        <v>87</v>
      </c>
      <c r="BK273" s="241">
        <f>ROUND(I273*H273,2)</f>
        <v>0</v>
      </c>
      <c r="BL273" s="17" t="s">
        <v>113</v>
      </c>
      <c r="BM273" s="240" t="s">
        <v>770</v>
      </c>
    </row>
    <row r="274" s="2" customFormat="1">
      <c r="A274" s="38"/>
      <c r="B274" s="39"/>
      <c r="C274" s="40"/>
      <c r="D274" s="242" t="s">
        <v>205</v>
      </c>
      <c r="E274" s="40"/>
      <c r="F274" s="243" t="s">
        <v>771</v>
      </c>
      <c r="G274" s="40"/>
      <c r="H274" s="40"/>
      <c r="I274" s="244"/>
      <c r="J274" s="40"/>
      <c r="K274" s="40"/>
      <c r="L274" s="44"/>
      <c r="M274" s="245"/>
      <c r="N274" s="246"/>
      <c r="O274" s="91"/>
      <c r="P274" s="91"/>
      <c r="Q274" s="91"/>
      <c r="R274" s="91"/>
      <c r="S274" s="91"/>
      <c r="T274" s="92"/>
      <c r="U274" s="38"/>
      <c r="V274" s="38"/>
      <c r="W274" s="38"/>
      <c r="X274" s="38"/>
      <c r="Y274" s="38"/>
      <c r="Z274" s="38"/>
      <c r="AA274" s="38"/>
      <c r="AB274" s="38"/>
      <c r="AC274" s="38"/>
      <c r="AD274" s="38"/>
      <c r="AE274" s="38"/>
      <c r="AT274" s="17" t="s">
        <v>205</v>
      </c>
      <c r="AU274" s="17" t="s">
        <v>89</v>
      </c>
    </row>
    <row r="275" s="13" customFormat="1">
      <c r="A275" s="13"/>
      <c r="B275" s="252"/>
      <c r="C275" s="253"/>
      <c r="D275" s="242" t="s">
        <v>254</v>
      </c>
      <c r="E275" s="254" t="s">
        <v>1</v>
      </c>
      <c r="F275" s="255" t="s">
        <v>772</v>
      </c>
      <c r="G275" s="253"/>
      <c r="H275" s="256">
        <v>5.2000000000000002</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254</v>
      </c>
      <c r="AU275" s="262" t="s">
        <v>89</v>
      </c>
      <c r="AV275" s="13" t="s">
        <v>89</v>
      </c>
      <c r="AW275" s="13" t="s">
        <v>35</v>
      </c>
      <c r="AX275" s="13" t="s">
        <v>80</v>
      </c>
      <c r="AY275" s="262" t="s">
        <v>196</v>
      </c>
    </row>
    <row r="276" s="14" customFormat="1">
      <c r="A276" s="14"/>
      <c r="B276" s="263"/>
      <c r="C276" s="264"/>
      <c r="D276" s="242" t="s">
        <v>254</v>
      </c>
      <c r="E276" s="265" t="s">
        <v>1</v>
      </c>
      <c r="F276" s="266" t="s">
        <v>445</v>
      </c>
      <c r="G276" s="264"/>
      <c r="H276" s="267">
        <v>5.2000000000000002</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254</v>
      </c>
      <c r="AU276" s="273" t="s">
        <v>89</v>
      </c>
      <c r="AV276" s="14" t="s">
        <v>100</v>
      </c>
      <c r="AW276" s="14" t="s">
        <v>35</v>
      </c>
      <c r="AX276" s="14" t="s">
        <v>87</v>
      </c>
      <c r="AY276" s="273" t="s">
        <v>196</v>
      </c>
    </row>
    <row r="277" s="12" customFormat="1" ht="22.8" customHeight="1">
      <c r="A277" s="12"/>
      <c r="B277" s="212"/>
      <c r="C277" s="213"/>
      <c r="D277" s="214" t="s">
        <v>79</v>
      </c>
      <c r="E277" s="226" t="s">
        <v>223</v>
      </c>
      <c r="F277" s="226" t="s">
        <v>773</v>
      </c>
      <c r="G277" s="213"/>
      <c r="H277" s="213"/>
      <c r="I277" s="216"/>
      <c r="J277" s="227">
        <f>BK277</f>
        <v>0</v>
      </c>
      <c r="K277" s="213"/>
      <c r="L277" s="218"/>
      <c r="M277" s="219"/>
      <c r="N277" s="220"/>
      <c r="O277" s="220"/>
      <c r="P277" s="221">
        <f>SUM(P278:P481)</f>
        <v>0</v>
      </c>
      <c r="Q277" s="220"/>
      <c r="R277" s="221">
        <f>SUM(R278:R481)</f>
        <v>129.56609151999999</v>
      </c>
      <c r="S277" s="220"/>
      <c r="T277" s="222">
        <f>SUM(T278:T481)</f>
        <v>0</v>
      </c>
      <c r="U277" s="12"/>
      <c r="V277" s="12"/>
      <c r="W277" s="12"/>
      <c r="X277" s="12"/>
      <c r="Y277" s="12"/>
      <c r="Z277" s="12"/>
      <c r="AA277" s="12"/>
      <c r="AB277" s="12"/>
      <c r="AC277" s="12"/>
      <c r="AD277" s="12"/>
      <c r="AE277" s="12"/>
      <c r="AR277" s="223" t="s">
        <v>87</v>
      </c>
      <c r="AT277" s="224" t="s">
        <v>79</v>
      </c>
      <c r="AU277" s="224" t="s">
        <v>87</v>
      </c>
      <c r="AY277" s="223" t="s">
        <v>196</v>
      </c>
      <c r="BK277" s="225">
        <f>SUM(BK278:BK481)</f>
        <v>0</v>
      </c>
    </row>
    <row r="278" s="2" customFormat="1" ht="21.75" customHeight="1">
      <c r="A278" s="38"/>
      <c r="B278" s="39"/>
      <c r="C278" s="228" t="s">
        <v>488</v>
      </c>
      <c r="D278" s="228" t="s">
        <v>199</v>
      </c>
      <c r="E278" s="229" t="s">
        <v>774</v>
      </c>
      <c r="F278" s="230" t="s">
        <v>775</v>
      </c>
      <c r="G278" s="231" t="s">
        <v>251</v>
      </c>
      <c r="H278" s="232">
        <v>143.19999999999999</v>
      </c>
      <c r="I278" s="233"/>
      <c r="J278" s="234">
        <f>ROUND(I278*H278,2)</f>
        <v>0</v>
      </c>
      <c r="K278" s="235"/>
      <c r="L278" s="44"/>
      <c r="M278" s="236" t="s">
        <v>1</v>
      </c>
      <c r="N278" s="237" t="s">
        <v>45</v>
      </c>
      <c r="O278" s="91"/>
      <c r="P278" s="238">
        <f>O278*H278</f>
        <v>0</v>
      </c>
      <c r="Q278" s="238">
        <v>0.0043800000000000002</v>
      </c>
      <c r="R278" s="238">
        <f>Q278*H278</f>
        <v>0.627216</v>
      </c>
      <c r="S278" s="238">
        <v>0</v>
      </c>
      <c r="T278" s="239">
        <f>S278*H278</f>
        <v>0</v>
      </c>
      <c r="U278" s="38"/>
      <c r="V278" s="38"/>
      <c r="W278" s="38"/>
      <c r="X278" s="38"/>
      <c r="Y278" s="38"/>
      <c r="Z278" s="38"/>
      <c r="AA278" s="38"/>
      <c r="AB278" s="38"/>
      <c r="AC278" s="38"/>
      <c r="AD278" s="38"/>
      <c r="AE278" s="38"/>
      <c r="AR278" s="240" t="s">
        <v>113</v>
      </c>
      <c r="AT278" s="240" t="s">
        <v>199</v>
      </c>
      <c r="AU278" s="240" t="s">
        <v>89</v>
      </c>
      <c r="AY278" s="17" t="s">
        <v>196</v>
      </c>
      <c r="BE278" s="241">
        <f>IF(N278="základní",J278,0)</f>
        <v>0</v>
      </c>
      <c r="BF278" s="241">
        <f>IF(N278="snížená",J278,0)</f>
        <v>0</v>
      </c>
      <c r="BG278" s="241">
        <f>IF(N278="zákl. přenesená",J278,0)</f>
        <v>0</v>
      </c>
      <c r="BH278" s="241">
        <f>IF(N278="sníž. přenesená",J278,0)</f>
        <v>0</v>
      </c>
      <c r="BI278" s="241">
        <f>IF(N278="nulová",J278,0)</f>
        <v>0</v>
      </c>
      <c r="BJ278" s="17" t="s">
        <v>87</v>
      </c>
      <c r="BK278" s="241">
        <f>ROUND(I278*H278,2)</f>
        <v>0</v>
      </c>
      <c r="BL278" s="17" t="s">
        <v>113</v>
      </c>
      <c r="BM278" s="240" t="s">
        <v>776</v>
      </c>
    </row>
    <row r="279" s="2" customFormat="1">
      <c r="A279" s="38"/>
      <c r="B279" s="39"/>
      <c r="C279" s="40"/>
      <c r="D279" s="242" t="s">
        <v>205</v>
      </c>
      <c r="E279" s="40"/>
      <c r="F279" s="243" t="s">
        <v>777</v>
      </c>
      <c r="G279" s="40"/>
      <c r="H279" s="40"/>
      <c r="I279" s="244"/>
      <c r="J279" s="40"/>
      <c r="K279" s="40"/>
      <c r="L279" s="44"/>
      <c r="M279" s="245"/>
      <c r="N279" s="246"/>
      <c r="O279" s="91"/>
      <c r="P279" s="91"/>
      <c r="Q279" s="91"/>
      <c r="R279" s="91"/>
      <c r="S279" s="91"/>
      <c r="T279" s="92"/>
      <c r="U279" s="38"/>
      <c r="V279" s="38"/>
      <c r="W279" s="38"/>
      <c r="X279" s="38"/>
      <c r="Y279" s="38"/>
      <c r="Z279" s="38"/>
      <c r="AA279" s="38"/>
      <c r="AB279" s="38"/>
      <c r="AC279" s="38"/>
      <c r="AD279" s="38"/>
      <c r="AE279" s="38"/>
      <c r="AT279" s="17" t="s">
        <v>205</v>
      </c>
      <c r="AU279" s="17" t="s">
        <v>89</v>
      </c>
    </row>
    <row r="280" s="13" customFormat="1">
      <c r="A280" s="13"/>
      <c r="B280" s="252"/>
      <c r="C280" s="253"/>
      <c r="D280" s="242" t="s">
        <v>254</v>
      </c>
      <c r="E280" s="254" t="s">
        <v>1</v>
      </c>
      <c r="F280" s="255" t="s">
        <v>561</v>
      </c>
      <c r="G280" s="253"/>
      <c r="H280" s="256">
        <v>38</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254</v>
      </c>
      <c r="AU280" s="262" t="s">
        <v>89</v>
      </c>
      <c r="AV280" s="13" t="s">
        <v>89</v>
      </c>
      <c r="AW280" s="13" t="s">
        <v>35</v>
      </c>
      <c r="AX280" s="13" t="s">
        <v>80</v>
      </c>
      <c r="AY280" s="262" t="s">
        <v>196</v>
      </c>
    </row>
    <row r="281" s="14" customFormat="1">
      <c r="A281" s="14"/>
      <c r="B281" s="263"/>
      <c r="C281" s="264"/>
      <c r="D281" s="242" t="s">
        <v>254</v>
      </c>
      <c r="E281" s="265" t="s">
        <v>1</v>
      </c>
      <c r="F281" s="266" t="s">
        <v>299</v>
      </c>
      <c r="G281" s="264"/>
      <c r="H281" s="267">
        <v>38</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254</v>
      </c>
      <c r="AU281" s="273" t="s">
        <v>89</v>
      </c>
      <c r="AV281" s="14" t="s">
        <v>100</v>
      </c>
      <c r="AW281" s="14" t="s">
        <v>35</v>
      </c>
      <c r="AX281" s="14" t="s">
        <v>80</v>
      </c>
      <c r="AY281" s="273" t="s">
        <v>196</v>
      </c>
    </row>
    <row r="282" s="13" customFormat="1">
      <c r="A282" s="13"/>
      <c r="B282" s="252"/>
      <c r="C282" s="253"/>
      <c r="D282" s="242" t="s">
        <v>254</v>
      </c>
      <c r="E282" s="254" t="s">
        <v>1</v>
      </c>
      <c r="F282" s="255" t="s">
        <v>778</v>
      </c>
      <c r="G282" s="253"/>
      <c r="H282" s="256">
        <v>36.799999999999997</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254</v>
      </c>
      <c r="AU282" s="262" t="s">
        <v>89</v>
      </c>
      <c r="AV282" s="13" t="s">
        <v>89</v>
      </c>
      <c r="AW282" s="13" t="s">
        <v>35</v>
      </c>
      <c r="AX282" s="13" t="s">
        <v>80</v>
      </c>
      <c r="AY282" s="262" t="s">
        <v>196</v>
      </c>
    </row>
    <row r="283" s="14" customFormat="1">
      <c r="A283" s="14"/>
      <c r="B283" s="263"/>
      <c r="C283" s="264"/>
      <c r="D283" s="242" t="s">
        <v>254</v>
      </c>
      <c r="E283" s="265" t="s">
        <v>1</v>
      </c>
      <c r="F283" s="266" t="s">
        <v>779</v>
      </c>
      <c r="G283" s="264"/>
      <c r="H283" s="267">
        <v>36.799999999999997</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254</v>
      </c>
      <c r="AU283" s="273" t="s">
        <v>89</v>
      </c>
      <c r="AV283" s="14" t="s">
        <v>100</v>
      </c>
      <c r="AW283" s="14" t="s">
        <v>35</v>
      </c>
      <c r="AX283" s="14" t="s">
        <v>80</v>
      </c>
      <c r="AY283" s="273" t="s">
        <v>196</v>
      </c>
    </row>
    <row r="284" s="13" customFormat="1">
      <c r="A284" s="13"/>
      <c r="B284" s="252"/>
      <c r="C284" s="253"/>
      <c r="D284" s="242" t="s">
        <v>254</v>
      </c>
      <c r="E284" s="254" t="s">
        <v>1</v>
      </c>
      <c r="F284" s="255" t="s">
        <v>780</v>
      </c>
      <c r="G284" s="253"/>
      <c r="H284" s="256">
        <v>24.399999999999999</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254</v>
      </c>
      <c r="AU284" s="262" t="s">
        <v>89</v>
      </c>
      <c r="AV284" s="13" t="s">
        <v>89</v>
      </c>
      <c r="AW284" s="13" t="s">
        <v>35</v>
      </c>
      <c r="AX284" s="13" t="s">
        <v>80</v>
      </c>
      <c r="AY284" s="262" t="s">
        <v>196</v>
      </c>
    </row>
    <row r="285" s="14" customFormat="1">
      <c r="A285" s="14"/>
      <c r="B285" s="263"/>
      <c r="C285" s="264"/>
      <c r="D285" s="242" t="s">
        <v>254</v>
      </c>
      <c r="E285" s="265" t="s">
        <v>1</v>
      </c>
      <c r="F285" s="266" t="s">
        <v>781</v>
      </c>
      <c r="G285" s="264"/>
      <c r="H285" s="267">
        <v>24.399999999999999</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254</v>
      </c>
      <c r="AU285" s="273" t="s">
        <v>89</v>
      </c>
      <c r="AV285" s="14" t="s">
        <v>100</v>
      </c>
      <c r="AW285" s="14" t="s">
        <v>35</v>
      </c>
      <c r="AX285" s="14" t="s">
        <v>80</v>
      </c>
      <c r="AY285" s="273" t="s">
        <v>196</v>
      </c>
    </row>
    <row r="286" s="13" customFormat="1">
      <c r="A286" s="13"/>
      <c r="B286" s="252"/>
      <c r="C286" s="253"/>
      <c r="D286" s="242" t="s">
        <v>254</v>
      </c>
      <c r="E286" s="254" t="s">
        <v>1</v>
      </c>
      <c r="F286" s="255" t="s">
        <v>782</v>
      </c>
      <c r="G286" s="253"/>
      <c r="H286" s="256">
        <v>44</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254</v>
      </c>
      <c r="AU286" s="262" t="s">
        <v>89</v>
      </c>
      <c r="AV286" s="13" t="s">
        <v>89</v>
      </c>
      <c r="AW286" s="13" t="s">
        <v>35</v>
      </c>
      <c r="AX286" s="13" t="s">
        <v>80</v>
      </c>
      <c r="AY286" s="262" t="s">
        <v>196</v>
      </c>
    </row>
    <row r="287" s="14" customFormat="1">
      <c r="A287" s="14"/>
      <c r="B287" s="263"/>
      <c r="C287" s="264"/>
      <c r="D287" s="242" t="s">
        <v>254</v>
      </c>
      <c r="E287" s="265" t="s">
        <v>1</v>
      </c>
      <c r="F287" s="266" t="s">
        <v>284</v>
      </c>
      <c r="G287" s="264"/>
      <c r="H287" s="267">
        <v>44</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254</v>
      </c>
      <c r="AU287" s="273" t="s">
        <v>89</v>
      </c>
      <c r="AV287" s="14" t="s">
        <v>100</v>
      </c>
      <c r="AW287" s="14" t="s">
        <v>35</v>
      </c>
      <c r="AX287" s="14" t="s">
        <v>80</v>
      </c>
      <c r="AY287" s="273" t="s">
        <v>196</v>
      </c>
    </row>
    <row r="288" s="15" customFormat="1">
      <c r="A288" s="15"/>
      <c r="B288" s="274"/>
      <c r="C288" s="275"/>
      <c r="D288" s="242" t="s">
        <v>254</v>
      </c>
      <c r="E288" s="276" t="s">
        <v>1</v>
      </c>
      <c r="F288" s="277" t="s">
        <v>267</v>
      </c>
      <c r="G288" s="275"/>
      <c r="H288" s="278">
        <v>143.19999999999999</v>
      </c>
      <c r="I288" s="279"/>
      <c r="J288" s="275"/>
      <c r="K288" s="275"/>
      <c r="L288" s="280"/>
      <c r="M288" s="281"/>
      <c r="N288" s="282"/>
      <c r="O288" s="282"/>
      <c r="P288" s="282"/>
      <c r="Q288" s="282"/>
      <c r="R288" s="282"/>
      <c r="S288" s="282"/>
      <c r="T288" s="283"/>
      <c r="U288" s="15"/>
      <c r="V288" s="15"/>
      <c r="W288" s="15"/>
      <c r="X288" s="15"/>
      <c r="Y288" s="15"/>
      <c r="Z288" s="15"/>
      <c r="AA288" s="15"/>
      <c r="AB288" s="15"/>
      <c r="AC288" s="15"/>
      <c r="AD288" s="15"/>
      <c r="AE288" s="15"/>
      <c r="AT288" s="284" t="s">
        <v>254</v>
      </c>
      <c r="AU288" s="284" t="s">
        <v>89</v>
      </c>
      <c r="AV288" s="15" t="s">
        <v>113</v>
      </c>
      <c r="AW288" s="15" t="s">
        <v>35</v>
      </c>
      <c r="AX288" s="15" t="s">
        <v>87</v>
      </c>
      <c r="AY288" s="284" t="s">
        <v>196</v>
      </c>
    </row>
    <row r="289" s="2" customFormat="1" ht="21.75" customHeight="1">
      <c r="A289" s="38"/>
      <c r="B289" s="39"/>
      <c r="C289" s="228" t="s">
        <v>494</v>
      </c>
      <c r="D289" s="228" t="s">
        <v>199</v>
      </c>
      <c r="E289" s="229" t="s">
        <v>783</v>
      </c>
      <c r="F289" s="230" t="s">
        <v>784</v>
      </c>
      <c r="G289" s="231" t="s">
        <v>251</v>
      </c>
      <c r="H289" s="232">
        <v>143.19999999999999</v>
      </c>
      <c r="I289" s="233"/>
      <c r="J289" s="234">
        <f>ROUND(I289*H289,2)</f>
        <v>0</v>
      </c>
      <c r="K289" s="235"/>
      <c r="L289" s="44"/>
      <c r="M289" s="236" t="s">
        <v>1</v>
      </c>
      <c r="N289" s="237" t="s">
        <v>45</v>
      </c>
      <c r="O289" s="91"/>
      <c r="P289" s="238">
        <f>O289*H289</f>
        <v>0</v>
      </c>
      <c r="Q289" s="238">
        <v>0.0030000000000000001</v>
      </c>
      <c r="R289" s="238">
        <f>Q289*H289</f>
        <v>0.42959999999999998</v>
      </c>
      <c r="S289" s="238">
        <v>0</v>
      </c>
      <c r="T289" s="239">
        <f>S289*H289</f>
        <v>0</v>
      </c>
      <c r="U289" s="38"/>
      <c r="V289" s="38"/>
      <c r="W289" s="38"/>
      <c r="X289" s="38"/>
      <c r="Y289" s="38"/>
      <c r="Z289" s="38"/>
      <c r="AA289" s="38"/>
      <c r="AB289" s="38"/>
      <c r="AC289" s="38"/>
      <c r="AD289" s="38"/>
      <c r="AE289" s="38"/>
      <c r="AR289" s="240" t="s">
        <v>113</v>
      </c>
      <c r="AT289" s="240" t="s">
        <v>199</v>
      </c>
      <c r="AU289" s="240" t="s">
        <v>89</v>
      </c>
      <c r="AY289" s="17" t="s">
        <v>196</v>
      </c>
      <c r="BE289" s="241">
        <f>IF(N289="základní",J289,0)</f>
        <v>0</v>
      </c>
      <c r="BF289" s="241">
        <f>IF(N289="snížená",J289,0)</f>
        <v>0</v>
      </c>
      <c r="BG289" s="241">
        <f>IF(N289="zákl. přenesená",J289,0)</f>
        <v>0</v>
      </c>
      <c r="BH289" s="241">
        <f>IF(N289="sníž. přenesená",J289,0)</f>
        <v>0</v>
      </c>
      <c r="BI289" s="241">
        <f>IF(N289="nulová",J289,0)</f>
        <v>0</v>
      </c>
      <c r="BJ289" s="17" t="s">
        <v>87</v>
      </c>
      <c r="BK289" s="241">
        <f>ROUND(I289*H289,2)</f>
        <v>0</v>
      </c>
      <c r="BL289" s="17" t="s">
        <v>113</v>
      </c>
      <c r="BM289" s="240" t="s">
        <v>785</v>
      </c>
    </row>
    <row r="290" s="2" customFormat="1">
      <c r="A290" s="38"/>
      <c r="B290" s="39"/>
      <c r="C290" s="40"/>
      <c r="D290" s="242" t="s">
        <v>205</v>
      </c>
      <c r="E290" s="40"/>
      <c r="F290" s="243" t="s">
        <v>786</v>
      </c>
      <c r="G290" s="40"/>
      <c r="H290" s="40"/>
      <c r="I290" s="244"/>
      <c r="J290" s="40"/>
      <c r="K290" s="40"/>
      <c r="L290" s="44"/>
      <c r="M290" s="245"/>
      <c r="N290" s="246"/>
      <c r="O290" s="91"/>
      <c r="P290" s="91"/>
      <c r="Q290" s="91"/>
      <c r="R290" s="91"/>
      <c r="S290" s="91"/>
      <c r="T290" s="92"/>
      <c r="U290" s="38"/>
      <c r="V290" s="38"/>
      <c r="W290" s="38"/>
      <c r="X290" s="38"/>
      <c r="Y290" s="38"/>
      <c r="Z290" s="38"/>
      <c r="AA290" s="38"/>
      <c r="AB290" s="38"/>
      <c r="AC290" s="38"/>
      <c r="AD290" s="38"/>
      <c r="AE290" s="38"/>
      <c r="AT290" s="17" t="s">
        <v>205</v>
      </c>
      <c r="AU290" s="17" t="s">
        <v>89</v>
      </c>
    </row>
    <row r="291" s="13" customFormat="1">
      <c r="A291" s="13"/>
      <c r="B291" s="252"/>
      <c r="C291" s="253"/>
      <c r="D291" s="242" t="s">
        <v>254</v>
      </c>
      <c r="E291" s="254" t="s">
        <v>1</v>
      </c>
      <c r="F291" s="255" t="s">
        <v>561</v>
      </c>
      <c r="G291" s="253"/>
      <c r="H291" s="256">
        <v>38</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299</v>
      </c>
      <c r="G292" s="264"/>
      <c r="H292" s="267">
        <v>38</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3" customFormat="1">
      <c r="A293" s="13"/>
      <c r="B293" s="252"/>
      <c r="C293" s="253"/>
      <c r="D293" s="242" t="s">
        <v>254</v>
      </c>
      <c r="E293" s="254" t="s">
        <v>1</v>
      </c>
      <c r="F293" s="255" t="s">
        <v>778</v>
      </c>
      <c r="G293" s="253"/>
      <c r="H293" s="256">
        <v>36.799999999999997</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319</v>
      </c>
      <c r="G294" s="264"/>
      <c r="H294" s="267">
        <v>36.799999999999997</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3" customFormat="1">
      <c r="A295" s="13"/>
      <c r="B295" s="252"/>
      <c r="C295" s="253"/>
      <c r="D295" s="242" t="s">
        <v>254</v>
      </c>
      <c r="E295" s="254" t="s">
        <v>1</v>
      </c>
      <c r="F295" s="255" t="s">
        <v>780</v>
      </c>
      <c r="G295" s="253"/>
      <c r="H295" s="256">
        <v>24.399999999999999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262</v>
      </c>
      <c r="G296" s="264"/>
      <c r="H296" s="267">
        <v>24.399999999999999</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80</v>
      </c>
      <c r="AY296" s="273" t="s">
        <v>196</v>
      </c>
    </row>
    <row r="297" s="13" customFormat="1">
      <c r="A297" s="13"/>
      <c r="B297" s="252"/>
      <c r="C297" s="253"/>
      <c r="D297" s="242" t="s">
        <v>254</v>
      </c>
      <c r="E297" s="254" t="s">
        <v>1</v>
      </c>
      <c r="F297" s="255" t="s">
        <v>782</v>
      </c>
      <c r="G297" s="253"/>
      <c r="H297" s="256">
        <v>44</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254</v>
      </c>
      <c r="AU297" s="262" t="s">
        <v>89</v>
      </c>
      <c r="AV297" s="13" t="s">
        <v>89</v>
      </c>
      <c r="AW297" s="13" t="s">
        <v>35</v>
      </c>
      <c r="AX297" s="13" t="s">
        <v>80</v>
      </c>
      <c r="AY297" s="262" t="s">
        <v>196</v>
      </c>
    </row>
    <row r="298" s="14" customFormat="1">
      <c r="A298" s="14"/>
      <c r="B298" s="263"/>
      <c r="C298" s="264"/>
      <c r="D298" s="242" t="s">
        <v>254</v>
      </c>
      <c r="E298" s="265" t="s">
        <v>1</v>
      </c>
      <c r="F298" s="266" t="s">
        <v>264</v>
      </c>
      <c r="G298" s="264"/>
      <c r="H298" s="267">
        <v>44</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254</v>
      </c>
      <c r="AU298" s="273" t="s">
        <v>89</v>
      </c>
      <c r="AV298" s="14" t="s">
        <v>100</v>
      </c>
      <c r="AW298" s="14" t="s">
        <v>35</v>
      </c>
      <c r="AX298" s="14" t="s">
        <v>80</v>
      </c>
      <c r="AY298" s="273" t="s">
        <v>196</v>
      </c>
    </row>
    <row r="299" s="15" customFormat="1">
      <c r="A299" s="15"/>
      <c r="B299" s="274"/>
      <c r="C299" s="275"/>
      <c r="D299" s="242" t="s">
        <v>254</v>
      </c>
      <c r="E299" s="276" t="s">
        <v>1</v>
      </c>
      <c r="F299" s="277" t="s">
        <v>267</v>
      </c>
      <c r="G299" s="275"/>
      <c r="H299" s="278">
        <v>143.19999999999999</v>
      </c>
      <c r="I299" s="279"/>
      <c r="J299" s="275"/>
      <c r="K299" s="275"/>
      <c r="L299" s="280"/>
      <c r="M299" s="281"/>
      <c r="N299" s="282"/>
      <c r="O299" s="282"/>
      <c r="P299" s="282"/>
      <c r="Q299" s="282"/>
      <c r="R299" s="282"/>
      <c r="S299" s="282"/>
      <c r="T299" s="283"/>
      <c r="U299" s="15"/>
      <c r="V299" s="15"/>
      <c r="W299" s="15"/>
      <c r="X299" s="15"/>
      <c r="Y299" s="15"/>
      <c r="Z299" s="15"/>
      <c r="AA299" s="15"/>
      <c r="AB299" s="15"/>
      <c r="AC299" s="15"/>
      <c r="AD299" s="15"/>
      <c r="AE299" s="15"/>
      <c r="AT299" s="284" t="s">
        <v>254</v>
      </c>
      <c r="AU299" s="284" t="s">
        <v>89</v>
      </c>
      <c r="AV299" s="15" t="s">
        <v>113</v>
      </c>
      <c r="AW299" s="15" t="s">
        <v>35</v>
      </c>
      <c r="AX299" s="15" t="s">
        <v>87</v>
      </c>
      <c r="AY299" s="284" t="s">
        <v>196</v>
      </c>
    </row>
    <row r="300" s="2" customFormat="1" ht="21.75" customHeight="1">
      <c r="A300" s="38"/>
      <c r="B300" s="39"/>
      <c r="C300" s="228" t="s">
        <v>787</v>
      </c>
      <c r="D300" s="228" t="s">
        <v>199</v>
      </c>
      <c r="E300" s="229" t="s">
        <v>788</v>
      </c>
      <c r="F300" s="230" t="s">
        <v>789</v>
      </c>
      <c r="G300" s="231" t="s">
        <v>251</v>
      </c>
      <c r="H300" s="232">
        <v>56.929000000000002</v>
      </c>
      <c r="I300" s="233"/>
      <c r="J300" s="234">
        <f>ROUND(I300*H300,2)</f>
        <v>0</v>
      </c>
      <c r="K300" s="235"/>
      <c r="L300" s="44"/>
      <c r="M300" s="236" t="s">
        <v>1</v>
      </c>
      <c r="N300" s="237" t="s">
        <v>45</v>
      </c>
      <c r="O300" s="91"/>
      <c r="P300" s="238">
        <f>O300*H300</f>
        <v>0</v>
      </c>
      <c r="Q300" s="238">
        <v>0.0043800000000000002</v>
      </c>
      <c r="R300" s="238">
        <f>Q300*H300</f>
        <v>0.24934902000000003</v>
      </c>
      <c r="S300" s="238">
        <v>0</v>
      </c>
      <c r="T300" s="239">
        <f>S300*H300</f>
        <v>0</v>
      </c>
      <c r="U300" s="38"/>
      <c r="V300" s="38"/>
      <c r="W300" s="38"/>
      <c r="X300" s="38"/>
      <c r="Y300" s="38"/>
      <c r="Z300" s="38"/>
      <c r="AA300" s="38"/>
      <c r="AB300" s="38"/>
      <c r="AC300" s="38"/>
      <c r="AD300" s="38"/>
      <c r="AE300" s="38"/>
      <c r="AR300" s="240" t="s">
        <v>113</v>
      </c>
      <c r="AT300" s="240" t="s">
        <v>199</v>
      </c>
      <c r="AU300" s="240" t="s">
        <v>89</v>
      </c>
      <c r="AY300" s="17" t="s">
        <v>196</v>
      </c>
      <c r="BE300" s="241">
        <f>IF(N300="základní",J300,0)</f>
        <v>0</v>
      </c>
      <c r="BF300" s="241">
        <f>IF(N300="snížená",J300,0)</f>
        <v>0</v>
      </c>
      <c r="BG300" s="241">
        <f>IF(N300="zákl. přenesená",J300,0)</f>
        <v>0</v>
      </c>
      <c r="BH300" s="241">
        <f>IF(N300="sníž. přenesená",J300,0)</f>
        <v>0</v>
      </c>
      <c r="BI300" s="241">
        <f>IF(N300="nulová",J300,0)</f>
        <v>0</v>
      </c>
      <c r="BJ300" s="17" t="s">
        <v>87</v>
      </c>
      <c r="BK300" s="241">
        <f>ROUND(I300*H300,2)</f>
        <v>0</v>
      </c>
      <c r="BL300" s="17" t="s">
        <v>113</v>
      </c>
      <c r="BM300" s="240" t="s">
        <v>790</v>
      </c>
    </row>
    <row r="301" s="2" customFormat="1">
      <c r="A301" s="38"/>
      <c r="B301" s="39"/>
      <c r="C301" s="40"/>
      <c r="D301" s="242" t="s">
        <v>205</v>
      </c>
      <c r="E301" s="40"/>
      <c r="F301" s="243" t="s">
        <v>791</v>
      </c>
      <c r="G301" s="40"/>
      <c r="H301" s="40"/>
      <c r="I301" s="244"/>
      <c r="J301" s="40"/>
      <c r="K301" s="40"/>
      <c r="L301" s="44"/>
      <c r="M301" s="245"/>
      <c r="N301" s="246"/>
      <c r="O301" s="91"/>
      <c r="P301" s="91"/>
      <c r="Q301" s="91"/>
      <c r="R301" s="91"/>
      <c r="S301" s="91"/>
      <c r="T301" s="92"/>
      <c r="U301" s="38"/>
      <c r="V301" s="38"/>
      <c r="W301" s="38"/>
      <c r="X301" s="38"/>
      <c r="Y301" s="38"/>
      <c r="Z301" s="38"/>
      <c r="AA301" s="38"/>
      <c r="AB301" s="38"/>
      <c r="AC301" s="38"/>
      <c r="AD301" s="38"/>
      <c r="AE301" s="38"/>
      <c r="AT301" s="17" t="s">
        <v>205</v>
      </c>
      <c r="AU301" s="17" t="s">
        <v>89</v>
      </c>
    </row>
    <row r="302" s="13" customFormat="1">
      <c r="A302" s="13"/>
      <c r="B302" s="252"/>
      <c r="C302" s="253"/>
      <c r="D302" s="242" t="s">
        <v>254</v>
      </c>
      <c r="E302" s="254" t="s">
        <v>1</v>
      </c>
      <c r="F302" s="255" t="s">
        <v>792</v>
      </c>
      <c r="G302" s="253"/>
      <c r="H302" s="256">
        <v>16.298999999999999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254</v>
      </c>
      <c r="AU302" s="262" t="s">
        <v>89</v>
      </c>
      <c r="AV302" s="13" t="s">
        <v>89</v>
      </c>
      <c r="AW302" s="13" t="s">
        <v>35</v>
      </c>
      <c r="AX302" s="13" t="s">
        <v>80</v>
      </c>
      <c r="AY302" s="262" t="s">
        <v>196</v>
      </c>
    </row>
    <row r="303" s="14" customFormat="1">
      <c r="A303" s="14"/>
      <c r="B303" s="263"/>
      <c r="C303" s="264"/>
      <c r="D303" s="242" t="s">
        <v>254</v>
      </c>
      <c r="E303" s="265" t="s">
        <v>1</v>
      </c>
      <c r="F303" s="266" t="s">
        <v>299</v>
      </c>
      <c r="G303" s="264"/>
      <c r="H303" s="267">
        <v>16.298999999999999</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254</v>
      </c>
      <c r="AU303" s="273" t="s">
        <v>89</v>
      </c>
      <c r="AV303" s="14" t="s">
        <v>100</v>
      </c>
      <c r="AW303" s="14" t="s">
        <v>35</v>
      </c>
      <c r="AX303" s="14" t="s">
        <v>80</v>
      </c>
      <c r="AY303" s="273" t="s">
        <v>196</v>
      </c>
    </row>
    <row r="304" s="13" customFormat="1">
      <c r="A304" s="13"/>
      <c r="B304" s="252"/>
      <c r="C304" s="253"/>
      <c r="D304" s="242" t="s">
        <v>254</v>
      </c>
      <c r="E304" s="254" t="s">
        <v>1</v>
      </c>
      <c r="F304" s="255" t="s">
        <v>793</v>
      </c>
      <c r="G304" s="253"/>
      <c r="H304" s="256">
        <v>11.279999999999999</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254</v>
      </c>
      <c r="AU304" s="262" t="s">
        <v>89</v>
      </c>
      <c r="AV304" s="13" t="s">
        <v>89</v>
      </c>
      <c r="AW304" s="13" t="s">
        <v>35</v>
      </c>
      <c r="AX304" s="13" t="s">
        <v>80</v>
      </c>
      <c r="AY304" s="262" t="s">
        <v>196</v>
      </c>
    </row>
    <row r="305" s="14" customFormat="1">
      <c r="A305" s="14"/>
      <c r="B305" s="263"/>
      <c r="C305" s="264"/>
      <c r="D305" s="242" t="s">
        <v>254</v>
      </c>
      <c r="E305" s="265" t="s">
        <v>1</v>
      </c>
      <c r="F305" s="266" t="s">
        <v>760</v>
      </c>
      <c r="G305" s="264"/>
      <c r="H305" s="267">
        <v>11.279999999999999</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254</v>
      </c>
      <c r="AU305" s="273" t="s">
        <v>89</v>
      </c>
      <c r="AV305" s="14" t="s">
        <v>100</v>
      </c>
      <c r="AW305" s="14" t="s">
        <v>35</v>
      </c>
      <c r="AX305" s="14" t="s">
        <v>80</v>
      </c>
      <c r="AY305" s="273" t="s">
        <v>196</v>
      </c>
    </row>
    <row r="306" s="13" customFormat="1">
      <c r="A306" s="13"/>
      <c r="B306" s="252"/>
      <c r="C306" s="253"/>
      <c r="D306" s="242" t="s">
        <v>254</v>
      </c>
      <c r="E306" s="254" t="s">
        <v>1</v>
      </c>
      <c r="F306" s="255" t="s">
        <v>794</v>
      </c>
      <c r="G306" s="253"/>
      <c r="H306" s="256">
        <v>4.2999999999999998</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254</v>
      </c>
      <c r="AU306" s="262" t="s">
        <v>89</v>
      </c>
      <c r="AV306" s="13" t="s">
        <v>89</v>
      </c>
      <c r="AW306" s="13" t="s">
        <v>35</v>
      </c>
      <c r="AX306" s="13" t="s">
        <v>80</v>
      </c>
      <c r="AY306" s="262" t="s">
        <v>196</v>
      </c>
    </row>
    <row r="307" s="14" customFormat="1">
      <c r="A307" s="14"/>
      <c r="B307" s="263"/>
      <c r="C307" s="264"/>
      <c r="D307" s="242" t="s">
        <v>254</v>
      </c>
      <c r="E307" s="265" t="s">
        <v>1</v>
      </c>
      <c r="F307" s="266" t="s">
        <v>513</v>
      </c>
      <c r="G307" s="264"/>
      <c r="H307" s="267">
        <v>4.2999999999999998</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254</v>
      </c>
      <c r="AU307" s="273" t="s">
        <v>89</v>
      </c>
      <c r="AV307" s="14" t="s">
        <v>100</v>
      </c>
      <c r="AW307" s="14" t="s">
        <v>35</v>
      </c>
      <c r="AX307" s="14" t="s">
        <v>80</v>
      </c>
      <c r="AY307" s="273" t="s">
        <v>196</v>
      </c>
    </row>
    <row r="308" s="13" customFormat="1">
      <c r="A308" s="13"/>
      <c r="B308" s="252"/>
      <c r="C308" s="253"/>
      <c r="D308" s="242" t="s">
        <v>254</v>
      </c>
      <c r="E308" s="254" t="s">
        <v>1</v>
      </c>
      <c r="F308" s="255" t="s">
        <v>795</v>
      </c>
      <c r="G308" s="253"/>
      <c r="H308" s="256">
        <v>25.050000000000001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254</v>
      </c>
      <c r="AU308" s="262" t="s">
        <v>89</v>
      </c>
      <c r="AV308" s="13" t="s">
        <v>89</v>
      </c>
      <c r="AW308" s="13" t="s">
        <v>35</v>
      </c>
      <c r="AX308" s="13" t="s">
        <v>80</v>
      </c>
      <c r="AY308" s="262" t="s">
        <v>196</v>
      </c>
    </row>
    <row r="309" s="14" customFormat="1">
      <c r="A309" s="14"/>
      <c r="B309" s="263"/>
      <c r="C309" s="264"/>
      <c r="D309" s="242" t="s">
        <v>254</v>
      </c>
      <c r="E309" s="265" t="s">
        <v>1</v>
      </c>
      <c r="F309" s="266" t="s">
        <v>284</v>
      </c>
      <c r="G309" s="264"/>
      <c r="H309" s="267">
        <v>25.050000000000001</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254</v>
      </c>
      <c r="AU309" s="273" t="s">
        <v>89</v>
      </c>
      <c r="AV309" s="14" t="s">
        <v>100</v>
      </c>
      <c r="AW309" s="14" t="s">
        <v>35</v>
      </c>
      <c r="AX309" s="14" t="s">
        <v>80</v>
      </c>
      <c r="AY309" s="273" t="s">
        <v>196</v>
      </c>
    </row>
    <row r="310" s="15" customFormat="1">
      <c r="A310" s="15"/>
      <c r="B310" s="274"/>
      <c r="C310" s="275"/>
      <c r="D310" s="242" t="s">
        <v>254</v>
      </c>
      <c r="E310" s="276" t="s">
        <v>1</v>
      </c>
      <c r="F310" s="277" t="s">
        <v>267</v>
      </c>
      <c r="G310" s="275"/>
      <c r="H310" s="278">
        <v>56.929000000000002</v>
      </c>
      <c r="I310" s="279"/>
      <c r="J310" s="275"/>
      <c r="K310" s="275"/>
      <c r="L310" s="280"/>
      <c r="M310" s="281"/>
      <c r="N310" s="282"/>
      <c r="O310" s="282"/>
      <c r="P310" s="282"/>
      <c r="Q310" s="282"/>
      <c r="R310" s="282"/>
      <c r="S310" s="282"/>
      <c r="T310" s="283"/>
      <c r="U310" s="15"/>
      <c r="V310" s="15"/>
      <c r="W310" s="15"/>
      <c r="X310" s="15"/>
      <c r="Y310" s="15"/>
      <c r="Z310" s="15"/>
      <c r="AA310" s="15"/>
      <c r="AB310" s="15"/>
      <c r="AC310" s="15"/>
      <c r="AD310" s="15"/>
      <c r="AE310" s="15"/>
      <c r="AT310" s="284" t="s">
        <v>254</v>
      </c>
      <c r="AU310" s="284" t="s">
        <v>89</v>
      </c>
      <c r="AV310" s="15" t="s">
        <v>113</v>
      </c>
      <c r="AW310" s="15" t="s">
        <v>35</v>
      </c>
      <c r="AX310" s="15" t="s">
        <v>87</v>
      </c>
      <c r="AY310" s="284" t="s">
        <v>196</v>
      </c>
    </row>
    <row r="311" s="2" customFormat="1" ht="21.75" customHeight="1">
      <c r="A311" s="38"/>
      <c r="B311" s="39"/>
      <c r="C311" s="228" t="s">
        <v>505</v>
      </c>
      <c r="D311" s="228" t="s">
        <v>199</v>
      </c>
      <c r="E311" s="229" t="s">
        <v>796</v>
      </c>
      <c r="F311" s="230" t="s">
        <v>797</v>
      </c>
      <c r="G311" s="231" t="s">
        <v>251</v>
      </c>
      <c r="H311" s="232">
        <v>56.929000000000002</v>
      </c>
      <c r="I311" s="233"/>
      <c r="J311" s="234">
        <f>ROUND(I311*H311,2)</f>
        <v>0</v>
      </c>
      <c r="K311" s="235"/>
      <c r="L311" s="44"/>
      <c r="M311" s="236" t="s">
        <v>1</v>
      </c>
      <c r="N311" s="237" t="s">
        <v>45</v>
      </c>
      <c r="O311" s="91"/>
      <c r="P311" s="238">
        <f>O311*H311</f>
        <v>0</v>
      </c>
      <c r="Q311" s="238">
        <v>0.0030000000000000001</v>
      </c>
      <c r="R311" s="238">
        <f>Q311*H311</f>
        <v>0.17078700000000002</v>
      </c>
      <c r="S311" s="238">
        <v>0</v>
      </c>
      <c r="T311" s="239">
        <f>S311*H311</f>
        <v>0</v>
      </c>
      <c r="U311" s="38"/>
      <c r="V311" s="38"/>
      <c r="W311" s="38"/>
      <c r="X311" s="38"/>
      <c r="Y311" s="38"/>
      <c r="Z311" s="38"/>
      <c r="AA311" s="38"/>
      <c r="AB311" s="38"/>
      <c r="AC311" s="38"/>
      <c r="AD311" s="38"/>
      <c r="AE311" s="38"/>
      <c r="AR311" s="240" t="s">
        <v>113</v>
      </c>
      <c r="AT311" s="240" t="s">
        <v>199</v>
      </c>
      <c r="AU311" s="240" t="s">
        <v>89</v>
      </c>
      <c r="AY311" s="17" t="s">
        <v>196</v>
      </c>
      <c r="BE311" s="241">
        <f>IF(N311="základní",J311,0)</f>
        <v>0</v>
      </c>
      <c r="BF311" s="241">
        <f>IF(N311="snížená",J311,0)</f>
        <v>0</v>
      </c>
      <c r="BG311" s="241">
        <f>IF(N311="zákl. přenesená",J311,0)</f>
        <v>0</v>
      </c>
      <c r="BH311" s="241">
        <f>IF(N311="sníž. přenesená",J311,0)</f>
        <v>0</v>
      </c>
      <c r="BI311" s="241">
        <f>IF(N311="nulová",J311,0)</f>
        <v>0</v>
      </c>
      <c r="BJ311" s="17" t="s">
        <v>87</v>
      </c>
      <c r="BK311" s="241">
        <f>ROUND(I311*H311,2)</f>
        <v>0</v>
      </c>
      <c r="BL311" s="17" t="s">
        <v>113</v>
      </c>
      <c r="BM311" s="240" t="s">
        <v>798</v>
      </c>
    </row>
    <row r="312" s="2" customFormat="1">
      <c r="A312" s="38"/>
      <c r="B312" s="39"/>
      <c r="C312" s="40"/>
      <c r="D312" s="242" t="s">
        <v>205</v>
      </c>
      <c r="E312" s="40"/>
      <c r="F312" s="243" t="s">
        <v>799</v>
      </c>
      <c r="G312" s="40"/>
      <c r="H312" s="40"/>
      <c r="I312" s="244"/>
      <c r="J312" s="40"/>
      <c r="K312" s="40"/>
      <c r="L312" s="44"/>
      <c r="M312" s="245"/>
      <c r="N312" s="246"/>
      <c r="O312" s="91"/>
      <c r="P312" s="91"/>
      <c r="Q312" s="91"/>
      <c r="R312" s="91"/>
      <c r="S312" s="91"/>
      <c r="T312" s="92"/>
      <c r="U312" s="38"/>
      <c r="V312" s="38"/>
      <c r="W312" s="38"/>
      <c r="X312" s="38"/>
      <c r="Y312" s="38"/>
      <c r="Z312" s="38"/>
      <c r="AA312" s="38"/>
      <c r="AB312" s="38"/>
      <c r="AC312" s="38"/>
      <c r="AD312" s="38"/>
      <c r="AE312" s="38"/>
      <c r="AT312" s="17" t="s">
        <v>205</v>
      </c>
      <c r="AU312" s="17" t="s">
        <v>89</v>
      </c>
    </row>
    <row r="313" s="13" customFormat="1">
      <c r="A313" s="13"/>
      <c r="B313" s="252"/>
      <c r="C313" s="253"/>
      <c r="D313" s="242" t="s">
        <v>254</v>
      </c>
      <c r="E313" s="254" t="s">
        <v>1</v>
      </c>
      <c r="F313" s="255" t="s">
        <v>800</v>
      </c>
      <c r="G313" s="253"/>
      <c r="H313" s="256">
        <v>16.298999999999999</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254</v>
      </c>
      <c r="AU313" s="262" t="s">
        <v>89</v>
      </c>
      <c r="AV313" s="13" t="s">
        <v>89</v>
      </c>
      <c r="AW313" s="13" t="s">
        <v>35</v>
      </c>
      <c r="AX313" s="13" t="s">
        <v>80</v>
      </c>
      <c r="AY313" s="262" t="s">
        <v>196</v>
      </c>
    </row>
    <row r="314" s="14" customFormat="1">
      <c r="A314" s="14"/>
      <c r="B314" s="263"/>
      <c r="C314" s="264"/>
      <c r="D314" s="242" t="s">
        <v>254</v>
      </c>
      <c r="E314" s="265" t="s">
        <v>1</v>
      </c>
      <c r="F314" s="266" t="s">
        <v>273</v>
      </c>
      <c r="G314" s="264"/>
      <c r="H314" s="267">
        <v>16.298999999999999</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254</v>
      </c>
      <c r="AU314" s="273" t="s">
        <v>89</v>
      </c>
      <c r="AV314" s="14" t="s">
        <v>100</v>
      </c>
      <c r="AW314" s="14" t="s">
        <v>35</v>
      </c>
      <c r="AX314" s="14" t="s">
        <v>80</v>
      </c>
      <c r="AY314" s="273" t="s">
        <v>196</v>
      </c>
    </row>
    <row r="315" s="13" customFormat="1">
      <c r="A315" s="13"/>
      <c r="B315" s="252"/>
      <c r="C315" s="253"/>
      <c r="D315" s="242" t="s">
        <v>254</v>
      </c>
      <c r="E315" s="254" t="s">
        <v>1</v>
      </c>
      <c r="F315" s="255" t="s">
        <v>793</v>
      </c>
      <c r="G315" s="253"/>
      <c r="H315" s="256">
        <v>11.279999999999999</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254</v>
      </c>
      <c r="AU315" s="262" t="s">
        <v>89</v>
      </c>
      <c r="AV315" s="13" t="s">
        <v>89</v>
      </c>
      <c r="AW315" s="13" t="s">
        <v>35</v>
      </c>
      <c r="AX315" s="13" t="s">
        <v>80</v>
      </c>
      <c r="AY315" s="262" t="s">
        <v>196</v>
      </c>
    </row>
    <row r="316" s="14" customFormat="1">
      <c r="A316" s="14"/>
      <c r="B316" s="263"/>
      <c r="C316" s="264"/>
      <c r="D316" s="242" t="s">
        <v>254</v>
      </c>
      <c r="E316" s="265" t="s">
        <v>1</v>
      </c>
      <c r="F316" s="266" t="s">
        <v>760</v>
      </c>
      <c r="G316" s="264"/>
      <c r="H316" s="267">
        <v>11.279999999999999</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254</v>
      </c>
      <c r="AU316" s="273" t="s">
        <v>89</v>
      </c>
      <c r="AV316" s="14" t="s">
        <v>100</v>
      </c>
      <c r="AW316" s="14" t="s">
        <v>35</v>
      </c>
      <c r="AX316" s="14" t="s">
        <v>80</v>
      </c>
      <c r="AY316" s="273" t="s">
        <v>196</v>
      </c>
    </row>
    <row r="317" s="13" customFormat="1">
      <c r="A317" s="13"/>
      <c r="B317" s="252"/>
      <c r="C317" s="253"/>
      <c r="D317" s="242" t="s">
        <v>254</v>
      </c>
      <c r="E317" s="254" t="s">
        <v>1</v>
      </c>
      <c r="F317" s="255" t="s">
        <v>801</v>
      </c>
      <c r="G317" s="253"/>
      <c r="H317" s="256">
        <v>4.2999999999999998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254</v>
      </c>
      <c r="AU317" s="262" t="s">
        <v>89</v>
      </c>
      <c r="AV317" s="13" t="s">
        <v>89</v>
      </c>
      <c r="AW317" s="13" t="s">
        <v>35</v>
      </c>
      <c r="AX317" s="13" t="s">
        <v>80</v>
      </c>
      <c r="AY317" s="262" t="s">
        <v>196</v>
      </c>
    </row>
    <row r="318" s="14" customFormat="1">
      <c r="A318" s="14"/>
      <c r="B318" s="263"/>
      <c r="C318" s="264"/>
      <c r="D318" s="242" t="s">
        <v>254</v>
      </c>
      <c r="E318" s="265" t="s">
        <v>1</v>
      </c>
      <c r="F318" s="266" t="s">
        <v>365</v>
      </c>
      <c r="G318" s="264"/>
      <c r="H318" s="267">
        <v>4.2999999999999998</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254</v>
      </c>
      <c r="AU318" s="273" t="s">
        <v>89</v>
      </c>
      <c r="AV318" s="14" t="s">
        <v>100</v>
      </c>
      <c r="AW318" s="14" t="s">
        <v>35</v>
      </c>
      <c r="AX318" s="14" t="s">
        <v>80</v>
      </c>
      <c r="AY318" s="273" t="s">
        <v>196</v>
      </c>
    </row>
    <row r="319" s="13" customFormat="1">
      <c r="A319" s="13"/>
      <c r="B319" s="252"/>
      <c r="C319" s="253"/>
      <c r="D319" s="242" t="s">
        <v>254</v>
      </c>
      <c r="E319" s="254" t="s">
        <v>1</v>
      </c>
      <c r="F319" s="255" t="s">
        <v>802</v>
      </c>
      <c r="G319" s="253"/>
      <c r="H319" s="256">
        <v>25.050000000000001</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254</v>
      </c>
      <c r="AU319" s="262" t="s">
        <v>89</v>
      </c>
      <c r="AV319" s="13" t="s">
        <v>89</v>
      </c>
      <c r="AW319" s="13" t="s">
        <v>35</v>
      </c>
      <c r="AX319" s="13" t="s">
        <v>80</v>
      </c>
      <c r="AY319" s="262" t="s">
        <v>196</v>
      </c>
    </row>
    <row r="320" s="14" customFormat="1">
      <c r="A320" s="14"/>
      <c r="B320" s="263"/>
      <c r="C320" s="264"/>
      <c r="D320" s="242" t="s">
        <v>254</v>
      </c>
      <c r="E320" s="265" t="s">
        <v>1</v>
      </c>
      <c r="F320" s="266" t="s">
        <v>803</v>
      </c>
      <c r="G320" s="264"/>
      <c r="H320" s="267">
        <v>25.050000000000001</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254</v>
      </c>
      <c r="AU320" s="273" t="s">
        <v>89</v>
      </c>
      <c r="AV320" s="14" t="s">
        <v>100</v>
      </c>
      <c r="AW320" s="14" t="s">
        <v>35</v>
      </c>
      <c r="AX320" s="14" t="s">
        <v>80</v>
      </c>
      <c r="AY320" s="273" t="s">
        <v>196</v>
      </c>
    </row>
    <row r="321" s="15" customFormat="1">
      <c r="A321" s="15"/>
      <c r="B321" s="274"/>
      <c r="C321" s="275"/>
      <c r="D321" s="242" t="s">
        <v>254</v>
      </c>
      <c r="E321" s="276" t="s">
        <v>1</v>
      </c>
      <c r="F321" s="277" t="s">
        <v>267</v>
      </c>
      <c r="G321" s="275"/>
      <c r="H321" s="278">
        <v>56.929000000000002</v>
      </c>
      <c r="I321" s="279"/>
      <c r="J321" s="275"/>
      <c r="K321" s="275"/>
      <c r="L321" s="280"/>
      <c r="M321" s="281"/>
      <c r="N321" s="282"/>
      <c r="O321" s="282"/>
      <c r="P321" s="282"/>
      <c r="Q321" s="282"/>
      <c r="R321" s="282"/>
      <c r="S321" s="282"/>
      <c r="T321" s="283"/>
      <c r="U321" s="15"/>
      <c r="V321" s="15"/>
      <c r="W321" s="15"/>
      <c r="X321" s="15"/>
      <c r="Y321" s="15"/>
      <c r="Z321" s="15"/>
      <c r="AA321" s="15"/>
      <c r="AB321" s="15"/>
      <c r="AC321" s="15"/>
      <c r="AD321" s="15"/>
      <c r="AE321" s="15"/>
      <c r="AT321" s="284" t="s">
        <v>254</v>
      </c>
      <c r="AU321" s="284" t="s">
        <v>89</v>
      </c>
      <c r="AV321" s="15" t="s">
        <v>113</v>
      </c>
      <c r="AW321" s="15" t="s">
        <v>35</v>
      </c>
      <c r="AX321" s="15" t="s">
        <v>87</v>
      </c>
      <c r="AY321" s="284" t="s">
        <v>196</v>
      </c>
    </row>
    <row r="322" s="2" customFormat="1" ht="21.75" customHeight="1">
      <c r="A322" s="38"/>
      <c r="B322" s="39"/>
      <c r="C322" s="228" t="s">
        <v>518</v>
      </c>
      <c r="D322" s="228" t="s">
        <v>199</v>
      </c>
      <c r="E322" s="229" t="s">
        <v>804</v>
      </c>
      <c r="F322" s="230" t="s">
        <v>805</v>
      </c>
      <c r="G322" s="231" t="s">
        <v>251</v>
      </c>
      <c r="H322" s="232">
        <v>62</v>
      </c>
      <c r="I322" s="233"/>
      <c r="J322" s="234">
        <f>ROUND(I322*H322,2)</f>
        <v>0</v>
      </c>
      <c r="K322" s="235"/>
      <c r="L322" s="44"/>
      <c r="M322" s="236" t="s">
        <v>1</v>
      </c>
      <c r="N322" s="237" t="s">
        <v>45</v>
      </c>
      <c r="O322" s="91"/>
      <c r="P322" s="238">
        <f>O322*H322</f>
        <v>0</v>
      </c>
      <c r="Q322" s="238">
        <v>0.018380000000000001</v>
      </c>
      <c r="R322" s="238">
        <f>Q322*H322</f>
        <v>1.1395600000000001</v>
      </c>
      <c r="S322" s="238">
        <v>0</v>
      </c>
      <c r="T322" s="239">
        <f>S322*H322</f>
        <v>0</v>
      </c>
      <c r="U322" s="38"/>
      <c r="V322" s="38"/>
      <c r="W322" s="38"/>
      <c r="X322" s="38"/>
      <c r="Y322" s="38"/>
      <c r="Z322" s="38"/>
      <c r="AA322" s="38"/>
      <c r="AB322" s="38"/>
      <c r="AC322" s="38"/>
      <c r="AD322" s="38"/>
      <c r="AE322" s="38"/>
      <c r="AR322" s="240" t="s">
        <v>113</v>
      </c>
      <c r="AT322" s="240" t="s">
        <v>199</v>
      </c>
      <c r="AU322" s="240" t="s">
        <v>89</v>
      </c>
      <c r="AY322" s="17" t="s">
        <v>196</v>
      </c>
      <c r="BE322" s="241">
        <f>IF(N322="základní",J322,0)</f>
        <v>0</v>
      </c>
      <c r="BF322" s="241">
        <f>IF(N322="snížená",J322,0)</f>
        <v>0</v>
      </c>
      <c r="BG322" s="241">
        <f>IF(N322="zákl. přenesená",J322,0)</f>
        <v>0</v>
      </c>
      <c r="BH322" s="241">
        <f>IF(N322="sníž. přenesená",J322,0)</f>
        <v>0</v>
      </c>
      <c r="BI322" s="241">
        <f>IF(N322="nulová",J322,0)</f>
        <v>0</v>
      </c>
      <c r="BJ322" s="17" t="s">
        <v>87</v>
      </c>
      <c r="BK322" s="241">
        <f>ROUND(I322*H322,2)</f>
        <v>0</v>
      </c>
      <c r="BL322" s="17" t="s">
        <v>113</v>
      </c>
      <c r="BM322" s="240" t="s">
        <v>806</v>
      </c>
    </row>
    <row r="323" s="2" customFormat="1">
      <c r="A323" s="38"/>
      <c r="B323" s="39"/>
      <c r="C323" s="40"/>
      <c r="D323" s="242" t="s">
        <v>205</v>
      </c>
      <c r="E323" s="40"/>
      <c r="F323" s="243" t="s">
        <v>807</v>
      </c>
      <c r="G323" s="40"/>
      <c r="H323" s="40"/>
      <c r="I323" s="244"/>
      <c r="J323" s="40"/>
      <c r="K323" s="40"/>
      <c r="L323" s="44"/>
      <c r="M323" s="245"/>
      <c r="N323" s="246"/>
      <c r="O323" s="91"/>
      <c r="P323" s="91"/>
      <c r="Q323" s="91"/>
      <c r="R323" s="91"/>
      <c r="S323" s="91"/>
      <c r="T323" s="92"/>
      <c r="U323" s="38"/>
      <c r="V323" s="38"/>
      <c r="W323" s="38"/>
      <c r="X323" s="38"/>
      <c r="Y323" s="38"/>
      <c r="Z323" s="38"/>
      <c r="AA323" s="38"/>
      <c r="AB323" s="38"/>
      <c r="AC323" s="38"/>
      <c r="AD323" s="38"/>
      <c r="AE323" s="38"/>
      <c r="AT323" s="17" t="s">
        <v>205</v>
      </c>
      <c r="AU323" s="17" t="s">
        <v>89</v>
      </c>
    </row>
    <row r="324" s="13" customFormat="1">
      <c r="A324" s="13"/>
      <c r="B324" s="252"/>
      <c r="C324" s="253"/>
      <c r="D324" s="242" t="s">
        <v>254</v>
      </c>
      <c r="E324" s="254" t="s">
        <v>1</v>
      </c>
      <c r="F324" s="255" t="s">
        <v>808</v>
      </c>
      <c r="G324" s="253"/>
      <c r="H324" s="256">
        <v>62</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254</v>
      </c>
      <c r="AU324" s="262" t="s">
        <v>89</v>
      </c>
      <c r="AV324" s="13" t="s">
        <v>89</v>
      </c>
      <c r="AW324" s="13" t="s">
        <v>35</v>
      </c>
      <c r="AX324" s="13" t="s">
        <v>80</v>
      </c>
      <c r="AY324" s="262" t="s">
        <v>196</v>
      </c>
    </row>
    <row r="325" s="14" customFormat="1">
      <c r="A325" s="14"/>
      <c r="B325" s="263"/>
      <c r="C325" s="264"/>
      <c r="D325" s="242" t="s">
        <v>254</v>
      </c>
      <c r="E325" s="265" t="s">
        <v>1</v>
      </c>
      <c r="F325" s="266" t="s">
        <v>311</v>
      </c>
      <c r="G325" s="264"/>
      <c r="H325" s="267">
        <v>62</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254</v>
      </c>
      <c r="AU325" s="273" t="s">
        <v>89</v>
      </c>
      <c r="AV325" s="14" t="s">
        <v>100</v>
      </c>
      <c r="AW325" s="14" t="s">
        <v>35</v>
      </c>
      <c r="AX325" s="14" t="s">
        <v>80</v>
      </c>
      <c r="AY325" s="273" t="s">
        <v>196</v>
      </c>
    </row>
    <row r="326" s="15" customFormat="1">
      <c r="A326" s="15"/>
      <c r="B326" s="274"/>
      <c r="C326" s="275"/>
      <c r="D326" s="242" t="s">
        <v>254</v>
      </c>
      <c r="E326" s="276" t="s">
        <v>1</v>
      </c>
      <c r="F326" s="277" t="s">
        <v>267</v>
      </c>
      <c r="G326" s="275"/>
      <c r="H326" s="278">
        <v>62</v>
      </c>
      <c r="I326" s="279"/>
      <c r="J326" s="275"/>
      <c r="K326" s="275"/>
      <c r="L326" s="280"/>
      <c r="M326" s="281"/>
      <c r="N326" s="282"/>
      <c r="O326" s="282"/>
      <c r="P326" s="282"/>
      <c r="Q326" s="282"/>
      <c r="R326" s="282"/>
      <c r="S326" s="282"/>
      <c r="T326" s="283"/>
      <c r="U326" s="15"/>
      <c r="V326" s="15"/>
      <c r="W326" s="15"/>
      <c r="X326" s="15"/>
      <c r="Y326" s="15"/>
      <c r="Z326" s="15"/>
      <c r="AA326" s="15"/>
      <c r="AB326" s="15"/>
      <c r="AC326" s="15"/>
      <c r="AD326" s="15"/>
      <c r="AE326" s="15"/>
      <c r="AT326" s="284" t="s">
        <v>254</v>
      </c>
      <c r="AU326" s="284" t="s">
        <v>89</v>
      </c>
      <c r="AV326" s="15" t="s">
        <v>113</v>
      </c>
      <c r="AW326" s="15" t="s">
        <v>35</v>
      </c>
      <c r="AX326" s="15" t="s">
        <v>87</v>
      </c>
      <c r="AY326" s="284" t="s">
        <v>196</v>
      </c>
    </row>
    <row r="327" s="2" customFormat="1" ht="21.75" customHeight="1">
      <c r="A327" s="38"/>
      <c r="B327" s="39"/>
      <c r="C327" s="228" t="s">
        <v>529</v>
      </c>
      <c r="D327" s="228" t="s">
        <v>199</v>
      </c>
      <c r="E327" s="229" t="s">
        <v>809</v>
      </c>
      <c r="F327" s="230" t="s">
        <v>810</v>
      </c>
      <c r="G327" s="231" t="s">
        <v>251</v>
      </c>
      <c r="H327" s="232">
        <v>186</v>
      </c>
      <c r="I327" s="233"/>
      <c r="J327" s="234">
        <f>ROUND(I327*H327,2)</f>
        <v>0</v>
      </c>
      <c r="K327" s="235"/>
      <c r="L327" s="44"/>
      <c r="M327" s="236" t="s">
        <v>1</v>
      </c>
      <c r="N327" s="237" t="s">
        <v>45</v>
      </c>
      <c r="O327" s="91"/>
      <c r="P327" s="238">
        <f>O327*H327</f>
        <v>0</v>
      </c>
      <c r="Q327" s="238">
        <v>0.0079000000000000008</v>
      </c>
      <c r="R327" s="238">
        <f>Q327*H327</f>
        <v>1.4694</v>
      </c>
      <c r="S327" s="238">
        <v>0</v>
      </c>
      <c r="T327" s="239">
        <f>S327*H327</f>
        <v>0</v>
      </c>
      <c r="U327" s="38"/>
      <c r="V327" s="38"/>
      <c r="W327" s="38"/>
      <c r="X327" s="38"/>
      <c r="Y327" s="38"/>
      <c r="Z327" s="38"/>
      <c r="AA327" s="38"/>
      <c r="AB327" s="38"/>
      <c r="AC327" s="38"/>
      <c r="AD327" s="38"/>
      <c r="AE327" s="38"/>
      <c r="AR327" s="240" t="s">
        <v>113</v>
      </c>
      <c r="AT327" s="240" t="s">
        <v>199</v>
      </c>
      <c r="AU327" s="240" t="s">
        <v>89</v>
      </c>
      <c r="AY327" s="17" t="s">
        <v>196</v>
      </c>
      <c r="BE327" s="241">
        <f>IF(N327="základní",J327,0)</f>
        <v>0</v>
      </c>
      <c r="BF327" s="241">
        <f>IF(N327="snížená",J327,0)</f>
        <v>0</v>
      </c>
      <c r="BG327" s="241">
        <f>IF(N327="zákl. přenesená",J327,0)</f>
        <v>0</v>
      </c>
      <c r="BH327" s="241">
        <f>IF(N327="sníž. přenesená",J327,0)</f>
        <v>0</v>
      </c>
      <c r="BI327" s="241">
        <f>IF(N327="nulová",J327,0)</f>
        <v>0</v>
      </c>
      <c r="BJ327" s="17" t="s">
        <v>87</v>
      </c>
      <c r="BK327" s="241">
        <f>ROUND(I327*H327,2)</f>
        <v>0</v>
      </c>
      <c r="BL327" s="17" t="s">
        <v>113</v>
      </c>
      <c r="BM327" s="240" t="s">
        <v>811</v>
      </c>
    </row>
    <row r="328" s="2" customFormat="1">
      <c r="A328" s="38"/>
      <c r="B328" s="39"/>
      <c r="C328" s="40"/>
      <c r="D328" s="242" t="s">
        <v>205</v>
      </c>
      <c r="E328" s="40"/>
      <c r="F328" s="243" t="s">
        <v>812</v>
      </c>
      <c r="G328" s="40"/>
      <c r="H328" s="40"/>
      <c r="I328" s="244"/>
      <c r="J328" s="40"/>
      <c r="K328" s="40"/>
      <c r="L328" s="44"/>
      <c r="M328" s="245"/>
      <c r="N328" s="246"/>
      <c r="O328" s="91"/>
      <c r="P328" s="91"/>
      <c r="Q328" s="91"/>
      <c r="R328" s="91"/>
      <c r="S328" s="91"/>
      <c r="T328" s="92"/>
      <c r="U328" s="38"/>
      <c r="V328" s="38"/>
      <c r="W328" s="38"/>
      <c r="X328" s="38"/>
      <c r="Y328" s="38"/>
      <c r="Z328" s="38"/>
      <c r="AA328" s="38"/>
      <c r="AB328" s="38"/>
      <c r="AC328" s="38"/>
      <c r="AD328" s="38"/>
      <c r="AE328" s="38"/>
      <c r="AT328" s="17" t="s">
        <v>205</v>
      </c>
      <c r="AU328" s="17" t="s">
        <v>89</v>
      </c>
    </row>
    <row r="329" s="13" customFormat="1">
      <c r="A329" s="13"/>
      <c r="B329" s="252"/>
      <c r="C329" s="253"/>
      <c r="D329" s="242" t="s">
        <v>254</v>
      </c>
      <c r="E329" s="254" t="s">
        <v>1</v>
      </c>
      <c r="F329" s="255" t="s">
        <v>813</v>
      </c>
      <c r="G329" s="253"/>
      <c r="H329" s="256">
        <v>186</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254</v>
      </c>
      <c r="AU329" s="262" t="s">
        <v>89</v>
      </c>
      <c r="AV329" s="13" t="s">
        <v>89</v>
      </c>
      <c r="AW329" s="13" t="s">
        <v>35</v>
      </c>
      <c r="AX329" s="13" t="s">
        <v>80</v>
      </c>
      <c r="AY329" s="262" t="s">
        <v>196</v>
      </c>
    </row>
    <row r="330" s="14" customFormat="1">
      <c r="A330" s="14"/>
      <c r="B330" s="263"/>
      <c r="C330" s="264"/>
      <c r="D330" s="242" t="s">
        <v>254</v>
      </c>
      <c r="E330" s="265" t="s">
        <v>1</v>
      </c>
      <c r="F330" s="266" t="s">
        <v>291</v>
      </c>
      <c r="G330" s="264"/>
      <c r="H330" s="267">
        <v>186</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254</v>
      </c>
      <c r="AU330" s="273" t="s">
        <v>89</v>
      </c>
      <c r="AV330" s="14" t="s">
        <v>100</v>
      </c>
      <c r="AW330" s="14" t="s">
        <v>35</v>
      </c>
      <c r="AX330" s="14" t="s">
        <v>80</v>
      </c>
      <c r="AY330" s="273" t="s">
        <v>196</v>
      </c>
    </row>
    <row r="331" s="15" customFormat="1">
      <c r="A331" s="15"/>
      <c r="B331" s="274"/>
      <c r="C331" s="275"/>
      <c r="D331" s="242" t="s">
        <v>254</v>
      </c>
      <c r="E331" s="276" t="s">
        <v>1</v>
      </c>
      <c r="F331" s="277" t="s">
        <v>267</v>
      </c>
      <c r="G331" s="275"/>
      <c r="H331" s="278">
        <v>186</v>
      </c>
      <c r="I331" s="279"/>
      <c r="J331" s="275"/>
      <c r="K331" s="275"/>
      <c r="L331" s="280"/>
      <c r="M331" s="281"/>
      <c r="N331" s="282"/>
      <c r="O331" s="282"/>
      <c r="P331" s="282"/>
      <c r="Q331" s="282"/>
      <c r="R331" s="282"/>
      <c r="S331" s="282"/>
      <c r="T331" s="283"/>
      <c r="U331" s="15"/>
      <c r="V331" s="15"/>
      <c r="W331" s="15"/>
      <c r="X331" s="15"/>
      <c r="Y331" s="15"/>
      <c r="Z331" s="15"/>
      <c r="AA331" s="15"/>
      <c r="AB331" s="15"/>
      <c r="AC331" s="15"/>
      <c r="AD331" s="15"/>
      <c r="AE331" s="15"/>
      <c r="AT331" s="284" t="s">
        <v>254</v>
      </c>
      <c r="AU331" s="284" t="s">
        <v>89</v>
      </c>
      <c r="AV331" s="15" t="s">
        <v>113</v>
      </c>
      <c r="AW331" s="15" t="s">
        <v>35</v>
      </c>
      <c r="AX331" s="15" t="s">
        <v>87</v>
      </c>
      <c r="AY331" s="284" t="s">
        <v>196</v>
      </c>
    </row>
    <row r="332" s="2" customFormat="1" ht="21.75" customHeight="1">
      <c r="A332" s="38"/>
      <c r="B332" s="39"/>
      <c r="C332" s="228" t="s">
        <v>535</v>
      </c>
      <c r="D332" s="228" t="s">
        <v>199</v>
      </c>
      <c r="E332" s="229" t="s">
        <v>814</v>
      </c>
      <c r="F332" s="230" t="s">
        <v>815</v>
      </c>
      <c r="G332" s="231" t="s">
        <v>251</v>
      </c>
      <c r="H332" s="232">
        <v>6.1150000000000002</v>
      </c>
      <c r="I332" s="233"/>
      <c r="J332" s="234">
        <f>ROUND(I332*H332,2)</f>
        <v>0</v>
      </c>
      <c r="K332" s="235"/>
      <c r="L332" s="44"/>
      <c r="M332" s="236" t="s">
        <v>1</v>
      </c>
      <c r="N332" s="237" t="s">
        <v>45</v>
      </c>
      <c r="O332" s="91"/>
      <c r="P332" s="238">
        <f>O332*H332</f>
        <v>0</v>
      </c>
      <c r="Q332" s="238">
        <v>0.0065599999999999999</v>
      </c>
      <c r="R332" s="238">
        <f>Q332*H332</f>
        <v>0.040114400000000001</v>
      </c>
      <c r="S332" s="238">
        <v>0</v>
      </c>
      <c r="T332" s="239">
        <f>S332*H332</f>
        <v>0</v>
      </c>
      <c r="U332" s="38"/>
      <c r="V332" s="38"/>
      <c r="W332" s="38"/>
      <c r="X332" s="38"/>
      <c r="Y332" s="38"/>
      <c r="Z332" s="38"/>
      <c r="AA332" s="38"/>
      <c r="AB332" s="38"/>
      <c r="AC332" s="38"/>
      <c r="AD332" s="38"/>
      <c r="AE332" s="38"/>
      <c r="AR332" s="240" t="s">
        <v>113</v>
      </c>
      <c r="AT332" s="240" t="s">
        <v>199</v>
      </c>
      <c r="AU332" s="240" t="s">
        <v>89</v>
      </c>
      <c r="AY332" s="17" t="s">
        <v>196</v>
      </c>
      <c r="BE332" s="241">
        <f>IF(N332="základní",J332,0)</f>
        <v>0</v>
      </c>
      <c r="BF332" s="241">
        <f>IF(N332="snížená",J332,0)</f>
        <v>0</v>
      </c>
      <c r="BG332" s="241">
        <f>IF(N332="zákl. přenesená",J332,0)</f>
        <v>0</v>
      </c>
      <c r="BH332" s="241">
        <f>IF(N332="sníž. přenesená",J332,0)</f>
        <v>0</v>
      </c>
      <c r="BI332" s="241">
        <f>IF(N332="nulová",J332,0)</f>
        <v>0</v>
      </c>
      <c r="BJ332" s="17" t="s">
        <v>87</v>
      </c>
      <c r="BK332" s="241">
        <f>ROUND(I332*H332,2)</f>
        <v>0</v>
      </c>
      <c r="BL332" s="17" t="s">
        <v>113</v>
      </c>
      <c r="BM332" s="240" t="s">
        <v>816</v>
      </c>
    </row>
    <row r="333" s="2" customFormat="1">
      <c r="A333" s="38"/>
      <c r="B333" s="39"/>
      <c r="C333" s="40"/>
      <c r="D333" s="242" t="s">
        <v>205</v>
      </c>
      <c r="E333" s="40"/>
      <c r="F333" s="243" t="s">
        <v>817</v>
      </c>
      <c r="G333" s="40"/>
      <c r="H333" s="40"/>
      <c r="I333" s="244"/>
      <c r="J333" s="40"/>
      <c r="K333" s="40"/>
      <c r="L333" s="44"/>
      <c r="M333" s="245"/>
      <c r="N333" s="246"/>
      <c r="O333" s="91"/>
      <c r="P333" s="91"/>
      <c r="Q333" s="91"/>
      <c r="R333" s="91"/>
      <c r="S333" s="91"/>
      <c r="T333" s="92"/>
      <c r="U333" s="38"/>
      <c r="V333" s="38"/>
      <c r="W333" s="38"/>
      <c r="X333" s="38"/>
      <c r="Y333" s="38"/>
      <c r="Z333" s="38"/>
      <c r="AA333" s="38"/>
      <c r="AB333" s="38"/>
      <c r="AC333" s="38"/>
      <c r="AD333" s="38"/>
      <c r="AE333" s="38"/>
      <c r="AT333" s="17" t="s">
        <v>205</v>
      </c>
      <c r="AU333" s="17" t="s">
        <v>89</v>
      </c>
    </row>
    <row r="334" s="13" customFormat="1">
      <c r="A334" s="13"/>
      <c r="B334" s="252"/>
      <c r="C334" s="253"/>
      <c r="D334" s="242" t="s">
        <v>254</v>
      </c>
      <c r="E334" s="254" t="s">
        <v>1</v>
      </c>
      <c r="F334" s="255" t="s">
        <v>80</v>
      </c>
      <c r="G334" s="253"/>
      <c r="H334" s="256">
        <v>0</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254</v>
      </c>
      <c r="AU334" s="262" t="s">
        <v>89</v>
      </c>
      <c r="AV334" s="13" t="s">
        <v>89</v>
      </c>
      <c r="AW334" s="13" t="s">
        <v>35</v>
      </c>
      <c r="AX334" s="13" t="s">
        <v>80</v>
      </c>
      <c r="AY334" s="262" t="s">
        <v>196</v>
      </c>
    </row>
    <row r="335" s="14" customFormat="1">
      <c r="A335" s="14"/>
      <c r="B335" s="263"/>
      <c r="C335" s="264"/>
      <c r="D335" s="242" t="s">
        <v>254</v>
      </c>
      <c r="E335" s="265" t="s">
        <v>1</v>
      </c>
      <c r="F335" s="266" t="s">
        <v>273</v>
      </c>
      <c r="G335" s="264"/>
      <c r="H335" s="267">
        <v>0</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254</v>
      </c>
      <c r="AU335" s="273" t="s">
        <v>89</v>
      </c>
      <c r="AV335" s="14" t="s">
        <v>100</v>
      </c>
      <c r="AW335" s="14" t="s">
        <v>35</v>
      </c>
      <c r="AX335" s="14" t="s">
        <v>80</v>
      </c>
      <c r="AY335" s="273" t="s">
        <v>196</v>
      </c>
    </row>
    <row r="336" s="13" customFormat="1">
      <c r="A336" s="13"/>
      <c r="B336" s="252"/>
      <c r="C336" s="253"/>
      <c r="D336" s="242" t="s">
        <v>254</v>
      </c>
      <c r="E336" s="254" t="s">
        <v>1</v>
      </c>
      <c r="F336" s="255" t="s">
        <v>818</v>
      </c>
      <c r="G336" s="253"/>
      <c r="H336" s="256">
        <v>2.1150000000000002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254</v>
      </c>
      <c r="AU336" s="262" t="s">
        <v>89</v>
      </c>
      <c r="AV336" s="13" t="s">
        <v>89</v>
      </c>
      <c r="AW336" s="13" t="s">
        <v>35</v>
      </c>
      <c r="AX336" s="13" t="s">
        <v>80</v>
      </c>
      <c r="AY336" s="262" t="s">
        <v>196</v>
      </c>
    </row>
    <row r="337" s="14" customFormat="1">
      <c r="A337" s="14"/>
      <c r="B337" s="263"/>
      <c r="C337" s="264"/>
      <c r="D337" s="242" t="s">
        <v>254</v>
      </c>
      <c r="E337" s="265" t="s">
        <v>1</v>
      </c>
      <c r="F337" s="266" t="s">
        <v>319</v>
      </c>
      <c r="G337" s="264"/>
      <c r="H337" s="267">
        <v>2.1150000000000002</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254</v>
      </c>
      <c r="AU337" s="273" t="s">
        <v>89</v>
      </c>
      <c r="AV337" s="14" t="s">
        <v>100</v>
      </c>
      <c r="AW337" s="14" t="s">
        <v>35</v>
      </c>
      <c r="AX337" s="14" t="s">
        <v>80</v>
      </c>
      <c r="AY337" s="273" t="s">
        <v>196</v>
      </c>
    </row>
    <row r="338" s="13" customFormat="1">
      <c r="A338" s="13"/>
      <c r="B338" s="252"/>
      <c r="C338" s="253"/>
      <c r="D338" s="242" t="s">
        <v>254</v>
      </c>
      <c r="E338" s="254" t="s">
        <v>1</v>
      </c>
      <c r="F338" s="255" t="s">
        <v>113</v>
      </c>
      <c r="G338" s="253"/>
      <c r="H338" s="256">
        <v>4</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254</v>
      </c>
      <c r="AU338" s="262" t="s">
        <v>89</v>
      </c>
      <c r="AV338" s="13" t="s">
        <v>89</v>
      </c>
      <c r="AW338" s="13" t="s">
        <v>35</v>
      </c>
      <c r="AX338" s="13" t="s">
        <v>80</v>
      </c>
      <c r="AY338" s="262" t="s">
        <v>196</v>
      </c>
    </row>
    <row r="339" s="14" customFormat="1">
      <c r="A339" s="14"/>
      <c r="B339" s="263"/>
      <c r="C339" s="264"/>
      <c r="D339" s="242" t="s">
        <v>254</v>
      </c>
      <c r="E339" s="265" t="s">
        <v>1</v>
      </c>
      <c r="F339" s="266" t="s">
        <v>803</v>
      </c>
      <c r="G339" s="264"/>
      <c r="H339" s="267">
        <v>4</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254</v>
      </c>
      <c r="AU339" s="273" t="s">
        <v>89</v>
      </c>
      <c r="AV339" s="14" t="s">
        <v>100</v>
      </c>
      <c r="AW339" s="14" t="s">
        <v>35</v>
      </c>
      <c r="AX339" s="14" t="s">
        <v>80</v>
      </c>
      <c r="AY339" s="273" t="s">
        <v>196</v>
      </c>
    </row>
    <row r="340" s="15" customFormat="1">
      <c r="A340" s="15"/>
      <c r="B340" s="274"/>
      <c r="C340" s="275"/>
      <c r="D340" s="242" t="s">
        <v>254</v>
      </c>
      <c r="E340" s="276" t="s">
        <v>1</v>
      </c>
      <c r="F340" s="277" t="s">
        <v>267</v>
      </c>
      <c r="G340" s="275"/>
      <c r="H340" s="278">
        <v>6.1150000000000002</v>
      </c>
      <c r="I340" s="279"/>
      <c r="J340" s="275"/>
      <c r="K340" s="275"/>
      <c r="L340" s="280"/>
      <c r="M340" s="281"/>
      <c r="N340" s="282"/>
      <c r="O340" s="282"/>
      <c r="P340" s="282"/>
      <c r="Q340" s="282"/>
      <c r="R340" s="282"/>
      <c r="S340" s="282"/>
      <c r="T340" s="283"/>
      <c r="U340" s="15"/>
      <c r="V340" s="15"/>
      <c r="W340" s="15"/>
      <c r="X340" s="15"/>
      <c r="Y340" s="15"/>
      <c r="Z340" s="15"/>
      <c r="AA340" s="15"/>
      <c r="AB340" s="15"/>
      <c r="AC340" s="15"/>
      <c r="AD340" s="15"/>
      <c r="AE340" s="15"/>
      <c r="AT340" s="284" t="s">
        <v>254</v>
      </c>
      <c r="AU340" s="284" t="s">
        <v>89</v>
      </c>
      <c r="AV340" s="15" t="s">
        <v>113</v>
      </c>
      <c r="AW340" s="15" t="s">
        <v>35</v>
      </c>
      <c r="AX340" s="15" t="s">
        <v>87</v>
      </c>
      <c r="AY340" s="284" t="s">
        <v>196</v>
      </c>
    </row>
    <row r="341" s="2" customFormat="1" ht="33" customHeight="1">
      <c r="A341" s="38"/>
      <c r="B341" s="39"/>
      <c r="C341" s="228" t="s">
        <v>545</v>
      </c>
      <c r="D341" s="228" t="s">
        <v>199</v>
      </c>
      <c r="E341" s="229" t="s">
        <v>819</v>
      </c>
      <c r="F341" s="230" t="s">
        <v>820</v>
      </c>
      <c r="G341" s="231" t="s">
        <v>251</v>
      </c>
      <c r="H341" s="232">
        <v>14.23</v>
      </c>
      <c r="I341" s="233"/>
      <c r="J341" s="234">
        <f>ROUND(I341*H341,2)</f>
        <v>0</v>
      </c>
      <c r="K341" s="235"/>
      <c r="L341" s="44"/>
      <c r="M341" s="236" t="s">
        <v>1</v>
      </c>
      <c r="N341" s="237" t="s">
        <v>45</v>
      </c>
      <c r="O341" s="91"/>
      <c r="P341" s="238">
        <f>O341*H341</f>
        <v>0</v>
      </c>
      <c r="Q341" s="238">
        <v>0.00131</v>
      </c>
      <c r="R341" s="238">
        <f>Q341*H341</f>
        <v>0.0186413</v>
      </c>
      <c r="S341" s="238">
        <v>0</v>
      </c>
      <c r="T341" s="239">
        <f>S341*H341</f>
        <v>0</v>
      </c>
      <c r="U341" s="38"/>
      <c r="V341" s="38"/>
      <c r="W341" s="38"/>
      <c r="X341" s="38"/>
      <c r="Y341" s="38"/>
      <c r="Z341" s="38"/>
      <c r="AA341" s="38"/>
      <c r="AB341" s="38"/>
      <c r="AC341" s="38"/>
      <c r="AD341" s="38"/>
      <c r="AE341" s="38"/>
      <c r="AR341" s="240" t="s">
        <v>113</v>
      </c>
      <c r="AT341" s="240" t="s">
        <v>199</v>
      </c>
      <c r="AU341" s="240" t="s">
        <v>89</v>
      </c>
      <c r="AY341" s="17" t="s">
        <v>196</v>
      </c>
      <c r="BE341" s="241">
        <f>IF(N341="základní",J341,0)</f>
        <v>0</v>
      </c>
      <c r="BF341" s="241">
        <f>IF(N341="snížená",J341,0)</f>
        <v>0</v>
      </c>
      <c r="BG341" s="241">
        <f>IF(N341="zákl. přenesená",J341,0)</f>
        <v>0</v>
      </c>
      <c r="BH341" s="241">
        <f>IF(N341="sníž. přenesená",J341,0)</f>
        <v>0</v>
      </c>
      <c r="BI341" s="241">
        <f>IF(N341="nulová",J341,0)</f>
        <v>0</v>
      </c>
      <c r="BJ341" s="17" t="s">
        <v>87</v>
      </c>
      <c r="BK341" s="241">
        <f>ROUND(I341*H341,2)</f>
        <v>0</v>
      </c>
      <c r="BL341" s="17" t="s">
        <v>113</v>
      </c>
      <c r="BM341" s="240" t="s">
        <v>821</v>
      </c>
    </row>
    <row r="342" s="2" customFormat="1">
      <c r="A342" s="38"/>
      <c r="B342" s="39"/>
      <c r="C342" s="40"/>
      <c r="D342" s="242" t="s">
        <v>205</v>
      </c>
      <c r="E342" s="40"/>
      <c r="F342" s="243" t="s">
        <v>822</v>
      </c>
      <c r="G342" s="40"/>
      <c r="H342" s="40"/>
      <c r="I342" s="244"/>
      <c r="J342" s="40"/>
      <c r="K342" s="40"/>
      <c r="L342" s="44"/>
      <c r="M342" s="245"/>
      <c r="N342" s="246"/>
      <c r="O342" s="91"/>
      <c r="P342" s="91"/>
      <c r="Q342" s="91"/>
      <c r="R342" s="91"/>
      <c r="S342" s="91"/>
      <c r="T342" s="92"/>
      <c r="U342" s="38"/>
      <c r="V342" s="38"/>
      <c r="W342" s="38"/>
      <c r="X342" s="38"/>
      <c r="Y342" s="38"/>
      <c r="Z342" s="38"/>
      <c r="AA342" s="38"/>
      <c r="AB342" s="38"/>
      <c r="AC342" s="38"/>
      <c r="AD342" s="38"/>
      <c r="AE342" s="38"/>
      <c r="AT342" s="17" t="s">
        <v>205</v>
      </c>
      <c r="AU342" s="17" t="s">
        <v>89</v>
      </c>
    </row>
    <row r="343" s="13" customFormat="1">
      <c r="A343" s="13"/>
      <c r="B343" s="252"/>
      <c r="C343" s="253"/>
      <c r="D343" s="242" t="s">
        <v>254</v>
      </c>
      <c r="E343" s="254" t="s">
        <v>1</v>
      </c>
      <c r="F343" s="255" t="s">
        <v>80</v>
      </c>
      <c r="G343" s="253"/>
      <c r="H343" s="256">
        <v>0</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254</v>
      </c>
      <c r="AU343" s="262" t="s">
        <v>89</v>
      </c>
      <c r="AV343" s="13" t="s">
        <v>89</v>
      </c>
      <c r="AW343" s="13" t="s">
        <v>35</v>
      </c>
      <c r="AX343" s="13" t="s">
        <v>80</v>
      </c>
      <c r="AY343" s="262" t="s">
        <v>196</v>
      </c>
    </row>
    <row r="344" s="14" customFormat="1">
      <c r="A344" s="14"/>
      <c r="B344" s="263"/>
      <c r="C344" s="264"/>
      <c r="D344" s="242" t="s">
        <v>254</v>
      </c>
      <c r="E344" s="265" t="s">
        <v>1</v>
      </c>
      <c r="F344" s="266" t="s">
        <v>299</v>
      </c>
      <c r="G344" s="264"/>
      <c r="H344" s="267">
        <v>0</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254</v>
      </c>
      <c r="AU344" s="273" t="s">
        <v>89</v>
      </c>
      <c r="AV344" s="14" t="s">
        <v>100</v>
      </c>
      <c r="AW344" s="14" t="s">
        <v>35</v>
      </c>
      <c r="AX344" s="14" t="s">
        <v>80</v>
      </c>
      <c r="AY344" s="273" t="s">
        <v>196</v>
      </c>
    </row>
    <row r="345" s="13" customFormat="1">
      <c r="A345" s="13"/>
      <c r="B345" s="252"/>
      <c r="C345" s="253"/>
      <c r="D345" s="242" t="s">
        <v>254</v>
      </c>
      <c r="E345" s="254" t="s">
        <v>1</v>
      </c>
      <c r="F345" s="255" t="s">
        <v>823</v>
      </c>
      <c r="G345" s="253"/>
      <c r="H345" s="256">
        <v>4.2300000000000004</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254</v>
      </c>
      <c r="AU345" s="262" t="s">
        <v>89</v>
      </c>
      <c r="AV345" s="13" t="s">
        <v>89</v>
      </c>
      <c r="AW345" s="13" t="s">
        <v>35</v>
      </c>
      <c r="AX345" s="13" t="s">
        <v>80</v>
      </c>
      <c r="AY345" s="262" t="s">
        <v>196</v>
      </c>
    </row>
    <row r="346" s="14" customFormat="1">
      <c r="A346" s="14"/>
      <c r="B346" s="263"/>
      <c r="C346" s="264"/>
      <c r="D346" s="242" t="s">
        <v>254</v>
      </c>
      <c r="E346" s="265" t="s">
        <v>1</v>
      </c>
      <c r="F346" s="266" t="s">
        <v>760</v>
      </c>
      <c r="G346" s="264"/>
      <c r="H346" s="267">
        <v>4.2300000000000004</v>
      </c>
      <c r="I346" s="268"/>
      <c r="J346" s="264"/>
      <c r="K346" s="264"/>
      <c r="L346" s="269"/>
      <c r="M346" s="270"/>
      <c r="N346" s="271"/>
      <c r="O346" s="271"/>
      <c r="P346" s="271"/>
      <c r="Q346" s="271"/>
      <c r="R346" s="271"/>
      <c r="S346" s="271"/>
      <c r="T346" s="272"/>
      <c r="U346" s="14"/>
      <c r="V346" s="14"/>
      <c r="W346" s="14"/>
      <c r="X346" s="14"/>
      <c r="Y346" s="14"/>
      <c r="Z346" s="14"/>
      <c r="AA346" s="14"/>
      <c r="AB346" s="14"/>
      <c r="AC346" s="14"/>
      <c r="AD346" s="14"/>
      <c r="AE346" s="14"/>
      <c r="AT346" s="273" t="s">
        <v>254</v>
      </c>
      <c r="AU346" s="273" t="s">
        <v>89</v>
      </c>
      <c r="AV346" s="14" t="s">
        <v>100</v>
      </c>
      <c r="AW346" s="14" t="s">
        <v>35</v>
      </c>
      <c r="AX346" s="14" t="s">
        <v>80</v>
      </c>
      <c r="AY346" s="273" t="s">
        <v>196</v>
      </c>
    </row>
    <row r="347" s="13" customFormat="1">
      <c r="A347" s="13"/>
      <c r="B347" s="252"/>
      <c r="C347" s="253"/>
      <c r="D347" s="242" t="s">
        <v>254</v>
      </c>
      <c r="E347" s="254" t="s">
        <v>1</v>
      </c>
      <c r="F347" s="255" t="s">
        <v>113</v>
      </c>
      <c r="G347" s="253"/>
      <c r="H347" s="256">
        <v>4</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254</v>
      </c>
      <c r="AU347" s="262" t="s">
        <v>89</v>
      </c>
      <c r="AV347" s="13" t="s">
        <v>89</v>
      </c>
      <c r="AW347" s="13" t="s">
        <v>35</v>
      </c>
      <c r="AX347" s="13" t="s">
        <v>80</v>
      </c>
      <c r="AY347" s="262" t="s">
        <v>196</v>
      </c>
    </row>
    <row r="348" s="14" customFormat="1">
      <c r="A348" s="14"/>
      <c r="B348" s="263"/>
      <c r="C348" s="264"/>
      <c r="D348" s="242" t="s">
        <v>254</v>
      </c>
      <c r="E348" s="265" t="s">
        <v>1</v>
      </c>
      <c r="F348" s="266" t="s">
        <v>284</v>
      </c>
      <c r="G348" s="264"/>
      <c r="H348" s="267">
        <v>4</v>
      </c>
      <c r="I348" s="268"/>
      <c r="J348" s="264"/>
      <c r="K348" s="264"/>
      <c r="L348" s="269"/>
      <c r="M348" s="270"/>
      <c r="N348" s="271"/>
      <c r="O348" s="271"/>
      <c r="P348" s="271"/>
      <c r="Q348" s="271"/>
      <c r="R348" s="271"/>
      <c r="S348" s="271"/>
      <c r="T348" s="272"/>
      <c r="U348" s="14"/>
      <c r="V348" s="14"/>
      <c r="W348" s="14"/>
      <c r="X348" s="14"/>
      <c r="Y348" s="14"/>
      <c r="Z348" s="14"/>
      <c r="AA348" s="14"/>
      <c r="AB348" s="14"/>
      <c r="AC348" s="14"/>
      <c r="AD348" s="14"/>
      <c r="AE348" s="14"/>
      <c r="AT348" s="273" t="s">
        <v>254</v>
      </c>
      <c r="AU348" s="273" t="s">
        <v>89</v>
      </c>
      <c r="AV348" s="14" t="s">
        <v>100</v>
      </c>
      <c r="AW348" s="14" t="s">
        <v>35</v>
      </c>
      <c r="AX348" s="14" t="s">
        <v>80</v>
      </c>
      <c r="AY348" s="273" t="s">
        <v>196</v>
      </c>
    </row>
    <row r="349" s="13" customFormat="1">
      <c r="A349" s="13"/>
      <c r="B349" s="252"/>
      <c r="C349" s="253"/>
      <c r="D349" s="242" t="s">
        <v>254</v>
      </c>
      <c r="E349" s="254" t="s">
        <v>1</v>
      </c>
      <c r="F349" s="255" t="s">
        <v>223</v>
      </c>
      <c r="G349" s="253"/>
      <c r="H349" s="256">
        <v>6</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254</v>
      </c>
      <c r="AU349" s="262" t="s">
        <v>89</v>
      </c>
      <c r="AV349" s="13" t="s">
        <v>89</v>
      </c>
      <c r="AW349" s="13" t="s">
        <v>35</v>
      </c>
      <c r="AX349" s="13" t="s">
        <v>80</v>
      </c>
      <c r="AY349" s="262" t="s">
        <v>196</v>
      </c>
    </row>
    <row r="350" s="14" customFormat="1">
      <c r="A350" s="14"/>
      <c r="B350" s="263"/>
      <c r="C350" s="264"/>
      <c r="D350" s="242" t="s">
        <v>254</v>
      </c>
      <c r="E350" s="265" t="s">
        <v>1</v>
      </c>
      <c r="F350" s="266" t="s">
        <v>513</v>
      </c>
      <c r="G350" s="264"/>
      <c r="H350" s="267">
        <v>6</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254</v>
      </c>
      <c r="AU350" s="273" t="s">
        <v>89</v>
      </c>
      <c r="AV350" s="14" t="s">
        <v>100</v>
      </c>
      <c r="AW350" s="14" t="s">
        <v>35</v>
      </c>
      <c r="AX350" s="14" t="s">
        <v>80</v>
      </c>
      <c r="AY350" s="273" t="s">
        <v>196</v>
      </c>
    </row>
    <row r="351" s="15" customFormat="1">
      <c r="A351" s="15"/>
      <c r="B351" s="274"/>
      <c r="C351" s="275"/>
      <c r="D351" s="242" t="s">
        <v>254</v>
      </c>
      <c r="E351" s="276" t="s">
        <v>1</v>
      </c>
      <c r="F351" s="277" t="s">
        <v>267</v>
      </c>
      <c r="G351" s="275"/>
      <c r="H351" s="278">
        <v>14.23</v>
      </c>
      <c r="I351" s="279"/>
      <c r="J351" s="275"/>
      <c r="K351" s="275"/>
      <c r="L351" s="280"/>
      <c r="M351" s="281"/>
      <c r="N351" s="282"/>
      <c r="O351" s="282"/>
      <c r="P351" s="282"/>
      <c r="Q351" s="282"/>
      <c r="R351" s="282"/>
      <c r="S351" s="282"/>
      <c r="T351" s="283"/>
      <c r="U351" s="15"/>
      <c r="V351" s="15"/>
      <c r="W351" s="15"/>
      <c r="X351" s="15"/>
      <c r="Y351" s="15"/>
      <c r="Z351" s="15"/>
      <c r="AA351" s="15"/>
      <c r="AB351" s="15"/>
      <c r="AC351" s="15"/>
      <c r="AD351" s="15"/>
      <c r="AE351" s="15"/>
      <c r="AT351" s="284" t="s">
        <v>254</v>
      </c>
      <c r="AU351" s="284" t="s">
        <v>89</v>
      </c>
      <c r="AV351" s="15" t="s">
        <v>113</v>
      </c>
      <c r="AW351" s="15" t="s">
        <v>35</v>
      </c>
      <c r="AX351" s="15" t="s">
        <v>87</v>
      </c>
      <c r="AY351" s="284" t="s">
        <v>196</v>
      </c>
    </row>
    <row r="352" s="2" customFormat="1" ht="21.75" customHeight="1">
      <c r="A352" s="38"/>
      <c r="B352" s="39"/>
      <c r="C352" s="228" t="s">
        <v>824</v>
      </c>
      <c r="D352" s="228" t="s">
        <v>199</v>
      </c>
      <c r="E352" s="229" t="s">
        <v>825</v>
      </c>
      <c r="F352" s="230" t="s">
        <v>826</v>
      </c>
      <c r="G352" s="231" t="s">
        <v>251</v>
      </c>
      <c r="H352" s="232">
        <v>111.827</v>
      </c>
      <c r="I352" s="233"/>
      <c r="J352" s="234">
        <f>ROUND(I352*H352,2)</f>
        <v>0</v>
      </c>
      <c r="K352" s="235"/>
      <c r="L352" s="44"/>
      <c r="M352" s="236" t="s">
        <v>1</v>
      </c>
      <c r="N352" s="237" t="s">
        <v>45</v>
      </c>
      <c r="O352" s="91"/>
      <c r="P352" s="238">
        <f>O352*H352</f>
        <v>0</v>
      </c>
      <c r="Q352" s="238">
        <v>0.021000000000000001</v>
      </c>
      <c r="R352" s="238">
        <f>Q352*H352</f>
        <v>2.3483670000000001</v>
      </c>
      <c r="S352" s="238">
        <v>0</v>
      </c>
      <c r="T352" s="239">
        <f>S352*H352</f>
        <v>0</v>
      </c>
      <c r="U352" s="38"/>
      <c r="V352" s="38"/>
      <c r="W352" s="38"/>
      <c r="X352" s="38"/>
      <c r="Y352" s="38"/>
      <c r="Z352" s="38"/>
      <c r="AA352" s="38"/>
      <c r="AB352" s="38"/>
      <c r="AC352" s="38"/>
      <c r="AD352" s="38"/>
      <c r="AE352" s="38"/>
      <c r="AR352" s="240" t="s">
        <v>113</v>
      </c>
      <c r="AT352" s="240" t="s">
        <v>199</v>
      </c>
      <c r="AU352" s="240" t="s">
        <v>89</v>
      </c>
      <c r="AY352" s="17" t="s">
        <v>196</v>
      </c>
      <c r="BE352" s="241">
        <f>IF(N352="základní",J352,0)</f>
        <v>0</v>
      </c>
      <c r="BF352" s="241">
        <f>IF(N352="snížená",J352,0)</f>
        <v>0</v>
      </c>
      <c r="BG352" s="241">
        <f>IF(N352="zákl. přenesená",J352,0)</f>
        <v>0</v>
      </c>
      <c r="BH352" s="241">
        <f>IF(N352="sníž. přenesená",J352,0)</f>
        <v>0</v>
      </c>
      <c r="BI352" s="241">
        <f>IF(N352="nulová",J352,0)</f>
        <v>0</v>
      </c>
      <c r="BJ352" s="17" t="s">
        <v>87</v>
      </c>
      <c r="BK352" s="241">
        <f>ROUND(I352*H352,2)</f>
        <v>0</v>
      </c>
      <c r="BL352" s="17" t="s">
        <v>113</v>
      </c>
      <c r="BM352" s="240" t="s">
        <v>827</v>
      </c>
    </row>
    <row r="353" s="2" customFormat="1">
      <c r="A353" s="38"/>
      <c r="B353" s="39"/>
      <c r="C353" s="40"/>
      <c r="D353" s="242" t="s">
        <v>205</v>
      </c>
      <c r="E353" s="40"/>
      <c r="F353" s="243" t="s">
        <v>828</v>
      </c>
      <c r="G353" s="40"/>
      <c r="H353" s="40"/>
      <c r="I353" s="244"/>
      <c r="J353" s="40"/>
      <c r="K353" s="40"/>
      <c r="L353" s="44"/>
      <c r="M353" s="245"/>
      <c r="N353" s="246"/>
      <c r="O353" s="91"/>
      <c r="P353" s="91"/>
      <c r="Q353" s="91"/>
      <c r="R353" s="91"/>
      <c r="S353" s="91"/>
      <c r="T353" s="92"/>
      <c r="U353" s="38"/>
      <c r="V353" s="38"/>
      <c r="W353" s="38"/>
      <c r="X353" s="38"/>
      <c r="Y353" s="38"/>
      <c r="Z353" s="38"/>
      <c r="AA353" s="38"/>
      <c r="AB353" s="38"/>
      <c r="AC353" s="38"/>
      <c r="AD353" s="38"/>
      <c r="AE353" s="38"/>
      <c r="AT353" s="17" t="s">
        <v>205</v>
      </c>
      <c r="AU353" s="17" t="s">
        <v>89</v>
      </c>
    </row>
    <row r="354" s="13" customFormat="1">
      <c r="A354" s="13"/>
      <c r="B354" s="252"/>
      <c r="C354" s="253"/>
      <c r="D354" s="242" t="s">
        <v>254</v>
      </c>
      <c r="E354" s="254" t="s">
        <v>1</v>
      </c>
      <c r="F354" s="255" t="s">
        <v>829</v>
      </c>
      <c r="G354" s="253"/>
      <c r="H354" s="256">
        <v>111.827</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254</v>
      </c>
      <c r="AU354" s="262" t="s">
        <v>89</v>
      </c>
      <c r="AV354" s="13" t="s">
        <v>89</v>
      </c>
      <c r="AW354" s="13" t="s">
        <v>35</v>
      </c>
      <c r="AX354" s="13" t="s">
        <v>80</v>
      </c>
      <c r="AY354" s="262" t="s">
        <v>196</v>
      </c>
    </row>
    <row r="355" s="14" customFormat="1">
      <c r="A355" s="14"/>
      <c r="B355" s="263"/>
      <c r="C355" s="264"/>
      <c r="D355" s="242" t="s">
        <v>254</v>
      </c>
      <c r="E355" s="265" t="s">
        <v>1</v>
      </c>
      <c r="F355" s="266" t="s">
        <v>445</v>
      </c>
      <c r="G355" s="264"/>
      <c r="H355" s="267">
        <v>111.827</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254</v>
      </c>
      <c r="AU355" s="273" t="s">
        <v>89</v>
      </c>
      <c r="AV355" s="14" t="s">
        <v>100</v>
      </c>
      <c r="AW355" s="14" t="s">
        <v>35</v>
      </c>
      <c r="AX355" s="14" t="s">
        <v>87</v>
      </c>
      <c r="AY355" s="273" t="s">
        <v>196</v>
      </c>
    </row>
    <row r="356" s="2" customFormat="1" ht="44.25" customHeight="1">
      <c r="A356" s="38"/>
      <c r="B356" s="39"/>
      <c r="C356" s="228" t="s">
        <v>553</v>
      </c>
      <c r="D356" s="228" t="s">
        <v>199</v>
      </c>
      <c r="E356" s="229" t="s">
        <v>830</v>
      </c>
      <c r="F356" s="230" t="s">
        <v>831</v>
      </c>
      <c r="G356" s="231" t="s">
        <v>251</v>
      </c>
      <c r="H356" s="232">
        <v>492</v>
      </c>
      <c r="I356" s="233"/>
      <c r="J356" s="234">
        <f>ROUND(I356*H356,2)</f>
        <v>0</v>
      </c>
      <c r="K356" s="235"/>
      <c r="L356" s="44"/>
      <c r="M356" s="236" t="s">
        <v>1</v>
      </c>
      <c r="N356" s="237" t="s">
        <v>45</v>
      </c>
      <c r="O356" s="91"/>
      <c r="P356" s="238">
        <f>O356*H356</f>
        <v>0</v>
      </c>
      <c r="Q356" s="238">
        <v>0.034500000000000003</v>
      </c>
      <c r="R356" s="238">
        <f>Q356*H356</f>
        <v>16.974</v>
      </c>
      <c r="S356" s="238">
        <v>0</v>
      </c>
      <c r="T356" s="239">
        <f>S356*H356</f>
        <v>0</v>
      </c>
      <c r="U356" s="38"/>
      <c r="V356" s="38"/>
      <c r="W356" s="38"/>
      <c r="X356" s="38"/>
      <c r="Y356" s="38"/>
      <c r="Z356" s="38"/>
      <c r="AA356" s="38"/>
      <c r="AB356" s="38"/>
      <c r="AC356" s="38"/>
      <c r="AD356" s="38"/>
      <c r="AE356" s="38"/>
      <c r="AR356" s="240" t="s">
        <v>113</v>
      </c>
      <c r="AT356" s="240" t="s">
        <v>199</v>
      </c>
      <c r="AU356" s="240" t="s">
        <v>89</v>
      </c>
      <c r="AY356" s="17" t="s">
        <v>196</v>
      </c>
      <c r="BE356" s="241">
        <f>IF(N356="základní",J356,0)</f>
        <v>0</v>
      </c>
      <c r="BF356" s="241">
        <f>IF(N356="snížená",J356,0)</f>
        <v>0</v>
      </c>
      <c r="BG356" s="241">
        <f>IF(N356="zákl. přenesená",J356,0)</f>
        <v>0</v>
      </c>
      <c r="BH356" s="241">
        <f>IF(N356="sníž. přenesená",J356,0)</f>
        <v>0</v>
      </c>
      <c r="BI356" s="241">
        <f>IF(N356="nulová",J356,0)</f>
        <v>0</v>
      </c>
      <c r="BJ356" s="17" t="s">
        <v>87</v>
      </c>
      <c r="BK356" s="241">
        <f>ROUND(I356*H356,2)</f>
        <v>0</v>
      </c>
      <c r="BL356" s="17" t="s">
        <v>113</v>
      </c>
      <c r="BM356" s="240" t="s">
        <v>832</v>
      </c>
    </row>
    <row r="357" s="2" customFormat="1">
      <c r="A357" s="38"/>
      <c r="B357" s="39"/>
      <c r="C357" s="40"/>
      <c r="D357" s="242" t="s">
        <v>205</v>
      </c>
      <c r="E357" s="40"/>
      <c r="F357" s="243" t="s">
        <v>833</v>
      </c>
      <c r="G357" s="40"/>
      <c r="H357" s="40"/>
      <c r="I357" s="244"/>
      <c r="J357" s="40"/>
      <c r="K357" s="40"/>
      <c r="L357" s="44"/>
      <c r="M357" s="245"/>
      <c r="N357" s="246"/>
      <c r="O357" s="91"/>
      <c r="P357" s="91"/>
      <c r="Q357" s="91"/>
      <c r="R357" s="91"/>
      <c r="S357" s="91"/>
      <c r="T357" s="92"/>
      <c r="U357" s="38"/>
      <c r="V357" s="38"/>
      <c r="W357" s="38"/>
      <c r="X357" s="38"/>
      <c r="Y357" s="38"/>
      <c r="Z357" s="38"/>
      <c r="AA357" s="38"/>
      <c r="AB357" s="38"/>
      <c r="AC357" s="38"/>
      <c r="AD357" s="38"/>
      <c r="AE357" s="38"/>
      <c r="AT357" s="17" t="s">
        <v>205</v>
      </c>
      <c r="AU357" s="17" t="s">
        <v>89</v>
      </c>
    </row>
    <row r="358" s="13" customFormat="1">
      <c r="A358" s="13"/>
      <c r="B358" s="252"/>
      <c r="C358" s="253"/>
      <c r="D358" s="242" t="s">
        <v>254</v>
      </c>
      <c r="E358" s="254" t="s">
        <v>1</v>
      </c>
      <c r="F358" s="255" t="s">
        <v>404</v>
      </c>
      <c r="G358" s="253"/>
      <c r="H358" s="256">
        <v>492</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254</v>
      </c>
      <c r="AU358" s="262" t="s">
        <v>89</v>
      </c>
      <c r="AV358" s="13" t="s">
        <v>89</v>
      </c>
      <c r="AW358" s="13" t="s">
        <v>35</v>
      </c>
      <c r="AX358" s="13" t="s">
        <v>80</v>
      </c>
      <c r="AY358" s="262" t="s">
        <v>196</v>
      </c>
    </row>
    <row r="359" s="14" customFormat="1">
      <c r="A359" s="14"/>
      <c r="B359" s="263"/>
      <c r="C359" s="264"/>
      <c r="D359" s="242" t="s">
        <v>254</v>
      </c>
      <c r="E359" s="265" t="s">
        <v>1</v>
      </c>
      <c r="F359" s="266" t="s">
        <v>311</v>
      </c>
      <c r="G359" s="264"/>
      <c r="H359" s="267">
        <v>492</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254</v>
      </c>
      <c r="AU359" s="273" t="s">
        <v>89</v>
      </c>
      <c r="AV359" s="14" t="s">
        <v>100</v>
      </c>
      <c r="AW359" s="14" t="s">
        <v>35</v>
      </c>
      <c r="AX359" s="14" t="s">
        <v>80</v>
      </c>
      <c r="AY359" s="273" t="s">
        <v>196</v>
      </c>
    </row>
    <row r="360" s="15" customFormat="1">
      <c r="A360" s="15"/>
      <c r="B360" s="274"/>
      <c r="C360" s="275"/>
      <c r="D360" s="242" t="s">
        <v>254</v>
      </c>
      <c r="E360" s="276" t="s">
        <v>1</v>
      </c>
      <c r="F360" s="277" t="s">
        <v>267</v>
      </c>
      <c r="G360" s="275"/>
      <c r="H360" s="278">
        <v>492</v>
      </c>
      <c r="I360" s="279"/>
      <c r="J360" s="275"/>
      <c r="K360" s="275"/>
      <c r="L360" s="280"/>
      <c r="M360" s="281"/>
      <c r="N360" s="282"/>
      <c r="O360" s="282"/>
      <c r="P360" s="282"/>
      <c r="Q360" s="282"/>
      <c r="R360" s="282"/>
      <c r="S360" s="282"/>
      <c r="T360" s="283"/>
      <c r="U360" s="15"/>
      <c r="V360" s="15"/>
      <c r="W360" s="15"/>
      <c r="X360" s="15"/>
      <c r="Y360" s="15"/>
      <c r="Z360" s="15"/>
      <c r="AA360" s="15"/>
      <c r="AB360" s="15"/>
      <c r="AC360" s="15"/>
      <c r="AD360" s="15"/>
      <c r="AE360" s="15"/>
      <c r="AT360" s="284" t="s">
        <v>254</v>
      </c>
      <c r="AU360" s="284" t="s">
        <v>89</v>
      </c>
      <c r="AV360" s="15" t="s">
        <v>113</v>
      </c>
      <c r="AW360" s="15" t="s">
        <v>35</v>
      </c>
      <c r="AX360" s="15" t="s">
        <v>87</v>
      </c>
      <c r="AY360" s="284" t="s">
        <v>196</v>
      </c>
    </row>
    <row r="361" s="2" customFormat="1" ht="21.75" customHeight="1">
      <c r="A361" s="38"/>
      <c r="B361" s="39"/>
      <c r="C361" s="228" t="s">
        <v>561</v>
      </c>
      <c r="D361" s="228" t="s">
        <v>199</v>
      </c>
      <c r="E361" s="229" t="s">
        <v>834</v>
      </c>
      <c r="F361" s="230" t="s">
        <v>835</v>
      </c>
      <c r="G361" s="231" t="s">
        <v>287</v>
      </c>
      <c r="H361" s="232">
        <v>14.52</v>
      </c>
      <c r="I361" s="233"/>
      <c r="J361" s="234">
        <f>ROUND(I361*H361,2)</f>
        <v>0</v>
      </c>
      <c r="K361" s="235"/>
      <c r="L361" s="44"/>
      <c r="M361" s="236" t="s">
        <v>1</v>
      </c>
      <c r="N361" s="237" t="s">
        <v>45</v>
      </c>
      <c r="O361" s="91"/>
      <c r="P361" s="238">
        <f>O361*H361</f>
        <v>0</v>
      </c>
      <c r="Q361" s="238">
        <v>2.2563399999999998</v>
      </c>
      <c r="R361" s="238">
        <f>Q361*H361</f>
        <v>32.762056799999996</v>
      </c>
      <c r="S361" s="238">
        <v>0</v>
      </c>
      <c r="T361" s="239">
        <f>S361*H361</f>
        <v>0</v>
      </c>
      <c r="U361" s="38"/>
      <c r="V361" s="38"/>
      <c r="W361" s="38"/>
      <c r="X361" s="38"/>
      <c r="Y361" s="38"/>
      <c r="Z361" s="38"/>
      <c r="AA361" s="38"/>
      <c r="AB361" s="38"/>
      <c r="AC361" s="38"/>
      <c r="AD361" s="38"/>
      <c r="AE361" s="38"/>
      <c r="AR361" s="240" t="s">
        <v>113</v>
      </c>
      <c r="AT361" s="240" t="s">
        <v>199</v>
      </c>
      <c r="AU361" s="240" t="s">
        <v>89</v>
      </c>
      <c r="AY361" s="17" t="s">
        <v>196</v>
      </c>
      <c r="BE361" s="241">
        <f>IF(N361="základní",J361,0)</f>
        <v>0</v>
      </c>
      <c r="BF361" s="241">
        <f>IF(N361="snížená",J361,0)</f>
        <v>0</v>
      </c>
      <c r="BG361" s="241">
        <f>IF(N361="zákl. přenesená",J361,0)</f>
        <v>0</v>
      </c>
      <c r="BH361" s="241">
        <f>IF(N361="sníž. přenesená",J361,0)</f>
        <v>0</v>
      </c>
      <c r="BI361" s="241">
        <f>IF(N361="nulová",J361,0)</f>
        <v>0</v>
      </c>
      <c r="BJ361" s="17" t="s">
        <v>87</v>
      </c>
      <c r="BK361" s="241">
        <f>ROUND(I361*H361,2)</f>
        <v>0</v>
      </c>
      <c r="BL361" s="17" t="s">
        <v>113</v>
      </c>
      <c r="BM361" s="240" t="s">
        <v>836</v>
      </c>
    </row>
    <row r="362" s="2" customFormat="1">
      <c r="A362" s="38"/>
      <c r="B362" s="39"/>
      <c r="C362" s="40"/>
      <c r="D362" s="242" t="s">
        <v>205</v>
      </c>
      <c r="E362" s="40"/>
      <c r="F362" s="243" t="s">
        <v>837</v>
      </c>
      <c r="G362" s="40"/>
      <c r="H362" s="40"/>
      <c r="I362" s="244"/>
      <c r="J362" s="40"/>
      <c r="K362" s="40"/>
      <c r="L362" s="44"/>
      <c r="M362" s="245"/>
      <c r="N362" s="246"/>
      <c r="O362" s="91"/>
      <c r="P362" s="91"/>
      <c r="Q362" s="91"/>
      <c r="R362" s="91"/>
      <c r="S362" s="91"/>
      <c r="T362" s="92"/>
      <c r="U362" s="38"/>
      <c r="V362" s="38"/>
      <c r="W362" s="38"/>
      <c r="X362" s="38"/>
      <c r="Y362" s="38"/>
      <c r="Z362" s="38"/>
      <c r="AA362" s="38"/>
      <c r="AB362" s="38"/>
      <c r="AC362" s="38"/>
      <c r="AD362" s="38"/>
      <c r="AE362" s="38"/>
      <c r="AT362" s="17" t="s">
        <v>205</v>
      </c>
      <c r="AU362" s="17" t="s">
        <v>89</v>
      </c>
    </row>
    <row r="363" s="13" customFormat="1">
      <c r="A363" s="13"/>
      <c r="B363" s="252"/>
      <c r="C363" s="253"/>
      <c r="D363" s="242" t="s">
        <v>254</v>
      </c>
      <c r="E363" s="254" t="s">
        <v>1</v>
      </c>
      <c r="F363" s="255" t="s">
        <v>838</v>
      </c>
      <c r="G363" s="253"/>
      <c r="H363" s="256">
        <v>14.52</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254</v>
      </c>
      <c r="AU363" s="262" t="s">
        <v>89</v>
      </c>
      <c r="AV363" s="13" t="s">
        <v>89</v>
      </c>
      <c r="AW363" s="13" t="s">
        <v>35</v>
      </c>
      <c r="AX363" s="13" t="s">
        <v>80</v>
      </c>
      <c r="AY363" s="262" t="s">
        <v>196</v>
      </c>
    </row>
    <row r="364" s="14" customFormat="1">
      <c r="A364" s="14"/>
      <c r="B364" s="263"/>
      <c r="C364" s="264"/>
      <c r="D364" s="242" t="s">
        <v>254</v>
      </c>
      <c r="E364" s="265" t="s">
        <v>1</v>
      </c>
      <c r="F364" s="266" t="s">
        <v>839</v>
      </c>
      <c r="G364" s="264"/>
      <c r="H364" s="267">
        <v>14.52</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254</v>
      </c>
      <c r="AU364" s="273" t="s">
        <v>89</v>
      </c>
      <c r="AV364" s="14" t="s">
        <v>100</v>
      </c>
      <c r="AW364" s="14" t="s">
        <v>35</v>
      </c>
      <c r="AX364" s="14" t="s">
        <v>80</v>
      </c>
      <c r="AY364" s="273" t="s">
        <v>196</v>
      </c>
    </row>
    <row r="365" s="15" customFormat="1">
      <c r="A365" s="15"/>
      <c r="B365" s="274"/>
      <c r="C365" s="275"/>
      <c r="D365" s="242" t="s">
        <v>254</v>
      </c>
      <c r="E365" s="276" t="s">
        <v>1</v>
      </c>
      <c r="F365" s="277" t="s">
        <v>267</v>
      </c>
      <c r="G365" s="275"/>
      <c r="H365" s="278">
        <v>14.52</v>
      </c>
      <c r="I365" s="279"/>
      <c r="J365" s="275"/>
      <c r="K365" s="275"/>
      <c r="L365" s="280"/>
      <c r="M365" s="281"/>
      <c r="N365" s="282"/>
      <c r="O365" s="282"/>
      <c r="P365" s="282"/>
      <c r="Q365" s="282"/>
      <c r="R365" s="282"/>
      <c r="S365" s="282"/>
      <c r="T365" s="283"/>
      <c r="U365" s="15"/>
      <c r="V365" s="15"/>
      <c r="W365" s="15"/>
      <c r="X365" s="15"/>
      <c r="Y365" s="15"/>
      <c r="Z365" s="15"/>
      <c r="AA365" s="15"/>
      <c r="AB365" s="15"/>
      <c r="AC365" s="15"/>
      <c r="AD365" s="15"/>
      <c r="AE365" s="15"/>
      <c r="AT365" s="284" t="s">
        <v>254</v>
      </c>
      <c r="AU365" s="284" t="s">
        <v>89</v>
      </c>
      <c r="AV365" s="15" t="s">
        <v>113</v>
      </c>
      <c r="AW365" s="15" t="s">
        <v>35</v>
      </c>
      <c r="AX365" s="15" t="s">
        <v>87</v>
      </c>
      <c r="AY365" s="284" t="s">
        <v>196</v>
      </c>
    </row>
    <row r="366" s="2" customFormat="1" ht="33" customHeight="1">
      <c r="A366" s="38"/>
      <c r="B366" s="39"/>
      <c r="C366" s="228" t="s">
        <v>570</v>
      </c>
      <c r="D366" s="228" t="s">
        <v>199</v>
      </c>
      <c r="E366" s="229" t="s">
        <v>840</v>
      </c>
      <c r="F366" s="230" t="s">
        <v>841</v>
      </c>
      <c r="G366" s="231" t="s">
        <v>251</v>
      </c>
      <c r="H366" s="232">
        <v>143.19999999999999</v>
      </c>
      <c r="I366" s="233"/>
      <c r="J366" s="234">
        <f>ROUND(I366*H366,2)</f>
        <v>0</v>
      </c>
      <c r="K366" s="235"/>
      <c r="L366" s="44"/>
      <c r="M366" s="236" t="s">
        <v>1</v>
      </c>
      <c r="N366" s="237" t="s">
        <v>45</v>
      </c>
      <c r="O366" s="91"/>
      <c r="P366" s="238">
        <f>O366*H366</f>
        <v>0</v>
      </c>
      <c r="Q366" s="238">
        <v>0.11</v>
      </c>
      <c r="R366" s="238">
        <f>Q366*H366</f>
        <v>15.751999999999999</v>
      </c>
      <c r="S366" s="238">
        <v>0</v>
      </c>
      <c r="T366" s="239">
        <f>S366*H366</f>
        <v>0</v>
      </c>
      <c r="U366" s="38"/>
      <c r="V366" s="38"/>
      <c r="W366" s="38"/>
      <c r="X366" s="38"/>
      <c r="Y366" s="38"/>
      <c r="Z366" s="38"/>
      <c r="AA366" s="38"/>
      <c r="AB366" s="38"/>
      <c r="AC366" s="38"/>
      <c r="AD366" s="38"/>
      <c r="AE366" s="38"/>
      <c r="AR366" s="240" t="s">
        <v>113</v>
      </c>
      <c r="AT366" s="240" t="s">
        <v>199</v>
      </c>
      <c r="AU366" s="240" t="s">
        <v>89</v>
      </c>
      <c r="AY366" s="17" t="s">
        <v>196</v>
      </c>
      <c r="BE366" s="241">
        <f>IF(N366="základní",J366,0)</f>
        <v>0</v>
      </c>
      <c r="BF366" s="241">
        <f>IF(N366="snížená",J366,0)</f>
        <v>0</v>
      </c>
      <c r="BG366" s="241">
        <f>IF(N366="zákl. přenesená",J366,0)</f>
        <v>0</v>
      </c>
      <c r="BH366" s="241">
        <f>IF(N366="sníž. přenesená",J366,0)</f>
        <v>0</v>
      </c>
      <c r="BI366" s="241">
        <f>IF(N366="nulová",J366,0)</f>
        <v>0</v>
      </c>
      <c r="BJ366" s="17" t="s">
        <v>87</v>
      </c>
      <c r="BK366" s="241">
        <f>ROUND(I366*H366,2)</f>
        <v>0</v>
      </c>
      <c r="BL366" s="17" t="s">
        <v>113</v>
      </c>
      <c r="BM366" s="240" t="s">
        <v>842</v>
      </c>
    </row>
    <row r="367" s="2" customFormat="1">
      <c r="A367" s="38"/>
      <c r="B367" s="39"/>
      <c r="C367" s="40"/>
      <c r="D367" s="242" t="s">
        <v>205</v>
      </c>
      <c r="E367" s="40"/>
      <c r="F367" s="243" t="s">
        <v>843</v>
      </c>
      <c r="G367" s="40"/>
      <c r="H367" s="40"/>
      <c r="I367" s="244"/>
      <c r="J367" s="40"/>
      <c r="K367" s="40"/>
      <c r="L367" s="44"/>
      <c r="M367" s="245"/>
      <c r="N367" s="246"/>
      <c r="O367" s="91"/>
      <c r="P367" s="91"/>
      <c r="Q367" s="91"/>
      <c r="R367" s="91"/>
      <c r="S367" s="91"/>
      <c r="T367" s="92"/>
      <c r="U367" s="38"/>
      <c r="V367" s="38"/>
      <c r="W367" s="38"/>
      <c r="X367" s="38"/>
      <c r="Y367" s="38"/>
      <c r="Z367" s="38"/>
      <c r="AA367" s="38"/>
      <c r="AB367" s="38"/>
      <c r="AC367" s="38"/>
      <c r="AD367" s="38"/>
      <c r="AE367" s="38"/>
      <c r="AT367" s="17" t="s">
        <v>205</v>
      </c>
      <c r="AU367" s="17" t="s">
        <v>89</v>
      </c>
    </row>
    <row r="368" s="13" customFormat="1">
      <c r="A368" s="13"/>
      <c r="B368" s="252"/>
      <c r="C368" s="253"/>
      <c r="D368" s="242" t="s">
        <v>254</v>
      </c>
      <c r="E368" s="254" t="s">
        <v>1</v>
      </c>
      <c r="F368" s="255" t="s">
        <v>844</v>
      </c>
      <c r="G368" s="253"/>
      <c r="H368" s="256">
        <v>143.19999999999999</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254</v>
      </c>
      <c r="AU368" s="262" t="s">
        <v>89</v>
      </c>
      <c r="AV368" s="13" t="s">
        <v>89</v>
      </c>
      <c r="AW368" s="13" t="s">
        <v>35</v>
      </c>
      <c r="AX368" s="13" t="s">
        <v>80</v>
      </c>
      <c r="AY368" s="262" t="s">
        <v>196</v>
      </c>
    </row>
    <row r="369" s="14" customFormat="1">
      <c r="A369" s="14"/>
      <c r="B369" s="263"/>
      <c r="C369" s="264"/>
      <c r="D369" s="242" t="s">
        <v>254</v>
      </c>
      <c r="E369" s="265" t="s">
        <v>1</v>
      </c>
      <c r="F369" s="266" t="s">
        <v>845</v>
      </c>
      <c r="G369" s="264"/>
      <c r="H369" s="267">
        <v>143.19999999999999</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254</v>
      </c>
      <c r="AU369" s="273" t="s">
        <v>89</v>
      </c>
      <c r="AV369" s="14" t="s">
        <v>100</v>
      </c>
      <c r="AW369" s="14" t="s">
        <v>35</v>
      </c>
      <c r="AX369" s="14" t="s">
        <v>80</v>
      </c>
      <c r="AY369" s="273" t="s">
        <v>196</v>
      </c>
    </row>
    <row r="370" s="15" customFormat="1">
      <c r="A370" s="15"/>
      <c r="B370" s="274"/>
      <c r="C370" s="275"/>
      <c r="D370" s="242" t="s">
        <v>254</v>
      </c>
      <c r="E370" s="276" t="s">
        <v>1</v>
      </c>
      <c r="F370" s="277" t="s">
        <v>267</v>
      </c>
      <c r="G370" s="275"/>
      <c r="H370" s="278">
        <v>143.19999999999999</v>
      </c>
      <c r="I370" s="279"/>
      <c r="J370" s="275"/>
      <c r="K370" s="275"/>
      <c r="L370" s="280"/>
      <c r="M370" s="281"/>
      <c r="N370" s="282"/>
      <c r="O370" s="282"/>
      <c r="P370" s="282"/>
      <c r="Q370" s="282"/>
      <c r="R370" s="282"/>
      <c r="S370" s="282"/>
      <c r="T370" s="283"/>
      <c r="U370" s="15"/>
      <c r="V370" s="15"/>
      <c r="W370" s="15"/>
      <c r="X370" s="15"/>
      <c r="Y370" s="15"/>
      <c r="Z370" s="15"/>
      <c r="AA370" s="15"/>
      <c r="AB370" s="15"/>
      <c r="AC370" s="15"/>
      <c r="AD370" s="15"/>
      <c r="AE370" s="15"/>
      <c r="AT370" s="284" t="s">
        <v>254</v>
      </c>
      <c r="AU370" s="284" t="s">
        <v>89</v>
      </c>
      <c r="AV370" s="15" t="s">
        <v>113</v>
      </c>
      <c r="AW370" s="15" t="s">
        <v>35</v>
      </c>
      <c r="AX370" s="15" t="s">
        <v>87</v>
      </c>
      <c r="AY370" s="284" t="s">
        <v>196</v>
      </c>
    </row>
    <row r="371" s="2" customFormat="1" ht="33" customHeight="1">
      <c r="A371" s="38"/>
      <c r="B371" s="39"/>
      <c r="C371" s="228" t="s">
        <v>581</v>
      </c>
      <c r="D371" s="228" t="s">
        <v>199</v>
      </c>
      <c r="E371" s="229" t="s">
        <v>846</v>
      </c>
      <c r="F371" s="230" t="s">
        <v>847</v>
      </c>
      <c r="G371" s="231" t="s">
        <v>251</v>
      </c>
      <c r="H371" s="232">
        <v>523.5</v>
      </c>
      <c r="I371" s="233"/>
      <c r="J371" s="234">
        <f>ROUND(I371*H371,2)</f>
        <v>0</v>
      </c>
      <c r="K371" s="235"/>
      <c r="L371" s="44"/>
      <c r="M371" s="236" t="s">
        <v>1</v>
      </c>
      <c r="N371" s="237" t="s">
        <v>45</v>
      </c>
      <c r="O371" s="91"/>
      <c r="P371" s="238">
        <f>O371*H371</f>
        <v>0</v>
      </c>
      <c r="Q371" s="238">
        <v>0.11</v>
      </c>
      <c r="R371" s="238">
        <f>Q371*H371</f>
        <v>57.585000000000001</v>
      </c>
      <c r="S371" s="238">
        <v>0</v>
      </c>
      <c r="T371" s="239">
        <f>S371*H371</f>
        <v>0</v>
      </c>
      <c r="U371" s="38"/>
      <c r="V371" s="38"/>
      <c r="W371" s="38"/>
      <c r="X371" s="38"/>
      <c r="Y371" s="38"/>
      <c r="Z371" s="38"/>
      <c r="AA371" s="38"/>
      <c r="AB371" s="38"/>
      <c r="AC371" s="38"/>
      <c r="AD371" s="38"/>
      <c r="AE371" s="38"/>
      <c r="AR371" s="240" t="s">
        <v>113</v>
      </c>
      <c r="AT371" s="240" t="s">
        <v>199</v>
      </c>
      <c r="AU371" s="240" t="s">
        <v>89</v>
      </c>
      <c r="AY371" s="17" t="s">
        <v>196</v>
      </c>
      <c r="BE371" s="241">
        <f>IF(N371="základní",J371,0)</f>
        <v>0</v>
      </c>
      <c r="BF371" s="241">
        <f>IF(N371="snížená",J371,0)</f>
        <v>0</v>
      </c>
      <c r="BG371" s="241">
        <f>IF(N371="zákl. přenesená",J371,0)</f>
        <v>0</v>
      </c>
      <c r="BH371" s="241">
        <f>IF(N371="sníž. přenesená",J371,0)</f>
        <v>0</v>
      </c>
      <c r="BI371" s="241">
        <f>IF(N371="nulová",J371,0)</f>
        <v>0</v>
      </c>
      <c r="BJ371" s="17" t="s">
        <v>87</v>
      </c>
      <c r="BK371" s="241">
        <f>ROUND(I371*H371,2)</f>
        <v>0</v>
      </c>
      <c r="BL371" s="17" t="s">
        <v>113</v>
      </c>
      <c r="BM371" s="240" t="s">
        <v>848</v>
      </c>
    </row>
    <row r="372" s="2" customFormat="1">
      <c r="A372" s="38"/>
      <c r="B372" s="39"/>
      <c r="C372" s="40"/>
      <c r="D372" s="242" t="s">
        <v>205</v>
      </c>
      <c r="E372" s="40"/>
      <c r="F372" s="243" t="s">
        <v>849</v>
      </c>
      <c r="G372" s="40"/>
      <c r="H372" s="40"/>
      <c r="I372" s="244"/>
      <c r="J372" s="40"/>
      <c r="K372" s="40"/>
      <c r="L372" s="44"/>
      <c r="M372" s="245"/>
      <c r="N372" s="246"/>
      <c r="O372" s="91"/>
      <c r="P372" s="91"/>
      <c r="Q372" s="91"/>
      <c r="R372" s="91"/>
      <c r="S372" s="91"/>
      <c r="T372" s="92"/>
      <c r="U372" s="38"/>
      <c r="V372" s="38"/>
      <c r="W372" s="38"/>
      <c r="X372" s="38"/>
      <c r="Y372" s="38"/>
      <c r="Z372" s="38"/>
      <c r="AA372" s="38"/>
      <c r="AB372" s="38"/>
      <c r="AC372" s="38"/>
      <c r="AD372" s="38"/>
      <c r="AE372" s="38"/>
      <c r="AT372" s="17" t="s">
        <v>205</v>
      </c>
      <c r="AU372" s="17" t="s">
        <v>89</v>
      </c>
    </row>
    <row r="373" s="13" customFormat="1">
      <c r="A373" s="13"/>
      <c r="B373" s="252"/>
      <c r="C373" s="253"/>
      <c r="D373" s="242" t="s">
        <v>254</v>
      </c>
      <c r="E373" s="254" t="s">
        <v>1</v>
      </c>
      <c r="F373" s="255" t="s">
        <v>515</v>
      </c>
      <c r="G373" s="253"/>
      <c r="H373" s="256">
        <v>523.5</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254</v>
      </c>
      <c r="AU373" s="262" t="s">
        <v>89</v>
      </c>
      <c r="AV373" s="13" t="s">
        <v>89</v>
      </c>
      <c r="AW373" s="13" t="s">
        <v>35</v>
      </c>
      <c r="AX373" s="13" t="s">
        <v>80</v>
      </c>
      <c r="AY373" s="262" t="s">
        <v>196</v>
      </c>
    </row>
    <row r="374" s="14" customFormat="1">
      <c r="A374" s="14"/>
      <c r="B374" s="263"/>
      <c r="C374" s="264"/>
      <c r="D374" s="242" t="s">
        <v>254</v>
      </c>
      <c r="E374" s="265" t="s">
        <v>1</v>
      </c>
      <c r="F374" s="266" t="s">
        <v>311</v>
      </c>
      <c r="G374" s="264"/>
      <c r="H374" s="267">
        <v>523.5</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254</v>
      </c>
      <c r="AU374" s="273" t="s">
        <v>89</v>
      </c>
      <c r="AV374" s="14" t="s">
        <v>100</v>
      </c>
      <c r="AW374" s="14" t="s">
        <v>35</v>
      </c>
      <c r="AX374" s="14" t="s">
        <v>80</v>
      </c>
      <c r="AY374" s="273" t="s">
        <v>196</v>
      </c>
    </row>
    <row r="375" s="15" customFormat="1">
      <c r="A375" s="15"/>
      <c r="B375" s="274"/>
      <c r="C375" s="275"/>
      <c r="D375" s="242" t="s">
        <v>254</v>
      </c>
      <c r="E375" s="276" t="s">
        <v>1</v>
      </c>
      <c r="F375" s="277" t="s">
        <v>267</v>
      </c>
      <c r="G375" s="275"/>
      <c r="H375" s="278">
        <v>523.5</v>
      </c>
      <c r="I375" s="279"/>
      <c r="J375" s="275"/>
      <c r="K375" s="275"/>
      <c r="L375" s="280"/>
      <c r="M375" s="281"/>
      <c r="N375" s="282"/>
      <c r="O375" s="282"/>
      <c r="P375" s="282"/>
      <c r="Q375" s="282"/>
      <c r="R375" s="282"/>
      <c r="S375" s="282"/>
      <c r="T375" s="283"/>
      <c r="U375" s="15"/>
      <c r="V375" s="15"/>
      <c r="W375" s="15"/>
      <c r="X375" s="15"/>
      <c r="Y375" s="15"/>
      <c r="Z375" s="15"/>
      <c r="AA375" s="15"/>
      <c r="AB375" s="15"/>
      <c r="AC375" s="15"/>
      <c r="AD375" s="15"/>
      <c r="AE375" s="15"/>
      <c r="AT375" s="284" t="s">
        <v>254</v>
      </c>
      <c r="AU375" s="284" t="s">
        <v>89</v>
      </c>
      <c r="AV375" s="15" t="s">
        <v>113</v>
      </c>
      <c r="AW375" s="15" t="s">
        <v>35</v>
      </c>
      <c r="AX375" s="15" t="s">
        <v>87</v>
      </c>
      <c r="AY375" s="284" t="s">
        <v>196</v>
      </c>
    </row>
    <row r="376" s="2" customFormat="1" ht="21.75" customHeight="1">
      <c r="A376" s="38"/>
      <c r="B376" s="39"/>
      <c r="C376" s="228" t="s">
        <v>589</v>
      </c>
      <c r="D376" s="228" t="s">
        <v>199</v>
      </c>
      <c r="E376" s="229" t="s">
        <v>850</v>
      </c>
      <c r="F376" s="230" t="s">
        <v>851</v>
      </c>
      <c r="G376" s="231" t="s">
        <v>202</v>
      </c>
      <c r="H376" s="232">
        <v>1</v>
      </c>
      <c r="I376" s="233"/>
      <c r="J376" s="234">
        <f>ROUND(I376*H376,2)</f>
        <v>0</v>
      </c>
      <c r="K376" s="235"/>
      <c r="L376" s="44"/>
      <c r="M376" s="236" t="s">
        <v>1</v>
      </c>
      <c r="N376" s="237" t="s">
        <v>45</v>
      </c>
      <c r="O376" s="91"/>
      <c r="P376" s="238">
        <f>O376*H376</f>
        <v>0</v>
      </c>
      <c r="Q376" s="238">
        <v>0</v>
      </c>
      <c r="R376" s="238">
        <f>Q376*H376</f>
        <v>0</v>
      </c>
      <c r="S376" s="238">
        <v>0</v>
      </c>
      <c r="T376" s="239">
        <f>S376*H376</f>
        <v>0</v>
      </c>
      <c r="U376" s="38"/>
      <c r="V376" s="38"/>
      <c r="W376" s="38"/>
      <c r="X376" s="38"/>
      <c r="Y376" s="38"/>
      <c r="Z376" s="38"/>
      <c r="AA376" s="38"/>
      <c r="AB376" s="38"/>
      <c r="AC376" s="38"/>
      <c r="AD376" s="38"/>
      <c r="AE376" s="38"/>
      <c r="AR376" s="240" t="s">
        <v>113</v>
      </c>
      <c r="AT376" s="240" t="s">
        <v>199</v>
      </c>
      <c r="AU376" s="240" t="s">
        <v>89</v>
      </c>
      <c r="AY376" s="17" t="s">
        <v>196</v>
      </c>
      <c r="BE376" s="241">
        <f>IF(N376="základní",J376,0)</f>
        <v>0</v>
      </c>
      <c r="BF376" s="241">
        <f>IF(N376="snížená",J376,0)</f>
        <v>0</v>
      </c>
      <c r="BG376" s="241">
        <f>IF(N376="zákl. přenesená",J376,0)</f>
        <v>0</v>
      </c>
      <c r="BH376" s="241">
        <f>IF(N376="sníž. přenesená",J376,0)</f>
        <v>0</v>
      </c>
      <c r="BI376" s="241">
        <f>IF(N376="nulová",J376,0)</f>
        <v>0</v>
      </c>
      <c r="BJ376" s="17" t="s">
        <v>87</v>
      </c>
      <c r="BK376" s="241">
        <f>ROUND(I376*H376,2)</f>
        <v>0</v>
      </c>
      <c r="BL376" s="17" t="s">
        <v>113</v>
      </c>
      <c r="BM376" s="240" t="s">
        <v>852</v>
      </c>
    </row>
    <row r="377" s="2" customFormat="1">
      <c r="A377" s="38"/>
      <c r="B377" s="39"/>
      <c r="C377" s="40"/>
      <c r="D377" s="242" t="s">
        <v>205</v>
      </c>
      <c r="E377" s="40"/>
      <c r="F377" s="243" t="s">
        <v>851</v>
      </c>
      <c r="G377" s="40"/>
      <c r="H377" s="40"/>
      <c r="I377" s="244"/>
      <c r="J377" s="40"/>
      <c r="K377" s="40"/>
      <c r="L377" s="44"/>
      <c r="M377" s="245"/>
      <c r="N377" s="246"/>
      <c r="O377" s="91"/>
      <c r="P377" s="91"/>
      <c r="Q377" s="91"/>
      <c r="R377" s="91"/>
      <c r="S377" s="91"/>
      <c r="T377" s="92"/>
      <c r="U377" s="38"/>
      <c r="V377" s="38"/>
      <c r="W377" s="38"/>
      <c r="X377" s="38"/>
      <c r="Y377" s="38"/>
      <c r="Z377" s="38"/>
      <c r="AA377" s="38"/>
      <c r="AB377" s="38"/>
      <c r="AC377" s="38"/>
      <c r="AD377" s="38"/>
      <c r="AE377" s="38"/>
      <c r="AT377" s="17" t="s">
        <v>205</v>
      </c>
      <c r="AU377" s="17" t="s">
        <v>89</v>
      </c>
    </row>
    <row r="378" s="2" customFormat="1" ht="21.75" customHeight="1">
      <c r="A378" s="38"/>
      <c r="B378" s="39"/>
      <c r="C378" s="228" t="s">
        <v>853</v>
      </c>
      <c r="D378" s="228" t="s">
        <v>199</v>
      </c>
      <c r="E378" s="229" t="s">
        <v>854</v>
      </c>
      <c r="F378" s="230" t="s">
        <v>855</v>
      </c>
      <c r="G378" s="231" t="s">
        <v>202</v>
      </c>
      <c r="H378" s="232">
        <v>4</v>
      </c>
      <c r="I378" s="233"/>
      <c r="J378" s="234">
        <f>ROUND(I378*H378,2)</f>
        <v>0</v>
      </c>
      <c r="K378" s="235"/>
      <c r="L378" s="44"/>
      <c r="M378" s="236" t="s">
        <v>1</v>
      </c>
      <c r="N378" s="237" t="s">
        <v>45</v>
      </c>
      <c r="O378" s="91"/>
      <c r="P378" s="238">
        <f>O378*H378</f>
        <v>0</v>
      </c>
      <c r="Q378" s="238">
        <v>0</v>
      </c>
      <c r="R378" s="238">
        <f>Q378*H378</f>
        <v>0</v>
      </c>
      <c r="S378" s="238">
        <v>0</v>
      </c>
      <c r="T378" s="239">
        <f>S378*H378</f>
        <v>0</v>
      </c>
      <c r="U378" s="38"/>
      <c r="V378" s="38"/>
      <c r="W378" s="38"/>
      <c r="X378" s="38"/>
      <c r="Y378" s="38"/>
      <c r="Z378" s="38"/>
      <c r="AA378" s="38"/>
      <c r="AB378" s="38"/>
      <c r="AC378" s="38"/>
      <c r="AD378" s="38"/>
      <c r="AE378" s="38"/>
      <c r="AR378" s="240" t="s">
        <v>113</v>
      </c>
      <c r="AT378" s="240" t="s">
        <v>199</v>
      </c>
      <c r="AU378" s="240" t="s">
        <v>89</v>
      </c>
      <c r="AY378" s="17" t="s">
        <v>196</v>
      </c>
      <c r="BE378" s="241">
        <f>IF(N378="základní",J378,0)</f>
        <v>0</v>
      </c>
      <c r="BF378" s="241">
        <f>IF(N378="snížená",J378,0)</f>
        <v>0</v>
      </c>
      <c r="BG378" s="241">
        <f>IF(N378="zákl. přenesená",J378,0)</f>
        <v>0</v>
      </c>
      <c r="BH378" s="241">
        <f>IF(N378="sníž. přenesená",J378,0)</f>
        <v>0</v>
      </c>
      <c r="BI378" s="241">
        <f>IF(N378="nulová",J378,0)</f>
        <v>0</v>
      </c>
      <c r="BJ378" s="17" t="s">
        <v>87</v>
      </c>
      <c r="BK378" s="241">
        <f>ROUND(I378*H378,2)</f>
        <v>0</v>
      </c>
      <c r="BL378" s="17" t="s">
        <v>113</v>
      </c>
      <c r="BM378" s="240" t="s">
        <v>856</v>
      </c>
    </row>
    <row r="379" s="2" customFormat="1">
      <c r="A379" s="38"/>
      <c r="B379" s="39"/>
      <c r="C379" s="40"/>
      <c r="D379" s="242" t="s">
        <v>205</v>
      </c>
      <c r="E379" s="40"/>
      <c r="F379" s="243" t="s">
        <v>855</v>
      </c>
      <c r="G379" s="40"/>
      <c r="H379" s="40"/>
      <c r="I379" s="244"/>
      <c r="J379" s="40"/>
      <c r="K379" s="40"/>
      <c r="L379" s="44"/>
      <c r="M379" s="245"/>
      <c r="N379" s="246"/>
      <c r="O379" s="91"/>
      <c r="P379" s="91"/>
      <c r="Q379" s="91"/>
      <c r="R379" s="91"/>
      <c r="S379" s="91"/>
      <c r="T379" s="92"/>
      <c r="U379" s="38"/>
      <c r="V379" s="38"/>
      <c r="W379" s="38"/>
      <c r="X379" s="38"/>
      <c r="Y379" s="38"/>
      <c r="Z379" s="38"/>
      <c r="AA379" s="38"/>
      <c r="AB379" s="38"/>
      <c r="AC379" s="38"/>
      <c r="AD379" s="38"/>
      <c r="AE379" s="38"/>
      <c r="AT379" s="17" t="s">
        <v>205</v>
      </c>
      <c r="AU379" s="17" t="s">
        <v>89</v>
      </c>
    </row>
    <row r="380" s="2" customFormat="1" ht="21.75" customHeight="1">
      <c r="A380" s="38"/>
      <c r="B380" s="39"/>
      <c r="C380" s="228" t="s">
        <v>857</v>
      </c>
      <c r="D380" s="228" t="s">
        <v>199</v>
      </c>
      <c r="E380" s="229" t="s">
        <v>858</v>
      </c>
      <c r="F380" s="230" t="s">
        <v>859</v>
      </c>
      <c r="G380" s="231" t="s">
        <v>202</v>
      </c>
      <c r="H380" s="232">
        <v>1</v>
      </c>
      <c r="I380" s="233"/>
      <c r="J380" s="234">
        <f>ROUND(I380*H380,2)</f>
        <v>0</v>
      </c>
      <c r="K380" s="235"/>
      <c r="L380" s="44"/>
      <c r="M380" s="236" t="s">
        <v>1</v>
      </c>
      <c r="N380" s="237" t="s">
        <v>45</v>
      </c>
      <c r="O380" s="91"/>
      <c r="P380" s="238">
        <f>O380*H380</f>
        <v>0</v>
      </c>
      <c r="Q380" s="238">
        <v>0</v>
      </c>
      <c r="R380" s="238">
        <f>Q380*H380</f>
        <v>0</v>
      </c>
      <c r="S380" s="238">
        <v>0</v>
      </c>
      <c r="T380" s="239">
        <f>S380*H380</f>
        <v>0</v>
      </c>
      <c r="U380" s="38"/>
      <c r="V380" s="38"/>
      <c r="W380" s="38"/>
      <c r="X380" s="38"/>
      <c r="Y380" s="38"/>
      <c r="Z380" s="38"/>
      <c r="AA380" s="38"/>
      <c r="AB380" s="38"/>
      <c r="AC380" s="38"/>
      <c r="AD380" s="38"/>
      <c r="AE380" s="38"/>
      <c r="AR380" s="240" t="s">
        <v>113</v>
      </c>
      <c r="AT380" s="240" t="s">
        <v>199</v>
      </c>
      <c r="AU380" s="240" t="s">
        <v>89</v>
      </c>
      <c r="AY380" s="17" t="s">
        <v>196</v>
      </c>
      <c r="BE380" s="241">
        <f>IF(N380="základní",J380,0)</f>
        <v>0</v>
      </c>
      <c r="BF380" s="241">
        <f>IF(N380="snížená",J380,0)</f>
        <v>0</v>
      </c>
      <c r="BG380" s="241">
        <f>IF(N380="zákl. přenesená",J380,0)</f>
        <v>0</v>
      </c>
      <c r="BH380" s="241">
        <f>IF(N380="sníž. přenesená",J380,0)</f>
        <v>0</v>
      </c>
      <c r="BI380" s="241">
        <f>IF(N380="nulová",J380,0)</f>
        <v>0</v>
      </c>
      <c r="BJ380" s="17" t="s">
        <v>87</v>
      </c>
      <c r="BK380" s="241">
        <f>ROUND(I380*H380,2)</f>
        <v>0</v>
      </c>
      <c r="BL380" s="17" t="s">
        <v>113</v>
      </c>
      <c r="BM380" s="240" t="s">
        <v>860</v>
      </c>
    </row>
    <row r="381" s="2" customFormat="1">
      <c r="A381" s="38"/>
      <c r="B381" s="39"/>
      <c r="C381" s="40"/>
      <c r="D381" s="242" t="s">
        <v>205</v>
      </c>
      <c r="E381" s="40"/>
      <c r="F381" s="243" t="s">
        <v>859</v>
      </c>
      <c r="G381" s="40"/>
      <c r="H381" s="40"/>
      <c r="I381" s="244"/>
      <c r="J381" s="40"/>
      <c r="K381" s="40"/>
      <c r="L381" s="44"/>
      <c r="M381" s="245"/>
      <c r="N381" s="246"/>
      <c r="O381" s="91"/>
      <c r="P381" s="91"/>
      <c r="Q381" s="91"/>
      <c r="R381" s="91"/>
      <c r="S381" s="91"/>
      <c r="T381" s="92"/>
      <c r="U381" s="38"/>
      <c r="V381" s="38"/>
      <c r="W381" s="38"/>
      <c r="X381" s="38"/>
      <c r="Y381" s="38"/>
      <c r="Z381" s="38"/>
      <c r="AA381" s="38"/>
      <c r="AB381" s="38"/>
      <c r="AC381" s="38"/>
      <c r="AD381" s="38"/>
      <c r="AE381" s="38"/>
      <c r="AT381" s="17" t="s">
        <v>205</v>
      </c>
      <c r="AU381" s="17" t="s">
        <v>89</v>
      </c>
    </row>
    <row r="382" s="2" customFormat="1" ht="33" customHeight="1">
      <c r="A382" s="38"/>
      <c r="B382" s="39"/>
      <c r="C382" s="228" t="s">
        <v>782</v>
      </c>
      <c r="D382" s="228" t="s">
        <v>199</v>
      </c>
      <c r="E382" s="229" t="s">
        <v>861</v>
      </c>
      <c r="F382" s="230" t="s">
        <v>862</v>
      </c>
      <c r="G382" s="231" t="s">
        <v>1</v>
      </c>
      <c r="H382" s="232">
        <v>3</v>
      </c>
      <c r="I382" s="233"/>
      <c r="J382" s="234">
        <f>ROUND(I382*H382,2)</f>
        <v>0</v>
      </c>
      <c r="K382" s="235"/>
      <c r="L382" s="44"/>
      <c r="M382" s="236" t="s">
        <v>1</v>
      </c>
      <c r="N382" s="237" t="s">
        <v>45</v>
      </c>
      <c r="O382" s="91"/>
      <c r="P382" s="238">
        <f>O382*H382</f>
        <v>0</v>
      </c>
      <c r="Q382" s="238">
        <v>0</v>
      </c>
      <c r="R382" s="238">
        <f>Q382*H382</f>
        <v>0</v>
      </c>
      <c r="S382" s="238">
        <v>0</v>
      </c>
      <c r="T382" s="239">
        <f>S382*H382</f>
        <v>0</v>
      </c>
      <c r="U382" s="38"/>
      <c r="V382" s="38"/>
      <c r="W382" s="38"/>
      <c r="X382" s="38"/>
      <c r="Y382" s="38"/>
      <c r="Z382" s="38"/>
      <c r="AA382" s="38"/>
      <c r="AB382" s="38"/>
      <c r="AC382" s="38"/>
      <c r="AD382" s="38"/>
      <c r="AE382" s="38"/>
      <c r="AR382" s="240" t="s">
        <v>113</v>
      </c>
      <c r="AT382" s="240" t="s">
        <v>199</v>
      </c>
      <c r="AU382" s="240" t="s">
        <v>89</v>
      </c>
      <c r="AY382" s="17" t="s">
        <v>196</v>
      </c>
      <c r="BE382" s="241">
        <f>IF(N382="základní",J382,0)</f>
        <v>0</v>
      </c>
      <c r="BF382" s="241">
        <f>IF(N382="snížená",J382,0)</f>
        <v>0</v>
      </c>
      <c r="BG382" s="241">
        <f>IF(N382="zákl. přenesená",J382,0)</f>
        <v>0</v>
      </c>
      <c r="BH382" s="241">
        <f>IF(N382="sníž. přenesená",J382,0)</f>
        <v>0</v>
      </c>
      <c r="BI382" s="241">
        <f>IF(N382="nulová",J382,0)</f>
        <v>0</v>
      </c>
      <c r="BJ382" s="17" t="s">
        <v>87</v>
      </c>
      <c r="BK382" s="241">
        <f>ROUND(I382*H382,2)</f>
        <v>0</v>
      </c>
      <c r="BL382" s="17" t="s">
        <v>113</v>
      </c>
      <c r="BM382" s="240" t="s">
        <v>863</v>
      </c>
    </row>
    <row r="383" s="2" customFormat="1">
      <c r="A383" s="38"/>
      <c r="B383" s="39"/>
      <c r="C383" s="40"/>
      <c r="D383" s="242" t="s">
        <v>205</v>
      </c>
      <c r="E383" s="40"/>
      <c r="F383" s="243" t="s">
        <v>864</v>
      </c>
      <c r="G383" s="40"/>
      <c r="H383" s="40"/>
      <c r="I383" s="244"/>
      <c r="J383" s="40"/>
      <c r="K383" s="40"/>
      <c r="L383" s="44"/>
      <c r="M383" s="245"/>
      <c r="N383" s="246"/>
      <c r="O383" s="91"/>
      <c r="P383" s="91"/>
      <c r="Q383" s="91"/>
      <c r="R383" s="91"/>
      <c r="S383" s="91"/>
      <c r="T383" s="92"/>
      <c r="U383" s="38"/>
      <c r="V383" s="38"/>
      <c r="W383" s="38"/>
      <c r="X383" s="38"/>
      <c r="Y383" s="38"/>
      <c r="Z383" s="38"/>
      <c r="AA383" s="38"/>
      <c r="AB383" s="38"/>
      <c r="AC383" s="38"/>
      <c r="AD383" s="38"/>
      <c r="AE383" s="38"/>
      <c r="AT383" s="17" t="s">
        <v>205</v>
      </c>
      <c r="AU383" s="17" t="s">
        <v>89</v>
      </c>
    </row>
    <row r="384" s="13" customFormat="1">
      <c r="A384" s="13"/>
      <c r="B384" s="252"/>
      <c r="C384" s="253"/>
      <c r="D384" s="242" t="s">
        <v>254</v>
      </c>
      <c r="E384" s="254" t="s">
        <v>1</v>
      </c>
      <c r="F384" s="255" t="s">
        <v>100</v>
      </c>
      <c r="G384" s="253"/>
      <c r="H384" s="256">
        <v>3</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254</v>
      </c>
      <c r="AU384" s="262" t="s">
        <v>89</v>
      </c>
      <c r="AV384" s="13" t="s">
        <v>89</v>
      </c>
      <c r="AW384" s="13" t="s">
        <v>35</v>
      </c>
      <c r="AX384" s="13" t="s">
        <v>80</v>
      </c>
      <c r="AY384" s="262" t="s">
        <v>196</v>
      </c>
    </row>
    <row r="385" s="14" customFormat="1">
      <c r="A385" s="14"/>
      <c r="B385" s="263"/>
      <c r="C385" s="264"/>
      <c r="D385" s="242" t="s">
        <v>254</v>
      </c>
      <c r="E385" s="265" t="s">
        <v>1</v>
      </c>
      <c r="F385" s="266" t="s">
        <v>445</v>
      </c>
      <c r="G385" s="264"/>
      <c r="H385" s="267">
        <v>3</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254</v>
      </c>
      <c r="AU385" s="273" t="s">
        <v>89</v>
      </c>
      <c r="AV385" s="14" t="s">
        <v>100</v>
      </c>
      <c r="AW385" s="14" t="s">
        <v>35</v>
      </c>
      <c r="AX385" s="14" t="s">
        <v>87</v>
      </c>
      <c r="AY385" s="273" t="s">
        <v>196</v>
      </c>
    </row>
    <row r="386" s="2" customFormat="1" ht="33" customHeight="1">
      <c r="A386" s="38"/>
      <c r="B386" s="39"/>
      <c r="C386" s="228" t="s">
        <v>865</v>
      </c>
      <c r="D386" s="228" t="s">
        <v>199</v>
      </c>
      <c r="E386" s="229" t="s">
        <v>866</v>
      </c>
      <c r="F386" s="230" t="s">
        <v>867</v>
      </c>
      <c r="G386" s="231" t="s">
        <v>202</v>
      </c>
      <c r="H386" s="232">
        <v>23</v>
      </c>
      <c r="I386" s="233"/>
      <c r="J386" s="234">
        <f>ROUND(I386*H386,2)</f>
        <v>0</v>
      </c>
      <c r="K386" s="235"/>
      <c r="L386" s="44"/>
      <c r="M386" s="236" t="s">
        <v>1</v>
      </c>
      <c r="N386" s="237" t="s">
        <v>45</v>
      </c>
      <c r="O386" s="91"/>
      <c r="P386" s="238">
        <f>O386*H386</f>
        <v>0</v>
      </c>
      <c r="Q386" s="238">
        <v>0</v>
      </c>
      <c r="R386" s="238">
        <f>Q386*H386</f>
        <v>0</v>
      </c>
      <c r="S386" s="238">
        <v>0</v>
      </c>
      <c r="T386" s="239">
        <f>S386*H386</f>
        <v>0</v>
      </c>
      <c r="U386" s="38"/>
      <c r="V386" s="38"/>
      <c r="W386" s="38"/>
      <c r="X386" s="38"/>
      <c r="Y386" s="38"/>
      <c r="Z386" s="38"/>
      <c r="AA386" s="38"/>
      <c r="AB386" s="38"/>
      <c r="AC386" s="38"/>
      <c r="AD386" s="38"/>
      <c r="AE386" s="38"/>
      <c r="AR386" s="240" t="s">
        <v>113</v>
      </c>
      <c r="AT386" s="240" t="s">
        <v>199</v>
      </c>
      <c r="AU386" s="240" t="s">
        <v>89</v>
      </c>
      <c r="AY386" s="17" t="s">
        <v>196</v>
      </c>
      <c r="BE386" s="241">
        <f>IF(N386="základní",J386,0)</f>
        <v>0</v>
      </c>
      <c r="BF386" s="241">
        <f>IF(N386="snížená",J386,0)</f>
        <v>0</v>
      </c>
      <c r="BG386" s="241">
        <f>IF(N386="zákl. přenesená",J386,0)</f>
        <v>0</v>
      </c>
      <c r="BH386" s="241">
        <f>IF(N386="sníž. přenesená",J386,0)</f>
        <v>0</v>
      </c>
      <c r="BI386" s="241">
        <f>IF(N386="nulová",J386,0)</f>
        <v>0</v>
      </c>
      <c r="BJ386" s="17" t="s">
        <v>87</v>
      </c>
      <c r="BK386" s="241">
        <f>ROUND(I386*H386,2)</f>
        <v>0</v>
      </c>
      <c r="BL386" s="17" t="s">
        <v>113</v>
      </c>
      <c r="BM386" s="240" t="s">
        <v>868</v>
      </c>
    </row>
    <row r="387" s="2" customFormat="1">
      <c r="A387" s="38"/>
      <c r="B387" s="39"/>
      <c r="C387" s="40"/>
      <c r="D387" s="242" t="s">
        <v>205</v>
      </c>
      <c r="E387" s="40"/>
      <c r="F387" s="243" t="s">
        <v>869</v>
      </c>
      <c r="G387" s="40"/>
      <c r="H387" s="40"/>
      <c r="I387" s="244"/>
      <c r="J387" s="40"/>
      <c r="K387" s="40"/>
      <c r="L387" s="44"/>
      <c r="M387" s="245"/>
      <c r="N387" s="246"/>
      <c r="O387" s="91"/>
      <c r="P387" s="91"/>
      <c r="Q387" s="91"/>
      <c r="R387" s="91"/>
      <c r="S387" s="91"/>
      <c r="T387" s="92"/>
      <c r="U387" s="38"/>
      <c r="V387" s="38"/>
      <c r="W387" s="38"/>
      <c r="X387" s="38"/>
      <c r="Y387" s="38"/>
      <c r="Z387" s="38"/>
      <c r="AA387" s="38"/>
      <c r="AB387" s="38"/>
      <c r="AC387" s="38"/>
      <c r="AD387" s="38"/>
      <c r="AE387" s="38"/>
      <c r="AT387" s="17" t="s">
        <v>205</v>
      </c>
      <c r="AU387" s="17" t="s">
        <v>89</v>
      </c>
    </row>
    <row r="388" s="13" customFormat="1">
      <c r="A388" s="13"/>
      <c r="B388" s="252"/>
      <c r="C388" s="253"/>
      <c r="D388" s="242" t="s">
        <v>254</v>
      </c>
      <c r="E388" s="254" t="s">
        <v>1</v>
      </c>
      <c r="F388" s="255" t="s">
        <v>870</v>
      </c>
      <c r="G388" s="253"/>
      <c r="H388" s="256">
        <v>23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254</v>
      </c>
      <c r="AU388" s="262" t="s">
        <v>89</v>
      </c>
      <c r="AV388" s="13" t="s">
        <v>89</v>
      </c>
      <c r="AW388" s="13" t="s">
        <v>35</v>
      </c>
      <c r="AX388" s="13" t="s">
        <v>80</v>
      </c>
      <c r="AY388" s="262" t="s">
        <v>196</v>
      </c>
    </row>
    <row r="389" s="14" customFormat="1">
      <c r="A389" s="14"/>
      <c r="B389" s="263"/>
      <c r="C389" s="264"/>
      <c r="D389" s="242" t="s">
        <v>254</v>
      </c>
      <c r="E389" s="265" t="s">
        <v>1</v>
      </c>
      <c r="F389" s="266" t="s">
        <v>445</v>
      </c>
      <c r="G389" s="264"/>
      <c r="H389" s="267">
        <v>23</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254</v>
      </c>
      <c r="AU389" s="273" t="s">
        <v>89</v>
      </c>
      <c r="AV389" s="14" t="s">
        <v>100</v>
      </c>
      <c r="AW389" s="14" t="s">
        <v>35</v>
      </c>
      <c r="AX389" s="14" t="s">
        <v>87</v>
      </c>
      <c r="AY389" s="273" t="s">
        <v>196</v>
      </c>
    </row>
    <row r="390" s="2" customFormat="1" ht="21.75" customHeight="1">
      <c r="A390" s="38"/>
      <c r="B390" s="39"/>
      <c r="C390" s="228" t="s">
        <v>871</v>
      </c>
      <c r="D390" s="228" t="s">
        <v>199</v>
      </c>
      <c r="E390" s="229" t="s">
        <v>872</v>
      </c>
      <c r="F390" s="230" t="s">
        <v>873</v>
      </c>
      <c r="G390" s="231" t="s">
        <v>202</v>
      </c>
      <c r="H390" s="232">
        <v>1</v>
      </c>
      <c r="I390" s="233"/>
      <c r="J390" s="234">
        <f>ROUND(I390*H390,2)</f>
        <v>0</v>
      </c>
      <c r="K390" s="235"/>
      <c r="L390" s="44"/>
      <c r="M390" s="236" t="s">
        <v>1</v>
      </c>
      <c r="N390" s="237" t="s">
        <v>45</v>
      </c>
      <c r="O390" s="91"/>
      <c r="P390" s="238">
        <f>O390*H390</f>
        <v>0</v>
      </c>
      <c r="Q390" s="238">
        <v>0</v>
      </c>
      <c r="R390" s="238">
        <f>Q390*H390</f>
        <v>0</v>
      </c>
      <c r="S390" s="238">
        <v>0</v>
      </c>
      <c r="T390" s="239">
        <f>S390*H390</f>
        <v>0</v>
      </c>
      <c r="U390" s="38"/>
      <c r="V390" s="38"/>
      <c r="W390" s="38"/>
      <c r="X390" s="38"/>
      <c r="Y390" s="38"/>
      <c r="Z390" s="38"/>
      <c r="AA390" s="38"/>
      <c r="AB390" s="38"/>
      <c r="AC390" s="38"/>
      <c r="AD390" s="38"/>
      <c r="AE390" s="38"/>
      <c r="AR390" s="240" t="s">
        <v>113</v>
      </c>
      <c r="AT390" s="240" t="s">
        <v>199</v>
      </c>
      <c r="AU390" s="240" t="s">
        <v>89</v>
      </c>
      <c r="AY390" s="17" t="s">
        <v>196</v>
      </c>
      <c r="BE390" s="241">
        <f>IF(N390="základní",J390,0)</f>
        <v>0</v>
      </c>
      <c r="BF390" s="241">
        <f>IF(N390="snížená",J390,0)</f>
        <v>0</v>
      </c>
      <c r="BG390" s="241">
        <f>IF(N390="zákl. přenesená",J390,0)</f>
        <v>0</v>
      </c>
      <c r="BH390" s="241">
        <f>IF(N390="sníž. přenesená",J390,0)</f>
        <v>0</v>
      </c>
      <c r="BI390" s="241">
        <f>IF(N390="nulová",J390,0)</f>
        <v>0</v>
      </c>
      <c r="BJ390" s="17" t="s">
        <v>87</v>
      </c>
      <c r="BK390" s="241">
        <f>ROUND(I390*H390,2)</f>
        <v>0</v>
      </c>
      <c r="BL390" s="17" t="s">
        <v>113</v>
      </c>
      <c r="BM390" s="240" t="s">
        <v>874</v>
      </c>
    </row>
    <row r="391" s="2" customFormat="1">
      <c r="A391" s="38"/>
      <c r="B391" s="39"/>
      <c r="C391" s="40"/>
      <c r="D391" s="242" t="s">
        <v>205</v>
      </c>
      <c r="E391" s="40"/>
      <c r="F391" s="243" t="s">
        <v>875</v>
      </c>
      <c r="G391" s="40"/>
      <c r="H391" s="40"/>
      <c r="I391" s="244"/>
      <c r="J391" s="40"/>
      <c r="K391" s="40"/>
      <c r="L391" s="44"/>
      <c r="M391" s="245"/>
      <c r="N391" s="246"/>
      <c r="O391" s="91"/>
      <c r="P391" s="91"/>
      <c r="Q391" s="91"/>
      <c r="R391" s="91"/>
      <c r="S391" s="91"/>
      <c r="T391" s="92"/>
      <c r="U391" s="38"/>
      <c r="V391" s="38"/>
      <c r="W391" s="38"/>
      <c r="X391" s="38"/>
      <c r="Y391" s="38"/>
      <c r="Z391" s="38"/>
      <c r="AA391" s="38"/>
      <c r="AB391" s="38"/>
      <c r="AC391" s="38"/>
      <c r="AD391" s="38"/>
      <c r="AE391" s="38"/>
      <c r="AT391" s="17" t="s">
        <v>205</v>
      </c>
      <c r="AU391" s="17" t="s">
        <v>89</v>
      </c>
    </row>
    <row r="392" s="13" customFormat="1">
      <c r="A392" s="13"/>
      <c r="B392" s="252"/>
      <c r="C392" s="253"/>
      <c r="D392" s="242" t="s">
        <v>254</v>
      </c>
      <c r="E392" s="254" t="s">
        <v>1</v>
      </c>
      <c r="F392" s="255" t="s">
        <v>87</v>
      </c>
      <c r="G392" s="253"/>
      <c r="H392" s="256">
        <v>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254</v>
      </c>
      <c r="AU392" s="262" t="s">
        <v>89</v>
      </c>
      <c r="AV392" s="13" t="s">
        <v>89</v>
      </c>
      <c r="AW392" s="13" t="s">
        <v>35</v>
      </c>
      <c r="AX392" s="13" t="s">
        <v>87</v>
      </c>
      <c r="AY392" s="262" t="s">
        <v>196</v>
      </c>
    </row>
    <row r="393" s="14" customFormat="1">
      <c r="A393" s="14"/>
      <c r="B393" s="263"/>
      <c r="C393" s="264"/>
      <c r="D393" s="242" t="s">
        <v>254</v>
      </c>
      <c r="E393" s="265" t="s">
        <v>1</v>
      </c>
      <c r="F393" s="266" t="s">
        <v>445</v>
      </c>
      <c r="G393" s="264"/>
      <c r="H393" s="267">
        <v>1</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254</v>
      </c>
      <c r="AU393" s="273" t="s">
        <v>89</v>
      </c>
      <c r="AV393" s="14" t="s">
        <v>100</v>
      </c>
      <c r="AW393" s="14" t="s">
        <v>35</v>
      </c>
      <c r="AX393" s="14" t="s">
        <v>80</v>
      </c>
      <c r="AY393" s="273" t="s">
        <v>196</v>
      </c>
    </row>
    <row r="394" s="2" customFormat="1" ht="21.75" customHeight="1">
      <c r="A394" s="38"/>
      <c r="B394" s="39"/>
      <c r="C394" s="228" t="s">
        <v>876</v>
      </c>
      <c r="D394" s="228" t="s">
        <v>199</v>
      </c>
      <c r="E394" s="229" t="s">
        <v>877</v>
      </c>
      <c r="F394" s="230" t="s">
        <v>878</v>
      </c>
      <c r="G394" s="231" t="s">
        <v>202</v>
      </c>
      <c r="H394" s="232">
        <v>2</v>
      </c>
      <c r="I394" s="233"/>
      <c r="J394" s="234">
        <f>ROUND(I394*H394,2)</f>
        <v>0</v>
      </c>
      <c r="K394" s="235"/>
      <c r="L394" s="44"/>
      <c r="M394" s="236" t="s">
        <v>1</v>
      </c>
      <c r="N394" s="237" t="s">
        <v>45</v>
      </c>
      <c r="O394" s="91"/>
      <c r="P394" s="238">
        <f>O394*H394</f>
        <v>0</v>
      </c>
      <c r="Q394" s="238">
        <v>0</v>
      </c>
      <c r="R394" s="238">
        <f>Q394*H394</f>
        <v>0</v>
      </c>
      <c r="S394" s="238">
        <v>0</v>
      </c>
      <c r="T394" s="239">
        <f>S394*H394</f>
        <v>0</v>
      </c>
      <c r="U394" s="38"/>
      <c r="V394" s="38"/>
      <c r="W394" s="38"/>
      <c r="X394" s="38"/>
      <c r="Y394" s="38"/>
      <c r="Z394" s="38"/>
      <c r="AA394" s="38"/>
      <c r="AB394" s="38"/>
      <c r="AC394" s="38"/>
      <c r="AD394" s="38"/>
      <c r="AE394" s="38"/>
      <c r="AR394" s="240" t="s">
        <v>113</v>
      </c>
      <c r="AT394" s="240" t="s">
        <v>199</v>
      </c>
      <c r="AU394" s="240" t="s">
        <v>89</v>
      </c>
      <c r="AY394" s="17" t="s">
        <v>196</v>
      </c>
      <c r="BE394" s="241">
        <f>IF(N394="základní",J394,0)</f>
        <v>0</v>
      </c>
      <c r="BF394" s="241">
        <f>IF(N394="snížená",J394,0)</f>
        <v>0</v>
      </c>
      <c r="BG394" s="241">
        <f>IF(N394="zákl. přenesená",J394,0)</f>
        <v>0</v>
      </c>
      <c r="BH394" s="241">
        <f>IF(N394="sníž. přenesená",J394,0)</f>
        <v>0</v>
      </c>
      <c r="BI394" s="241">
        <f>IF(N394="nulová",J394,0)</f>
        <v>0</v>
      </c>
      <c r="BJ394" s="17" t="s">
        <v>87</v>
      </c>
      <c r="BK394" s="241">
        <f>ROUND(I394*H394,2)</f>
        <v>0</v>
      </c>
      <c r="BL394" s="17" t="s">
        <v>113</v>
      </c>
      <c r="BM394" s="240" t="s">
        <v>879</v>
      </c>
    </row>
    <row r="395" s="2" customFormat="1">
      <c r="A395" s="38"/>
      <c r="B395" s="39"/>
      <c r="C395" s="40"/>
      <c r="D395" s="242" t="s">
        <v>205</v>
      </c>
      <c r="E395" s="40"/>
      <c r="F395" s="243" t="s">
        <v>880</v>
      </c>
      <c r="G395" s="40"/>
      <c r="H395" s="40"/>
      <c r="I395" s="244"/>
      <c r="J395" s="40"/>
      <c r="K395" s="40"/>
      <c r="L395" s="44"/>
      <c r="M395" s="245"/>
      <c r="N395" s="246"/>
      <c r="O395" s="91"/>
      <c r="P395" s="91"/>
      <c r="Q395" s="91"/>
      <c r="R395" s="91"/>
      <c r="S395" s="91"/>
      <c r="T395" s="92"/>
      <c r="U395" s="38"/>
      <c r="V395" s="38"/>
      <c r="W395" s="38"/>
      <c r="X395" s="38"/>
      <c r="Y395" s="38"/>
      <c r="Z395" s="38"/>
      <c r="AA395" s="38"/>
      <c r="AB395" s="38"/>
      <c r="AC395" s="38"/>
      <c r="AD395" s="38"/>
      <c r="AE395" s="38"/>
      <c r="AT395" s="17" t="s">
        <v>205</v>
      </c>
      <c r="AU395" s="17" t="s">
        <v>89</v>
      </c>
    </row>
    <row r="396" s="13" customFormat="1">
      <c r="A396" s="13"/>
      <c r="B396" s="252"/>
      <c r="C396" s="253"/>
      <c r="D396" s="242" t="s">
        <v>254</v>
      </c>
      <c r="E396" s="254" t="s">
        <v>1</v>
      </c>
      <c r="F396" s="255" t="s">
        <v>89</v>
      </c>
      <c r="G396" s="253"/>
      <c r="H396" s="256">
        <v>2</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254</v>
      </c>
      <c r="AU396" s="262" t="s">
        <v>89</v>
      </c>
      <c r="AV396" s="13" t="s">
        <v>89</v>
      </c>
      <c r="AW396" s="13" t="s">
        <v>35</v>
      </c>
      <c r="AX396" s="13" t="s">
        <v>87</v>
      </c>
      <c r="AY396" s="262" t="s">
        <v>196</v>
      </c>
    </row>
    <row r="397" s="14" customFormat="1">
      <c r="A397" s="14"/>
      <c r="B397" s="263"/>
      <c r="C397" s="264"/>
      <c r="D397" s="242" t="s">
        <v>254</v>
      </c>
      <c r="E397" s="265" t="s">
        <v>1</v>
      </c>
      <c r="F397" s="266" t="s">
        <v>445</v>
      </c>
      <c r="G397" s="264"/>
      <c r="H397" s="267">
        <v>2</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254</v>
      </c>
      <c r="AU397" s="273" t="s">
        <v>89</v>
      </c>
      <c r="AV397" s="14" t="s">
        <v>100</v>
      </c>
      <c r="AW397" s="14" t="s">
        <v>35</v>
      </c>
      <c r="AX397" s="14" t="s">
        <v>80</v>
      </c>
      <c r="AY397" s="273" t="s">
        <v>196</v>
      </c>
    </row>
    <row r="398" s="2" customFormat="1" ht="21.75" customHeight="1">
      <c r="A398" s="38"/>
      <c r="B398" s="39"/>
      <c r="C398" s="228" t="s">
        <v>881</v>
      </c>
      <c r="D398" s="228" t="s">
        <v>199</v>
      </c>
      <c r="E398" s="229" t="s">
        <v>882</v>
      </c>
      <c r="F398" s="230" t="s">
        <v>883</v>
      </c>
      <c r="G398" s="231" t="s">
        <v>202</v>
      </c>
      <c r="H398" s="232">
        <v>6</v>
      </c>
      <c r="I398" s="233"/>
      <c r="J398" s="234">
        <f>ROUND(I398*H398,2)</f>
        <v>0</v>
      </c>
      <c r="K398" s="235"/>
      <c r="L398" s="44"/>
      <c r="M398" s="236" t="s">
        <v>1</v>
      </c>
      <c r="N398" s="237" t="s">
        <v>45</v>
      </c>
      <c r="O398" s="91"/>
      <c r="P398" s="238">
        <f>O398*H398</f>
        <v>0</v>
      </c>
      <c r="Q398" s="238">
        <v>0</v>
      </c>
      <c r="R398" s="238">
        <f>Q398*H398</f>
        <v>0</v>
      </c>
      <c r="S398" s="238">
        <v>0</v>
      </c>
      <c r="T398" s="239">
        <f>S398*H398</f>
        <v>0</v>
      </c>
      <c r="U398" s="38"/>
      <c r="V398" s="38"/>
      <c r="W398" s="38"/>
      <c r="X398" s="38"/>
      <c r="Y398" s="38"/>
      <c r="Z398" s="38"/>
      <c r="AA398" s="38"/>
      <c r="AB398" s="38"/>
      <c r="AC398" s="38"/>
      <c r="AD398" s="38"/>
      <c r="AE398" s="38"/>
      <c r="AR398" s="240" t="s">
        <v>113</v>
      </c>
      <c r="AT398" s="240" t="s">
        <v>199</v>
      </c>
      <c r="AU398" s="240" t="s">
        <v>89</v>
      </c>
      <c r="AY398" s="17" t="s">
        <v>196</v>
      </c>
      <c r="BE398" s="241">
        <f>IF(N398="základní",J398,0)</f>
        <v>0</v>
      </c>
      <c r="BF398" s="241">
        <f>IF(N398="snížená",J398,0)</f>
        <v>0</v>
      </c>
      <c r="BG398" s="241">
        <f>IF(N398="zákl. přenesená",J398,0)</f>
        <v>0</v>
      </c>
      <c r="BH398" s="241">
        <f>IF(N398="sníž. přenesená",J398,0)</f>
        <v>0</v>
      </c>
      <c r="BI398" s="241">
        <f>IF(N398="nulová",J398,0)</f>
        <v>0</v>
      </c>
      <c r="BJ398" s="17" t="s">
        <v>87</v>
      </c>
      <c r="BK398" s="241">
        <f>ROUND(I398*H398,2)</f>
        <v>0</v>
      </c>
      <c r="BL398" s="17" t="s">
        <v>113</v>
      </c>
      <c r="BM398" s="240" t="s">
        <v>884</v>
      </c>
    </row>
    <row r="399" s="2" customFormat="1">
      <c r="A399" s="38"/>
      <c r="B399" s="39"/>
      <c r="C399" s="40"/>
      <c r="D399" s="242" t="s">
        <v>205</v>
      </c>
      <c r="E399" s="40"/>
      <c r="F399" s="243" t="s">
        <v>885</v>
      </c>
      <c r="G399" s="40"/>
      <c r="H399" s="40"/>
      <c r="I399" s="244"/>
      <c r="J399" s="40"/>
      <c r="K399" s="40"/>
      <c r="L399" s="44"/>
      <c r="M399" s="245"/>
      <c r="N399" s="246"/>
      <c r="O399" s="91"/>
      <c r="P399" s="91"/>
      <c r="Q399" s="91"/>
      <c r="R399" s="91"/>
      <c r="S399" s="91"/>
      <c r="T399" s="92"/>
      <c r="U399" s="38"/>
      <c r="V399" s="38"/>
      <c r="W399" s="38"/>
      <c r="X399" s="38"/>
      <c r="Y399" s="38"/>
      <c r="Z399" s="38"/>
      <c r="AA399" s="38"/>
      <c r="AB399" s="38"/>
      <c r="AC399" s="38"/>
      <c r="AD399" s="38"/>
      <c r="AE399" s="38"/>
      <c r="AT399" s="17" t="s">
        <v>205</v>
      </c>
      <c r="AU399" s="17" t="s">
        <v>89</v>
      </c>
    </row>
    <row r="400" s="13" customFormat="1">
      <c r="A400" s="13"/>
      <c r="B400" s="252"/>
      <c r="C400" s="253"/>
      <c r="D400" s="242" t="s">
        <v>254</v>
      </c>
      <c r="E400" s="254" t="s">
        <v>1</v>
      </c>
      <c r="F400" s="255" t="s">
        <v>223</v>
      </c>
      <c r="G400" s="253"/>
      <c r="H400" s="256">
        <v>6</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254</v>
      </c>
      <c r="AU400" s="262" t="s">
        <v>89</v>
      </c>
      <c r="AV400" s="13" t="s">
        <v>89</v>
      </c>
      <c r="AW400" s="13" t="s">
        <v>35</v>
      </c>
      <c r="AX400" s="13" t="s">
        <v>80</v>
      </c>
      <c r="AY400" s="262" t="s">
        <v>196</v>
      </c>
    </row>
    <row r="401" s="14" customFormat="1">
      <c r="A401" s="14"/>
      <c r="B401" s="263"/>
      <c r="C401" s="264"/>
      <c r="D401" s="242" t="s">
        <v>254</v>
      </c>
      <c r="E401" s="265" t="s">
        <v>1</v>
      </c>
      <c r="F401" s="266" t="s">
        <v>886</v>
      </c>
      <c r="G401" s="264"/>
      <c r="H401" s="267">
        <v>6</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254</v>
      </c>
      <c r="AU401" s="273" t="s">
        <v>89</v>
      </c>
      <c r="AV401" s="14" t="s">
        <v>100</v>
      </c>
      <c r="AW401" s="14" t="s">
        <v>35</v>
      </c>
      <c r="AX401" s="14" t="s">
        <v>87</v>
      </c>
      <c r="AY401" s="273" t="s">
        <v>196</v>
      </c>
    </row>
    <row r="402" s="2" customFormat="1" ht="33" customHeight="1">
      <c r="A402" s="38"/>
      <c r="B402" s="39"/>
      <c r="C402" s="228" t="s">
        <v>887</v>
      </c>
      <c r="D402" s="228" t="s">
        <v>199</v>
      </c>
      <c r="E402" s="229" t="s">
        <v>888</v>
      </c>
      <c r="F402" s="230" t="s">
        <v>889</v>
      </c>
      <c r="G402" s="231" t="s">
        <v>202</v>
      </c>
      <c r="H402" s="232">
        <v>1</v>
      </c>
      <c r="I402" s="233"/>
      <c r="J402" s="234">
        <f>ROUND(I402*H402,2)</f>
        <v>0</v>
      </c>
      <c r="K402" s="235"/>
      <c r="L402" s="44"/>
      <c r="M402" s="236" t="s">
        <v>1</v>
      </c>
      <c r="N402" s="237" t="s">
        <v>45</v>
      </c>
      <c r="O402" s="91"/>
      <c r="P402" s="238">
        <f>O402*H402</f>
        <v>0</v>
      </c>
      <c r="Q402" s="238">
        <v>0</v>
      </c>
      <c r="R402" s="238">
        <f>Q402*H402</f>
        <v>0</v>
      </c>
      <c r="S402" s="238">
        <v>0</v>
      </c>
      <c r="T402" s="239">
        <f>S402*H402</f>
        <v>0</v>
      </c>
      <c r="U402" s="38"/>
      <c r="V402" s="38"/>
      <c r="W402" s="38"/>
      <c r="X402" s="38"/>
      <c r="Y402" s="38"/>
      <c r="Z402" s="38"/>
      <c r="AA402" s="38"/>
      <c r="AB402" s="38"/>
      <c r="AC402" s="38"/>
      <c r="AD402" s="38"/>
      <c r="AE402" s="38"/>
      <c r="AR402" s="240" t="s">
        <v>113</v>
      </c>
      <c r="AT402" s="240" t="s">
        <v>199</v>
      </c>
      <c r="AU402" s="240" t="s">
        <v>89</v>
      </c>
      <c r="AY402" s="17" t="s">
        <v>196</v>
      </c>
      <c r="BE402" s="241">
        <f>IF(N402="základní",J402,0)</f>
        <v>0</v>
      </c>
      <c r="BF402" s="241">
        <f>IF(N402="snížená",J402,0)</f>
        <v>0</v>
      </c>
      <c r="BG402" s="241">
        <f>IF(N402="zákl. přenesená",J402,0)</f>
        <v>0</v>
      </c>
      <c r="BH402" s="241">
        <f>IF(N402="sníž. přenesená",J402,0)</f>
        <v>0</v>
      </c>
      <c r="BI402" s="241">
        <f>IF(N402="nulová",J402,0)</f>
        <v>0</v>
      </c>
      <c r="BJ402" s="17" t="s">
        <v>87</v>
      </c>
      <c r="BK402" s="241">
        <f>ROUND(I402*H402,2)</f>
        <v>0</v>
      </c>
      <c r="BL402" s="17" t="s">
        <v>113</v>
      </c>
      <c r="BM402" s="240" t="s">
        <v>890</v>
      </c>
    </row>
    <row r="403" s="2" customFormat="1">
      <c r="A403" s="38"/>
      <c r="B403" s="39"/>
      <c r="C403" s="40"/>
      <c r="D403" s="242" t="s">
        <v>205</v>
      </c>
      <c r="E403" s="40"/>
      <c r="F403" s="243" t="s">
        <v>891</v>
      </c>
      <c r="G403" s="40"/>
      <c r="H403" s="40"/>
      <c r="I403" s="244"/>
      <c r="J403" s="40"/>
      <c r="K403" s="40"/>
      <c r="L403" s="44"/>
      <c r="M403" s="245"/>
      <c r="N403" s="246"/>
      <c r="O403" s="91"/>
      <c r="P403" s="91"/>
      <c r="Q403" s="91"/>
      <c r="R403" s="91"/>
      <c r="S403" s="91"/>
      <c r="T403" s="92"/>
      <c r="U403" s="38"/>
      <c r="V403" s="38"/>
      <c r="W403" s="38"/>
      <c r="X403" s="38"/>
      <c r="Y403" s="38"/>
      <c r="Z403" s="38"/>
      <c r="AA403" s="38"/>
      <c r="AB403" s="38"/>
      <c r="AC403" s="38"/>
      <c r="AD403" s="38"/>
      <c r="AE403" s="38"/>
      <c r="AT403" s="17" t="s">
        <v>205</v>
      </c>
      <c r="AU403" s="17" t="s">
        <v>89</v>
      </c>
    </row>
    <row r="404" s="13" customFormat="1">
      <c r="A404" s="13"/>
      <c r="B404" s="252"/>
      <c r="C404" s="253"/>
      <c r="D404" s="242" t="s">
        <v>254</v>
      </c>
      <c r="E404" s="254" t="s">
        <v>1</v>
      </c>
      <c r="F404" s="255" t="s">
        <v>87</v>
      </c>
      <c r="G404" s="253"/>
      <c r="H404" s="256">
        <v>1</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254</v>
      </c>
      <c r="AU404" s="262" t="s">
        <v>89</v>
      </c>
      <c r="AV404" s="13" t="s">
        <v>89</v>
      </c>
      <c r="AW404" s="13" t="s">
        <v>35</v>
      </c>
      <c r="AX404" s="13" t="s">
        <v>87</v>
      </c>
      <c r="AY404" s="262" t="s">
        <v>196</v>
      </c>
    </row>
    <row r="405" s="14" customFormat="1">
      <c r="A405" s="14"/>
      <c r="B405" s="263"/>
      <c r="C405" s="264"/>
      <c r="D405" s="242" t="s">
        <v>254</v>
      </c>
      <c r="E405" s="265" t="s">
        <v>1</v>
      </c>
      <c r="F405" s="266" t="s">
        <v>445</v>
      </c>
      <c r="G405" s="264"/>
      <c r="H405" s="267">
        <v>1</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254</v>
      </c>
      <c r="AU405" s="273" t="s">
        <v>89</v>
      </c>
      <c r="AV405" s="14" t="s">
        <v>100</v>
      </c>
      <c r="AW405" s="14" t="s">
        <v>35</v>
      </c>
      <c r="AX405" s="14" t="s">
        <v>80</v>
      </c>
      <c r="AY405" s="273" t="s">
        <v>196</v>
      </c>
    </row>
    <row r="406" s="2" customFormat="1" ht="33" customHeight="1">
      <c r="A406" s="38"/>
      <c r="B406" s="39"/>
      <c r="C406" s="228" t="s">
        <v>892</v>
      </c>
      <c r="D406" s="228" t="s">
        <v>199</v>
      </c>
      <c r="E406" s="229" t="s">
        <v>893</v>
      </c>
      <c r="F406" s="230" t="s">
        <v>894</v>
      </c>
      <c r="G406" s="231" t="s">
        <v>202</v>
      </c>
      <c r="H406" s="232">
        <v>3</v>
      </c>
      <c r="I406" s="233"/>
      <c r="J406" s="234">
        <f>ROUND(I406*H406,2)</f>
        <v>0</v>
      </c>
      <c r="K406" s="235"/>
      <c r="L406" s="44"/>
      <c r="M406" s="236" t="s">
        <v>1</v>
      </c>
      <c r="N406" s="237" t="s">
        <v>45</v>
      </c>
      <c r="O406" s="91"/>
      <c r="P406" s="238">
        <f>O406*H406</f>
        <v>0</v>
      </c>
      <c r="Q406" s="238">
        <v>0</v>
      </c>
      <c r="R406" s="238">
        <f>Q406*H406</f>
        <v>0</v>
      </c>
      <c r="S406" s="238">
        <v>0</v>
      </c>
      <c r="T406" s="239">
        <f>S406*H406</f>
        <v>0</v>
      </c>
      <c r="U406" s="38"/>
      <c r="V406" s="38"/>
      <c r="W406" s="38"/>
      <c r="X406" s="38"/>
      <c r="Y406" s="38"/>
      <c r="Z406" s="38"/>
      <c r="AA406" s="38"/>
      <c r="AB406" s="38"/>
      <c r="AC406" s="38"/>
      <c r="AD406" s="38"/>
      <c r="AE406" s="38"/>
      <c r="AR406" s="240" t="s">
        <v>113</v>
      </c>
      <c r="AT406" s="240" t="s">
        <v>199</v>
      </c>
      <c r="AU406" s="240" t="s">
        <v>89</v>
      </c>
      <c r="AY406" s="17" t="s">
        <v>196</v>
      </c>
      <c r="BE406" s="241">
        <f>IF(N406="základní",J406,0)</f>
        <v>0</v>
      </c>
      <c r="BF406" s="241">
        <f>IF(N406="snížená",J406,0)</f>
        <v>0</v>
      </c>
      <c r="BG406" s="241">
        <f>IF(N406="zákl. přenesená",J406,0)</f>
        <v>0</v>
      </c>
      <c r="BH406" s="241">
        <f>IF(N406="sníž. přenesená",J406,0)</f>
        <v>0</v>
      </c>
      <c r="BI406" s="241">
        <f>IF(N406="nulová",J406,0)</f>
        <v>0</v>
      </c>
      <c r="BJ406" s="17" t="s">
        <v>87</v>
      </c>
      <c r="BK406" s="241">
        <f>ROUND(I406*H406,2)</f>
        <v>0</v>
      </c>
      <c r="BL406" s="17" t="s">
        <v>113</v>
      </c>
      <c r="BM406" s="240" t="s">
        <v>895</v>
      </c>
    </row>
    <row r="407" s="2" customFormat="1">
      <c r="A407" s="38"/>
      <c r="B407" s="39"/>
      <c r="C407" s="40"/>
      <c r="D407" s="242" t="s">
        <v>205</v>
      </c>
      <c r="E407" s="40"/>
      <c r="F407" s="243" t="s">
        <v>896</v>
      </c>
      <c r="G407" s="40"/>
      <c r="H407" s="40"/>
      <c r="I407" s="244"/>
      <c r="J407" s="40"/>
      <c r="K407" s="40"/>
      <c r="L407" s="44"/>
      <c r="M407" s="245"/>
      <c r="N407" s="246"/>
      <c r="O407" s="91"/>
      <c r="P407" s="91"/>
      <c r="Q407" s="91"/>
      <c r="R407" s="91"/>
      <c r="S407" s="91"/>
      <c r="T407" s="92"/>
      <c r="U407" s="38"/>
      <c r="V407" s="38"/>
      <c r="W407" s="38"/>
      <c r="X407" s="38"/>
      <c r="Y407" s="38"/>
      <c r="Z407" s="38"/>
      <c r="AA407" s="38"/>
      <c r="AB407" s="38"/>
      <c r="AC407" s="38"/>
      <c r="AD407" s="38"/>
      <c r="AE407" s="38"/>
      <c r="AT407" s="17" t="s">
        <v>205</v>
      </c>
      <c r="AU407" s="17" t="s">
        <v>89</v>
      </c>
    </row>
    <row r="408" s="13" customFormat="1">
      <c r="A408" s="13"/>
      <c r="B408" s="252"/>
      <c r="C408" s="253"/>
      <c r="D408" s="242" t="s">
        <v>254</v>
      </c>
      <c r="E408" s="254" t="s">
        <v>1</v>
      </c>
      <c r="F408" s="255" t="s">
        <v>100</v>
      </c>
      <c r="G408" s="253"/>
      <c r="H408" s="256">
        <v>3</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254</v>
      </c>
      <c r="AU408" s="262" t="s">
        <v>89</v>
      </c>
      <c r="AV408" s="13" t="s">
        <v>89</v>
      </c>
      <c r="AW408" s="13" t="s">
        <v>35</v>
      </c>
      <c r="AX408" s="13" t="s">
        <v>87</v>
      </c>
      <c r="AY408" s="262" t="s">
        <v>196</v>
      </c>
    </row>
    <row r="409" s="14" customFormat="1">
      <c r="A409" s="14"/>
      <c r="B409" s="263"/>
      <c r="C409" s="264"/>
      <c r="D409" s="242" t="s">
        <v>254</v>
      </c>
      <c r="E409" s="265" t="s">
        <v>1</v>
      </c>
      <c r="F409" s="266" t="s">
        <v>445</v>
      </c>
      <c r="G409" s="264"/>
      <c r="H409" s="267">
        <v>3</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254</v>
      </c>
      <c r="AU409" s="273" t="s">
        <v>89</v>
      </c>
      <c r="AV409" s="14" t="s">
        <v>100</v>
      </c>
      <c r="AW409" s="14" t="s">
        <v>35</v>
      </c>
      <c r="AX409" s="14" t="s">
        <v>80</v>
      </c>
      <c r="AY409" s="273" t="s">
        <v>196</v>
      </c>
    </row>
    <row r="410" s="2" customFormat="1" ht="33" customHeight="1">
      <c r="A410" s="38"/>
      <c r="B410" s="39"/>
      <c r="C410" s="228" t="s">
        <v>897</v>
      </c>
      <c r="D410" s="228" t="s">
        <v>199</v>
      </c>
      <c r="E410" s="229" t="s">
        <v>898</v>
      </c>
      <c r="F410" s="230" t="s">
        <v>899</v>
      </c>
      <c r="G410" s="231" t="s">
        <v>202</v>
      </c>
      <c r="H410" s="232">
        <v>6</v>
      </c>
      <c r="I410" s="233"/>
      <c r="J410" s="234">
        <f>ROUND(I410*H410,2)</f>
        <v>0</v>
      </c>
      <c r="K410" s="235"/>
      <c r="L410" s="44"/>
      <c r="M410" s="236" t="s">
        <v>1</v>
      </c>
      <c r="N410" s="237" t="s">
        <v>45</v>
      </c>
      <c r="O410" s="91"/>
      <c r="P410" s="238">
        <f>O410*H410</f>
        <v>0</v>
      </c>
      <c r="Q410" s="238">
        <v>0</v>
      </c>
      <c r="R410" s="238">
        <f>Q410*H410</f>
        <v>0</v>
      </c>
      <c r="S410" s="238">
        <v>0</v>
      </c>
      <c r="T410" s="239">
        <f>S410*H410</f>
        <v>0</v>
      </c>
      <c r="U410" s="38"/>
      <c r="V410" s="38"/>
      <c r="W410" s="38"/>
      <c r="X410" s="38"/>
      <c r="Y410" s="38"/>
      <c r="Z410" s="38"/>
      <c r="AA410" s="38"/>
      <c r="AB410" s="38"/>
      <c r="AC410" s="38"/>
      <c r="AD410" s="38"/>
      <c r="AE410" s="38"/>
      <c r="AR410" s="240" t="s">
        <v>113</v>
      </c>
      <c r="AT410" s="240" t="s">
        <v>199</v>
      </c>
      <c r="AU410" s="240" t="s">
        <v>89</v>
      </c>
      <c r="AY410" s="17" t="s">
        <v>196</v>
      </c>
      <c r="BE410" s="241">
        <f>IF(N410="základní",J410,0)</f>
        <v>0</v>
      </c>
      <c r="BF410" s="241">
        <f>IF(N410="snížená",J410,0)</f>
        <v>0</v>
      </c>
      <c r="BG410" s="241">
        <f>IF(N410="zákl. přenesená",J410,0)</f>
        <v>0</v>
      </c>
      <c r="BH410" s="241">
        <f>IF(N410="sníž. přenesená",J410,0)</f>
        <v>0</v>
      </c>
      <c r="BI410" s="241">
        <f>IF(N410="nulová",J410,0)</f>
        <v>0</v>
      </c>
      <c r="BJ410" s="17" t="s">
        <v>87</v>
      </c>
      <c r="BK410" s="241">
        <f>ROUND(I410*H410,2)</f>
        <v>0</v>
      </c>
      <c r="BL410" s="17" t="s">
        <v>113</v>
      </c>
      <c r="BM410" s="240" t="s">
        <v>900</v>
      </c>
    </row>
    <row r="411" s="2" customFormat="1">
      <c r="A411" s="38"/>
      <c r="B411" s="39"/>
      <c r="C411" s="40"/>
      <c r="D411" s="242" t="s">
        <v>205</v>
      </c>
      <c r="E411" s="40"/>
      <c r="F411" s="243" t="s">
        <v>901</v>
      </c>
      <c r="G411" s="40"/>
      <c r="H411" s="40"/>
      <c r="I411" s="244"/>
      <c r="J411" s="40"/>
      <c r="K411" s="40"/>
      <c r="L411" s="44"/>
      <c r="M411" s="245"/>
      <c r="N411" s="246"/>
      <c r="O411" s="91"/>
      <c r="P411" s="91"/>
      <c r="Q411" s="91"/>
      <c r="R411" s="91"/>
      <c r="S411" s="91"/>
      <c r="T411" s="92"/>
      <c r="U411" s="38"/>
      <c r="V411" s="38"/>
      <c r="W411" s="38"/>
      <c r="X411" s="38"/>
      <c r="Y411" s="38"/>
      <c r="Z411" s="38"/>
      <c r="AA411" s="38"/>
      <c r="AB411" s="38"/>
      <c r="AC411" s="38"/>
      <c r="AD411" s="38"/>
      <c r="AE411" s="38"/>
      <c r="AT411" s="17" t="s">
        <v>205</v>
      </c>
      <c r="AU411" s="17" t="s">
        <v>89</v>
      </c>
    </row>
    <row r="412" s="13" customFormat="1">
      <c r="A412" s="13"/>
      <c r="B412" s="252"/>
      <c r="C412" s="253"/>
      <c r="D412" s="242" t="s">
        <v>254</v>
      </c>
      <c r="E412" s="254" t="s">
        <v>1</v>
      </c>
      <c r="F412" s="255" t="s">
        <v>902</v>
      </c>
      <c r="G412" s="253"/>
      <c r="H412" s="256">
        <v>6</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254</v>
      </c>
      <c r="AU412" s="262" t="s">
        <v>89</v>
      </c>
      <c r="AV412" s="13" t="s">
        <v>89</v>
      </c>
      <c r="AW412" s="13" t="s">
        <v>35</v>
      </c>
      <c r="AX412" s="13" t="s">
        <v>80</v>
      </c>
      <c r="AY412" s="262" t="s">
        <v>196</v>
      </c>
    </row>
    <row r="413" s="14" customFormat="1">
      <c r="A413" s="14"/>
      <c r="B413" s="263"/>
      <c r="C413" s="264"/>
      <c r="D413" s="242" t="s">
        <v>254</v>
      </c>
      <c r="E413" s="265" t="s">
        <v>1</v>
      </c>
      <c r="F413" s="266" t="s">
        <v>445</v>
      </c>
      <c r="G413" s="264"/>
      <c r="H413" s="267">
        <v>6</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254</v>
      </c>
      <c r="AU413" s="273" t="s">
        <v>89</v>
      </c>
      <c r="AV413" s="14" t="s">
        <v>100</v>
      </c>
      <c r="AW413" s="14" t="s">
        <v>35</v>
      </c>
      <c r="AX413" s="14" t="s">
        <v>80</v>
      </c>
      <c r="AY413" s="273" t="s">
        <v>196</v>
      </c>
    </row>
    <row r="414" s="15" customFormat="1">
      <c r="A414" s="15"/>
      <c r="B414" s="274"/>
      <c r="C414" s="275"/>
      <c r="D414" s="242" t="s">
        <v>254</v>
      </c>
      <c r="E414" s="276" t="s">
        <v>1</v>
      </c>
      <c r="F414" s="277" t="s">
        <v>267</v>
      </c>
      <c r="G414" s="275"/>
      <c r="H414" s="278">
        <v>6</v>
      </c>
      <c r="I414" s="279"/>
      <c r="J414" s="275"/>
      <c r="K414" s="275"/>
      <c r="L414" s="280"/>
      <c r="M414" s="281"/>
      <c r="N414" s="282"/>
      <c r="O414" s="282"/>
      <c r="P414" s="282"/>
      <c r="Q414" s="282"/>
      <c r="R414" s="282"/>
      <c r="S414" s="282"/>
      <c r="T414" s="283"/>
      <c r="U414" s="15"/>
      <c r="V414" s="15"/>
      <c r="W414" s="15"/>
      <c r="X414" s="15"/>
      <c r="Y414" s="15"/>
      <c r="Z414" s="15"/>
      <c r="AA414" s="15"/>
      <c r="AB414" s="15"/>
      <c r="AC414" s="15"/>
      <c r="AD414" s="15"/>
      <c r="AE414" s="15"/>
      <c r="AT414" s="284" t="s">
        <v>254</v>
      </c>
      <c r="AU414" s="284" t="s">
        <v>89</v>
      </c>
      <c r="AV414" s="15" t="s">
        <v>113</v>
      </c>
      <c r="AW414" s="15" t="s">
        <v>35</v>
      </c>
      <c r="AX414" s="15" t="s">
        <v>87</v>
      </c>
      <c r="AY414" s="284" t="s">
        <v>196</v>
      </c>
    </row>
    <row r="415" s="2" customFormat="1" ht="33" customHeight="1">
      <c r="A415" s="38"/>
      <c r="B415" s="39"/>
      <c r="C415" s="228" t="s">
        <v>903</v>
      </c>
      <c r="D415" s="228" t="s">
        <v>199</v>
      </c>
      <c r="E415" s="229" t="s">
        <v>904</v>
      </c>
      <c r="F415" s="230" t="s">
        <v>905</v>
      </c>
      <c r="G415" s="231" t="s">
        <v>202</v>
      </c>
      <c r="H415" s="232">
        <v>1</v>
      </c>
      <c r="I415" s="233"/>
      <c r="J415" s="234">
        <f>ROUND(I415*H415,2)</f>
        <v>0</v>
      </c>
      <c r="K415" s="235"/>
      <c r="L415" s="44"/>
      <c r="M415" s="236" t="s">
        <v>1</v>
      </c>
      <c r="N415" s="237" t="s">
        <v>45</v>
      </c>
      <c r="O415" s="91"/>
      <c r="P415" s="238">
        <f>O415*H415</f>
        <v>0</v>
      </c>
      <c r="Q415" s="238">
        <v>0</v>
      </c>
      <c r="R415" s="238">
        <f>Q415*H415</f>
        <v>0</v>
      </c>
      <c r="S415" s="238">
        <v>0</v>
      </c>
      <c r="T415" s="239">
        <f>S415*H415</f>
        <v>0</v>
      </c>
      <c r="U415" s="38"/>
      <c r="V415" s="38"/>
      <c r="W415" s="38"/>
      <c r="X415" s="38"/>
      <c r="Y415" s="38"/>
      <c r="Z415" s="38"/>
      <c r="AA415" s="38"/>
      <c r="AB415" s="38"/>
      <c r="AC415" s="38"/>
      <c r="AD415" s="38"/>
      <c r="AE415" s="38"/>
      <c r="AR415" s="240" t="s">
        <v>113</v>
      </c>
      <c r="AT415" s="240" t="s">
        <v>199</v>
      </c>
      <c r="AU415" s="240" t="s">
        <v>89</v>
      </c>
      <c r="AY415" s="17" t="s">
        <v>196</v>
      </c>
      <c r="BE415" s="241">
        <f>IF(N415="základní",J415,0)</f>
        <v>0</v>
      </c>
      <c r="BF415" s="241">
        <f>IF(N415="snížená",J415,0)</f>
        <v>0</v>
      </c>
      <c r="BG415" s="241">
        <f>IF(N415="zákl. přenesená",J415,0)</f>
        <v>0</v>
      </c>
      <c r="BH415" s="241">
        <f>IF(N415="sníž. přenesená",J415,0)</f>
        <v>0</v>
      </c>
      <c r="BI415" s="241">
        <f>IF(N415="nulová",J415,0)</f>
        <v>0</v>
      </c>
      <c r="BJ415" s="17" t="s">
        <v>87</v>
      </c>
      <c r="BK415" s="241">
        <f>ROUND(I415*H415,2)</f>
        <v>0</v>
      </c>
      <c r="BL415" s="17" t="s">
        <v>113</v>
      </c>
      <c r="BM415" s="240" t="s">
        <v>906</v>
      </c>
    </row>
    <row r="416" s="2" customFormat="1">
      <c r="A416" s="38"/>
      <c r="B416" s="39"/>
      <c r="C416" s="40"/>
      <c r="D416" s="242" t="s">
        <v>205</v>
      </c>
      <c r="E416" s="40"/>
      <c r="F416" s="243" t="s">
        <v>905</v>
      </c>
      <c r="G416" s="40"/>
      <c r="H416" s="40"/>
      <c r="I416" s="244"/>
      <c r="J416" s="40"/>
      <c r="K416" s="40"/>
      <c r="L416" s="44"/>
      <c r="M416" s="245"/>
      <c r="N416" s="246"/>
      <c r="O416" s="91"/>
      <c r="P416" s="91"/>
      <c r="Q416" s="91"/>
      <c r="R416" s="91"/>
      <c r="S416" s="91"/>
      <c r="T416" s="92"/>
      <c r="U416" s="38"/>
      <c r="V416" s="38"/>
      <c r="W416" s="38"/>
      <c r="X416" s="38"/>
      <c r="Y416" s="38"/>
      <c r="Z416" s="38"/>
      <c r="AA416" s="38"/>
      <c r="AB416" s="38"/>
      <c r="AC416" s="38"/>
      <c r="AD416" s="38"/>
      <c r="AE416" s="38"/>
      <c r="AT416" s="17" t="s">
        <v>205</v>
      </c>
      <c r="AU416" s="17" t="s">
        <v>89</v>
      </c>
    </row>
    <row r="417" s="2" customFormat="1" ht="33" customHeight="1">
      <c r="A417" s="38"/>
      <c r="B417" s="39"/>
      <c r="C417" s="228" t="s">
        <v>907</v>
      </c>
      <c r="D417" s="228" t="s">
        <v>199</v>
      </c>
      <c r="E417" s="229" t="s">
        <v>908</v>
      </c>
      <c r="F417" s="230" t="s">
        <v>909</v>
      </c>
      <c r="G417" s="231" t="s">
        <v>202</v>
      </c>
      <c r="H417" s="232">
        <v>8</v>
      </c>
      <c r="I417" s="233"/>
      <c r="J417" s="234">
        <f>ROUND(I417*H417,2)</f>
        <v>0</v>
      </c>
      <c r="K417" s="235"/>
      <c r="L417" s="44"/>
      <c r="M417" s="236" t="s">
        <v>1</v>
      </c>
      <c r="N417" s="237" t="s">
        <v>45</v>
      </c>
      <c r="O417" s="91"/>
      <c r="P417" s="238">
        <f>O417*H417</f>
        <v>0</v>
      </c>
      <c r="Q417" s="238">
        <v>0</v>
      </c>
      <c r="R417" s="238">
        <f>Q417*H417</f>
        <v>0</v>
      </c>
      <c r="S417" s="238">
        <v>0</v>
      </c>
      <c r="T417" s="239">
        <f>S417*H417</f>
        <v>0</v>
      </c>
      <c r="U417" s="38"/>
      <c r="V417" s="38"/>
      <c r="W417" s="38"/>
      <c r="X417" s="38"/>
      <c r="Y417" s="38"/>
      <c r="Z417" s="38"/>
      <c r="AA417" s="38"/>
      <c r="AB417" s="38"/>
      <c r="AC417" s="38"/>
      <c r="AD417" s="38"/>
      <c r="AE417" s="38"/>
      <c r="AR417" s="240" t="s">
        <v>113</v>
      </c>
      <c r="AT417" s="240" t="s">
        <v>199</v>
      </c>
      <c r="AU417" s="240" t="s">
        <v>89</v>
      </c>
      <c r="AY417" s="17" t="s">
        <v>196</v>
      </c>
      <c r="BE417" s="241">
        <f>IF(N417="základní",J417,0)</f>
        <v>0</v>
      </c>
      <c r="BF417" s="241">
        <f>IF(N417="snížená",J417,0)</f>
        <v>0</v>
      </c>
      <c r="BG417" s="241">
        <f>IF(N417="zákl. přenesená",J417,0)</f>
        <v>0</v>
      </c>
      <c r="BH417" s="241">
        <f>IF(N417="sníž. přenesená",J417,0)</f>
        <v>0</v>
      </c>
      <c r="BI417" s="241">
        <f>IF(N417="nulová",J417,0)</f>
        <v>0</v>
      </c>
      <c r="BJ417" s="17" t="s">
        <v>87</v>
      </c>
      <c r="BK417" s="241">
        <f>ROUND(I417*H417,2)</f>
        <v>0</v>
      </c>
      <c r="BL417" s="17" t="s">
        <v>113</v>
      </c>
      <c r="BM417" s="240" t="s">
        <v>910</v>
      </c>
    </row>
    <row r="418" s="2" customFormat="1">
      <c r="A418" s="38"/>
      <c r="B418" s="39"/>
      <c r="C418" s="40"/>
      <c r="D418" s="242" t="s">
        <v>205</v>
      </c>
      <c r="E418" s="40"/>
      <c r="F418" s="243" t="s">
        <v>911</v>
      </c>
      <c r="G418" s="40"/>
      <c r="H418" s="40"/>
      <c r="I418" s="244"/>
      <c r="J418" s="40"/>
      <c r="K418" s="40"/>
      <c r="L418" s="44"/>
      <c r="M418" s="245"/>
      <c r="N418" s="246"/>
      <c r="O418" s="91"/>
      <c r="P418" s="91"/>
      <c r="Q418" s="91"/>
      <c r="R418" s="91"/>
      <c r="S418" s="91"/>
      <c r="T418" s="92"/>
      <c r="U418" s="38"/>
      <c r="V418" s="38"/>
      <c r="W418" s="38"/>
      <c r="X418" s="38"/>
      <c r="Y418" s="38"/>
      <c r="Z418" s="38"/>
      <c r="AA418" s="38"/>
      <c r="AB418" s="38"/>
      <c r="AC418" s="38"/>
      <c r="AD418" s="38"/>
      <c r="AE418" s="38"/>
      <c r="AT418" s="17" t="s">
        <v>205</v>
      </c>
      <c r="AU418" s="17" t="s">
        <v>89</v>
      </c>
    </row>
    <row r="419" s="13" customFormat="1">
      <c r="A419" s="13"/>
      <c r="B419" s="252"/>
      <c r="C419" s="253"/>
      <c r="D419" s="242" t="s">
        <v>254</v>
      </c>
      <c r="E419" s="254" t="s">
        <v>1</v>
      </c>
      <c r="F419" s="255" t="s">
        <v>113</v>
      </c>
      <c r="G419" s="253"/>
      <c r="H419" s="256">
        <v>4</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254</v>
      </c>
      <c r="AU419" s="262" t="s">
        <v>89</v>
      </c>
      <c r="AV419" s="13" t="s">
        <v>89</v>
      </c>
      <c r="AW419" s="13" t="s">
        <v>35</v>
      </c>
      <c r="AX419" s="13" t="s">
        <v>80</v>
      </c>
      <c r="AY419" s="262" t="s">
        <v>196</v>
      </c>
    </row>
    <row r="420" s="14" customFormat="1">
      <c r="A420" s="14"/>
      <c r="B420" s="263"/>
      <c r="C420" s="264"/>
      <c r="D420" s="242" t="s">
        <v>254</v>
      </c>
      <c r="E420" s="265" t="s">
        <v>1</v>
      </c>
      <c r="F420" s="266" t="s">
        <v>912</v>
      </c>
      <c r="G420" s="264"/>
      <c r="H420" s="267">
        <v>4</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254</v>
      </c>
      <c r="AU420" s="273" t="s">
        <v>89</v>
      </c>
      <c r="AV420" s="14" t="s">
        <v>100</v>
      </c>
      <c r="AW420" s="14" t="s">
        <v>35</v>
      </c>
      <c r="AX420" s="14" t="s">
        <v>80</v>
      </c>
      <c r="AY420" s="273" t="s">
        <v>196</v>
      </c>
    </row>
    <row r="421" s="13" customFormat="1">
      <c r="A421" s="13"/>
      <c r="B421" s="252"/>
      <c r="C421" s="253"/>
      <c r="D421" s="242" t="s">
        <v>254</v>
      </c>
      <c r="E421" s="254" t="s">
        <v>1</v>
      </c>
      <c r="F421" s="255" t="s">
        <v>113</v>
      </c>
      <c r="G421" s="253"/>
      <c r="H421" s="256">
        <v>4</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254</v>
      </c>
      <c r="AU421" s="262" t="s">
        <v>89</v>
      </c>
      <c r="AV421" s="13" t="s">
        <v>89</v>
      </c>
      <c r="AW421" s="13" t="s">
        <v>35</v>
      </c>
      <c r="AX421" s="13" t="s">
        <v>80</v>
      </c>
      <c r="AY421" s="262" t="s">
        <v>196</v>
      </c>
    </row>
    <row r="422" s="14" customFormat="1">
      <c r="A422" s="14"/>
      <c r="B422" s="263"/>
      <c r="C422" s="264"/>
      <c r="D422" s="242" t="s">
        <v>254</v>
      </c>
      <c r="E422" s="265" t="s">
        <v>1</v>
      </c>
      <c r="F422" s="266" t="s">
        <v>913</v>
      </c>
      <c r="G422" s="264"/>
      <c r="H422" s="267">
        <v>4</v>
      </c>
      <c r="I422" s="268"/>
      <c r="J422" s="264"/>
      <c r="K422" s="264"/>
      <c r="L422" s="269"/>
      <c r="M422" s="270"/>
      <c r="N422" s="271"/>
      <c r="O422" s="271"/>
      <c r="P422" s="271"/>
      <c r="Q422" s="271"/>
      <c r="R422" s="271"/>
      <c r="S422" s="271"/>
      <c r="T422" s="272"/>
      <c r="U422" s="14"/>
      <c r="V422" s="14"/>
      <c r="W422" s="14"/>
      <c r="X422" s="14"/>
      <c r="Y422" s="14"/>
      <c r="Z422" s="14"/>
      <c r="AA422" s="14"/>
      <c r="AB422" s="14"/>
      <c r="AC422" s="14"/>
      <c r="AD422" s="14"/>
      <c r="AE422" s="14"/>
      <c r="AT422" s="273" t="s">
        <v>254</v>
      </c>
      <c r="AU422" s="273" t="s">
        <v>89</v>
      </c>
      <c r="AV422" s="14" t="s">
        <v>100</v>
      </c>
      <c r="AW422" s="14" t="s">
        <v>35</v>
      </c>
      <c r="AX422" s="14" t="s">
        <v>80</v>
      </c>
      <c r="AY422" s="273" t="s">
        <v>196</v>
      </c>
    </row>
    <row r="423" s="15" customFormat="1">
      <c r="A423" s="15"/>
      <c r="B423" s="274"/>
      <c r="C423" s="275"/>
      <c r="D423" s="242" t="s">
        <v>254</v>
      </c>
      <c r="E423" s="276" t="s">
        <v>1</v>
      </c>
      <c r="F423" s="277" t="s">
        <v>267</v>
      </c>
      <c r="G423" s="275"/>
      <c r="H423" s="278">
        <v>8</v>
      </c>
      <c r="I423" s="279"/>
      <c r="J423" s="275"/>
      <c r="K423" s="275"/>
      <c r="L423" s="280"/>
      <c r="M423" s="281"/>
      <c r="N423" s="282"/>
      <c r="O423" s="282"/>
      <c r="P423" s="282"/>
      <c r="Q423" s="282"/>
      <c r="R423" s="282"/>
      <c r="S423" s="282"/>
      <c r="T423" s="283"/>
      <c r="U423" s="15"/>
      <c r="V423" s="15"/>
      <c r="W423" s="15"/>
      <c r="X423" s="15"/>
      <c r="Y423" s="15"/>
      <c r="Z423" s="15"/>
      <c r="AA423" s="15"/>
      <c r="AB423" s="15"/>
      <c r="AC423" s="15"/>
      <c r="AD423" s="15"/>
      <c r="AE423" s="15"/>
      <c r="AT423" s="284" t="s">
        <v>254</v>
      </c>
      <c r="AU423" s="284" t="s">
        <v>89</v>
      </c>
      <c r="AV423" s="15" t="s">
        <v>113</v>
      </c>
      <c r="AW423" s="15" t="s">
        <v>35</v>
      </c>
      <c r="AX423" s="15" t="s">
        <v>87</v>
      </c>
      <c r="AY423" s="284" t="s">
        <v>196</v>
      </c>
    </row>
    <row r="424" s="2" customFormat="1" ht="33" customHeight="1">
      <c r="A424" s="38"/>
      <c r="B424" s="39"/>
      <c r="C424" s="228" t="s">
        <v>914</v>
      </c>
      <c r="D424" s="228" t="s">
        <v>199</v>
      </c>
      <c r="E424" s="229" t="s">
        <v>915</v>
      </c>
      <c r="F424" s="230" t="s">
        <v>916</v>
      </c>
      <c r="G424" s="231" t="s">
        <v>202</v>
      </c>
      <c r="H424" s="232">
        <v>1</v>
      </c>
      <c r="I424" s="233"/>
      <c r="J424" s="234">
        <f>ROUND(I424*H424,2)</f>
        <v>0</v>
      </c>
      <c r="K424" s="235"/>
      <c r="L424" s="44"/>
      <c r="M424" s="236" t="s">
        <v>1</v>
      </c>
      <c r="N424" s="237" t="s">
        <v>45</v>
      </c>
      <c r="O424" s="91"/>
      <c r="P424" s="238">
        <f>O424*H424</f>
        <v>0</v>
      </c>
      <c r="Q424" s="238">
        <v>0</v>
      </c>
      <c r="R424" s="238">
        <f>Q424*H424</f>
        <v>0</v>
      </c>
      <c r="S424" s="238">
        <v>0</v>
      </c>
      <c r="T424" s="239">
        <f>S424*H424</f>
        <v>0</v>
      </c>
      <c r="U424" s="38"/>
      <c r="V424" s="38"/>
      <c r="W424" s="38"/>
      <c r="X424" s="38"/>
      <c r="Y424" s="38"/>
      <c r="Z424" s="38"/>
      <c r="AA424" s="38"/>
      <c r="AB424" s="38"/>
      <c r="AC424" s="38"/>
      <c r="AD424" s="38"/>
      <c r="AE424" s="38"/>
      <c r="AR424" s="240" t="s">
        <v>113</v>
      </c>
      <c r="AT424" s="240" t="s">
        <v>199</v>
      </c>
      <c r="AU424" s="240" t="s">
        <v>89</v>
      </c>
      <c r="AY424" s="17" t="s">
        <v>196</v>
      </c>
      <c r="BE424" s="241">
        <f>IF(N424="základní",J424,0)</f>
        <v>0</v>
      </c>
      <c r="BF424" s="241">
        <f>IF(N424="snížená",J424,0)</f>
        <v>0</v>
      </c>
      <c r="BG424" s="241">
        <f>IF(N424="zákl. přenesená",J424,0)</f>
        <v>0</v>
      </c>
      <c r="BH424" s="241">
        <f>IF(N424="sníž. přenesená",J424,0)</f>
        <v>0</v>
      </c>
      <c r="BI424" s="241">
        <f>IF(N424="nulová",J424,0)</f>
        <v>0</v>
      </c>
      <c r="BJ424" s="17" t="s">
        <v>87</v>
      </c>
      <c r="BK424" s="241">
        <f>ROUND(I424*H424,2)</f>
        <v>0</v>
      </c>
      <c r="BL424" s="17" t="s">
        <v>113</v>
      </c>
      <c r="BM424" s="240" t="s">
        <v>917</v>
      </c>
    </row>
    <row r="425" s="2" customFormat="1">
      <c r="A425" s="38"/>
      <c r="B425" s="39"/>
      <c r="C425" s="40"/>
      <c r="D425" s="242" t="s">
        <v>205</v>
      </c>
      <c r="E425" s="40"/>
      <c r="F425" s="243" t="s">
        <v>918</v>
      </c>
      <c r="G425" s="40"/>
      <c r="H425" s="40"/>
      <c r="I425" s="244"/>
      <c r="J425" s="40"/>
      <c r="K425" s="40"/>
      <c r="L425" s="44"/>
      <c r="M425" s="245"/>
      <c r="N425" s="246"/>
      <c r="O425" s="91"/>
      <c r="P425" s="91"/>
      <c r="Q425" s="91"/>
      <c r="R425" s="91"/>
      <c r="S425" s="91"/>
      <c r="T425" s="92"/>
      <c r="U425" s="38"/>
      <c r="V425" s="38"/>
      <c r="W425" s="38"/>
      <c r="X425" s="38"/>
      <c r="Y425" s="38"/>
      <c r="Z425" s="38"/>
      <c r="AA425" s="38"/>
      <c r="AB425" s="38"/>
      <c r="AC425" s="38"/>
      <c r="AD425" s="38"/>
      <c r="AE425" s="38"/>
      <c r="AT425" s="17" t="s">
        <v>205</v>
      </c>
      <c r="AU425" s="17" t="s">
        <v>89</v>
      </c>
    </row>
    <row r="426" s="13" customFormat="1">
      <c r="A426" s="13"/>
      <c r="B426" s="252"/>
      <c r="C426" s="253"/>
      <c r="D426" s="242" t="s">
        <v>254</v>
      </c>
      <c r="E426" s="254" t="s">
        <v>1</v>
      </c>
      <c r="F426" s="255" t="s">
        <v>87</v>
      </c>
      <c r="G426" s="253"/>
      <c r="H426" s="256">
        <v>1</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254</v>
      </c>
      <c r="AU426" s="262" t="s">
        <v>89</v>
      </c>
      <c r="AV426" s="13" t="s">
        <v>89</v>
      </c>
      <c r="AW426" s="13" t="s">
        <v>35</v>
      </c>
      <c r="AX426" s="13" t="s">
        <v>80</v>
      </c>
      <c r="AY426" s="262" t="s">
        <v>196</v>
      </c>
    </row>
    <row r="427" s="14" customFormat="1">
      <c r="A427" s="14"/>
      <c r="B427" s="263"/>
      <c r="C427" s="264"/>
      <c r="D427" s="242" t="s">
        <v>254</v>
      </c>
      <c r="E427" s="265" t="s">
        <v>1</v>
      </c>
      <c r="F427" s="266" t="s">
        <v>912</v>
      </c>
      <c r="G427" s="264"/>
      <c r="H427" s="267">
        <v>1</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254</v>
      </c>
      <c r="AU427" s="273" t="s">
        <v>89</v>
      </c>
      <c r="AV427" s="14" t="s">
        <v>100</v>
      </c>
      <c r="AW427" s="14" t="s">
        <v>35</v>
      </c>
      <c r="AX427" s="14" t="s">
        <v>80</v>
      </c>
      <c r="AY427" s="273" t="s">
        <v>196</v>
      </c>
    </row>
    <row r="428" s="13" customFormat="1">
      <c r="A428" s="13"/>
      <c r="B428" s="252"/>
      <c r="C428" s="253"/>
      <c r="D428" s="242" t="s">
        <v>254</v>
      </c>
      <c r="E428" s="254" t="s">
        <v>1</v>
      </c>
      <c r="F428" s="255" t="s">
        <v>80</v>
      </c>
      <c r="G428" s="253"/>
      <c r="H428" s="256">
        <v>0</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254</v>
      </c>
      <c r="AU428" s="262" t="s">
        <v>89</v>
      </c>
      <c r="AV428" s="13" t="s">
        <v>89</v>
      </c>
      <c r="AW428" s="13" t="s">
        <v>35</v>
      </c>
      <c r="AX428" s="13" t="s">
        <v>80</v>
      </c>
      <c r="AY428" s="262" t="s">
        <v>196</v>
      </c>
    </row>
    <row r="429" s="14" customFormat="1">
      <c r="A429" s="14"/>
      <c r="B429" s="263"/>
      <c r="C429" s="264"/>
      <c r="D429" s="242" t="s">
        <v>254</v>
      </c>
      <c r="E429" s="265" t="s">
        <v>1</v>
      </c>
      <c r="F429" s="266" t="s">
        <v>913</v>
      </c>
      <c r="G429" s="264"/>
      <c r="H429" s="267">
        <v>0</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254</v>
      </c>
      <c r="AU429" s="273" t="s">
        <v>89</v>
      </c>
      <c r="AV429" s="14" t="s">
        <v>100</v>
      </c>
      <c r="AW429" s="14" t="s">
        <v>35</v>
      </c>
      <c r="AX429" s="14" t="s">
        <v>80</v>
      </c>
      <c r="AY429" s="273" t="s">
        <v>196</v>
      </c>
    </row>
    <row r="430" s="15" customFormat="1">
      <c r="A430" s="15"/>
      <c r="B430" s="274"/>
      <c r="C430" s="275"/>
      <c r="D430" s="242" t="s">
        <v>254</v>
      </c>
      <c r="E430" s="276" t="s">
        <v>1</v>
      </c>
      <c r="F430" s="277" t="s">
        <v>267</v>
      </c>
      <c r="G430" s="275"/>
      <c r="H430" s="278">
        <v>1</v>
      </c>
      <c r="I430" s="279"/>
      <c r="J430" s="275"/>
      <c r="K430" s="275"/>
      <c r="L430" s="280"/>
      <c r="M430" s="281"/>
      <c r="N430" s="282"/>
      <c r="O430" s="282"/>
      <c r="P430" s="282"/>
      <c r="Q430" s="282"/>
      <c r="R430" s="282"/>
      <c r="S430" s="282"/>
      <c r="T430" s="283"/>
      <c r="U430" s="15"/>
      <c r="V430" s="15"/>
      <c r="W430" s="15"/>
      <c r="X430" s="15"/>
      <c r="Y430" s="15"/>
      <c r="Z430" s="15"/>
      <c r="AA430" s="15"/>
      <c r="AB430" s="15"/>
      <c r="AC430" s="15"/>
      <c r="AD430" s="15"/>
      <c r="AE430" s="15"/>
      <c r="AT430" s="284" t="s">
        <v>254</v>
      </c>
      <c r="AU430" s="284" t="s">
        <v>89</v>
      </c>
      <c r="AV430" s="15" t="s">
        <v>113</v>
      </c>
      <c r="AW430" s="15" t="s">
        <v>35</v>
      </c>
      <c r="AX430" s="15" t="s">
        <v>87</v>
      </c>
      <c r="AY430" s="284" t="s">
        <v>196</v>
      </c>
    </row>
    <row r="431" s="2" customFormat="1" ht="33" customHeight="1">
      <c r="A431" s="38"/>
      <c r="B431" s="39"/>
      <c r="C431" s="228" t="s">
        <v>919</v>
      </c>
      <c r="D431" s="228" t="s">
        <v>199</v>
      </c>
      <c r="E431" s="229" t="s">
        <v>920</v>
      </c>
      <c r="F431" s="230" t="s">
        <v>921</v>
      </c>
      <c r="G431" s="231" t="s">
        <v>202</v>
      </c>
      <c r="H431" s="232">
        <v>1</v>
      </c>
      <c r="I431" s="233"/>
      <c r="J431" s="234">
        <f>ROUND(I431*H431,2)</f>
        <v>0</v>
      </c>
      <c r="K431" s="235"/>
      <c r="L431" s="44"/>
      <c r="M431" s="236" t="s">
        <v>1</v>
      </c>
      <c r="N431" s="237" t="s">
        <v>45</v>
      </c>
      <c r="O431" s="91"/>
      <c r="P431" s="238">
        <f>O431*H431</f>
        <v>0</v>
      </c>
      <c r="Q431" s="238">
        <v>0</v>
      </c>
      <c r="R431" s="238">
        <f>Q431*H431</f>
        <v>0</v>
      </c>
      <c r="S431" s="238">
        <v>0</v>
      </c>
      <c r="T431" s="239">
        <f>S431*H431</f>
        <v>0</v>
      </c>
      <c r="U431" s="38"/>
      <c r="V431" s="38"/>
      <c r="W431" s="38"/>
      <c r="X431" s="38"/>
      <c r="Y431" s="38"/>
      <c r="Z431" s="38"/>
      <c r="AA431" s="38"/>
      <c r="AB431" s="38"/>
      <c r="AC431" s="38"/>
      <c r="AD431" s="38"/>
      <c r="AE431" s="38"/>
      <c r="AR431" s="240" t="s">
        <v>113</v>
      </c>
      <c r="AT431" s="240" t="s">
        <v>199</v>
      </c>
      <c r="AU431" s="240" t="s">
        <v>89</v>
      </c>
      <c r="AY431" s="17" t="s">
        <v>196</v>
      </c>
      <c r="BE431" s="241">
        <f>IF(N431="základní",J431,0)</f>
        <v>0</v>
      </c>
      <c r="BF431" s="241">
        <f>IF(N431="snížená",J431,0)</f>
        <v>0</v>
      </c>
      <c r="BG431" s="241">
        <f>IF(N431="zákl. přenesená",J431,0)</f>
        <v>0</v>
      </c>
      <c r="BH431" s="241">
        <f>IF(N431="sníž. přenesená",J431,0)</f>
        <v>0</v>
      </c>
      <c r="BI431" s="241">
        <f>IF(N431="nulová",J431,0)</f>
        <v>0</v>
      </c>
      <c r="BJ431" s="17" t="s">
        <v>87</v>
      </c>
      <c r="BK431" s="241">
        <f>ROUND(I431*H431,2)</f>
        <v>0</v>
      </c>
      <c r="BL431" s="17" t="s">
        <v>113</v>
      </c>
      <c r="BM431" s="240" t="s">
        <v>922</v>
      </c>
    </row>
    <row r="432" s="2" customFormat="1">
      <c r="A432" s="38"/>
      <c r="B432" s="39"/>
      <c r="C432" s="40"/>
      <c r="D432" s="242" t="s">
        <v>205</v>
      </c>
      <c r="E432" s="40"/>
      <c r="F432" s="243" t="s">
        <v>923</v>
      </c>
      <c r="G432" s="40"/>
      <c r="H432" s="40"/>
      <c r="I432" s="244"/>
      <c r="J432" s="40"/>
      <c r="K432" s="40"/>
      <c r="L432" s="44"/>
      <c r="M432" s="245"/>
      <c r="N432" s="246"/>
      <c r="O432" s="91"/>
      <c r="P432" s="91"/>
      <c r="Q432" s="91"/>
      <c r="R432" s="91"/>
      <c r="S432" s="91"/>
      <c r="T432" s="92"/>
      <c r="U432" s="38"/>
      <c r="V432" s="38"/>
      <c r="W432" s="38"/>
      <c r="X432" s="38"/>
      <c r="Y432" s="38"/>
      <c r="Z432" s="38"/>
      <c r="AA432" s="38"/>
      <c r="AB432" s="38"/>
      <c r="AC432" s="38"/>
      <c r="AD432" s="38"/>
      <c r="AE432" s="38"/>
      <c r="AT432" s="17" t="s">
        <v>205</v>
      </c>
      <c r="AU432" s="17" t="s">
        <v>89</v>
      </c>
    </row>
    <row r="433" s="13" customFormat="1">
      <c r="A433" s="13"/>
      <c r="B433" s="252"/>
      <c r="C433" s="253"/>
      <c r="D433" s="242" t="s">
        <v>254</v>
      </c>
      <c r="E433" s="254" t="s">
        <v>1</v>
      </c>
      <c r="F433" s="255" t="s">
        <v>87</v>
      </c>
      <c r="G433" s="253"/>
      <c r="H433" s="256">
        <v>1</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254</v>
      </c>
      <c r="AU433" s="262" t="s">
        <v>89</v>
      </c>
      <c r="AV433" s="13" t="s">
        <v>89</v>
      </c>
      <c r="AW433" s="13" t="s">
        <v>35</v>
      </c>
      <c r="AX433" s="13" t="s">
        <v>80</v>
      </c>
      <c r="AY433" s="262" t="s">
        <v>196</v>
      </c>
    </row>
    <row r="434" s="14" customFormat="1">
      <c r="A434" s="14"/>
      <c r="B434" s="263"/>
      <c r="C434" s="264"/>
      <c r="D434" s="242" t="s">
        <v>254</v>
      </c>
      <c r="E434" s="265" t="s">
        <v>1</v>
      </c>
      <c r="F434" s="266" t="s">
        <v>912</v>
      </c>
      <c r="G434" s="264"/>
      <c r="H434" s="267">
        <v>1</v>
      </c>
      <c r="I434" s="268"/>
      <c r="J434" s="264"/>
      <c r="K434" s="264"/>
      <c r="L434" s="269"/>
      <c r="M434" s="270"/>
      <c r="N434" s="271"/>
      <c r="O434" s="271"/>
      <c r="P434" s="271"/>
      <c r="Q434" s="271"/>
      <c r="R434" s="271"/>
      <c r="S434" s="271"/>
      <c r="T434" s="272"/>
      <c r="U434" s="14"/>
      <c r="V434" s="14"/>
      <c r="W434" s="14"/>
      <c r="X434" s="14"/>
      <c r="Y434" s="14"/>
      <c r="Z434" s="14"/>
      <c r="AA434" s="14"/>
      <c r="AB434" s="14"/>
      <c r="AC434" s="14"/>
      <c r="AD434" s="14"/>
      <c r="AE434" s="14"/>
      <c r="AT434" s="273" t="s">
        <v>254</v>
      </c>
      <c r="AU434" s="273" t="s">
        <v>89</v>
      </c>
      <c r="AV434" s="14" t="s">
        <v>100</v>
      </c>
      <c r="AW434" s="14" t="s">
        <v>35</v>
      </c>
      <c r="AX434" s="14" t="s">
        <v>80</v>
      </c>
      <c r="AY434" s="273" t="s">
        <v>196</v>
      </c>
    </row>
    <row r="435" s="13" customFormat="1">
      <c r="A435" s="13"/>
      <c r="B435" s="252"/>
      <c r="C435" s="253"/>
      <c r="D435" s="242" t="s">
        <v>254</v>
      </c>
      <c r="E435" s="254" t="s">
        <v>1</v>
      </c>
      <c r="F435" s="255" t="s">
        <v>80</v>
      </c>
      <c r="G435" s="253"/>
      <c r="H435" s="256">
        <v>0</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254</v>
      </c>
      <c r="AU435" s="262" t="s">
        <v>89</v>
      </c>
      <c r="AV435" s="13" t="s">
        <v>89</v>
      </c>
      <c r="AW435" s="13" t="s">
        <v>35</v>
      </c>
      <c r="AX435" s="13" t="s">
        <v>80</v>
      </c>
      <c r="AY435" s="262" t="s">
        <v>196</v>
      </c>
    </row>
    <row r="436" s="14" customFormat="1">
      <c r="A436" s="14"/>
      <c r="B436" s="263"/>
      <c r="C436" s="264"/>
      <c r="D436" s="242" t="s">
        <v>254</v>
      </c>
      <c r="E436" s="265" t="s">
        <v>1</v>
      </c>
      <c r="F436" s="266" t="s">
        <v>913</v>
      </c>
      <c r="G436" s="264"/>
      <c r="H436" s="267">
        <v>0</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254</v>
      </c>
      <c r="AU436" s="273" t="s">
        <v>89</v>
      </c>
      <c r="AV436" s="14" t="s">
        <v>100</v>
      </c>
      <c r="AW436" s="14" t="s">
        <v>35</v>
      </c>
      <c r="AX436" s="14" t="s">
        <v>80</v>
      </c>
      <c r="AY436" s="273" t="s">
        <v>196</v>
      </c>
    </row>
    <row r="437" s="15" customFormat="1">
      <c r="A437" s="15"/>
      <c r="B437" s="274"/>
      <c r="C437" s="275"/>
      <c r="D437" s="242" t="s">
        <v>254</v>
      </c>
      <c r="E437" s="276" t="s">
        <v>1</v>
      </c>
      <c r="F437" s="277" t="s">
        <v>267</v>
      </c>
      <c r="G437" s="275"/>
      <c r="H437" s="278">
        <v>1</v>
      </c>
      <c r="I437" s="279"/>
      <c r="J437" s="275"/>
      <c r="K437" s="275"/>
      <c r="L437" s="280"/>
      <c r="M437" s="281"/>
      <c r="N437" s="282"/>
      <c r="O437" s="282"/>
      <c r="P437" s="282"/>
      <c r="Q437" s="282"/>
      <c r="R437" s="282"/>
      <c r="S437" s="282"/>
      <c r="T437" s="283"/>
      <c r="U437" s="15"/>
      <c r="V437" s="15"/>
      <c r="W437" s="15"/>
      <c r="X437" s="15"/>
      <c r="Y437" s="15"/>
      <c r="Z437" s="15"/>
      <c r="AA437" s="15"/>
      <c r="AB437" s="15"/>
      <c r="AC437" s="15"/>
      <c r="AD437" s="15"/>
      <c r="AE437" s="15"/>
      <c r="AT437" s="284" t="s">
        <v>254</v>
      </c>
      <c r="AU437" s="284" t="s">
        <v>89</v>
      </c>
      <c r="AV437" s="15" t="s">
        <v>113</v>
      </c>
      <c r="AW437" s="15" t="s">
        <v>35</v>
      </c>
      <c r="AX437" s="15" t="s">
        <v>87</v>
      </c>
      <c r="AY437" s="284" t="s">
        <v>196</v>
      </c>
    </row>
    <row r="438" s="2" customFormat="1" ht="21.75" customHeight="1">
      <c r="A438" s="38"/>
      <c r="B438" s="39"/>
      <c r="C438" s="228" t="s">
        <v>924</v>
      </c>
      <c r="D438" s="228" t="s">
        <v>199</v>
      </c>
      <c r="E438" s="229" t="s">
        <v>925</v>
      </c>
      <c r="F438" s="230" t="s">
        <v>926</v>
      </c>
      <c r="G438" s="231" t="s">
        <v>202</v>
      </c>
      <c r="H438" s="232">
        <v>1</v>
      </c>
      <c r="I438" s="233"/>
      <c r="J438" s="234">
        <f>ROUND(I438*H438,2)</f>
        <v>0</v>
      </c>
      <c r="K438" s="235"/>
      <c r="L438" s="44"/>
      <c r="M438" s="236" t="s">
        <v>1</v>
      </c>
      <c r="N438" s="237" t="s">
        <v>45</v>
      </c>
      <c r="O438" s="91"/>
      <c r="P438" s="238">
        <f>O438*H438</f>
        <v>0</v>
      </c>
      <c r="Q438" s="238">
        <v>0</v>
      </c>
      <c r="R438" s="238">
        <f>Q438*H438</f>
        <v>0</v>
      </c>
      <c r="S438" s="238">
        <v>0</v>
      </c>
      <c r="T438" s="239">
        <f>S438*H438</f>
        <v>0</v>
      </c>
      <c r="U438" s="38"/>
      <c r="V438" s="38"/>
      <c r="W438" s="38"/>
      <c r="X438" s="38"/>
      <c r="Y438" s="38"/>
      <c r="Z438" s="38"/>
      <c r="AA438" s="38"/>
      <c r="AB438" s="38"/>
      <c r="AC438" s="38"/>
      <c r="AD438" s="38"/>
      <c r="AE438" s="38"/>
      <c r="AR438" s="240" t="s">
        <v>113</v>
      </c>
      <c r="AT438" s="240" t="s">
        <v>199</v>
      </c>
      <c r="AU438" s="240" t="s">
        <v>89</v>
      </c>
      <c r="AY438" s="17" t="s">
        <v>196</v>
      </c>
      <c r="BE438" s="241">
        <f>IF(N438="základní",J438,0)</f>
        <v>0</v>
      </c>
      <c r="BF438" s="241">
        <f>IF(N438="snížená",J438,0)</f>
        <v>0</v>
      </c>
      <c r="BG438" s="241">
        <f>IF(N438="zákl. přenesená",J438,0)</f>
        <v>0</v>
      </c>
      <c r="BH438" s="241">
        <f>IF(N438="sníž. přenesená",J438,0)</f>
        <v>0</v>
      </c>
      <c r="BI438" s="241">
        <f>IF(N438="nulová",J438,0)</f>
        <v>0</v>
      </c>
      <c r="BJ438" s="17" t="s">
        <v>87</v>
      </c>
      <c r="BK438" s="241">
        <f>ROUND(I438*H438,2)</f>
        <v>0</v>
      </c>
      <c r="BL438" s="17" t="s">
        <v>113</v>
      </c>
      <c r="BM438" s="240" t="s">
        <v>927</v>
      </c>
    </row>
    <row r="439" s="2" customFormat="1">
      <c r="A439" s="38"/>
      <c r="B439" s="39"/>
      <c r="C439" s="40"/>
      <c r="D439" s="242" t="s">
        <v>205</v>
      </c>
      <c r="E439" s="40"/>
      <c r="F439" s="243" t="s">
        <v>928</v>
      </c>
      <c r="G439" s="40"/>
      <c r="H439" s="40"/>
      <c r="I439" s="244"/>
      <c r="J439" s="40"/>
      <c r="K439" s="40"/>
      <c r="L439" s="44"/>
      <c r="M439" s="245"/>
      <c r="N439" s="246"/>
      <c r="O439" s="91"/>
      <c r="P439" s="91"/>
      <c r="Q439" s="91"/>
      <c r="R439" s="91"/>
      <c r="S439" s="91"/>
      <c r="T439" s="92"/>
      <c r="U439" s="38"/>
      <c r="V439" s="38"/>
      <c r="W439" s="38"/>
      <c r="X439" s="38"/>
      <c r="Y439" s="38"/>
      <c r="Z439" s="38"/>
      <c r="AA439" s="38"/>
      <c r="AB439" s="38"/>
      <c r="AC439" s="38"/>
      <c r="AD439" s="38"/>
      <c r="AE439" s="38"/>
      <c r="AT439" s="17" t="s">
        <v>205</v>
      </c>
      <c r="AU439" s="17" t="s">
        <v>89</v>
      </c>
    </row>
    <row r="440" s="13" customFormat="1">
      <c r="A440" s="13"/>
      <c r="B440" s="252"/>
      <c r="C440" s="253"/>
      <c r="D440" s="242" t="s">
        <v>254</v>
      </c>
      <c r="E440" s="254" t="s">
        <v>1</v>
      </c>
      <c r="F440" s="255" t="s">
        <v>80</v>
      </c>
      <c r="G440" s="253"/>
      <c r="H440" s="256">
        <v>0</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254</v>
      </c>
      <c r="AU440" s="262" t="s">
        <v>89</v>
      </c>
      <c r="AV440" s="13" t="s">
        <v>89</v>
      </c>
      <c r="AW440" s="13" t="s">
        <v>35</v>
      </c>
      <c r="AX440" s="13" t="s">
        <v>80</v>
      </c>
      <c r="AY440" s="262" t="s">
        <v>196</v>
      </c>
    </row>
    <row r="441" s="14" customFormat="1">
      <c r="A441" s="14"/>
      <c r="B441" s="263"/>
      <c r="C441" s="264"/>
      <c r="D441" s="242" t="s">
        <v>254</v>
      </c>
      <c r="E441" s="265" t="s">
        <v>1</v>
      </c>
      <c r="F441" s="266" t="s">
        <v>929</v>
      </c>
      <c r="G441" s="264"/>
      <c r="H441" s="267">
        <v>0</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254</v>
      </c>
      <c r="AU441" s="273" t="s">
        <v>89</v>
      </c>
      <c r="AV441" s="14" t="s">
        <v>100</v>
      </c>
      <c r="AW441" s="14" t="s">
        <v>35</v>
      </c>
      <c r="AX441" s="14" t="s">
        <v>80</v>
      </c>
      <c r="AY441" s="273" t="s">
        <v>196</v>
      </c>
    </row>
    <row r="442" s="13" customFormat="1">
      <c r="A442" s="13"/>
      <c r="B442" s="252"/>
      <c r="C442" s="253"/>
      <c r="D442" s="242" t="s">
        <v>254</v>
      </c>
      <c r="E442" s="254" t="s">
        <v>1</v>
      </c>
      <c r="F442" s="255" t="s">
        <v>87</v>
      </c>
      <c r="G442" s="253"/>
      <c r="H442" s="256">
        <v>1</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254</v>
      </c>
      <c r="AU442" s="262" t="s">
        <v>89</v>
      </c>
      <c r="AV442" s="13" t="s">
        <v>89</v>
      </c>
      <c r="AW442" s="13" t="s">
        <v>35</v>
      </c>
      <c r="AX442" s="13" t="s">
        <v>80</v>
      </c>
      <c r="AY442" s="262" t="s">
        <v>196</v>
      </c>
    </row>
    <row r="443" s="14" customFormat="1">
      <c r="A443" s="14"/>
      <c r="B443" s="263"/>
      <c r="C443" s="264"/>
      <c r="D443" s="242" t="s">
        <v>254</v>
      </c>
      <c r="E443" s="265" t="s">
        <v>1</v>
      </c>
      <c r="F443" s="266" t="s">
        <v>913</v>
      </c>
      <c r="G443" s="264"/>
      <c r="H443" s="267">
        <v>1</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254</v>
      </c>
      <c r="AU443" s="273" t="s">
        <v>89</v>
      </c>
      <c r="AV443" s="14" t="s">
        <v>100</v>
      </c>
      <c r="AW443" s="14" t="s">
        <v>35</v>
      </c>
      <c r="AX443" s="14" t="s">
        <v>80</v>
      </c>
      <c r="AY443" s="273" t="s">
        <v>196</v>
      </c>
    </row>
    <row r="444" s="15" customFormat="1">
      <c r="A444" s="15"/>
      <c r="B444" s="274"/>
      <c r="C444" s="275"/>
      <c r="D444" s="242" t="s">
        <v>254</v>
      </c>
      <c r="E444" s="276" t="s">
        <v>1</v>
      </c>
      <c r="F444" s="277" t="s">
        <v>267</v>
      </c>
      <c r="G444" s="275"/>
      <c r="H444" s="278">
        <v>1</v>
      </c>
      <c r="I444" s="279"/>
      <c r="J444" s="275"/>
      <c r="K444" s="275"/>
      <c r="L444" s="280"/>
      <c r="M444" s="281"/>
      <c r="N444" s="282"/>
      <c r="O444" s="282"/>
      <c r="P444" s="282"/>
      <c r="Q444" s="282"/>
      <c r="R444" s="282"/>
      <c r="S444" s="282"/>
      <c r="T444" s="283"/>
      <c r="U444" s="15"/>
      <c r="V444" s="15"/>
      <c r="W444" s="15"/>
      <c r="X444" s="15"/>
      <c r="Y444" s="15"/>
      <c r="Z444" s="15"/>
      <c r="AA444" s="15"/>
      <c r="AB444" s="15"/>
      <c r="AC444" s="15"/>
      <c r="AD444" s="15"/>
      <c r="AE444" s="15"/>
      <c r="AT444" s="284" t="s">
        <v>254</v>
      </c>
      <c r="AU444" s="284" t="s">
        <v>89</v>
      </c>
      <c r="AV444" s="15" t="s">
        <v>113</v>
      </c>
      <c r="AW444" s="15" t="s">
        <v>35</v>
      </c>
      <c r="AX444" s="15" t="s">
        <v>87</v>
      </c>
      <c r="AY444" s="284" t="s">
        <v>196</v>
      </c>
    </row>
    <row r="445" s="2" customFormat="1" ht="21.75" customHeight="1">
      <c r="A445" s="38"/>
      <c r="B445" s="39"/>
      <c r="C445" s="228" t="s">
        <v>930</v>
      </c>
      <c r="D445" s="228" t="s">
        <v>199</v>
      </c>
      <c r="E445" s="229" t="s">
        <v>931</v>
      </c>
      <c r="F445" s="230" t="s">
        <v>932</v>
      </c>
      <c r="G445" s="231" t="s">
        <v>202</v>
      </c>
      <c r="H445" s="232">
        <v>1</v>
      </c>
      <c r="I445" s="233"/>
      <c r="J445" s="234">
        <f>ROUND(I445*H445,2)</f>
        <v>0</v>
      </c>
      <c r="K445" s="235"/>
      <c r="L445" s="44"/>
      <c r="M445" s="236" t="s">
        <v>1</v>
      </c>
      <c r="N445" s="237" t="s">
        <v>45</v>
      </c>
      <c r="O445" s="91"/>
      <c r="P445" s="238">
        <f>O445*H445</f>
        <v>0</v>
      </c>
      <c r="Q445" s="238">
        <v>0</v>
      </c>
      <c r="R445" s="238">
        <f>Q445*H445</f>
        <v>0</v>
      </c>
      <c r="S445" s="238">
        <v>0</v>
      </c>
      <c r="T445" s="239">
        <f>S445*H445</f>
        <v>0</v>
      </c>
      <c r="U445" s="38"/>
      <c r="V445" s="38"/>
      <c r="W445" s="38"/>
      <c r="X445" s="38"/>
      <c r="Y445" s="38"/>
      <c r="Z445" s="38"/>
      <c r="AA445" s="38"/>
      <c r="AB445" s="38"/>
      <c r="AC445" s="38"/>
      <c r="AD445" s="38"/>
      <c r="AE445" s="38"/>
      <c r="AR445" s="240" t="s">
        <v>113</v>
      </c>
      <c r="AT445" s="240" t="s">
        <v>199</v>
      </c>
      <c r="AU445" s="240" t="s">
        <v>89</v>
      </c>
      <c r="AY445" s="17" t="s">
        <v>196</v>
      </c>
      <c r="BE445" s="241">
        <f>IF(N445="základní",J445,0)</f>
        <v>0</v>
      </c>
      <c r="BF445" s="241">
        <f>IF(N445="snížená",J445,0)</f>
        <v>0</v>
      </c>
      <c r="BG445" s="241">
        <f>IF(N445="zákl. přenesená",J445,0)</f>
        <v>0</v>
      </c>
      <c r="BH445" s="241">
        <f>IF(N445="sníž. přenesená",J445,0)</f>
        <v>0</v>
      </c>
      <c r="BI445" s="241">
        <f>IF(N445="nulová",J445,0)</f>
        <v>0</v>
      </c>
      <c r="BJ445" s="17" t="s">
        <v>87</v>
      </c>
      <c r="BK445" s="241">
        <f>ROUND(I445*H445,2)</f>
        <v>0</v>
      </c>
      <c r="BL445" s="17" t="s">
        <v>113</v>
      </c>
      <c r="BM445" s="240" t="s">
        <v>933</v>
      </c>
    </row>
    <row r="446" s="2" customFormat="1">
      <c r="A446" s="38"/>
      <c r="B446" s="39"/>
      <c r="C446" s="40"/>
      <c r="D446" s="242" t="s">
        <v>205</v>
      </c>
      <c r="E446" s="40"/>
      <c r="F446" s="243" t="s">
        <v>934</v>
      </c>
      <c r="G446" s="40"/>
      <c r="H446" s="40"/>
      <c r="I446" s="244"/>
      <c r="J446" s="40"/>
      <c r="K446" s="40"/>
      <c r="L446" s="44"/>
      <c r="M446" s="245"/>
      <c r="N446" s="246"/>
      <c r="O446" s="91"/>
      <c r="P446" s="91"/>
      <c r="Q446" s="91"/>
      <c r="R446" s="91"/>
      <c r="S446" s="91"/>
      <c r="T446" s="92"/>
      <c r="U446" s="38"/>
      <c r="V446" s="38"/>
      <c r="W446" s="38"/>
      <c r="X446" s="38"/>
      <c r="Y446" s="38"/>
      <c r="Z446" s="38"/>
      <c r="AA446" s="38"/>
      <c r="AB446" s="38"/>
      <c r="AC446" s="38"/>
      <c r="AD446" s="38"/>
      <c r="AE446" s="38"/>
      <c r="AT446" s="17" t="s">
        <v>205</v>
      </c>
      <c r="AU446" s="17" t="s">
        <v>89</v>
      </c>
    </row>
    <row r="447" s="13" customFormat="1">
      <c r="A447" s="13"/>
      <c r="B447" s="252"/>
      <c r="C447" s="253"/>
      <c r="D447" s="242" t="s">
        <v>254</v>
      </c>
      <c r="E447" s="254" t="s">
        <v>1</v>
      </c>
      <c r="F447" s="255" t="s">
        <v>87</v>
      </c>
      <c r="G447" s="253"/>
      <c r="H447" s="256">
        <v>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254</v>
      </c>
      <c r="AU447" s="262" t="s">
        <v>89</v>
      </c>
      <c r="AV447" s="13" t="s">
        <v>89</v>
      </c>
      <c r="AW447" s="13" t="s">
        <v>35</v>
      </c>
      <c r="AX447" s="13" t="s">
        <v>80</v>
      </c>
      <c r="AY447" s="262" t="s">
        <v>196</v>
      </c>
    </row>
    <row r="448" s="14" customFormat="1">
      <c r="A448" s="14"/>
      <c r="B448" s="263"/>
      <c r="C448" s="264"/>
      <c r="D448" s="242" t="s">
        <v>254</v>
      </c>
      <c r="E448" s="265" t="s">
        <v>1</v>
      </c>
      <c r="F448" s="266" t="s">
        <v>913</v>
      </c>
      <c r="G448" s="264"/>
      <c r="H448" s="267">
        <v>1</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254</v>
      </c>
      <c r="AU448" s="273" t="s">
        <v>89</v>
      </c>
      <c r="AV448" s="14" t="s">
        <v>100</v>
      </c>
      <c r="AW448" s="14" t="s">
        <v>35</v>
      </c>
      <c r="AX448" s="14" t="s">
        <v>80</v>
      </c>
      <c r="AY448" s="273" t="s">
        <v>196</v>
      </c>
    </row>
    <row r="449" s="15" customFormat="1">
      <c r="A449" s="15"/>
      <c r="B449" s="274"/>
      <c r="C449" s="275"/>
      <c r="D449" s="242" t="s">
        <v>254</v>
      </c>
      <c r="E449" s="276" t="s">
        <v>1</v>
      </c>
      <c r="F449" s="277" t="s">
        <v>267</v>
      </c>
      <c r="G449" s="275"/>
      <c r="H449" s="278">
        <v>1</v>
      </c>
      <c r="I449" s="279"/>
      <c r="J449" s="275"/>
      <c r="K449" s="275"/>
      <c r="L449" s="280"/>
      <c r="M449" s="281"/>
      <c r="N449" s="282"/>
      <c r="O449" s="282"/>
      <c r="P449" s="282"/>
      <c r="Q449" s="282"/>
      <c r="R449" s="282"/>
      <c r="S449" s="282"/>
      <c r="T449" s="283"/>
      <c r="U449" s="15"/>
      <c r="V449" s="15"/>
      <c r="W449" s="15"/>
      <c r="X449" s="15"/>
      <c r="Y449" s="15"/>
      <c r="Z449" s="15"/>
      <c r="AA449" s="15"/>
      <c r="AB449" s="15"/>
      <c r="AC449" s="15"/>
      <c r="AD449" s="15"/>
      <c r="AE449" s="15"/>
      <c r="AT449" s="284" t="s">
        <v>254</v>
      </c>
      <c r="AU449" s="284" t="s">
        <v>89</v>
      </c>
      <c r="AV449" s="15" t="s">
        <v>113</v>
      </c>
      <c r="AW449" s="15" t="s">
        <v>35</v>
      </c>
      <c r="AX449" s="15" t="s">
        <v>87</v>
      </c>
      <c r="AY449" s="284" t="s">
        <v>196</v>
      </c>
    </row>
    <row r="450" s="2" customFormat="1" ht="33" customHeight="1">
      <c r="A450" s="38"/>
      <c r="B450" s="39"/>
      <c r="C450" s="228" t="s">
        <v>935</v>
      </c>
      <c r="D450" s="228" t="s">
        <v>199</v>
      </c>
      <c r="E450" s="229" t="s">
        <v>936</v>
      </c>
      <c r="F450" s="230" t="s">
        <v>937</v>
      </c>
      <c r="G450" s="231" t="s">
        <v>202</v>
      </c>
      <c r="H450" s="232">
        <v>1</v>
      </c>
      <c r="I450" s="233"/>
      <c r="J450" s="234">
        <f>ROUND(I450*H450,2)</f>
        <v>0</v>
      </c>
      <c r="K450" s="235"/>
      <c r="L450" s="44"/>
      <c r="M450" s="236" t="s">
        <v>1</v>
      </c>
      <c r="N450" s="237" t="s">
        <v>45</v>
      </c>
      <c r="O450" s="91"/>
      <c r="P450" s="238">
        <f>O450*H450</f>
        <v>0</v>
      </c>
      <c r="Q450" s="238">
        <v>0</v>
      </c>
      <c r="R450" s="238">
        <f>Q450*H450</f>
        <v>0</v>
      </c>
      <c r="S450" s="238">
        <v>0</v>
      </c>
      <c r="T450" s="239">
        <f>S450*H450</f>
        <v>0</v>
      </c>
      <c r="U450" s="38"/>
      <c r="V450" s="38"/>
      <c r="W450" s="38"/>
      <c r="X450" s="38"/>
      <c r="Y450" s="38"/>
      <c r="Z450" s="38"/>
      <c r="AA450" s="38"/>
      <c r="AB450" s="38"/>
      <c r="AC450" s="38"/>
      <c r="AD450" s="38"/>
      <c r="AE450" s="38"/>
      <c r="AR450" s="240" t="s">
        <v>113</v>
      </c>
      <c r="AT450" s="240" t="s">
        <v>199</v>
      </c>
      <c r="AU450" s="240" t="s">
        <v>89</v>
      </c>
      <c r="AY450" s="17" t="s">
        <v>196</v>
      </c>
      <c r="BE450" s="241">
        <f>IF(N450="základní",J450,0)</f>
        <v>0</v>
      </c>
      <c r="BF450" s="241">
        <f>IF(N450="snížená",J450,0)</f>
        <v>0</v>
      </c>
      <c r="BG450" s="241">
        <f>IF(N450="zákl. přenesená",J450,0)</f>
        <v>0</v>
      </c>
      <c r="BH450" s="241">
        <f>IF(N450="sníž. přenesená",J450,0)</f>
        <v>0</v>
      </c>
      <c r="BI450" s="241">
        <f>IF(N450="nulová",J450,0)</f>
        <v>0</v>
      </c>
      <c r="BJ450" s="17" t="s">
        <v>87</v>
      </c>
      <c r="BK450" s="241">
        <f>ROUND(I450*H450,2)</f>
        <v>0</v>
      </c>
      <c r="BL450" s="17" t="s">
        <v>113</v>
      </c>
      <c r="BM450" s="240" t="s">
        <v>938</v>
      </c>
    </row>
    <row r="451" s="2" customFormat="1">
      <c r="A451" s="38"/>
      <c r="B451" s="39"/>
      <c r="C451" s="40"/>
      <c r="D451" s="242" t="s">
        <v>205</v>
      </c>
      <c r="E451" s="40"/>
      <c r="F451" s="243" t="s">
        <v>939</v>
      </c>
      <c r="G451" s="40"/>
      <c r="H451" s="40"/>
      <c r="I451" s="244"/>
      <c r="J451" s="40"/>
      <c r="K451" s="40"/>
      <c r="L451" s="44"/>
      <c r="M451" s="245"/>
      <c r="N451" s="246"/>
      <c r="O451" s="91"/>
      <c r="P451" s="91"/>
      <c r="Q451" s="91"/>
      <c r="R451" s="91"/>
      <c r="S451" s="91"/>
      <c r="T451" s="92"/>
      <c r="U451" s="38"/>
      <c r="V451" s="38"/>
      <c r="W451" s="38"/>
      <c r="X451" s="38"/>
      <c r="Y451" s="38"/>
      <c r="Z451" s="38"/>
      <c r="AA451" s="38"/>
      <c r="AB451" s="38"/>
      <c r="AC451" s="38"/>
      <c r="AD451" s="38"/>
      <c r="AE451" s="38"/>
      <c r="AT451" s="17" t="s">
        <v>205</v>
      </c>
      <c r="AU451" s="17" t="s">
        <v>89</v>
      </c>
    </row>
    <row r="452" s="13" customFormat="1">
      <c r="A452" s="13"/>
      <c r="B452" s="252"/>
      <c r="C452" s="253"/>
      <c r="D452" s="242" t="s">
        <v>254</v>
      </c>
      <c r="E452" s="254" t="s">
        <v>1</v>
      </c>
      <c r="F452" s="255" t="s">
        <v>87</v>
      </c>
      <c r="G452" s="253"/>
      <c r="H452" s="256">
        <v>1</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254</v>
      </c>
      <c r="AU452" s="262" t="s">
        <v>89</v>
      </c>
      <c r="AV452" s="13" t="s">
        <v>89</v>
      </c>
      <c r="AW452" s="13" t="s">
        <v>35</v>
      </c>
      <c r="AX452" s="13" t="s">
        <v>80</v>
      </c>
      <c r="AY452" s="262" t="s">
        <v>196</v>
      </c>
    </row>
    <row r="453" s="14" customFormat="1">
      <c r="A453" s="14"/>
      <c r="B453" s="263"/>
      <c r="C453" s="264"/>
      <c r="D453" s="242" t="s">
        <v>254</v>
      </c>
      <c r="E453" s="265" t="s">
        <v>1</v>
      </c>
      <c r="F453" s="266" t="s">
        <v>912</v>
      </c>
      <c r="G453" s="264"/>
      <c r="H453" s="267">
        <v>1</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254</v>
      </c>
      <c r="AU453" s="273" t="s">
        <v>89</v>
      </c>
      <c r="AV453" s="14" t="s">
        <v>100</v>
      </c>
      <c r="AW453" s="14" t="s">
        <v>35</v>
      </c>
      <c r="AX453" s="14" t="s">
        <v>80</v>
      </c>
      <c r="AY453" s="273" t="s">
        <v>196</v>
      </c>
    </row>
    <row r="454" s="15" customFormat="1">
      <c r="A454" s="15"/>
      <c r="B454" s="274"/>
      <c r="C454" s="275"/>
      <c r="D454" s="242" t="s">
        <v>254</v>
      </c>
      <c r="E454" s="276" t="s">
        <v>1</v>
      </c>
      <c r="F454" s="277" t="s">
        <v>267</v>
      </c>
      <c r="G454" s="275"/>
      <c r="H454" s="278">
        <v>1</v>
      </c>
      <c r="I454" s="279"/>
      <c r="J454" s="275"/>
      <c r="K454" s="275"/>
      <c r="L454" s="280"/>
      <c r="M454" s="281"/>
      <c r="N454" s="282"/>
      <c r="O454" s="282"/>
      <c r="P454" s="282"/>
      <c r="Q454" s="282"/>
      <c r="R454" s="282"/>
      <c r="S454" s="282"/>
      <c r="T454" s="283"/>
      <c r="U454" s="15"/>
      <c r="V454" s="15"/>
      <c r="W454" s="15"/>
      <c r="X454" s="15"/>
      <c r="Y454" s="15"/>
      <c r="Z454" s="15"/>
      <c r="AA454" s="15"/>
      <c r="AB454" s="15"/>
      <c r="AC454" s="15"/>
      <c r="AD454" s="15"/>
      <c r="AE454" s="15"/>
      <c r="AT454" s="284" t="s">
        <v>254</v>
      </c>
      <c r="AU454" s="284" t="s">
        <v>89</v>
      </c>
      <c r="AV454" s="15" t="s">
        <v>113</v>
      </c>
      <c r="AW454" s="15" t="s">
        <v>35</v>
      </c>
      <c r="AX454" s="15" t="s">
        <v>87</v>
      </c>
      <c r="AY454" s="284" t="s">
        <v>196</v>
      </c>
    </row>
    <row r="455" s="2" customFormat="1" ht="33" customHeight="1">
      <c r="A455" s="38"/>
      <c r="B455" s="39"/>
      <c r="C455" s="228" t="s">
        <v>940</v>
      </c>
      <c r="D455" s="228" t="s">
        <v>199</v>
      </c>
      <c r="E455" s="229" t="s">
        <v>941</v>
      </c>
      <c r="F455" s="230" t="s">
        <v>942</v>
      </c>
      <c r="G455" s="231" t="s">
        <v>202</v>
      </c>
      <c r="H455" s="232">
        <v>1</v>
      </c>
      <c r="I455" s="233"/>
      <c r="J455" s="234">
        <f>ROUND(I455*H455,2)</f>
        <v>0</v>
      </c>
      <c r="K455" s="235"/>
      <c r="L455" s="44"/>
      <c r="M455" s="236" t="s">
        <v>1</v>
      </c>
      <c r="N455" s="237" t="s">
        <v>45</v>
      </c>
      <c r="O455" s="91"/>
      <c r="P455" s="238">
        <f>O455*H455</f>
        <v>0</v>
      </c>
      <c r="Q455" s="238">
        <v>0</v>
      </c>
      <c r="R455" s="238">
        <f>Q455*H455</f>
        <v>0</v>
      </c>
      <c r="S455" s="238">
        <v>0</v>
      </c>
      <c r="T455" s="239">
        <f>S455*H455</f>
        <v>0</v>
      </c>
      <c r="U455" s="38"/>
      <c r="V455" s="38"/>
      <c r="W455" s="38"/>
      <c r="X455" s="38"/>
      <c r="Y455" s="38"/>
      <c r="Z455" s="38"/>
      <c r="AA455" s="38"/>
      <c r="AB455" s="38"/>
      <c r="AC455" s="38"/>
      <c r="AD455" s="38"/>
      <c r="AE455" s="38"/>
      <c r="AR455" s="240" t="s">
        <v>113</v>
      </c>
      <c r="AT455" s="240" t="s">
        <v>199</v>
      </c>
      <c r="AU455" s="240" t="s">
        <v>89</v>
      </c>
      <c r="AY455" s="17" t="s">
        <v>196</v>
      </c>
      <c r="BE455" s="241">
        <f>IF(N455="základní",J455,0)</f>
        <v>0</v>
      </c>
      <c r="BF455" s="241">
        <f>IF(N455="snížená",J455,0)</f>
        <v>0</v>
      </c>
      <c r="BG455" s="241">
        <f>IF(N455="zákl. přenesená",J455,0)</f>
        <v>0</v>
      </c>
      <c r="BH455" s="241">
        <f>IF(N455="sníž. přenesená",J455,0)</f>
        <v>0</v>
      </c>
      <c r="BI455" s="241">
        <f>IF(N455="nulová",J455,0)</f>
        <v>0</v>
      </c>
      <c r="BJ455" s="17" t="s">
        <v>87</v>
      </c>
      <c r="BK455" s="241">
        <f>ROUND(I455*H455,2)</f>
        <v>0</v>
      </c>
      <c r="BL455" s="17" t="s">
        <v>113</v>
      </c>
      <c r="BM455" s="240" t="s">
        <v>943</v>
      </c>
    </row>
    <row r="456" s="2" customFormat="1">
      <c r="A456" s="38"/>
      <c r="B456" s="39"/>
      <c r="C456" s="40"/>
      <c r="D456" s="242" t="s">
        <v>205</v>
      </c>
      <c r="E456" s="40"/>
      <c r="F456" s="243" t="s">
        <v>944</v>
      </c>
      <c r="G456" s="40"/>
      <c r="H456" s="40"/>
      <c r="I456" s="244"/>
      <c r="J456" s="40"/>
      <c r="K456" s="40"/>
      <c r="L456" s="44"/>
      <c r="M456" s="245"/>
      <c r="N456" s="246"/>
      <c r="O456" s="91"/>
      <c r="P456" s="91"/>
      <c r="Q456" s="91"/>
      <c r="R456" s="91"/>
      <c r="S456" s="91"/>
      <c r="T456" s="92"/>
      <c r="U456" s="38"/>
      <c r="V456" s="38"/>
      <c r="W456" s="38"/>
      <c r="X456" s="38"/>
      <c r="Y456" s="38"/>
      <c r="Z456" s="38"/>
      <c r="AA456" s="38"/>
      <c r="AB456" s="38"/>
      <c r="AC456" s="38"/>
      <c r="AD456" s="38"/>
      <c r="AE456" s="38"/>
      <c r="AT456" s="17" t="s">
        <v>205</v>
      </c>
      <c r="AU456" s="17" t="s">
        <v>89</v>
      </c>
    </row>
    <row r="457" s="13" customFormat="1">
      <c r="A457" s="13"/>
      <c r="B457" s="252"/>
      <c r="C457" s="253"/>
      <c r="D457" s="242" t="s">
        <v>254</v>
      </c>
      <c r="E457" s="254" t="s">
        <v>1</v>
      </c>
      <c r="F457" s="255" t="s">
        <v>87</v>
      </c>
      <c r="G457" s="253"/>
      <c r="H457" s="256">
        <v>1</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254</v>
      </c>
      <c r="AU457" s="262" t="s">
        <v>89</v>
      </c>
      <c r="AV457" s="13" t="s">
        <v>89</v>
      </c>
      <c r="AW457" s="13" t="s">
        <v>35</v>
      </c>
      <c r="AX457" s="13" t="s">
        <v>80</v>
      </c>
      <c r="AY457" s="262" t="s">
        <v>196</v>
      </c>
    </row>
    <row r="458" s="14" customFormat="1">
      <c r="A458" s="14"/>
      <c r="B458" s="263"/>
      <c r="C458" s="264"/>
      <c r="D458" s="242" t="s">
        <v>254</v>
      </c>
      <c r="E458" s="265" t="s">
        <v>1</v>
      </c>
      <c r="F458" s="266" t="s">
        <v>912</v>
      </c>
      <c r="G458" s="264"/>
      <c r="H458" s="267">
        <v>1</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254</v>
      </c>
      <c r="AU458" s="273" t="s">
        <v>89</v>
      </c>
      <c r="AV458" s="14" t="s">
        <v>100</v>
      </c>
      <c r="AW458" s="14" t="s">
        <v>35</v>
      </c>
      <c r="AX458" s="14" t="s">
        <v>80</v>
      </c>
      <c r="AY458" s="273" t="s">
        <v>196</v>
      </c>
    </row>
    <row r="459" s="15" customFormat="1">
      <c r="A459" s="15"/>
      <c r="B459" s="274"/>
      <c r="C459" s="275"/>
      <c r="D459" s="242" t="s">
        <v>254</v>
      </c>
      <c r="E459" s="276" t="s">
        <v>1</v>
      </c>
      <c r="F459" s="277" t="s">
        <v>267</v>
      </c>
      <c r="G459" s="275"/>
      <c r="H459" s="278">
        <v>1</v>
      </c>
      <c r="I459" s="279"/>
      <c r="J459" s="275"/>
      <c r="K459" s="275"/>
      <c r="L459" s="280"/>
      <c r="M459" s="281"/>
      <c r="N459" s="282"/>
      <c r="O459" s="282"/>
      <c r="P459" s="282"/>
      <c r="Q459" s="282"/>
      <c r="R459" s="282"/>
      <c r="S459" s="282"/>
      <c r="T459" s="283"/>
      <c r="U459" s="15"/>
      <c r="V459" s="15"/>
      <c r="W459" s="15"/>
      <c r="X459" s="15"/>
      <c r="Y459" s="15"/>
      <c r="Z459" s="15"/>
      <c r="AA459" s="15"/>
      <c r="AB459" s="15"/>
      <c r="AC459" s="15"/>
      <c r="AD459" s="15"/>
      <c r="AE459" s="15"/>
      <c r="AT459" s="284" t="s">
        <v>254</v>
      </c>
      <c r="AU459" s="284" t="s">
        <v>89</v>
      </c>
      <c r="AV459" s="15" t="s">
        <v>113</v>
      </c>
      <c r="AW459" s="15" t="s">
        <v>35</v>
      </c>
      <c r="AX459" s="15" t="s">
        <v>87</v>
      </c>
      <c r="AY459" s="284" t="s">
        <v>196</v>
      </c>
    </row>
    <row r="460" s="2" customFormat="1" ht="33" customHeight="1">
      <c r="A460" s="38"/>
      <c r="B460" s="39"/>
      <c r="C460" s="228" t="s">
        <v>945</v>
      </c>
      <c r="D460" s="228" t="s">
        <v>199</v>
      </c>
      <c r="E460" s="229" t="s">
        <v>946</v>
      </c>
      <c r="F460" s="230" t="s">
        <v>947</v>
      </c>
      <c r="G460" s="231" t="s">
        <v>202</v>
      </c>
      <c r="H460" s="232">
        <v>2</v>
      </c>
      <c r="I460" s="233"/>
      <c r="J460" s="234">
        <f>ROUND(I460*H460,2)</f>
        <v>0</v>
      </c>
      <c r="K460" s="235"/>
      <c r="L460" s="44"/>
      <c r="M460" s="236" t="s">
        <v>1</v>
      </c>
      <c r="N460" s="237" t="s">
        <v>45</v>
      </c>
      <c r="O460" s="91"/>
      <c r="P460" s="238">
        <f>O460*H460</f>
        <v>0</v>
      </c>
      <c r="Q460" s="238">
        <v>0</v>
      </c>
      <c r="R460" s="238">
        <f>Q460*H460</f>
        <v>0</v>
      </c>
      <c r="S460" s="238">
        <v>0</v>
      </c>
      <c r="T460" s="239">
        <f>S460*H460</f>
        <v>0</v>
      </c>
      <c r="U460" s="38"/>
      <c r="V460" s="38"/>
      <c r="W460" s="38"/>
      <c r="X460" s="38"/>
      <c r="Y460" s="38"/>
      <c r="Z460" s="38"/>
      <c r="AA460" s="38"/>
      <c r="AB460" s="38"/>
      <c r="AC460" s="38"/>
      <c r="AD460" s="38"/>
      <c r="AE460" s="38"/>
      <c r="AR460" s="240" t="s">
        <v>113</v>
      </c>
      <c r="AT460" s="240" t="s">
        <v>199</v>
      </c>
      <c r="AU460" s="240" t="s">
        <v>89</v>
      </c>
      <c r="AY460" s="17" t="s">
        <v>196</v>
      </c>
      <c r="BE460" s="241">
        <f>IF(N460="základní",J460,0)</f>
        <v>0</v>
      </c>
      <c r="BF460" s="241">
        <f>IF(N460="snížená",J460,0)</f>
        <v>0</v>
      </c>
      <c r="BG460" s="241">
        <f>IF(N460="zákl. přenesená",J460,0)</f>
        <v>0</v>
      </c>
      <c r="BH460" s="241">
        <f>IF(N460="sníž. přenesená",J460,0)</f>
        <v>0</v>
      </c>
      <c r="BI460" s="241">
        <f>IF(N460="nulová",J460,0)</f>
        <v>0</v>
      </c>
      <c r="BJ460" s="17" t="s">
        <v>87</v>
      </c>
      <c r="BK460" s="241">
        <f>ROUND(I460*H460,2)</f>
        <v>0</v>
      </c>
      <c r="BL460" s="17" t="s">
        <v>113</v>
      </c>
      <c r="BM460" s="240" t="s">
        <v>948</v>
      </c>
    </row>
    <row r="461" s="2" customFormat="1">
      <c r="A461" s="38"/>
      <c r="B461" s="39"/>
      <c r="C461" s="40"/>
      <c r="D461" s="242" t="s">
        <v>205</v>
      </c>
      <c r="E461" s="40"/>
      <c r="F461" s="243" t="s">
        <v>949</v>
      </c>
      <c r="G461" s="40"/>
      <c r="H461" s="40"/>
      <c r="I461" s="244"/>
      <c r="J461" s="40"/>
      <c r="K461" s="40"/>
      <c r="L461" s="44"/>
      <c r="M461" s="245"/>
      <c r="N461" s="246"/>
      <c r="O461" s="91"/>
      <c r="P461" s="91"/>
      <c r="Q461" s="91"/>
      <c r="R461" s="91"/>
      <c r="S461" s="91"/>
      <c r="T461" s="92"/>
      <c r="U461" s="38"/>
      <c r="V461" s="38"/>
      <c r="W461" s="38"/>
      <c r="X461" s="38"/>
      <c r="Y461" s="38"/>
      <c r="Z461" s="38"/>
      <c r="AA461" s="38"/>
      <c r="AB461" s="38"/>
      <c r="AC461" s="38"/>
      <c r="AD461" s="38"/>
      <c r="AE461" s="38"/>
      <c r="AT461" s="17" t="s">
        <v>205</v>
      </c>
      <c r="AU461" s="17" t="s">
        <v>89</v>
      </c>
    </row>
    <row r="462" s="13" customFormat="1">
      <c r="A462" s="13"/>
      <c r="B462" s="252"/>
      <c r="C462" s="253"/>
      <c r="D462" s="242" t="s">
        <v>254</v>
      </c>
      <c r="E462" s="254" t="s">
        <v>1</v>
      </c>
      <c r="F462" s="255" t="s">
        <v>89</v>
      </c>
      <c r="G462" s="253"/>
      <c r="H462" s="256">
        <v>2</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254</v>
      </c>
      <c r="AU462" s="262" t="s">
        <v>89</v>
      </c>
      <c r="AV462" s="13" t="s">
        <v>89</v>
      </c>
      <c r="AW462" s="13" t="s">
        <v>35</v>
      </c>
      <c r="AX462" s="13" t="s">
        <v>80</v>
      </c>
      <c r="AY462" s="262" t="s">
        <v>196</v>
      </c>
    </row>
    <row r="463" s="14" customFormat="1">
      <c r="A463" s="14"/>
      <c r="B463" s="263"/>
      <c r="C463" s="264"/>
      <c r="D463" s="242" t="s">
        <v>254</v>
      </c>
      <c r="E463" s="265" t="s">
        <v>1</v>
      </c>
      <c r="F463" s="266" t="s">
        <v>912</v>
      </c>
      <c r="G463" s="264"/>
      <c r="H463" s="267">
        <v>2</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254</v>
      </c>
      <c r="AU463" s="273" t="s">
        <v>89</v>
      </c>
      <c r="AV463" s="14" t="s">
        <v>100</v>
      </c>
      <c r="AW463" s="14" t="s">
        <v>35</v>
      </c>
      <c r="AX463" s="14" t="s">
        <v>80</v>
      </c>
      <c r="AY463" s="273" t="s">
        <v>196</v>
      </c>
    </row>
    <row r="464" s="15" customFormat="1">
      <c r="A464" s="15"/>
      <c r="B464" s="274"/>
      <c r="C464" s="275"/>
      <c r="D464" s="242" t="s">
        <v>254</v>
      </c>
      <c r="E464" s="276" t="s">
        <v>1</v>
      </c>
      <c r="F464" s="277" t="s">
        <v>267</v>
      </c>
      <c r="G464" s="275"/>
      <c r="H464" s="278">
        <v>2</v>
      </c>
      <c r="I464" s="279"/>
      <c r="J464" s="275"/>
      <c r="K464" s="275"/>
      <c r="L464" s="280"/>
      <c r="M464" s="281"/>
      <c r="N464" s="282"/>
      <c r="O464" s="282"/>
      <c r="P464" s="282"/>
      <c r="Q464" s="282"/>
      <c r="R464" s="282"/>
      <c r="S464" s="282"/>
      <c r="T464" s="283"/>
      <c r="U464" s="15"/>
      <c r="V464" s="15"/>
      <c r="W464" s="15"/>
      <c r="X464" s="15"/>
      <c r="Y464" s="15"/>
      <c r="Z464" s="15"/>
      <c r="AA464" s="15"/>
      <c r="AB464" s="15"/>
      <c r="AC464" s="15"/>
      <c r="AD464" s="15"/>
      <c r="AE464" s="15"/>
      <c r="AT464" s="284" t="s">
        <v>254</v>
      </c>
      <c r="AU464" s="284" t="s">
        <v>89</v>
      </c>
      <c r="AV464" s="15" t="s">
        <v>113</v>
      </c>
      <c r="AW464" s="15" t="s">
        <v>35</v>
      </c>
      <c r="AX464" s="15" t="s">
        <v>87</v>
      </c>
      <c r="AY464" s="284" t="s">
        <v>196</v>
      </c>
    </row>
    <row r="465" s="2" customFormat="1" ht="33" customHeight="1">
      <c r="A465" s="38"/>
      <c r="B465" s="39"/>
      <c r="C465" s="228" t="s">
        <v>950</v>
      </c>
      <c r="D465" s="228" t="s">
        <v>199</v>
      </c>
      <c r="E465" s="229" t="s">
        <v>951</v>
      </c>
      <c r="F465" s="230" t="s">
        <v>952</v>
      </c>
      <c r="G465" s="231" t="s">
        <v>202</v>
      </c>
      <c r="H465" s="232">
        <v>4</v>
      </c>
      <c r="I465" s="233"/>
      <c r="J465" s="234">
        <f>ROUND(I465*H465,2)</f>
        <v>0</v>
      </c>
      <c r="K465" s="235"/>
      <c r="L465" s="44"/>
      <c r="M465" s="236" t="s">
        <v>1</v>
      </c>
      <c r="N465" s="237" t="s">
        <v>45</v>
      </c>
      <c r="O465" s="91"/>
      <c r="P465" s="238">
        <f>O465*H465</f>
        <v>0</v>
      </c>
      <c r="Q465" s="238">
        <v>0</v>
      </c>
      <c r="R465" s="238">
        <f>Q465*H465</f>
        <v>0</v>
      </c>
      <c r="S465" s="238">
        <v>0</v>
      </c>
      <c r="T465" s="239">
        <f>S465*H465</f>
        <v>0</v>
      </c>
      <c r="U465" s="38"/>
      <c r="V465" s="38"/>
      <c r="W465" s="38"/>
      <c r="X465" s="38"/>
      <c r="Y465" s="38"/>
      <c r="Z465" s="38"/>
      <c r="AA465" s="38"/>
      <c r="AB465" s="38"/>
      <c r="AC465" s="38"/>
      <c r="AD465" s="38"/>
      <c r="AE465" s="38"/>
      <c r="AR465" s="240" t="s">
        <v>113</v>
      </c>
      <c r="AT465" s="240" t="s">
        <v>199</v>
      </c>
      <c r="AU465" s="240" t="s">
        <v>89</v>
      </c>
      <c r="AY465" s="17" t="s">
        <v>196</v>
      </c>
      <c r="BE465" s="241">
        <f>IF(N465="základní",J465,0)</f>
        <v>0</v>
      </c>
      <c r="BF465" s="241">
        <f>IF(N465="snížená",J465,0)</f>
        <v>0</v>
      </c>
      <c r="BG465" s="241">
        <f>IF(N465="zákl. přenesená",J465,0)</f>
        <v>0</v>
      </c>
      <c r="BH465" s="241">
        <f>IF(N465="sníž. přenesená",J465,0)</f>
        <v>0</v>
      </c>
      <c r="BI465" s="241">
        <f>IF(N465="nulová",J465,0)</f>
        <v>0</v>
      </c>
      <c r="BJ465" s="17" t="s">
        <v>87</v>
      </c>
      <c r="BK465" s="241">
        <f>ROUND(I465*H465,2)</f>
        <v>0</v>
      </c>
      <c r="BL465" s="17" t="s">
        <v>113</v>
      </c>
      <c r="BM465" s="240" t="s">
        <v>953</v>
      </c>
    </row>
    <row r="466" s="2" customFormat="1">
      <c r="A466" s="38"/>
      <c r="B466" s="39"/>
      <c r="C466" s="40"/>
      <c r="D466" s="242" t="s">
        <v>205</v>
      </c>
      <c r="E466" s="40"/>
      <c r="F466" s="243" t="s">
        <v>954</v>
      </c>
      <c r="G466" s="40"/>
      <c r="H466" s="40"/>
      <c r="I466" s="244"/>
      <c r="J466" s="40"/>
      <c r="K466" s="40"/>
      <c r="L466" s="44"/>
      <c r="M466" s="245"/>
      <c r="N466" s="246"/>
      <c r="O466" s="91"/>
      <c r="P466" s="91"/>
      <c r="Q466" s="91"/>
      <c r="R466" s="91"/>
      <c r="S466" s="91"/>
      <c r="T466" s="92"/>
      <c r="U466" s="38"/>
      <c r="V466" s="38"/>
      <c r="W466" s="38"/>
      <c r="X466" s="38"/>
      <c r="Y466" s="38"/>
      <c r="Z466" s="38"/>
      <c r="AA466" s="38"/>
      <c r="AB466" s="38"/>
      <c r="AC466" s="38"/>
      <c r="AD466" s="38"/>
      <c r="AE466" s="38"/>
      <c r="AT466" s="17" t="s">
        <v>205</v>
      </c>
      <c r="AU466" s="17" t="s">
        <v>89</v>
      </c>
    </row>
    <row r="467" s="13" customFormat="1">
      <c r="A467" s="13"/>
      <c r="B467" s="252"/>
      <c r="C467" s="253"/>
      <c r="D467" s="242" t="s">
        <v>254</v>
      </c>
      <c r="E467" s="254" t="s">
        <v>1</v>
      </c>
      <c r="F467" s="255" t="s">
        <v>100</v>
      </c>
      <c r="G467" s="253"/>
      <c r="H467" s="256">
        <v>3</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254</v>
      </c>
      <c r="AU467" s="262" t="s">
        <v>89</v>
      </c>
      <c r="AV467" s="13" t="s">
        <v>89</v>
      </c>
      <c r="AW467" s="13" t="s">
        <v>35</v>
      </c>
      <c r="AX467" s="13" t="s">
        <v>80</v>
      </c>
      <c r="AY467" s="262" t="s">
        <v>196</v>
      </c>
    </row>
    <row r="468" s="14" customFormat="1">
      <c r="A468" s="14"/>
      <c r="B468" s="263"/>
      <c r="C468" s="264"/>
      <c r="D468" s="242" t="s">
        <v>254</v>
      </c>
      <c r="E468" s="265" t="s">
        <v>1</v>
      </c>
      <c r="F468" s="266" t="s">
        <v>912</v>
      </c>
      <c r="G468" s="264"/>
      <c r="H468" s="267">
        <v>3</v>
      </c>
      <c r="I468" s="268"/>
      <c r="J468" s="264"/>
      <c r="K468" s="264"/>
      <c r="L468" s="269"/>
      <c r="M468" s="270"/>
      <c r="N468" s="271"/>
      <c r="O468" s="271"/>
      <c r="P468" s="271"/>
      <c r="Q468" s="271"/>
      <c r="R468" s="271"/>
      <c r="S468" s="271"/>
      <c r="T468" s="272"/>
      <c r="U468" s="14"/>
      <c r="V468" s="14"/>
      <c r="W468" s="14"/>
      <c r="X468" s="14"/>
      <c r="Y468" s="14"/>
      <c r="Z468" s="14"/>
      <c r="AA468" s="14"/>
      <c r="AB468" s="14"/>
      <c r="AC468" s="14"/>
      <c r="AD468" s="14"/>
      <c r="AE468" s="14"/>
      <c r="AT468" s="273" t="s">
        <v>254</v>
      </c>
      <c r="AU468" s="273" t="s">
        <v>89</v>
      </c>
      <c r="AV468" s="14" t="s">
        <v>100</v>
      </c>
      <c r="AW468" s="14" t="s">
        <v>35</v>
      </c>
      <c r="AX468" s="14" t="s">
        <v>80</v>
      </c>
      <c r="AY468" s="273" t="s">
        <v>196</v>
      </c>
    </row>
    <row r="469" s="13" customFormat="1">
      <c r="A469" s="13"/>
      <c r="B469" s="252"/>
      <c r="C469" s="253"/>
      <c r="D469" s="242" t="s">
        <v>254</v>
      </c>
      <c r="E469" s="254" t="s">
        <v>1</v>
      </c>
      <c r="F469" s="255" t="s">
        <v>87</v>
      </c>
      <c r="G469" s="253"/>
      <c r="H469" s="256">
        <v>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254</v>
      </c>
      <c r="AU469" s="262" t="s">
        <v>89</v>
      </c>
      <c r="AV469" s="13" t="s">
        <v>89</v>
      </c>
      <c r="AW469" s="13" t="s">
        <v>35</v>
      </c>
      <c r="AX469" s="13" t="s">
        <v>80</v>
      </c>
      <c r="AY469" s="262" t="s">
        <v>196</v>
      </c>
    </row>
    <row r="470" s="14" customFormat="1">
      <c r="A470" s="14"/>
      <c r="B470" s="263"/>
      <c r="C470" s="264"/>
      <c r="D470" s="242" t="s">
        <v>254</v>
      </c>
      <c r="E470" s="265" t="s">
        <v>1</v>
      </c>
      <c r="F470" s="266" t="s">
        <v>913</v>
      </c>
      <c r="G470" s="264"/>
      <c r="H470" s="267">
        <v>1</v>
      </c>
      <c r="I470" s="268"/>
      <c r="J470" s="264"/>
      <c r="K470" s="264"/>
      <c r="L470" s="269"/>
      <c r="M470" s="270"/>
      <c r="N470" s="271"/>
      <c r="O470" s="271"/>
      <c r="P470" s="271"/>
      <c r="Q470" s="271"/>
      <c r="R470" s="271"/>
      <c r="S470" s="271"/>
      <c r="T470" s="272"/>
      <c r="U470" s="14"/>
      <c r="V470" s="14"/>
      <c r="W470" s="14"/>
      <c r="X470" s="14"/>
      <c r="Y470" s="14"/>
      <c r="Z470" s="14"/>
      <c r="AA470" s="14"/>
      <c r="AB470" s="14"/>
      <c r="AC470" s="14"/>
      <c r="AD470" s="14"/>
      <c r="AE470" s="14"/>
      <c r="AT470" s="273" t="s">
        <v>254</v>
      </c>
      <c r="AU470" s="273" t="s">
        <v>89</v>
      </c>
      <c r="AV470" s="14" t="s">
        <v>100</v>
      </c>
      <c r="AW470" s="14" t="s">
        <v>35</v>
      </c>
      <c r="AX470" s="14" t="s">
        <v>80</v>
      </c>
      <c r="AY470" s="273" t="s">
        <v>196</v>
      </c>
    </row>
    <row r="471" s="15" customFormat="1">
      <c r="A471" s="15"/>
      <c r="B471" s="274"/>
      <c r="C471" s="275"/>
      <c r="D471" s="242" t="s">
        <v>254</v>
      </c>
      <c r="E471" s="276" t="s">
        <v>1</v>
      </c>
      <c r="F471" s="277" t="s">
        <v>267</v>
      </c>
      <c r="G471" s="275"/>
      <c r="H471" s="278">
        <v>4</v>
      </c>
      <c r="I471" s="279"/>
      <c r="J471" s="275"/>
      <c r="K471" s="275"/>
      <c r="L471" s="280"/>
      <c r="M471" s="281"/>
      <c r="N471" s="282"/>
      <c r="O471" s="282"/>
      <c r="P471" s="282"/>
      <c r="Q471" s="282"/>
      <c r="R471" s="282"/>
      <c r="S471" s="282"/>
      <c r="T471" s="283"/>
      <c r="U471" s="15"/>
      <c r="V471" s="15"/>
      <c r="W471" s="15"/>
      <c r="X471" s="15"/>
      <c r="Y471" s="15"/>
      <c r="Z471" s="15"/>
      <c r="AA471" s="15"/>
      <c r="AB471" s="15"/>
      <c r="AC471" s="15"/>
      <c r="AD471" s="15"/>
      <c r="AE471" s="15"/>
      <c r="AT471" s="284" t="s">
        <v>254</v>
      </c>
      <c r="AU471" s="284" t="s">
        <v>89</v>
      </c>
      <c r="AV471" s="15" t="s">
        <v>113</v>
      </c>
      <c r="AW471" s="15" t="s">
        <v>35</v>
      </c>
      <c r="AX471" s="15" t="s">
        <v>87</v>
      </c>
      <c r="AY471" s="284" t="s">
        <v>196</v>
      </c>
    </row>
    <row r="472" s="2" customFormat="1" ht="33" customHeight="1">
      <c r="A472" s="38"/>
      <c r="B472" s="39"/>
      <c r="C472" s="228" t="s">
        <v>808</v>
      </c>
      <c r="D472" s="228" t="s">
        <v>199</v>
      </c>
      <c r="E472" s="229" t="s">
        <v>955</v>
      </c>
      <c r="F472" s="230" t="s">
        <v>956</v>
      </c>
      <c r="G472" s="231" t="s">
        <v>202</v>
      </c>
      <c r="H472" s="232">
        <v>1</v>
      </c>
      <c r="I472" s="233"/>
      <c r="J472" s="234">
        <f>ROUND(I472*H472,2)</f>
        <v>0</v>
      </c>
      <c r="K472" s="235"/>
      <c r="L472" s="44"/>
      <c r="M472" s="236" t="s">
        <v>1</v>
      </c>
      <c r="N472" s="237" t="s">
        <v>45</v>
      </c>
      <c r="O472" s="91"/>
      <c r="P472" s="238">
        <f>O472*H472</f>
        <v>0</v>
      </c>
      <c r="Q472" s="238">
        <v>0</v>
      </c>
      <c r="R472" s="238">
        <f>Q472*H472</f>
        <v>0</v>
      </c>
      <c r="S472" s="238">
        <v>0</v>
      </c>
      <c r="T472" s="239">
        <f>S472*H472</f>
        <v>0</v>
      </c>
      <c r="U472" s="38"/>
      <c r="V472" s="38"/>
      <c r="W472" s="38"/>
      <c r="X472" s="38"/>
      <c r="Y472" s="38"/>
      <c r="Z472" s="38"/>
      <c r="AA472" s="38"/>
      <c r="AB472" s="38"/>
      <c r="AC472" s="38"/>
      <c r="AD472" s="38"/>
      <c r="AE472" s="38"/>
      <c r="AR472" s="240" t="s">
        <v>113</v>
      </c>
      <c r="AT472" s="240" t="s">
        <v>199</v>
      </c>
      <c r="AU472" s="240" t="s">
        <v>89</v>
      </c>
      <c r="AY472" s="17" t="s">
        <v>196</v>
      </c>
      <c r="BE472" s="241">
        <f>IF(N472="základní",J472,0)</f>
        <v>0</v>
      </c>
      <c r="BF472" s="241">
        <f>IF(N472="snížená",J472,0)</f>
        <v>0</v>
      </c>
      <c r="BG472" s="241">
        <f>IF(N472="zákl. přenesená",J472,0)</f>
        <v>0</v>
      </c>
      <c r="BH472" s="241">
        <f>IF(N472="sníž. přenesená",J472,0)</f>
        <v>0</v>
      </c>
      <c r="BI472" s="241">
        <f>IF(N472="nulová",J472,0)</f>
        <v>0</v>
      </c>
      <c r="BJ472" s="17" t="s">
        <v>87</v>
      </c>
      <c r="BK472" s="241">
        <f>ROUND(I472*H472,2)</f>
        <v>0</v>
      </c>
      <c r="BL472" s="17" t="s">
        <v>113</v>
      </c>
      <c r="BM472" s="240" t="s">
        <v>957</v>
      </c>
    </row>
    <row r="473" s="2" customFormat="1">
      <c r="A473" s="38"/>
      <c r="B473" s="39"/>
      <c r="C473" s="40"/>
      <c r="D473" s="242" t="s">
        <v>205</v>
      </c>
      <c r="E473" s="40"/>
      <c r="F473" s="243" t="s">
        <v>958</v>
      </c>
      <c r="G473" s="40"/>
      <c r="H473" s="40"/>
      <c r="I473" s="244"/>
      <c r="J473" s="40"/>
      <c r="K473" s="40"/>
      <c r="L473" s="44"/>
      <c r="M473" s="245"/>
      <c r="N473" s="246"/>
      <c r="O473" s="91"/>
      <c r="P473" s="91"/>
      <c r="Q473" s="91"/>
      <c r="R473" s="91"/>
      <c r="S473" s="91"/>
      <c r="T473" s="92"/>
      <c r="U473" s="38"/>
      <c r="V473" s="38"/>
      <c r="W473" s="38"/>
      <c r="X473" s="38"/>
      <c r="Y473" s="38"/>
      <c r="Z473" s="38"/>
      <c r="AA473" s="38"/>
      <c r="AB473" s="38"/>
      <c r="AC473" s="38"/>
      <c r="AD473" s="38"/>
      <c r="AE473" s="38"/>
      <c r="AT473" s="17" t="s">
        <v>205</v>
      </c>
      <c r="AU473" s="17" t="s">
        <v>89</v>
      </c>
    </row>
    <row r="474" s="13" customFormat="1">
      <c r="A474" s="13"/>
      <c r="B474" s="252"/>
      <c r="C474" s="253"/>
      <c r="D474" s="242" t="s">
        <v>254</v>
      </c>
      <c r="E474" s="254" t="s">
        <v>1</v>
      </c>
      <c r="F474" s="255" t="s">
        <v>87</v>
      </c>
      <c r="G474" s="253"/>
      <c r="H474" s="256">
        <v>1</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254</v>
      </c>
      <c r="AU474" s="262" t="s">
        <v>89</v>
      </c>
      <c r="AV474" s="13" t="s">
        <v>89</v>
      </c>
      <c r="AW474" s="13" t="s">
        <v>35</v>
      </c>
      <c r="AX474" s="13" t="s">
        <v>80</v>
      </c>
      <c r="AY474" s="262" t="s">
        <v>196</v>
      </c>
    </row>
    <row r="475" s="14" customFormat="1">
      <c r="A475" s="14"/>
      <c r="B475" s="263"/>
      <c r="C475" s="264"/>
      <c r="D475" s="242" t="s">
        <v>254</v>
      </c>
      <c r="E475" s="265" t="s">
        <v>1</v>
      </c>
      <c r="F475" s="266" t="s">
        <v>445</v>
      </c>
      <c r="G475" s="264"/>
      <c r="H475" s="267">
        <v>1</v>
      </c>
      <c r="I475" s="268"/>
      <c r="J475" s="264"/>
      <c r="K475" s="264"/>
      <c r="L475" s="269"/>
      <c r="M475" s="270"/>
      <c r="N475" s="271"/>
      <c r="O475" s="271"/>
      <c r="P475" s="271"/>
      <c r="Q475" s="271"/>
      <c r="R475" s="271"/>
      <c r="S475" s="271"/>
      <c r="T475" s="272"/>
      <c r="U475" s="14"/>
      <c r="V475" s="14"/>
      <c r="W475" s="14"/>
      <c r="X475" s="14"/>
      <c r="Y475" s="14"/>
      <c r="Z475" s="14"/>
      <c r="AA475" s="14"/>
      <c r="AB475" s="14"/>
      <c r="AC475" s="14"/>
      <c r="AD475" s="14"/>
      <c r="AE475" s="14"/>
      <c r="AT475" s="273" t="s">
        <v>254</v>
      </c>
      <c r="AU475" s="273" t="s">
        <v>89</v>
      </c>
      <c r="AV475" s="14" t="s">
        <v>100</v>
      </c>
      <c r="AW475" s="14" t="s">
        <v>35</v>
      </c>
      <c r="AX475" s="14" t="s">
        <v>87</v>
      </c>
      <c r="AY475" s="273" t="s">
        <v>196</v>
      </c>
    </row>
    <row r="476" s="2" customFormat="1" ht="33" customHeight="1">
      <c r="A476" s="38"/>
      <c r="B476" s="39"/>
      <c r="C476" s="228" t="s">
        <v>959</v>
      </c>
      <c r="D476" s="228" t="s">
        <v>199</v>
      </c>
      <c r="E476" s="229" t="s">
        <v>960</v>
      </c>
      <c r="F476" s="230" t="s">
        <v>961</v>
      </c>
      <c r="G476" s="231" t="s">
        <v>202</v>
      </c>
      <c r="H476" s="232">
        <v>3</v>
      </c>
      <c r="I476" s="233"/>
      <c r="J476" s="234">
        <f>ROUND(I476*H476,2)</f>
        <v>0</v>
      </c>
      <c r="K476" s="235"/>
      <c r="L476" s="44"/>
      <c r="M476" s="236" t="s">
        <v>1</v>
      </c>
      <c r="N476" s="237" t="s">
        <v>45</v>
      </c>
      <c r="O476" s="91"/>
      <c r="P476" s="238">
        <f>O476*H476</f>
        <v>0</v>
      </c>
      <c r="Q476" s="238">
        <v>0</v>
      </c>
      <c r="R476" s="238">
        <f>Q476*H476</f>
        <v>0</v>
      </c>
      <c r="S476" s="238">
        <v>0</v>
      </c>
      <c r="T476" s="239">
        <f>S476*H476</f>
        <v>0</v>
      </c>
      <c r="U476" s="38"/>
      <c r="V476" s="38"/>
      <c r="W476" s="38"/>
      <c r="X476" s="38"/>
      <c r="Y476" s="38"/>
      <c r="Z476" s="38"/>
      <c r="AA476" s="38"/>
      <c r="AB476" s="38"/>
      <c r="AC476" s="38"/>
      <c r="AD476" s="38"/>
      <c r="AE476" s="38"/>
      <c r="AR476" s="240" t="s">
        <v>113</v>
      </c>
      <c r="AT476" s="240" t="s">
        <v>199</v>
      </c>
      <c r="AU476" s="240" t="s">
        <v>89</v>
      </c>
      <c r="AY476" s="17" t="s">
        <v>196</v>
      </c>
      <c r="BE476" s="241">
        <f>IF(N476="základní",J476,0)</f>
        <v>0</v>
      </c>
      <c r="BF476" s="241">
        <f>IF(N476="snížená",J476,0)</f>
        <v>0</v>
      </c>
      <c r="BG476" s="241">
        <f>IF(N476="zákl. přenesená",J476,0)</f>
        <v>0</v>
      </c>
      <c r="BH476" s="241">
        <f>IF(N476="sníž. přenesená",J476,0)</f>
        <v>0</v>
      </c>
      <c r="BI476" s="241">
        <f>IF(N476="nulová",J476,0)</f>
        <v>0</v>
      </c>
      <c r="BJ476" s="17" t="s">
        <v>87</v>
      </c>
      <c r="BK476" s="241">
        <f>ROUND(I476*H476,2)</f>
        <v>0</v>
      </c>
      <c r="BL476" s="17" t="s">
        <v>113</v>
      </c>
      <c r="BM476" s="240" t="s">
        <v>962</v>
      </c>
    </row>
    <row r="477" s="2" customFormat="1">
      <c r="A477" s="38"/>
      <c r="B477" s="39"/>
      <c r="C477" s="40"/>
      <c r="D477" s="242" t="s">
        <v>205</v>
      </c>
      <c r="E477" s="40"/>
      <c r="F477" s="243" t="s">
        <v>963</v>
      </c>
      <c r="G477" s="40"/>
      <c r="H477" s="40"/>
      <c r="I477" s="244"/>
      <c r="J477" s="40"/>
      <c r="K477" s="40"/>
      <c r="L477" s="44"/>
      <c r="M477" s="245"/>
      <c r="N477" s="246"/>
      <c r="O477" s="91"/>
      <c r="P477" s="91"/>
      <c r="Q477" s="91"/>
      <c r="R477" s="91"/>
      <c r="S477" s="91"/>
      <c r="T477" s="92"/>
      <c r="U477" s="38"/>
      <c r="V477" s="38"/>
      <c r="W477" s="38"/>
      <c r="X477" s="38"/>
      <c r="Y477" s="38"/>
      <c r="Z477" s="38"/>
      <c r="AA477" s="38"/>
      <c r="AB477" s="38"/>
      <c r="AC477" s="38"/>
      <c r="AD477" s="38"/>
      <c r="AE477" s="38"/>
      <c r="AT477" s="17" t="s">
        <v>205</v>
      </c>
      <c r="AU477" s="17" t="s">
        <v>89</v>
      </c>
    </row>
    <row r="478" s="13" customFormat="1">
      <c r="A478" s="13"/>
      <c r="B478" s="252"/>
      <c r="C478" s="253"/>
      <c r="D478" s="242" t="s">
        <v>254</v>
      </c>
      <c r="E478" s="254" t="s">
        <v>1</v>
      </c>
      <c r="F478" s="255" t="s">
        <v>100</v>
      </c>
      <c r="G478" s="253"/>
      <c r="H478" s="256">
        <v>3</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254</v>
      </c>
      <c r="AU478" s="262" t="s">
        <v>89</v>
      </c>
      <c r="AV478" s="13" t="s">
        <v>89</v>
      </c>
      <c r="AW478" s="13" t="s">
        <v>35</v>
      </c>
      <c r="AX478" s="13" t="s">
        <v>80</v>
      </c>
      <c r="AY478" s="262" t="s">
        <v>196</v>
      </c>
    </row>
    <row r="479" s="14" customFormat="1">
      <c r="A479" s="14"/>
      <c r="B479" s="263"/>
      <c r="C479" s="264"/>
      <c r="D479" s="242" t="s">
        <v>254</v>
      </c>
      <c r="E479" s="265" t="s">
        <v>1</v>
      </c>
      <c r="F479" s="266" t="s">
        <v>445</v>
      </c>
      <c r="G479" s="264"/>
      <c r="H479" s="267">
        <v>3</v>
      </c>
      <c r="I479" s="268"/>
      <c r="J479" s="264"/>
      <c r="K479" s="264"/>
      <c r="L479" s="269"/>
      <c r="M479" s="270"/>
      <c r="N479" s="271"/>
      <c r="O479" s="271"/>
      <c r="P479" s="271"/>
      <c r="Q479" s="271"/>
      <c r="R479" s="271"/>
      <c r="S479" s="271"/>
      <c r="T479" s="272"/>
      <c r="U479" s="14"/>
      <c r="V479" s="14"/>
      <c r="W479" s="14"/>
      <c r="X479" s="14"/>
      <c r="Y479" s="14"/>
      <c r="Z479" s="14"/>
      <c r="AA479" s="14"/>
      <c r="AB479" s="14"/>
      <c r="AC479" s="14"/>
      <c r="AD479" s="14"/>
      <c r="AE479" s="14"/>
      <c r="AT479" s="273" t="s">
        <v>254</v>
      </c>
      <c r="AU479" s="273" t="s">
        <v>89</v>
      </c>
      <c r="AV479" s="14" t="s">
        <v>100</v>
      </c>
      <c r="AW479" s="14" t="s">
        <v>35</v>
      </c>
      <c r="AX479" s="14" t="s">
        <v>87</v>
      </c>
      <c r="AY479" s="273" t="s">
        <v>196</v>
      </c>
    </row>
    <row r="480" s="2" customFormat="1" ht="33" customHeight="1">
      <c r="A480" s="38"/>
      <c r="B480" s="39"/>
      <c r="C480" s="228" t="s">
        <v>964</v>
      </c>
      <c r="D480" s="228" t="s">
        <v>199</v>
      </c>
      <c r="E480" s="229" t="s">
        <v>965</v>
      </c>
      <c r="F480" s="230" t="s">
        <v>966</v>
      </c>
      <c r="G480" s="231" t="s">
        <v>202</v>
      </c>
      <c r="H480" s="232">
        <v>1</v>
      </c>
      <c r="I480" s="233"/>
      <c r="J480" s="234">
        <f>ROUND(I480*H480,2)</f>
        <v>0</v>
      </c>
      <c r="K480" s="235"/>
      <c r="L480" s="44"/>
      <c r="M480" s="236" t="s">
        <v>1</v>
      </c>
      <c r="N480" s="237" t="s">
        <v>45</v>
      </c>
      <c r="O480" s="91"/>
      <c r="P480" s="238">
        <f>O480*H480</f>
        <v>0</v>
      </c>
      <c r="Q480" s="238">
        <v>0</v>
      </c>
      <c r="R480" s="238">
        <f>Q480*H480</f>
        <v>0</v>
      </c>
      <c r="S480" s="238">
        <v>0</v>
      </c>
      <c r="T480" s="239">
        <f>S480*H480</f>
        <v>0</v>
      </c>
      <c r="U480" s="38"/>
      <c r="V480" s="38"/>
      <c r="W480" s="38"/>
      <c r="X480" s="38"/>
      <c r="Y480" s="38"/>
      <c r="Z480" s="38"/>
      <c r="AA480" s="38"/>
      <c r="AB480" s="38"/>
      <c r="AC480" s="38"/>
      <c r="AD480" s="38"/>
      <c r="AE480" s="38"/>
      <c r="AR480" s="240" t="s">
        <v>113</v>
      </c>
      <c r="AT480" s="240" t="s">
        <v>199</v>
      </c>
      <c r="AU480" s="240" t="s">
        <v>89</v>
      </c>
      <c r="AY480" s="17" t="s">
        <v>196</v>
      </c>
      <c r="BE480" s="241">
        <f>IF(N480="základní",J480,0)</f>
        <v>0</v>
      </c>
      <c r="BF480" s="241">
        <f>IF(N480="snížená",J480,0)</f>
        <v>0</v>
      </c>
      <c r="BG480" s="241">
        <f>IF(N480="zákl. přenesená",J480,0)</f>
        <v>0</v>
      </c>
      <c r="BH480" s="241">
        <f>IF(N480="sníž. přenesená",J480,0)</f>
        <v>0</v>
      </c>
      <c r="BI480" s="241">
        <f>IF(N480="nulová",J480,0)</f>
        <v>0</v>
      </c>
      <c r="BJ480" s="17" t="s">
        <v>87</v>
      </c>
      <c r="BK480" s="241">
        <f>ROUND(I480*H480,2)</f>
        <v>0</v>
      </c>
      <c r="BL480" s="17" t="s">
        <v>113</v>
      </c>
      <c r="BM480" s="240" t="s">
        <v>967</v>
      </c>
    </row>
    <row r="481" s="2" customFormat="1">
      <c r="A481" s="38"/>
      <c r="B481" s="39"/>
      <c r="C481" s="40"/>
      <c r="D481" s="242" t="s">
        <v>205</v>
      </c>
      <c r="E481" s="40"/>
      <c r="F481" s="243" t="s">
        <v>968</v>
      </c>
      <c r="G481" s="40"/>
      <c r="H481" s="40"/>
      <c r="I481" s="244"/>
      <c r="J481" s="40"/>
      <c r="K481" s="40"/>
      <c r="L481" s="44"/>
      <c r="M481" s="245"/>
      <c r="N481" s="246"/>
      <c r="O481" s="91"/>
      <c r="P481" s="91"/>
      <c r="Q481" s="91"/>
      <c r="R481" s="91"/>
      <c r="S481" s="91"/>
      <c r="T481" s="92"/>
      <c r="U481" s="38"/>
      <c r="V481" s="38"/>
      <c r="W481" s="38"/>
      <c r="X481" s="38"/>
      <c r="Y481" s="38"/>
      <c r="Z481" s="38"/>
      <c r="AA481" s="38"/>
      <c r="AB481" s="38"/>
      <c r="AC481" s="38"/>
      <c r="AD481" s="38"/>
      <c r="AE481" s="38"/>
      <c r="AT481" s="17" t="s">
        <v>205</v>
      </c>
      <c r="AU481" s="17" t="s">
        <v>89</v>
      </c>
    </row>
    <row r="482" s="12" customFormat="1" ht="22.8" customHeight="1">
      <c r="A482" s="12"/>
      <c r="B482" s="212"/>
      <c r="C482" s="213"/>
      <c r="D482" s="214" t="s">
        <v>79</v>
      </c>
      <c r="E482" s="226" t="s">
        <v>247</v>
      </c>
      <c r="F482" s="226" t="s">
        <v>248</v>
      </c>
      <c r="G482" s="213"/>
      <c r="H482" s="213"/>
      <c r="I482" s="216"/>
      <c r="J482" s="227">
        <f>BK482</f>
        <v>0</v>
      </c>
      <c r="K482" s="213"/>
      <c r="L482" s="218"/>
      <c r="M482" s="219"/>
      <c r="N482" s="220"/>
      <c r="O482" s="220"/>
      <c r="P482" s="221">
        <f>SUM(P483:P490)</f>
        <v>0</v>
      </c>
      <c r="Q482" s="220"/>
      <c r="R482" s="221">
        <f>SUM(R483:R490)</f>
        <v>0</v>
      </c>
      <c r="S482" s="220"/>
      <c r="T482" s="222">
        <f>SUM(T483:T490)</f>
        <v>0</v>
      </c>
      <c r="U482" s="12"/>
      <c r="V482" s="12"/>
      <c r="W482" s="12"/>
      <c r="X482" s="12"/>
      <c r="Y482" s="12"/>
      <c r="Z482" s="12"/>
      <c r="AA482" s="12"/>
      <c r="AB482" s="12"/>
      <c r="AC482" s="12"/>
      <c r="AD482" s="12"/>
      <c r="AE482" s="12"/>
      <c r="AR482" s="223" t="s">
        <v>87</v>
      </c>
      <c r="AT482" s="224" t="s">
        <v>79</v>
      </c>
      <c r="AU482" s="224" t="s">
        <v>87</v>
      </c>
      <c r="AY482" s="223" t="s">
        <v>196</v>
      </c>
      <c r="BK482" s="225">
        <f>SUM(BK483:BK490)</f>
        <v>0</v>
      </c>
    </row>
    <row r="483" s="2" customFormat="1" ht="21.75" customHeight="1">
      <c r="A483" s="38"/>
      <c r="B483" s="39"/>
      <c r="C483" s="228" t="s">
        <v>969</v>
      </c>
      <c r="D483" s="228" t="s">
        <v>199</v>
      </c>
      <c r="E483" s="229" t="s">
        <v>970</v>
      </c>
      <c r="F483" s="230" t="s">
        <v>971</v>
      </c>
      <c r="G483" s="231" t="s">
        <v>202</v>
      </c>
      <c r="H483" s="232">
        <v>1</v>
      </c>
      <c r="I483" s="233"/>
      <c r="J483" s="234">
        <f>ROUND(I483*H483,2)</f>
        <v>0</v>
      </c>
      <c r="K483" s="235"/>
      <c r="L483" s="44"/>
      <c r="M483" s="236" t="s">
        <v>1</v>
      </c>
      <c r="N483" s="237" t="s">
        <v>45</v>
      </c>
      <c r="O483" s="91"/>
      <c r="P483" s="238">
        <f>O483*H483</f>
        <v>0</v>
      </c>
      <c r="Q483" s="238">
        <v>0</v>
      </c>
      <c r="R483" s="238">
        <f>Q483*H483</f>
        <v>0</v>
      </c>
      <c r="S483" s="238">
        <v>0</v>
      </c>
      <c r="T483" s="239">
        <f>S483*H483</f>
        <v>0</v>
      </c>
      <c r="U483" s="38"/>
      <c r="V483" s="38"/>
      <c r="W483" s="38"/>
      <c r="X483" s="38"/>
      <c r="Y483" s="38"/>
      <c r="Z483" s="38"/>
      <c r="AA483" s="38"/>
      <c r="AB483" s="38"/>
      <c r="AC483" s="38"/>
      <c r="AD483" s="38"/>
      <c r="AE483" s="38"/>
      <c r="AR483" s="240" t="s">
        <v>113</v>
      </c>
      <c r="AT483" s="240" t="s">
        <v>199</v>
      </c>
      <c r="AU483" s="240" t="s">
        <v>89</v>
      </c>
      <c r="AY483" s="17" t="s">
        <v>196</v>
      </c>
      <c r="BE483" s="241">
        <f>IF(N483="základní",J483,0)</f>
        <v>0</v>
      </c>
      <c r="BF483" s="241">
        <f>IF(N483="snížená",J483,0)</f>
        <v>0</v>
      </c>
      <c r="BG483" s="241">
        <f>IF(N483="zákl. přenesená",J483,0)</f>
        <v>0</v>
      </c>
      <c r="BH483" s="241">
        <f>IF(N483="sníž. přenesená",J483,0)</f>
        <v>0</v>
      </c>
      <c r="BI483" s="241">
        <f>IF(N483="nulová",J483,0)</f>
        <v>0</v>
      </c>
      <c r="BJ483" s="17" t="s">
        <v>87</v>
      </c>
      <c r="BK483" s="241">
        <f>ROUND(I483*H483,2)</f>
        <v>0</v>
      </c>
      <c r="BL483" s="17" t="s">
        <v>113</v>
      </c>
      <c r="BM483" s="240" t="s">
        <v>972</v>
      </c>
    </row>
    <row r="484" s="2" customFormat="1">
      <c r="A484" s="38"/>
      <c r="B484" s="39"/>
      <c r="C484" s="40"/>
      <c r="D484" s="242" t="s">
        <v>205</v>
      </c>
      <c r="E484" s="40"/>
      <c r="F484" s="243" t="s">
        <v>971</v>
      </c>
      <c r="G484" s="40"/>
      <c r="H484" s="40"/>
      <c r="I484" s="244"/>
      <c r="J484" s="40"/>
      <c r="K484" s="40"/>
      <c r="L484" s="44"/>
      <c r="M484" s="245"/>
      <c r="N484" s="246"/>
      <c r="O484" s="91"/>
      <c r="P484" s="91"/>
      <c r="Q484" s="91"/>
      <c r="R484" s="91"/>
      <c r="S484" s="91"/>
      <c r="T484" s="92"/>
      <c r="U484" s="38"/>
      <c r="V484" s="38"/>
      <c r="W484" s="38"/>
      <c r="X484" s="38"/>
      <c r="Y484" s="38"/>
      <c r="Z484" s="38"/>
      <c r="AA484" s="38"/>
      <c r="AB484" s="38"/>
      <c r="AC484" s="38"/>
      <c r="AD484" s="38"/>
      <c r="AE484" s="38"/>
      <c r="AT484" s="17" t="s">
        <v>205</v>
      </c>
      <c r="AU484" s="17" t="s">
        <v>89</v>
      </c>
    </row>
    <row r="485" s="2" customFormat="1" ht="21.75" customHeight="1">
      <c r="A485" s="38"/>
      <c r="B485" s="39"/>
      <c r="C485" s="228" t="s">
        <v>973</v>
      </c>
      <c r="D485" s="228" t="s">
        <v>199</v>
      </c>
      <c r="E485" s="229" t="s">
        <v>974</v>
      </c>
      <c r="F485" s="230" t="s">
        <v>975</v>
      </c>
      <c r="G485" s="231" t="s">
        <v>202</v>
      </c>
      <c r="H485" s="232">
        <v>1</v>
      </c>
      <c r="I485" s="233"/>
      <c r="J485" s="234">
        <f>ROUND(I485*H485,2)</f>
        <v>0</v>
      </c>
      <c r="K485" s="235"/>
      <c r="L485" s="44"/>
      <c r="M485" s="236" t="s">
        <v>1</v>
      </c>
      <c r="N485" s="237" t="s">
        <v>45</v>
      </c>
      <c r="O485" s="91"/>
      <c r="P485" s="238">
        <f>O485*H485</f>
        <v>0</v>
      </c>
      <c r="Q485" s="238">
        <v>0</v>
      </c>
      <c r="R485" s="238">
        <f>Q485*H485</f>
        <v>0</v>
      </c>
      <c r="S485" s="238">
        <v>0</v>
      </c>
      <c r="T485" s="239">
        <f>S485*H485</f>
        <v>0</v>
      </c>
      <c r="U485" s="38"/>
      <c r="V485" s="38"/>
      <c r="W485" s="38"/>
      <c r="X485" s="38"/>
      <c r="Y485" s="38"/>
      <c r="Z485" s="38"/>
      <c r="AA485" s="38"/>
      <c r="AB485" s="38"/>
      <c r="AC485" s="38"/>
      <c r="AD485" s="38"/>
      <c r="AE485" s="38"/>
      <c r="AR485" s="240" t="s">
        <v>113</v>
      </c>
      <c r="AT485" s="240" t="s">
        <v>199</v>
      </c>
      <c r="AU485" s="240" t="s">
        <v>89</v>
      </c>
      <c r="AY485" s="17" t="s">
        <v>196</v>
      </c>
      <c r="BE485" s="241">
        <f>IF(N485="základní",J485,0)</f>
        <v>0</v>
      </c>
      <c r="BF485" s="241">
        <f>IF(N485="snížená",J485,0)</f>
        <v>0</v>
      </c>
      <c r="BG485" s="241">
        <f>IF(N485="zákl. přenesená",J485,0)</f>
        <v>0</v>
      </c>
      <c r="BH485" s="241">
        <f>IF(N485="sníž. přenesená",J485,0)</f>
        <v>0</v>
      </c>
      <c r="BI485" s="241">
        <f>IF(N485="nulová",J485,0)</f>
        <v>0</v>
      </c>
      <c r="BJ485" s="17" t="s">
        <v>87</v>
      </c>
      <c r="BK485" s="241">
        <f>ROUND(I485*H485,2)</f>
        <v>0</v>
      </c>
      <c r="BL485" s="17" t="s">
        <v>113</v>
      </c>
      <c r="BM485" s="240" t="s">
        <v>976</v>
      </c>
    </row>
    <row r="486" s="2" customFormat="1">
      <c r="A486" s="38"/>
      <c r="B486" s="39"/>
      <c r="C486" s="40"/>
      <c r="D486" s="242" t="s">
        <v>205</v>
      </c>
      <c r="E486" s="40"/>
      <c r="F486" s="243" t="s">
        <v>977</v>
      </c>
      <c r="G486" s="40"/>
      <c r="H486" s="40"/>
      <c r="I486" s="244"/>
      <c r="J486" s="40"/>
      <c r="K486" s="40"/>
      <c r="L486" s="44"/>
      <c r="M486" s="245"/>
      <c r="N486" s="246"/>
      <c r="O486" s="91"/>
      <c r="P486" s="91"/>
      <c r="Q486" s="91"/>
      <c r="R486" s="91"/>
      <c r="S486" s="91"/>
      <c r="T486" s="92"/>
      <c r="U486" s="38"/>
      <c r="V486" s="38"/>
      <c r="W486" s="38"/>
      <c r="X486" s="38"/>
      <c r="Y486" s="38"/>
      <c r="Z486" s="38"/>
      <c r="AA486" s="38"/>
      <c r="AB486" s="38"/>
      <c r="AC486" s="38"/>
      <c r="AD486" s="38"/>
      <c r="AE486" s="38"/>
      <c r="AT486" s="17" t="s">
        <v>205</v>
      </c>
      <c r="AU486" s="17" t="s">
        <v>89</v>
      </c>
    </row>
    <row r="487" s="2" customFormat="1" ht="21.75" customHeight="1">
      <c r="A487" s="38"/>
      <c r="B487" s="39"/>
      <c r="C487" s="228" t="s">
        <v>978</v>
      </c>
      <c r="D487" s="228" t="s">
        <v>199</v>
      </c>
      <c r="E487" s="229" t="s">
        <v>979</v>
      </c>
      <c r="F487" s="230" t="s">
        <v>980</v>
      </c>
      <c r="G487" s="231" t="s">
        <v>202</v>
      </c>
      <c r="H487" s="232">
        <v>1</v>
      </c>
      <c r="I487" s="233"/>
      <c r="J487" s="234">
        <f>ROUND(I487*H487,2)</f>
        <v>0</v>
      </c>
      <c r="K487" s="235"/>
      <c r="L487" s="44"/>
      <c r="M487" s="236" t="s">
        <v>1</v>
      </c>
      <c r="N487" s="237" t="s">
        <v>45</v>
      </c>
      <c r="O487" s="91"/>
      <c r="P487" s="238">
        <f>O487*H487</f>
        <v>0</v>
      </c>
      <c r="Q487" s="238">
        <v>0</v>
      </c>
      <c r="R487" s="238">
        <f>Q487*H487</f>
        <v>0</v>
      </c>
      <c r="S487" s="238">
        <v>0</v>
      </c>
      <c r="T487" s="239">
        <f>S487*H487</f>
        <v>0</v>
      </c>
      <c r="U487" s="38"/>
      <c r="V487" s="38"/>
      <c r="W487" s="38"/>
      <c r="X487" s="38"/>
      <c r="Y487" s="38"/>
      <c r="Z487" s="38"/>
      <c r="AA487" s="38"/>
      <c r="AB487" s="38"/>
      <c r="AC487" s="38"/>
      <c r="AD487" s="38"/>
      <c r="AE487" s="38"/>
      <c r="AR487" s="240" t="s">
        <v>113</v>
      </c>
      <c r="AT487" s="240" t="s">
        <v>199</v>
      </c>
      <c r="AU487" s="240" t="s">
        <v>89</v>
      </c>
      <c r="AY487" s="17" t="s">
        <v>196</v>
      </c>
      <c r="BE487" s="241">
        <f>IF(N487="základní",J487,0)</f>
        <v>0</v>
      </c>
      <c r="BF487" s="241">
        <f>IF(N487="snížená",J487,0)</f>
        <v>0</v>
      </c>
      <c r="BG487" s="241">
        <f>IF(N487="zákl. přenesená",J487,0)</f>
        <v>0</v>
      </c>
      <c r="BH487" s="241">
        <f>IF(N487="sníž. přenesená",J487,0)</f>
        <v>0</v>
      </c>
      <c r="BI487" s="241">
        <f>IF(N487="nulová",J487,0)</f>
        <v>0</v>
      </c>
      <c r="BJ487" s="17" t="s">
        <v>87</v>
      </c>
      <c r="BK487" s="241">
        <f>ROUND(I487*H487,2)</f>
        <v>0</v>
      </c>
      <c r="BL487" s="17" t="s">
        <v>113</v>
      </c>
      <c r="BM487" s="240" t="s">
        <v>981</v>
      </c>
    </row>
    <row r="488" s="2" customFormat="1">
      <c r="A488" s="38"/>
      <c r="B488" s="39"/>
      <c r="C488" s="40"/>
      <c r="D488" s="242" t="s">
        <v>205</v>
      </c>
      <c r="E488" s="40"/>
      <c r="F488" s="243" t="s">
        <v>980</v>
      </c>
      <c r="G488" s="40"/>
      <c r="H488" s="40"/>
      <c r="I488" s="244"/>
      <c r="J488" s="40"/>
      <c r="K488" s="40"/>
      <c r="L488" s="44"/>
      <c r="M488" s="245"/>
      <c r="N488" s="246"/>
      <c r="O488" s="91"/>
      <c r="P488" s="91"/>
      <c r="Q488" s="91"/>
      <c r="R488" s="91"/>
      <c r="S488" s="91"/>
      <c r="T488" s="92"/>
      <c r="U488" s="38"/>
      <c r="V488" s="38"/>
      <c r="W488" s="38"/>
      <c r="X488" s="38"/>
      <c r="Y488" s="38"/>
      <c r="Z488" s="38"/>
      <c r="AA488" s="38"/>
      <c r="AB488" s="38"/>
      <c r="AC488" s="38"/>
      <c r="AD488" s="38"/>
      <c r="AE488" s="38"/>
      <c r="AT488" s="17" t="s">
        <v>205</v>
      </c>
      <c r="AU488" s="17" t="s">
        <v>89</v>
      </c>
    </row>
    <row r="489" s="13" customFormat="1">
      <c r="A489" s="13"/>
      <c r="B489" s="252"/>
      <c r="C489" s="253"/>
      <c r="D489" s="242" t="s">
        <v>254</v>
      </c>
      <c r="E489" s="254" t="s">
        <v>1</v>
      </c>
      <c r="F489" s="255" t="s">
        <v>87</v>
      </c>
      <c r="G489" s="253"/>
      <c r="H489" s="256">
        <v>1</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254</v>
      </c>
      <c r="AU489" s="262" t="s">
        <v>89</v>
      </c>
      <c r="AV489" s="13" t="s">
        <v>89</v>
      </c>
      <c r="AW489" s="13" t="s">
        <v>35</v>
      </c>
      <c r="AX489" s="13" t="s">
        <v>80</v>
      </c>
      <c r="AY489" s="262" t="s">
        <v>196</v>
      </c>
    </row>
    <row r="490" s="14" customFormat="1">
      <c r="A490" s="14"/>
      <c r="B490" s="263"/>
      <c r="C490" s="264"/>
      <c r="D490" s="242" t="s">
        <v>254</v>
      </c>
      <c r="E490" s="265" t="s">
        <v>1</v>
      </c>
      <c r="F490" s="266" t="s">
        <v>445</v>
      </c>
      <c r="G490" s="264"/>
      <c r="H490" s="267">
        <v>1</v>
      </c>
      <c r="I490" s="268"/>
      <c r="J490" s="264"/>
      <c r="K490" s="264"/>
      <c r="L490" s="269"/>
      <c r="M490" s="270"/>
      <c r="N490" s="271"/>
      <c r="O490" s="271"/>
      <c r="P490" s="271"/>
      <c r="Q490" s="271"/>
      <c r="R490" s="271"/>
      <c r="S490" s="271"/>
      <c r="T490" s="272"/>
      <c r="U490" s="14"/>
      <c r="V490" s="14"/>
      <c r="W490" s="14"/>
      <c r="X490" s="14"/>
      <c r="Y490" s="14"/>
      <c r="Z490" s="14"/>
      <c r="AA490" s="14"/>
      <c r="AB490" s="14"/>
      <c r="AC490" s="14"/>
      <c r="AD490" s="14"/>
      <c r="AE490" s="14"/>
      <c r="AT490" s="273" t="s">
        <v>254</v>
      </c>
      <c r="AU490" s="273" t="s">
        <v>89</v>
      </c>
      <c r="AV490" s="14" t="s">
        <v>100</v>
      </c>
      <c r="AW490" s="14" t="s">
        <v>35</v>
      </c>
      <c r="AX490" s="14" t="s">
        <v>87</v>
      </c>
      <c r="AY490" s="273" t="s">
        <v>196</v>
      </c>
    </row>
    <row r="491" s="12" customFormat="1" ht="22.8" customHeight="1">
      <c r="A491" s="12"/>
      <c r="B491" s="212"/>
      <c r="C491" s="213"/>
      <c r="D491" s="214" t="s">
        <v>79</v>
      </c>
      <c r="E491" s="226" t="s">
        <v>982</v>
      </c>
      <c r="F491" s="226" t="s">
        <v>983</v>
      </c>
      <c r="G491" s="213"/>
      <c r="H491" s="213"/>
      <c r="I491" s="216"/>
      <c r="J491" s="227">
        <f>BK491</f>
        <v>0</v>
      </c>
      <c r="K491" s="213"/>
      <c r="L491" s="218"/>
      <c r="M491" s="219"/>
      <c r="N491" s="220"/>
      <c r="O491" s="220"/>
      <c r="P491" s="221">
        <f>SUM(P492:P493)</f>
        <v>0</v>
      </c>
      <c r="Q491" s="220"/>
      <c r="R491" s="221">
        <f>SUM(R492:R493)</f>
        <v>0</v>
      </c>
      <c r="S491" s="220"/>
      <c r="T491" s="222">
        <f>SUM(T492:T493)</f>
        <v>0</v>
      </c>
      <c r="U491" s="12"/>
      <c r="V491" s="12"/>
      <c r="W491" s="12"/>
      <c r="X491" s="12"/>
      <c r="Y491" s="12"/>
      <c r="Z491" s="12"/>
      <c r="AA491" s="12"/>
      <c r="AB491" s="12"/>
      <c r="AC491" s="12"/>
      <c r="AD491" s="12"/>
      <c r="AE491" s="12"/>
      <c r="AR491" s="223" t="s">
        <v>87</v>
      </c>
      <c r="AT491" s="224" t="s">
        <v>79</v>
      </c>
      <c r="AU491" s="224" t="s">
        <v>87</v>
      </c>
      <c r="AY491" s="223" t="s">
        <v>196</v>
      </c>
      <c r="BK491" s="225">
        <f>SUM(BK492:BK493)</f>
        <v>0</v>
      </c>
    </row>
    <row r="492" s="2" customFormat="1" ht="16.5" customHeight="1">
      <c r="A492" s="38"/>
      <c r="B492" s="39"/>
      <c r="C492" s="228" t="s">
        <v>984</v>
      </c>
      <c r="D492" s="228" t="s">
        <v>199</v>
      </c>
      <c r="E492" s="229" t="s">
        <v>985</v>
      </c>
      <c r="F492" s="230" t="s">
        <v>986</v>
      </c>
      <c r="G492" s="231" t="s">
        <v>431</v>
      </c>
      <c r="H492" s="232">
        <v>155.52000000000001</v>
      </c>
      <c r="I492" s="233"/>
      <c r="J492" s="234">
        <f>ROUND(I492*H492,2)</f>
        <v>0</v>
      </c>
      <c r="K492" s="235"/>
      <c r="L492" s="44"/>
      <c r="M492" s="236" t="s">
        <v>1</v>
      </c>
      <c r="N492" s="237" t="s">
        <v>45</v>
      </c>
      <c r="O492" s="91"/>
      <c r="P492" s="238">
        <f>O492*H492</f>
        <v>0</v>
      </c>
      <c r="Q492" s="238">
        <v>0</v>
      </c>
      <c r="R492" s="238">
        <f>Q492*H492</f>
        <v>0</v>
      </c>
      <c r="S492" s="238">
        <v>0</v>
      </c>
      <c r="T492" s="239">
        <f>S492*H492</f>
        <v>0</v>
      </c>
      <c r="U492" s="38"/>
      <c r="V492" s="38"/>
      <c r="W492" s="38"/>
      <c r="X492" s="38"/>
      <c r="Y492" s="38"/>
      <c r="Z492" s="38"/>
      <c r="AA492" s="38"/>
      <c r="AB492" s="38"/>
      <c r="AC492" s="38"/>
      <c r="AD492" s="38"/>
      <c r="AE492" s="38"/>
      <c r="AR492" s="240" t="s">
        <v>113</v>
      </c>
      <c r="AT492" s="240" t="s">
        <v>199</v>
      </c>
      <c r="AU492" s="240" t="s">
        <v>89</v>
      </c>
      <c r="AY492" s="17" t="s">
        <v>196</v>
      </c>
      <c r="BE492" s="241">
        <f>IF(N492="základní",J492,0)</f>
        <v>0</v>
      </c>
      <c r="BF492" s="241">
        <f>IF(N492="snížená",J492,0)</f>
        <v>0</v>
      </c>
      <c r="BG492" s="241">
        <f>IF(N492="zákl. přenesená",J492,0)</f>
        <v>0</v>
      </c>
      <c r="BH492" s="241">
        <f>IF(N492="sníž. přenesená",J492,0)</f>
        <v>0</v>
      </c>
      <c r="BI492" s="241">
        <f>IF(N492="nulová",J492,0)</f>
        <v>0</v>
      </c>
      <c r="BJ492" s="17" t="s">
        <v>87</v>
      </c>
      <c r="BK492" s="241">
        <f>ROUND(I492*H492,2)</f>
        <v>0</v>
      </c>
      <c r="BL492" s="17" t="s">
        <v>113</v>
      </c>
      <c r="BM492" s="240" t="s">
        <v>987</v>
      </c>
    </row>
    <row r="493" s="2" customFormat="1">
      <c r="A493" s="38"/>
      <c r="B493" s="39"/>
      <c r="C493" s="40"/>
      <c r="D493" s="242" t="s">
        <v>205</v>
      </c>
      <c r="E493" s="40"/>
      <c r="F493" s="243" t="s">
        <v>988</v>
      </c>
      <c r="G493" s="40"/>
      <c r="H493" s="40"/>
      <c r="I493" s="244"/>
      <c r="J493" s="40"/>
      <c r="K493" s="40"/>
      <c r="L493" s="44"/>
      <c r="M493" s="245"/>
      <c r="N493" s="246"/>
      <c r="O493" s="91"/>
      <c r="P493" s="91"/>
      <c r="Q493" s="91"/>
      <c r="R493" s="91"/>
      <c r="S493" s="91"/>
      <c r="T493" s="92"/>
      <c r="U493" s="38"/>
      <c r="V493" s="38"/>
      <c r="W493" s="38"/>
      <c r="X493" s="38"/>
      <c r="Y493" s="38"/>
      <c r="Z493" s="38"/>
      <c r="AA493" s="38"/>
      <c r="AB493" s="38"/>
      <c r="AC493" s="38"/>
      <c r="AD493" s="38"/>
      <c r="AE493" s="38"/>
      <c r="AT493" s="17" t="s">
        <v>205</v>
      </c>
      <c r="AU493" s="17" t="s">
        <v>89</v>
      </c>
    </row>
    <row r="494" s="12" customFormat="1" ht="25.92" customHeight="1">
      <c r="A494" s="12"/>
      <c r="B494" s="212"/>
      <c r="C494" s="213"/>
      <c r="D494" s="214" t="s">
        <v>79</v>
      </c>
      <c r="E494" s="215" t="s">
        <v>501</v>
      </c>
      <c r="F494" s="215" t="s">
        <v>502</v>
      </c>
      <c r="G494" s="213"/>
      <c r="H494" s="213"/>
      <c r="I494" s="216"/>
      <c r="J494" s="217">
        <f>BK494</f>
        <v>0</v>
      </c>
      <c r="K494" s="213"/>
      <c r="L494" s="218"/>
      <c r="M494" s="219"/>
      <c r="N494" s="220"/>
      <c r="O494" s="220"/>
      <c r="P494" s="221">
        <f>P495+P523+P544+P683+P691+P696+P747+P760+P810+P820+P841+P874</f>
        <v>0</v>
      </c>
      <c r="Q494" s="220"/>
      <c r="R494" s="221">
        <f>R495+R523+R544+R683+R691+R696+R747+R760+R810+R820+R841+R874</f>
        <v>31.136647619999998</v>
      </c>
      <c r="S494" s="220"/>
      <c r="T494" s="222">
        <f>T495+T523+T544+T683+T691+T696+T747+T760+T810+T820+T841+T874</f>
        <v>0</v>
      </c>
      <c r="U494" s="12"/>
      <c r="V494" s="12"/>
      <c r="W494" s="12"/>
      <c r="X494" s="12"/>
      <c r="Y494" s="12"/>
      <c r="Z494" s="12"/>
      <c r="AA494" s="12"/>
      <c r="AB494" s="12"/>
      <c r="AC494" s="12"/>
      <c r="AD494" s="12"/>
      <c r="AE494" s="12"/>
      <c r="AR494" s="223" t="s">
        <v>89</v>
      </c>
      <c r="AT494" s="224" t="s">
        <v>79</v>
      </c>
      <c r="AU494" s="224" t="s">
        <v>80</v>
      </c>
      <c r="AY494" s="223" t="s">
        <v>196</v>
      </c>
      <c r="BK494" s="225">
        <f>BK495+BK523+BK544+BK683+BK691+BK696+BK747+BK760+BK810+BK820+BK841+BK874</f>
        <v>0</v>
      </c>
    </row>
    <row r="495" s="12" customFormat="1" ht="22.8" customHeight="1">
      <c r="A495" s="12"/>
      <c r="B495" s="212"/>
      <c r="C495" s="213"/>
      <c r="D495" s="214" t="s">
        <v>79</v>
      </c>
      <c r="E495" s="226" t="s">
        <v>503</v>
      </c>
      <c r="F495" s="226" t="s">
        <v>504</v>
      </c>
      <c r="G495" s="213"/>
      <c r="H495" s="213"/>
      <c r="I495" s="216"/>
      <c r="J495" s="227">
        <f>BK495</f>
        <v>0</v>
      </c>
      <c r="K495" s="213"/>
      <c r="L495" s="218"/>
      <c r="M495" s="219"/>
      <c r="N495" s="220"/>
      <c r="O495" s="220"/>
      <c r="P495" s="221">
        <f>SUM(P496:P522)</f>
        <v>0</v>
      </c>
      <c r="Q495" s="220"/>
      <c r="R495" s="221">
        <f>SUM(R496:R522)</f>
        <v>3.05523678</v>
      </c>
      <c r="S495" s="220"/>
      <c r="T495" s="222">
        <f>SUM(T496:T522)</f>
        <v>0</v>
      </c>
      <c r="U495" s="12"/>
      <c r="V495" s="12"/>
      <c r="W495" s="12"/>
      <c r="X495" s="12"/>
      <c r="Y495" s="12"/>
      <c r="Z495" s="12"/>
      <c r="AA495" s="12"/>
      <c r="AB495" s="12"/>
      <c r="AC495" s="12"/>
      <c r="AD495" s="12"/>
      <c r="AE495" s="12"/>
      <c r="AR495" s="223" t="s">
        <v>89</v>
      </c>
      <c r="AT495" s="224" t="s">
        <v>79</v>
      </c>
      <c r="AU495" s="224" t="s">
        <v>87</v>
      </c>
      <c r="AY495" s="223" t="s">
        <v>196</v>
      </c>
      <c r="BK495" s="225">
        <f>SUM(BK496:BK522)</f>
        <v>0</v>
      </c>
    </row>
    <row r="496" s="2" customFormat="1" ht="21.75" customHeight="1">
      <c r="A496" s="38"/>
      <c r="B496" s="39"/>
      <c r="C496" s="228" t="s">
        <v>989</v>
      </c>
      <c r="D496" s="228" t="s">
        <v>199</v>
      </c>
      <c r="E496" s="229" t="s">
        <v>990</v>
      </c>
      <c r="F496" s="230" t="s">
        <v>991</v>
      </c>
      <c r="G496" s="231" t="s">
        <v>251</v>
      </c>
      <c r="H496" s="232">
        <v>13.44</v>
      </c>
      <c r="I496" s="233"/>
      <c r="J496" s="234">
        <f>ROUND(I496*H496,2)</f>
        <v>0</v>
      </c>
      <c r="K496" s="235"/>
      <c r="L496" s="44"/>
      <c r="M496" s="236" t="s">
        <v>1</v>
      </c>
      <c r="N496" s="237" t="s">
        <v>45</v>
      </c>
      <c r="O496" s="91"/>
      <c r="P496" s="238">
        <f>O496*H496</f>
        <v>0</v>
      </c>
      <c r="Q496" s="238">
        <v>0</v>
      </c>
      <c r="R496" s="238">
        <f>Q496*H496</f>
        <v>0</v>
      </c>
      <c r="S496" s="238">
        <v>0</v>
      </c>
      <c r="T496" s="239">
        <f>S496*H496</f>
        <v>0</v>
      </c>
      <c r="U496" s="38"/>
      <c r="V496" s="38"/>
      <c r="W496" s="38"/>
      <c r="X496" s="38"/>
      <c r="Y496" s="38"/>
      <c r="Z496" s="38"/>
      <c r="AA496" s="38"/>
      <c r="AB496" s="38"/>
      <c r="AC496" s="38"/>
      <c r="AD496" s="38"/>
      <c r="AE496" s="38"/>
      <c r="AR496" s="240" t="s">
        <v>405</v>
      </c>
      <c r="AT496" s="240" t="s">
        <v>199</v>
      </c>
      <c r="AU496" s="240" t="s">
        <v>89</v>
      </c>
      <c r="AY496" s="17" t="s">
        <v>196</v>
      </c>
      <c r="BE496" s="241">
        <f>IF(N496="základní",J496,0)</f>
        <v>0</v>
      </c>
      <c r="BF496" s="241">
        <f>IF(N496="snížená",J496,0)</f>
        <v>0</v>
      </c>
      <c r="BG496" s="241">
        <f>IF(N496="zákl. přenesená",J496,0)</f>
        <v>0</v>
      </c>
      <c r="BH496" s="241">
        <f>IF(N496="sníž. přenesená",J496,0)</f>
        <v>0</v>
      </c>
      <c r="BI496" s="241">
        <f>IF(N496="nulová",J496,0)</f>
        <v>0</v>
      </c>
      <c r="BJ496" s="17" t="s">
        <v>87</v>
      </c>
      <c r="BK496" s="241">
        <f>ROUND(I496*H496,2)</f>
        <v>0</v>
      </c>
      <c r="BL496" s="17" t="s">
        <v>405</v>
      </c>
      <c r="BM496" s="240" t="s">
        <v>992</v>
      </c>
    </row>
    <row r="497" s="2" customFormat="1">
      <c r="A497" s="38"/>
      <c r="B497" s="39"/>
      <c r="C497" s="40"/>
      <c r="D497" s="242" t="s">
        <v>205</v>
      </c>
      <c r="E497" s="40"/>
      <c r="F497" s="243" t="s">
        <v>993</v>
      </c>
      <c r="G497" s="40"/>
      <c r="H497" s="40"/>
      <c r="I497" s="244"/>
      <c r="J497" s="40"/>
      <c r="K497" s="40"/>
      <c r="L497" s="44"/>
      <c r="M497" s="245"/>
      <c r="N497" s="246"/>
      <c r="O497" s="91"/>
      <c r="P497" s="91"/>
      <c r="Q497" s="91"/>
      <c r="R497" s="91"/>
      <c r="S497" s="91"/>
      <c r="T497" s="92"/>
      <c r="U497" s="38"/>
      <c r="V497" s="38"/>
      <c r="W497" s="38"/>
      <c r="X497" s="38"/>
      <c r="Y497" s="38"/>
      <c r="Z497" s="38"/>
      <c r="AA497" s="38"/>
      <c r="AB497" s="38"/>
      <c r="AC497" s="38"/>
      <c r="AD497" s="38"/>
      <c r="AE497" s="38"/>
      <c r="AT497" s="17" t="s">
        <v>205</v>
      </c>
      <c r="AU497" s="17" t="s">
        <v>89</v>
      </c>
    </row>
    <row r="498" s="13" customFormat="1">
      <c r="A498" s="13"/>
      <c r="B498" s="252"/>
      <c r="C498" s="253"/>
      <c r="D498" s="242" t="s">
        <v>254</v>
      </c>
      <c r="E498" s="254" t="s">
        <v>1</v>
      </c>
      <c r="F498" s="255" t="s">
        <v>994</v>
      </c>
      <c r="G498" s="253"/>
      <c r="H498" s="256">
        <v>13.44</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254</v>
      </c>
      <c r="AU498" s="262" t="s">
        <v>89</v>
      </c>
      <c r="AV498" s="13" t="s">
        <v>89</v>
      </c>
      <c r="AW498" s="13" t="s">
        <v>35</v>
      </c>
      <c r="AX498" s="13" t="s">
        <v>80</v>
      </c>
      <c r="AY498" s="262" t="s">
        <v>196</v>
      </c>
    </row>
    <row r="499" s="14" customFormat="1">
      <c r="A499" s="14"/>
      <c r="B499" s="263"/>
      <c r="C499" s="264"/>
      <c r="D499" s="242" t="s">
        <v>254</v>
      </c>
      <c r="E499" s="265" t="s">
        <v>1</v>
      </c>
      <c r="F499" s="266" t="s">
        <v>445</v>
      </c>
      <c r="G499" s="264"/>
      <c r="H499" s="267">
        <v>13.44</v>
      </c>
      <c r="I499" s="268"/>
      <c r="J499" s="264"/>
      <c r="K499" s="264"/>
      <c r="L499" s="269"/>
      <c r="M499" s="270"/>
      <c r="N499" s="271"/>
      <c r="O499" s="271"/>
      <c r="P499" s="271"/>
      <c r="Q499" s="271"/>
      <c r="R499" s="271"/>
      <c r="S499" s="271"/>
      <c r="T499" s="272"/>
      <c r="U499" s="14"/>
      <c r="V499" s="14"/>
      <c r="W499" s="14"/>
      <c r="X499" s="14"/>
      <c r="Y499" s="14"/>
      <c r="Z499" s="14"/>
      <c r="AA499" s="14"/>
      <c r="AB499" s="14"/>
      <c r="AC499" s="14"/>
      <c r="AD499" s="14"/>
      <c r="AE499" s="14"/>
      <c r="AT499" s="273" t="s">
        <v>254</v>
      </c>
      <c r="AU499" s="273" t="s">
        <v>89</v>
      </c>
      <c r="AV499" s="14" t="s">
        <v>100</v>
      </c>
      <c r="AW499" s="14" t="s">
        <v>35</v>
      </c>
      <c r="AX499" s="14" t="s">
        <v>87</v>
      </c>
      <c r="AY499" s="273" t="s">
        <v>196</v>
      </c>
    </row>
    <row r="500" s="2" customFormat="1" ht="16.5" customHeight="1">
      <c r="A500" s="38"/>
      <c r="B500" s="39"/>
      <c r="C500" s="288" t="s">
        <v>995</v>
      </c>
      <c r="D500" s="288" t="s">
        <v>646</v>
      </c>
      <c r="E500" s="289" t="s">
        <v>996</v>
      </c>
      <c r="F500" s="290" t="s">
        <v>997</v>
      </c>
      <c r="G500" s="291" t="s">
        <v>431</v>
      </c>
      <c r="H500" s="292">
        <v>0.0050000000000000001</v>
      </c>
      <c r="I500" s="293"/>
      <c r="J500" s="294">
        <f>ROUND(I500*H500,2)</f>
        <v>0</v>
      </c>
      <c r="K500" s="295"/>
      <c r="L500" s="296"/>
      <c r="M500" s="297" t="s">
        <v>1</v>
      </c>
      <c r="N500" s="298" t="s">
        <v>45</v>
      </c>
      <c r="O500" s="91"/>
      <c r="P500" s="238">
        <f>O500*H500</f>
        <v>0</v>
      </c>
      <c r="Q500" s="238">
        <v>1</v>
      </c>
      <c r="R500" s="238">
        <f>Q500*H500</f>
        <v>0.0050000000000000001</v>
      </c>
      <c r="S500" s="238">
        <v>0</v>
      </c>
      <c r="T500" s="239">
        <f>S500*H500</f>
        <v>0</v>
      </c>
      <c r="U500" s="38"/>
      <c r="V500" s="38"/>
      <c r="W500" s="38"/>
      <c r="X500" s="38"/>
      <c r="Y500" s="38"/>
      <c r="Z500" s="38"/>
      <c r="AA500" s="38"/>
      <c r="AB500" s="38"/>
      <c r="AC500" s="38"/>
      <c r="AD500" s="38"/>
      <c r="AE500" s="38"/>
      <c r="AR500" s="240" t="s">
        <v>518</v>
      </c>
      <c r="AT500" s="240" t="s">
        <v>646</v>
      </c>
      <c r="AU500" s="240" t="s">
        <v>89</v>
      </c>
      <c r="AY500" s="17" t="s">
        <v>196</v>
      </c>
      <c r="BE500" s="241">
        <f>IF(N500="základní",J500,0)</f>
        <v>0</v>
      </c>
      <c r="BF500" s="241">
        <f>IF(N500="snížená",J500,0)</f>
        <v>0</v>
      </c>
      <c r="BG500" s="241">
        <f>IF(N500="zákl. přenesená",J500,0)</f>
        <v>0</v>
      </c>
      <c r="BH500" s="241">
        <f>IF(N500="sníž. přenesená",J500,0)</f>
        <v>0</v>
      </c>
      <c r="BI500" s="241">
        <f>IF(N500="nulová",J500,0)</f>
        <v>0</v>
      </c>
      <c r="BJ500" s="17" t="s">
        <v>87</v>
      </c>
      <c r="BK500" s="241">
        <f>ROUND(I500*H500,2)</f>
        <v>0</v>
      </c>
      <c r="BL500" s="17" t="s">
        <v>405</v>
      </c>
      <c r="BM500" s="240" t="s">
        <v>998</v>
      </c>
    </row>
    <row r="501" s="2" customFormat="1">
      <c r="A501" s="38"/>
      <c r="B501" s="39"/>
      <c r="C501" s="40"/>
      <c r="D501" s="242" t="s">
        <v>205</v>
      </c>
      <c r="E501" s="40"/>
      <c r="F501" s="243" t="s">
        <v>997</v>
      </c>
      <c r="G501" s="40"/>
      <c r="H501" s="40"/>
      <c r="I501" s="244"/>
      <c r="J501" s="40"/>
      <c r="K501" s="40"/>
      <c r="L501" s="44"/>
      <c r="M501" s="245"/>
      <c r="N501" s="246"/>
      <c r="O501" s="91"/>
      <c r="P501" s="91"/>
      <c r="Q501" s="91"/>
      <c r="R501" s="91"/>
      <c r="S501" s="91"/>
      <c r="T501" s="92"/>
      <c r="U501" s="38"/>
      <c r="V501" s="38"/>
      <c r="W501" s="38"/>
      <c r="X501" s="38"/>
      <c r="Y501" s="38"/>
      <c r="Z501" s="38"/>
      <c r="AA501" s="38"/>
      <c r="AB501" s="38"/>
      <c r="AC501" s="38"/>
      <c r="AD501" s="38"/>
      <c r="AE501" s="38"/>
      <c r="AT501" s="17" t="s">
        <v>205</v>
      </c>
      <c r="AU501" s="17" t="s">
        <v>89</v>
      </c>
    </row>
    <row r="502" s="2" customFormat="1">
      <c r="A502" s="38"/>
      <c r="B502" s="39"/>
      <c r="C502" s="40"/>
      <c r="D502" s="242" t="s">
        <v>999</v>
      </c>
      <c r="E502" s="40"/>
      <c r="F502" s="299" t="s">
        <v>1000</v>
      </c>
      <c r="G502" s="40"/>
      <c r="H502" s="40"/>
      <c r="I502" s="244"/>
      <c r="J502" s="40"/>
      <c r="K502" s="40"/>
      <c r="L502" s="44"/>
      <c r="M502" s="245"/>
      <c r="N502" s="246"/>
      <c r="O502" s="91"/>
      <c r="P502" s="91"/>
      <c r="Q502" s="91"/>
      <c r="R502" s="91"/>
      <c r="S502" s="91"/>
      <c r="T502" s="92"/>
      <c r="U502" s="38"/>
      <c r="V502" s="38"/>
      <c r="W502" s="38"/>
      <c r="X502" s="38"/>
      <c r="Y502" s="38"/>
      <c r="Z502" s="38"/>
      <c r="AA502" s="38"/>
      <c r="AB502" s="38"/>
      <c r="AC502" s="38"/>
      <c r="AD502" s="38"/>
      <c r="AE502" s="38"/>
      <c r="AT502" s="17" t="s">
        <v>999</v>
      </c>
      <c r="AU502" s="17" t="s">
        <v>89</v>
      </c>
    </row>
    <row r="503" s="13" customFormat="1">
      <c r="A503" s="13"/>
      <c r="B503" s="252"/>
      <c r="C503" s="253"/>
      <c r="D503" s="242" t="s">
        <v>254</v>
      </c>
      <c r="E503" s="253"/>
      <c r="F503" s="255" t="s">
        <v>1001</v>
      </c>
      <c r="G503" s="253"/>
      <c r="H503" s="256">
        <v>0.0050000000000000001</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254</v>
      </c>
      <c r="AU503" s="262" t="s">
        <v>89</v>
      </c>
      <c r="AV503" s="13" t="s">
        <v>89</v>
      </c>
      <c r="AW503" s="13" t="s">
        <v>4</v>
      </c>
      <c r="AX503" s="13" t="s">
        <v>87</v>
      </c>
      <c r="AY503" s="262" t="s">
        <v>196</v>
      </c>
    </row>
    <row r="504" s="2" customFormat="1" ht="21.75" customHeight="1">
      <c r="A504" s="38"/>
      <c r="B504" s="39"/>
      <c r="C504" s="228" t="s">
        <v>1002</v>
      </c>
      <c r="D504" s="228" t="s">
        <v>199</v>
      </c>
      <c r="E504" s="229" t="s">
        <v>1003</v>
      </c>
      <c r="F504" s="230" t="s">
        <v>1004</v>
      </c>
      <c r="G504" s="231" t="s">
        <v>251</v>
      </c>
      <c r="H504" s="232">
        <v>26.879999999999999</v>
      </c>
      <c r="I504" s="233"/>
      <c r="J504" s="234">
        <f>ROUND(I504*H504,2)</f>
        <v>0</v>
      </c>
      <c r="K504" s="235"/>
      <c r="L504" s="44"/>
      <c r="M504" s="236" t="s">
        <v>1</v>
      </c>
      <c r="N504" s="237" t="s">
        <v>45</v>
      </c>
      <c r="O504" s="91"/>
      <c r="P504" s="238">
        <f>O504*H504</f>
        <v>0</v>
      </c>
      <c r="Q504" s="238">
        <v>0.00040000000000000002</v>
      </c>
      <c r="R504" s="238">
        <f>Q504*H504</f>
        <v>0.010751999999999999</v>
      </c>
      <c r="S504" s="238">
        <v>0</v>
      </c>
      <c r="T504" s="239">
        <f>S504*H504</f>
        <v>0</v>
      </c>
      <c r="U504" s="38"/>
      <c r="V504" s="38"/>
      <c r="W504" s="38"/>
      <c r="X504" s="38"/>
      <c r="Y504" s="38"/>
      <c r="Z504" s="38"/>
      <c r="AA504" s="38"/>
      <c r="AB504" s="38"/>
      <c r="AC504" s="38"/>
      <c r="AD504" s="38"/>
      <c r="AE504" s="38"/>
      <c r="AR504" s="240" t="s">
        <v>405</v>
      </c>
      <c r="AT504" s="240" t="s">
        <v>199</v>
      </c>
      <c r="AU504" s="240" t="s">
        <v>89</v>
      </c>
      <c r="AY504" s="17" t="s">
        <v>196</v>
      </c>
      <c r="BE504" s="241">
        <f>IF(N504="základní",J504,0)</f>
        <v>0</v>
      </c>
      <c r="BF504" s="241">
        <f>IF(N504="snížená",J504,0)</f>
        <v>0</v>
      </c>
      <c r="BG504" s="241">
        <f>IF(N504="zákl. přenesená",J504,0)</f>
        <v>0</v>
      </c>
      <c r="BH504" s="241">
        <f>IF(N504="sníž. přenesená",J504,0)</f>
        <v>0</v>
      </c>
      <c r="BI504" s="241">
        <f>IF(N504="nulová",J504,0)</f>
        <v>0</v>
      </c>
      <c r="BJ504" s="17" t="s">
        <v>87</v>
      </c>
      <c r="BK504" s="241">
        <f>ROUND(I504*H504,2)</f>
        <v>0</v>
      </c>
      <c r="BL504" s="17" t="s">
        <v>405</v>
      </c>
      <c r="BM504" s="240" t="s">
        <v>1005</v>
      </c>
    </row>
    <row r="505" s="2" customFormat="1">
      <c r="A505" s="38"/>
      <c r="B505" s="39"/>
      <c r="C505" s="40"/>
      <c r="D505" s="242" t="s">
        <v>205</v>
      </c>
      <c r="E505" s="40"/>
      <c r="F505" s="243" t="s">
        <v>1006</v>
      </c>
      <c r="G505" s="40"/>
      <c r="H505" s="40"/>
      <c r="I505" s="244"/>
      <c r="J505" s="40"/>
      <c r="K505" s="40"/>
      <c r="L505" s="44"/>
      <c r="M505" s="245"/>
      <c r="N505" s="246"/>
      <c r="O505" s="91"/>
      <c r="P505" s="91"/>
      <c r="Q505" s="91"/>
      <c r="R505" s="91"/>
      <c r="S505" s="91"/>
      <c r="T505" s="92"/>
      <c r="U505" s="38"/>
      <c r="V505" s="38"/>
      <c r="W505" s="38"/>
      <c r="X505" s="38"/>
      <c r="Y505" s="38"/>
      <c r="Z505" s="38"/>
      <c r="AA505" s="38"/>
      <c r="AB505" s="38"/>
      <c r="AC505" s="38"/>
      <c r="AD505" s="38"/>
      <c r="AE505" s="38"/>
      <c r="AT505" s="17" t="s">
        <v>205</v>
      </c>
      <c r="AU505" s="17" t="s">
        <v>89</v>
      </c>
    </row>
    <row r="506" s="13" customFormat="1">
      <c r="A506" s="13"/>
      <c r="B506" s="252"/>
      <c r="C506" s="253"/>
      <c r="D506" s="242" t="s">
        <v>254</v>
      </c>
      <c r="E506" s="254" t="s">
        <v>1</v>
      </c>
      <c r="F506" s="255" t="s">
        <v>1007</v>
      </c>
      <c r="G506" s="253"/>
      <c r="H506" s="256">
        <v>26.879999999999999</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254</v>
      </c>
      <c r="AU506" s="262" t="s">
        <v>89</v>
      </c>
      <c r="AV506" s="13" t="s">
        <v>89</v>
      </c>
      <c r="AW506" s="13" t="s">
        <v>35</v>
      </c>
      <c r="AX506" s="13" t="s">
        <v>87</v>
      </c>
      <c r="AY506" s="262" t="s">
        <v>196</v>
      </c>
    </row>
    <row r="507" s="2" customFormat="1" ht="33" customHeight="1">
      <c r="A507" s="38"/>
      <c r="B507" s="39"/>
      <c r="C507" s="288" t="s">
        <v>1008</v>
      </c>
      <c r="D507" s="288" t="s">
        <v>646</v>
      </c>
      <c r="E507" s="289" t="s">
        <v>1009</v>
      </c>
      <c r="F507" s="290" t="s">
        <v>1010</v>
      </c>
      <c r="G507" s="291" t="s">
        <v>251</v>
      </c>
      <c r="H507" s="292">
        <v>32.256</v>
      </c>
      <c r="I507" s="293"/>
      <c r="J507" s="294">
        <f>ROUND(I507*H507,2)</f>
        <v>0</v>
      </c>
      <c r="K507" s="295"/>
      <c r="L507" s="296"/>
      <c r="M507" s="297" t="s">
        <v>1</v>
      </c>
      <c r="N507" s="298" t="s">
        <v>45</v>
      </c>
      <c r="O507" s="91"/>
      <c r="P507" s="238">
        <f>O507*H507</f>
        <v>0</v>
      </c>
      <c r="Q507" s="238">
        <v>0.0054000000000000003</v>
      </c>
      <c r="R507" s="238">
        <f>Q507*H507</f>
        <v>0.17418240000000002</v>
      </c>
      <c r="S507" s="238">
        <v>0</v>
      </c>
      <c r="T507" s="239">
        <f>S507*H507</f>
        <v>0</v>
      </c>
      <c r="U507" s="38"/>
      <c r="V507" s="38"/>
      <c r="W507" s="38"/>
      <c r="X507" s="38"/>
      <c r="Y507" s="38"/>
      <c r="Z507" s="38"/>
      <c r="AA507" s="38"/>
      <c r="AB507" s="38"/>
      <c r="AC507" s="38"/>
      <c r="AD507" s="38"/>
      <c r="AE507" s="38"/>
      <c r="AR507" s="240" t="s">
        <v>518</v>
      </c>
      <c r="AT507" s="240" t="s">
        <v>646</v>
      </c>
      <c r="AU507" s="240" t="s">
        <v>89</v>
      </c>
      <c r="AY507" s="17" t="s">
        <v>196</v>
      </c>
      <c r="BE507" s="241">
        <f>IF(N507="základní",J507,0)</f>
        <v>0</v>
      </c>
      <c r="BF507" s="241">
        <f>IF(N507="snížená",J507,0)</f>
        <v>0</v>
      </c>
      <c r="BG507" s="241">
        <f>IF(N507="zákl. přenesená",J507,0)</f>
        <v>0</v>
      </c>
      <c r="BH507" s="241">
        <f>IF(N507="sníž. přenesená",J507,0)</f>
        <v>0</v>
      </c>
      <c r="BI507" s="241">
        <f>IF(N507="nulová",J507,0)</f>
        <v>0</v>
      </c>
      <c r="BJ507" s="17" t="s">
        <v>87</v>
      </c>
      <c r="BK507" s="241">
        <f>ROUND(I507*H507,2)</f>
        <v>0</v>
      </c>
      <c r="BL507" s="17" t="s">
        <v>405</v>
      </c>
      <c r="BM507" s="240" t="s">
        <v>1011</v>
      </c>
    </row>
    <row r="508" s="2" customFormat="1">
      <c r="A508" s="38"/>
      <c r="B508" s="39"/>
      <c r="C508" s="40"/>
      <c r="D508" s="242" t="s">
        <v>205</v>
      </c>
      <c r="E508" s="40"/>
      <c r="F508" s="243" t="s">
        <v>1010</v>
      </c>
      <c r="G508" s="40"/>
      <c r="H508" s="40"/>
      <c r="I508" s="244"/>
      <c r="J508" s="40"/>
      <c r="K508" s="40"/>
      <c r="L508" s="44"/>
      <c r="M508" s="245"/>
      <c r="N508" s="246"/>
      <c r="O508" s="91"/>
      <c r="P508" s="91"/>
      <c r="Q508" s="91"/>
      <c r="R508" s="91"/>
      <c r="S508" s="91"/>
      <c r="T508" s="92"/>
      <c r="U508" s="38"/>
      <c r="V508" s="38"/>
      <c r="W508" s="38"/>
      <c r="X508" s="38"/>
      <c r="Y508" s="38"/>
      <c r="Z508" s="38"/>
      <c r="AA508" s="38"/>
      <c r="AB508" s="38"/>
      <c r="AC508" s="38"/>
      <c r="AD508" s="38"/>
      <c r="AE508" s="38"/>
      <c r="AT508" s="17" t="s">
        <v>205</v>
      </c>
      <c r="AU508" s="17" t="s">
        <v>89</v>
      </c>
    </row>
    <row r="509" s="13" customFormat="1">
      <c r="A509" s="13"/>
      <c r="B509" s="252"/>
      <c r="C509" s="253"/>
      <c r="D509" s="242" t="s">
        <v>254</v>
      </c>
      <c r="E509" s="253"/>
      <c r="F509" s="255" t="s">
        <v>1012</v>
      </c>
      <c r="G509" s="253"/>
      <c r="H509" s="256">
        <v>32.256</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254</v>
      </c>
      <c r="AU509" s="262" t="s">
        <v>89</v>
      </c>
      <c r="AV509" s="13" t="s">
        <v>89</v>
      </c>
      <c r="AW509" s="13" t="s">
        <v>4</v>
      </c>
      <c r="AX509" s="13" t="s">
        <v>87</v>
      </c>
      <c r="AY509" s="262" t="s">
        <v>196</v>
      </c>
    </row>
    <row r="510" s="2" customFormat="1" ht="21.75" customHeight="1">
      <c r="A510" s="38"/>
      <c r="B510" s="39"/>
      <c r="C510" s="228" t="s">
        <v>1013</v>
      </c>
      <c r="D510" s="228" t="s">
        <v>199</v>
      </c>
      <c r="E510" s="229" t="s">
        <v>1014</v>
      </c>
      <c r="F510" s="230" t="s">
        <v>1015</v>
      </c>
      <c r="G510" s="231" t="s">
        <v>251</v>
      </c>
      <c r="H510" s="232">
        <v>13.44</v>
      </c>
      <c r="I510" s="233"/>
      <c r="J510" s="234">
        <f>ROUND(I510*H510,2)</f>
        <v>0</v>
      </c>
      <c r="K510" s="235"/>
      <c r="L510" s="44"/>
      <c r="M510" s="236" t="s">
        <v>1</v>
      </c>
      <c r="N510" s="237" t="s">
        <v>45</v>
      </c>
      <c r="O510" s="91"/>
      <c r="P510" s="238">
        <f>O510*H510</f>
        <v>0</v>
      </c>
      <c r="Q510" s="238">
        <v>0.00080000000000000004</v>
      </c>
      <c r="R510" s="238">
        <f>Q510*H510</f>
        <v>0.010751999999999999</v>
      </c>
      <c r="S510" s="238">
        <v>0</v>
      </c>
      <c r="T510" s="239">
        <f>S510*H510</f>
        <v>0</v>
      </c>
      <c r="U510" s="38"/>
      <c r="V510" s="38"/>
      <c r="W510" s="38"/>
      <c r="X510" s="38"/>
      <c r="Y510" s="38"/>
      <c r="Z510" s="38"/>
      <c r="AA510" s="38"/>
      <c r="AB510" s="38"/>
      <c r="AC510" s="38"/>
      <c r="AD510" s="38"/>
      <c r="AE510" s="38"/>
      <c r="AR510" s="240" t="s">
        <v>405</v>
      </c>
      <c r="AT510" s="240" t="s">
        <v>199</v>
      </c>
      <c r="AU510" s="240" t="s">
        <v>89</v>
      </c>
      <c r="AY510" s="17" t="s">
        <v>196</v>
      </c>
      <c r="BE510" s="241">
        <f>IF(N510="základní",J510,0)</f>
        <v>0</v>
      </c>
      <c r="BF510" s="241">
        <f>IF(N510="snížená",J510,0)</f>
        <v>0</v>
      </c>
      <c r="BG510" s="241">
        <f>IF(N510="zákl. přenesená",J510,0)</f>
        <v>0</v>
      </c>
      <c r="BH510" s="241">
        <f>IF(N510="sníž. přenesená",J510,0)</f>
        <v>0</v>
      </c>
      <c r="BI510" s="241">
        <f>IF(N510="nulová",J510,0)</f>
        <v>0</v>
      </c>
      <c r="BJ510" s="17" t="s">
        <v>87</v>
      </c>
      <c r="BK510" s="241">
        <f>ROUND(I510*H510,2)</f>
        <v>0</v>
      </c>
      <c r="BL510" s="17" t="s">
        <v>405</v>
      </c>
      <c r="BM510" s="240" t="s">
        <v>1016</v>
      </c>
    </row>
    <row r="511" s="2" customFormat="1">
      <c r="A511" s="38"/>
      <c r="B511" s="39"/>
      <c r="C511" s="40"/>
      <c r="D511" s="242" t="s">
        <v>205</v>
      </c>
      <c r="E511" s="40"/>
      <c r="F511" s="243" t="s">
        <v>1017</v>
      </c>
      <c r="G511" s="40"/>
      <c r="H511" s="40"/>
      <c r="I511" s="244"/>
      <c r="J511" s="40"/>
      <c r="K511" s="40"/>
      <c r="L511" s="44"/>
      <c r="M511" s="245"/>
      <c r="N511" s="246"/>
      <c r="O511" s="91"/>
      <c r="P511" s="91"/>
      <c r="Q511" s="91"/>
      <c r="R511" s="91"/>
      <c r="S511" s="91"/>
      <c r="T511" s="92"/>
      <c r="U511" s="38"/>
      <c r="V511" s="38"/>
      <c r="W511" s="38"/>
      <c r="X511" s="38"/>
      <c r="Y511" s="38"/>
      <c r="Z511" s="38"/>
      <c r="AA511" s="38"/>
      <c r="AB511" s="38"/>
      <c r="AC511" s="38"/>
      <c r="AD511" s="38"/>
      <c r="AE511" s="38"/>
      <c r="AT511" s="17" t="s">
        <v>205</v>
      </c>
      <c r="AU511" s="17" t="s">
        <v>89</v>
      </c>
    </row>
    <row r="512" s="13" customFormat="1">
      <c r="A512" s="13"/>
      <c r="B512" s="252"/>
      <c r="C512" s="253"/>
      <c r="D512" s="242" t="s">
        <v>254</v>
      </c>
      <c r="E512" s="254" t="s">
        <v>1</v>
      </c>
      <c r="F512" s="255" t="s">
        <v>1018</v>
      </c>
      <c r="G512" s="253"/>
      <c r="H512" s="256">
        <v>13.44</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254</v>
      </c>
      <c r="AU512" s="262" t="s">
        <v>89</v>
      </c>
      <c r="AV512" s="13" t="s">
        <v>89</v>
      </c>
      <c r="AW512" s="13" t="s">
        <v>35</v>
      </c>
      <c r="AX512" s="13" t="s">
        <v>87</v>
      </c>
      <c r="AY512" s="262" t="s">
        <v>196</v>
      </c>
    </row>
    <row r="513" s="2" customFormat="1" ht="66.75" customHeight="1">
      <c r="A513" s="38"/>
      <c r="B513" s="39"/>
      <c r="C513" s="228" t="s">
        <v>1019</v>
      </c>
      <c r="D513" s="228" t="s">
        <v>199</v>
      </c>
      <c r="E513" s="229" t="s">
        <v>1020</v>
      </c>
      <c r="F513" s="230" t="s">
        <v>1021</v>
      </c>
      <c r="G513" s="231" t="s">
        <v>251</v>
      </c>
      <c r="H513" s="232">
        <v>523.5</v>
      </c>
      <c r="I513" s="233"/>
      <c r="J513" s="234">
        <f>ROUND(I513*H513,2)</f>
        <v>0</v>
      </c>
      <c r="K513" s="235"/>
      <c r="L513" s="44"/>
      <c r="M513" s="236" t="s">
        <v>1</v>
      </c>
      <c r="N513" s="237" t="s">
        <v>45</v>
      </c>
      <c r="O513" s="91"/>
      <c r="P513" s="238">
        <f>O513*H513</f>
        <v>0</v>
      </c>
      <c r="Q513" s="238">
        <v>0.0045100000000000001</v>
      </c>
      <c r="R513" s="238">
        <f>Q513*H513</f>
        <v>2.3609849999999999</v>
      </c>
      <c r="S513" s="238">
        <v>0</v>
      </c>
      <c r="T513" s="239">
        <f>S513*H513</f>
        <v>0</v>
      </c>
      <c r="U513" s="38"/>
      <c r="V513" s="38"/>
      <c r="W513" s="38"/>
      <c r="X513" s="38"/>
      <c r="Y513" s="38"/>
      <c r="Z513" s="38"/>
      <c r="AA513" s="38"/>
      <c r="AB513" s="38"/>
      <c r="AC513" s="38"/>
      <c r="AD513" s="38"/>
      <c r="AE513" s="38"/>
      <c r="AR513" s="240" t="s">
        <v>405</v>
      </c>
      <c r="AT513" s="240" t="s">
        <v>199</v>
      </c>
      <c r="AU513" s="240" t="s">
        <v>89</v>
      </c>
      <c r="AY513" s="17" t="s">
        <v>196</v>
      </c>
      <c r="BE513" s="241">
        <f>IF(N513="základní",J513,0)</f>
        <v>0</v>
      </c>
      <c r="BF513" s="241">
        <f>IF(N513="snížená",J513,0)</f>
        <v>0</v>
      </c>
      <c r="BG513" s="241">
        <f>IF(N513="zákl. přenesená",J513,0)</f>
        <v>0</v>
      </c>
      <c r="BH513" s="241">
        <f>IF(N513="sníž. přenesená",J513,0)</f>
        <v>0</v>
      </c>
      <c r="BI513" s="241">
        <f>IF(N513="nulová",J513,0)</f>
        <v>0</v>
      </c>
      <c r="BJ513" s="17" t="s">
        <v>87</v>
      </c>
      <c r="BK513" s="241">
        <f>ROUND(I513*H513,2)</f>
        <v>0</v>
      </c>
      <c r="BL513" s="17" t="s">
        <v>405</v>
      </c>
      <c r="BM513" s="240" t="s">
        <v>1022</v>
      </c>
    </row>
    <row r="514" s="2" customFormat="1">
      <c r="A514" s="38"/>
      <c r="B514" s="39"/>
      <c r="C514" s="40"/>
      <c r="D514" s="242" t="s">
        <v>205</v>
      </c>
      <c r="E514" s="40"/>
      <c r="F514" s="243" t="s">
        <v>1023</v>
      </c>
      <c r="G514" s="40"/>
      <c r="H514" s="40"/>
      <c r="I514" s="244"/>
      <c r="J514" s="40"/>
      <c r="K514" s="40"/>
      <c r="L514" s="44"/>
      <c r="M514" s="245"/>
      <c r="N514" s="246"/>
      <c r="O514" s="91"/>
      <c r="P514" s="91"/>
      <c r="Q514" s="91"/>
      <c r="R514" s="91"/>
      <c r="S514" s="91"/>
      <c r="T514" s="92"/>
      <c r="U514" s="38"/>
      <c r="V514" s="38"/>
      <c r="W514" s="38"/>
      <c r="X514" s="38"/>
      <c r="Y514" s="38"/>
      <c r="Z514" s="38"/>
      <c r="AA514" s="38"/>
      <c r="AB514" s="38"/>
      <c r="AC514" s="38"/>
      <c r="AD514" s="38"/>
      <c r="AE514" s="38"/>
      <c r="AT514" s="17" t="s">
        <v>205</v>
      </c>
      <c r="AU514" s="17" t="s">
        <v>89</v>
      </c>
    </row>
    <row r="515" s="13" customFormat="1">
      <c r="A515" s="13"/>
      <c r="B515" s="252"/>
      <c r="C515" s="253"/>
      <c r="D515" s="242" t="s">
        <v>254</v>
      </c>
      <c r="E515" s="254" t="s">
        <v>1</v>
      </c>
      <c r="F515" s="255" t="s">
        <v>515</v>
      </c>
      <c r="G515" s="253"/>
      <c r="H515" s="256">
        <v>523.5</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254</v>
      </c>
      <c r="AU515" s="262" t="s">
        <v>89</v>
      </c>
      <c r="AV515" s="13" t="s">
        <v>89</v>
      </c>
      <c r="AW515" s="13" t="s">
        <v>35</v>
      </c>
      <c r="AX515" s="13" t="s">
        <v>80</v>
      </c>
      <c r="AY515" s="262" t="s">
        <v>196</v>
      </c>
    </row>
    <row r="516" s="14" customFormat="1">
      <c r="A516" s="14"/>
      <c r="B516" s="263"/>
      <c r="C516" s="264"/>
      <c r="D516" s="242" t="s">
        <v>254</v>
      </c>
      <c r="E516" s="265" t="s">
        <v>1</v>
      </c>
      <c r="F516" s="266" t="s">
        <v>311</v>
      </c>
      <c r="G516" s="264"/>
      <c r="H516" s="267">
        <v>523.5</v>
      </c>
      <c r="I516" s="268"/>
      <c r="J516" s="264"/>
      <c r="K516" s="264"/>
      <c r="L516" s="269"/>
      <c r="M516" s="270"/>
      <c r="N516" s="271"/>
      <c r="O516" s="271"/>
      <c r="P516" s="271"/>
      <c r="Q516" s="271"/>
      <c r="R516" s="271"/>
      <c r="S516" s="271"/>
      <c r="T516" s="272"/>
      <c r="U516" s="14"/>
      <c r="V516" s="14"/>
      <c r="W516" s="14"/>
      <c r="X516" s="14"/>
      <c r="Y516" s="14"/>
      <c r="Z516" s="14"/>
      <c r="AA516" s="14"/>
      <c r="AB516" s="14"/>
      <c r="AC516" s="14"/>
      <c r="AD516" s="14"/>
      <c r="AE516" s="14"/>
      <c r="AT516" s="273" t="s">
        <v>254</v>
      </c>
      <c r="AU516" s="273" t="s">
        <v>89</v>
      </c>
      <c r="AV516" s="14" t="s">
        <v>100</v>
      </c>
      <c r="AW516" s="14" t="s">
        <v>35</v>
      </c>
      <c r="AX516" s="14" t="s">
        <v>87</v>
      </c>
      <c r="AY516" s="273" t="s">
        <v>196</v>
      </c>
    </row>
    <row r="517" s="2" customFormat="1" ht="66.75" customHeight="1">
      <c r="A517" s="38"/>
      <c r="B517" s="39"/>
      <c r="C517" s="228" t="s">
        <v>1024</v>
      </c>
      <c r="D517" s="228" t="s">
        <v>199</v>
      </c>
      <c r="E517" s="229" t="s">
        <v>1025</v>
      </c>
      <c r="F517" s="230" t="s">
        <v>1026</v>
      </c>
      <c r="G517" s="231" t="s">
        <v>251</v>
      </c>
      <c r="H517" s="232">
        <v>109.438</v>
      </c>
      <c r="I517" s="233"/>
      <c r="J517" s="234">
        <f>ROUND(I517*H517,2)</f>
        <v>0</v>
      </c>
      <c r="K517" s="235"/>
      <c r="L517" s="44"/>
      <c r="M517" s="236" t="s">
        <v>1</v>
      </c>
      <c r="N517" s="237" t="s">
        <v>45</v>
      </c>
      <c r="O517" s="91"/>
      <c r="P517" s="238">
        <f>O517*H517</f>
        <v>0</v>
      </c>
      <c r="Q517" s="238">
        <v>0.0045100000000000001</v>
      </c>
      <c r="R517" s="238">
        <f>Q517*H517</f>
        <v>0.49356538</v>
      </c>
      <c r="S517" s="238">
        <v>0</v>
      </c>
      <c r="T517" s="239">
        <f>S517*H517</f>
        <v>0</v>
      </c>
      <c r="U517" s="38"/>
      <c r="V517" s="38"/>
      <c r="W517" s="38"/>
      <c r="X517" s="38"/>
      <c r="Y517" s="38"/>
      <c r="Z517" s="38"/>
      <c r="AA517" s="38"/>
      <c r="AB517" s="38"/>
      <c r="AC517" s="38"/>
      <c r="AD517" s="38"/>
      <c r="AE517" s="38"/>
      <c r="AR517" s="240" t="s">
        <v>405</v>
      </c>
      <c r="AT517" s="240" t="s">
        <v>199</v>
      </c>
      <c r="AU517" s="240" t="s">
        <v>89</v>
      </c>
      <c r="AY517" s="17" t="s">
        <v>196</v>
      </c>
      <c r="BE517" s="241">
        <f>IF(N517="základní",J517,0)</f>
        <v>0</v>
      </c>
      <c r="BF517" s="241">
        <f>IF(N517="snížená",J517,0)</f>
        <v>0</v>
      </c>
      <c r="BG517" s="241">
        <f>IF(N517="zákl. přenesená",J517,0)</f>
        <v>0</v>
      </c>
      <c r="BH517" s="241">
        <f>IF(N517="sníž. přenesená",J517,0)</f>
        <v>0</v>
      </c>
      <c r="BI517" s="241">
        <f>IF(N517="nulová",J517,0)</f>
        <v>0</v>
      </c>
      <c r="BJ517" s="17" t="s">
        <v>87</v>
      </c>
      <c r="BK517" s="241">
        <f>ROUND(I517*H517,2)</f>
        <v>0</v>
      </c>
      <c r="BL517" s="17" t="s">
        <v>405</v>
      </c>
      <c r="BM517" s="240" t="s">
        <v>1027</v>
      </c>
    </row>
    <row r="518" s="2" customFormat="1">
      <c r="A518" s="38"/>
      <c r="B518" s="39"/>
      <c r="C518" s="40"/>
      <c r="D518" s="242" t="s">
        <v>205</v>
      </c>
      <c r="E518" s="40"/>
      <c r="F518" s="243" t="s">
        <v>1028</v>
      </c>
      <c r="G518" s="40"/>
      <c r="H518" s="40"/>
      <c r="I518" s="244"/>
      <c r="J518" s="40"/>
      <c r="K518" s="40"/>
      <c r="L518" s="44"/>
      <c r="M518" s="245"/>
      <c r="N518" s="246"/>
      <c r="O518" s="91"/>
      <c r="P518" s="91"/>
      <c r="Q518" s="91"/>
      <c r="R518" s="91"/>
      <c r="S518" s="91"/>
      <c r="T518" s="92"/>
      <c r="U518" s="38"/>
      <c r="V518" s="38"/>
      <c r="W518" s="38"/>
      <c r="X518" s="38"/>
      <c r="Y518" s="38"/>
      <c r="Z518" s="38"/>
      <c r="AA518" s="38"/>
      <c r="AB518" s="38"/>
      <c r="AC518" s="38"/>
      <c r="AD518" s="38"/>
      <c r="AE518" s="38"/>
      <c r="AT518" s="17" t="s">
        <v>205</v>
      </c>
      <c r="AU518" s="17" t="s">
        <v>89</v>
      </c>
    </row>
    <row r="519" s="2" customFormat="1" ht="21.75" customHeight="1">
      <c r="A519" s="38"/>
      <c r="B519" s="39"/>
      <c r="C519" s="228" t="s">
        <v>1029</v>
      </c>
      <c r="D519" s="228" t="s">
        <v>199</v>
      </c>
      <c r="E519" s="229" t="s">
        <v>1030</v>
      </c>
      <c r="F519" s="230" t="s">
        <v>1031</v>
      </c>
      <c r="G519" s="231" t="s">
        <v>431</v>
      </c>
      <c r="H519" s="232">
        <v>3.0550000000000002</v>
      </c>
      <c r="I519" s="233"/>
      <c r="J519" s="234">
        <f>ROUND(I519*H519,2)</f>
        <v>0</v>
      </c>
      <c r="K519" s="235"/>
      <c r="L519" s="44"/>
      <c r="M519" s="236" t="s">
        <v>1</v>
      </c>
      <c r="N519" s="237" t="s">
        <v>45</v>
      </c>
      <c r="O519" s="91"/>
      <c r="P519" s="238">
        <f>O519*H519</f>
        <v>0</v>
      </c>
      <c r="Q519" s="238">
        <v>0</v>
      </c>
      <c r="R519" s="238">
        <f>Q519*H519</f>
        <v>0</v>
      </c>
      <c r="S519" s="238">
        <v>0</v>
      </c>
      <c r="T519" s="239">
        <f>S519*H519</f>
        <v>0</v>
      </c>
      <c r="U519" s="38"/>
      <c r="V519" s="38"/>
      <c r="W519" s="38"/>
      <c r="X519" s="38"/>
      <c r="Y519" s="38"/>
      <c r="Z519" s="38"/>
      <c r="AA519" s="38"/>
      <c r="AB519" s="38"/>
      <c r="AC519" s="38"/>
      <c r="AD519" s="38"/>
      <c r="AE519" s="38"/>
      <c r="AR519" s="240" t="s">
        <v>405</v>
      </c>
      <c r="AT519" s="240" t="s">
        <v>199</v>
      </c>
      <c r="AU519" s="240" t="s">
        <v>89</v>
      </c>
      <c r="AY519" s="17" t="s">
        <v>196</v>
      </c>
      <c r="BE519" s="241">
        <f>IF(N519="základní",J519,0)</f>
        <v>0</v>
      </c>
      <c r="BF519" s="241">
        <f>IF(N519="snížená",J519,0)</f>
        <v>0</v>
      </c>
      <c r="BG519" s="241">
        <f>IF(N519="zákl. přenesená",J519,0)</f>
        <v>0</v>
      </c>
      <c r="BH519" s="241">
        <f>IF(N519="sníž. přenesená",J519,0)</f>
        <v>0</v>
      </c>
      <c r="BI519" s="241">
        <f>IF(N519="nulová",J519,0)</f>
        <v>0</v>
      </c>
      <c r="BJ519" s="17" t="s">
        <v>87</v>
      </c>
      <c r="BK519" s="241">
        <f>ROUND(I519*H519,2)</f>
        <v>0</v>
      </c>
      <c r="BL519" s="17" t="s">
        <v>405</v>
      </c>
      <c r="BM519" s="240" t="s">
        <v>1032</v>
      </c>
    </row>
    <row r="520" s="2" customFormat="1">
      <c r="A520" s="38"/>
      <c r="B520" s="39"/>
      <c r="C520" s="40"/>
      <c r="D520" s="242" t="s">
        <v>205</v>
      </c>
      <c r="E520" s="40"/>
      <c r="F520" s="243" t="s">
        <v>1033</v>
      </c>
      <c r="G520" s="40"/>
      <c r="H520" s="40"/>
      <c r="I520" s="244"/>
      <c r="J520" s="40"/>
      <c r="K520" s="40"/>
      <c r="L520" s="44"/>
      <c r="M520" s="245"/>
      <c r="N520" s="246"/>
      <c r="O520" s="91"/>
      <c r="P520" s="91"/>
      <c r="Q520" s="91"/>
      <c r="R520" s="91"/>
      <c r="S520" s="91"/>
      <c r="T520" s="92"/>
      <c r="U520" s="38"/>
      <c r="V520" s="38"/>
      <c r="W520" s="38"/>
      <c r="X520" s="38"/>
      <c r="Y520" s="38"/>
      <c r="Z520" s="38"/>
      <c r="AA520" s="38"/>
      <c r="AB520" s="38"/>
      <c r="AC520" s="38"/>
      <c r="AD520" s="38"/>
      <c r="AE520" s="38"/>
      <c r="AT520" s="17" t="s">
        <v>205</v>
      </c>
      <c r="AU520" s="17" t="s">
        <v>89</v>
      </c>
    </row>
    <row r="521" s="2" customFormat="1" ht="21.75" customHeight="1">
      <c r="A521" s="38"/>
      <c r="B521" s="39"/>
      <c r="C521" s="228" t="s">
        <v>1034</v>
      </c>
      <c r="D521" s="228" t="s">
        <v>199</v>
      </c>
      <c r="E521" s="229" t="s">
        <v>1035</v>
      </c>
      <c r="F521" s="230" t="s">
        <v>1036</v>
      </c>
      <c r="G521" s="231" t="s">
        <v>326</v>
      </c>
      <c r="H521" s="232">
        <v>4.5999999999999996</v>
      </c>
      <c r="I521" s="233"/>
      <c r="J521" s="234">
        <f>ROUND(I521*H521,2)</f>
        <v>0</v>
      </c>
      <c r="K521" s="235"/>
      <c r="L521" s="44"/>
      <c r="M521" s="236" t="s">
        <v>1</v>
      </c>
      <c r="N521" s="237" t="s">
        <v>45</v>
      </c>
      <c r="O521" s="91"/>
      <c r="P521" s="238">
        <f>O521*H521</f>
        <v>0</v>
      </c>
      <c r="Q521" s="238">
        <v>0</v>
      </c>
      <c r="R521" s="238">
        <f>Q521*H521</f>
        <v>0</v>
      </c>
      <c r="S521" s="238">
        <v>0</v>
      </c>
      <c r="T521" s="239">
        <f>S521*H521</f>
        <v>0</v>
      </c>
      <c r="U521" s="38"/>
      <c r="V521" s="38"/>
      <c r="W521" s="38"/>
      <c r="X521" s="38"/>
      <c r="Y521" s="38"/>
      <c r="Z521" s="38"/>
      <c r="AA521" s="38"/>
      <c r="AB521" s="38"/>
      <c r="AC521" s="38"/>
      <c r="AD521" s="38"/>
      <c r="AE521" s="38"/>
      <c r="AR521" s="240" t="s">
        <v>405</v>
      </c>
      <c r="AT521" s="240" t="s">
        <v>199</v>
      </c>
      <c r="AU521" s="240" t="s">
        <v>89</v>
      </c>
      <c r="AY521" s="17" t="s">
        <v>196</v>
      </c>
      <c r="BE521" s="241">
        <f>IF(N521="základní",J521,0)</f>
        <v>0</v>
      </c>
      <c r="BF521" s="241">
        <f>IF(N521="snížená",J521,0)</f>
        <v>0</v>
      </c>
      <c r="BG521" s="241">
        <f>IF(N521="zákl. přenesená",J521,0)</f>
        <v>0</v>
      </c>
      <c r="BH521" s="241">
        <f>IF(N521="sníž. přenesená",J521,0)</f>
        <v>0</v>
      </c>
      <c r="BI521" s="241">
        <f>IF(N521="nulová",J521,0)</f>
        <v>0</v>
      </c>
      <c r="BJ521" s="17" t="s">
        <v>87</v>
      </c>
      <c r="BK521" s="241">
        <f>ROUND(I521*H521,2)</f>
        <v>0</v>
      </c>
      <c r="BL521" s="17" t="s">
        <v>405</v>
      </c>
      <c r="BM521" s="240" t="s">
        <v>1037</v>
      </c>
    </row>
    <row r="522" s="2" customFormat="1">
      <c r="A522" s="38"/>
      <c r="B522" s="39"/>
      <c r="C522" s="40"/>
      <c r="D522" s="242" t="s">
        <v>205</v>
      </c>
      <c r="E522" s="40"/>
      <c r="F522" s="243" t="s">
        <v>1036</v>
      </c>
      <c r="G522" s="40"/>
      <c r="H522" s="40"/>
      <c r="I522" s="244"/>
      <c r="J522" s="40"/>
      <c r="K522" s="40"/>
      <c r="L522" s="44"/>
      <c r="M522" s="245"/>
      <c r="N522" s="246"/>
      <c r="O522" s="91"/>
      <c r="P522" s="91"/>
      <c r="Q522" s="91"/>
      <c r="R522" s="91"/>
      <c r="S522" s="91"/>
      <c r="T522" s="92"/>
      <c r="U522" s="38"/>
      <c r="V522" s="38"/>
      <c r="W522" s="38"/>
      <c r="X522" s="38"/>
      <c r="Y522" s="38"/>
      <c r="Z522" s="38"/>
      <c r="AA522" s="38"/>
      <c r="AB522" s="38"/>
      <c r="AC522" s="38"/>
      <c r="AD522" s="38"/>
      <c r="AE522" s="38"/>
      <c r="AT522" s="17" t="s">
        <v>205</v>
      </c>
      <c r="AU522" s="17" t="s">
        <v>89</v>
      </c>
    </row>
    <row r="523" s="12" customFormat="1" ht="22.8" customHeight="1">
      <c r="A523" s="12"/>
      <c r="B523" s="212"/>
      <c r="C523" s="213"/>
      <c r="D523" s="214" t="s">
        <v>79</v>
      </c>
      <c r="E523" s="226" t="s">
        <v>516</v>
      </c>
      <c r="F523" s="226" t="s">
        <v>517</v>
      </c>
      <c r="G523" s="213"/>
      <c r="H523" s="213"/>
      <c r="I523" s="216"/>
      <c r="J523" s="227">
        <f>BK523</f>
        <v>0</v>
      </c>
      <c r="K523" s="213"/>
      <c r="L523" s="218"/>
      <c r="M523" s="219"/>
      <c r="N523" s="220"/>
      <c r="O523" s="220"/>
      <c r="P523" s="221">
        <f>SUM(P524:P543)</f>
        <v>0</v>
      </c>
      <c r="Q523" s="220"/>
      <c r="R523" s="221">
        <f>SUM(R524:R543)</f>
        <v>0.11169599999999999</v>
      </c>
      <c r="S523" s="220"/>
      <c r="T523" s="222">
        <f>SUM(T524:T543)</f>
        <v>0</v>
      </c>
      <c r="U523" s="12"/>
      <c r="V523" s="12"/>
      <c r="W523" s="12"/>
      <c r="X523" s="12"/>
      <c r="Y523" s="12"/>
      <c r="Z523" s="12"/>
      <c r="AA523" s="12"/>
      <c r="AB523" s="12"/>
      <c r="AC523" s="12"/>
      <c r="AD523" s="12"/>
      <c r="AE523" s="12"/>
      <c r="AR523" s="223" t="s">
        <v>89</v>
      </c>
      <c r="AT523" s="224" t="s">
        <v>79</v>
      </c>
      <c r="AU523" s="224" t="s">
        <v>87</v>
      </c>
      <c r="AY523" s="223" t="s">
        <v>196</v>
      </c>
      <c r="BK523" s="225">
        <f>SUM(BK524:BK543)</f>
        <v>0</v>
      </c>
    </row>
    <row r="524" s="2" customFormat="1" ht="21.75" customHeight="1">
      <c r="A524" s="38"/>
      <c r="B524" s="39"/>
      <c r="C524" s="228" t="s">
        <v>1038</v>
      </c>
      <c r="D524" s="228" t="s">
        <v>199</v>
      </c>
      <c r="E524" s="229" t="s">
        <v>1039</v>
      </c>
      <c r="F524" s="230" t="s">
        <v>1040</v>
      </c>
      <c r="G524" s="231" t="s">
        <v>251</v>
      </c>
      <c r="H524" s="232">
        <v>143.19999999999999</v>
      </c>
      <c r="I524" s="233"/>
      <c r="J524" s="234">
        <f>ROUND(I524*H524,2)</f>
        <v>0</v>
      </c>
      <c r="K524" s="235"/>
      <c r="L524" s="44"/>
      <c r="M524" s="236" t="s">
        <v>1</v>
      </c>
      <c r="N524" s="237" t="s">
        <v>45</v>
      </c>
      <c r="O524" s="91"/>
      <c r="P524" s="238">
        <f>O524*H524</f>
        <v>0</v>
      </c>
      <c r="Q524" s="238">
        <v>0</v>
      </c>
      <c r="R524" s="238">
        <f>Q524*H524</f>
        <v>0</v>
      </c>
      <c r="S524" s="238">
        <v>0</v>
      </c>
      <c r="T524" s="239">
        <f>S524*H524</f>
        <v>0</v>
      </c>
      <c r="U524" s="38"/>
      <c r="V524" s="38"/>
      <c r="W524" s="38"/>
      <c r="X524" s="38"/>
      <c r="Y524" s="38"/>
      <c r="Z524" s="38"/>
      <c r="AA524" s="38"/>
      <c r="AB524" s="38"/>
      <c r="AC524" s="38"/>
      <c r="AD524" s="38"/>
      <c r="AE524" s="38"/>
      <c r="AR524" s="240" t="s">
        <v>405</v>
      </c>
      <c r="AT524" s="240" t="s">
        <v>199</v>
      </c>
      <c r="AU524" s="240" t="s">
        <v>89</v>
      </c>
      <c r="AY524" s="17" t="s">
        <v>196</v>
      </c>
      <c r="BE524" s="241">
        <f>IF(N524="základní",J524,0)</f>
        <v>0</v>
      </c>
      <c r="BF524" s="241">
        <f>IF(N524="snížená",J524,0)</f>
        <v>0</v>
      </c>
      <c r="BG524" s="241">
        <f>IF(N524="zákl. přenesená",J524,0)</f>
        <v>0</v>
      </c>
      <c r="BH524" s="241">
        <f>IF(N524="sníž. přenesená",J524,0)</f>
        <v>0</v>
      </c>
      <c r="BI524" s="241">
        <f>IF(N524="nulová",J524,0)</f>
        <v>0</v>
      </c>
      <c r="BJ524" s="17" t="s">
        <v>87</v>
      </c>
      <c r="BK524" s="241">
        <f>ROUND(I524*H524,2)</f>
        <v>0</v>
      </c>
      <c r="BL524" s="17" t="s">
        <v>405</v>
      </c>
      <c r="BM524" s="240" t="s">
        <v>1041</v>
      </c>
    </row>
    <row r="525" s="2" customFormat="1">
      <c r="A525" s="38"/>
      <c r="B525" s="39"/>
      <c r="C525" s="40"/>
      <c r="D525" s="242" t="s">
        <v>205</v>
      </c>
      <c r="E525" s="40"/>
      <c r="F525" s="243" t="s">
        <v>1042</v>
      </c>
      <c r="G525" s="40"/>
      <c r="H525" s="40"/>
      <c r="I525" s="244"/>
      <c r="J525" s="40"/>
      <c r="K525" s="40"/>
      <c r="L525" s="44"/>
      <c r="M525" s="245"/>
      <c r="N525" s="246"/>
      <c r="O525" s="91"/>
      <c r="P525" s="91"/>
      <c r="Q525" s="91"/>
      <c r="R525" s="91"/>
      <c r="S525" s="91"/>
      <c r="T525" s="92"/>
      <c r="U525" s="38"/>
      <c r="V525" s="38"/>
      <c r="W525" s="38"/>
      <c r="X525" s="38"/>
      <c r="Y525" s="38"/>
      <c r="Z525" s="38"/>
      <c r="AA525" s="38"/>
      <c r="AB525" s="38"/>
      <c r="AC525" s="38"/>
      <c r="AD525" s="38"/>
      <c r="AE525" s="38"/>
      <c r="AT525" s="17" t="s">
        <v>205</v>
      </c>
      <c r="AU525" s="17" t="s">
        <v>89</v>
      </c>
    </row>
    <row r="526" s="13" customFormat="1">
      <c r="A526" s="13"/>
      <c r="B526" s="252"/>
      <c r="C526" s="253"/>
      <c r="D526" s="242" t="s">
        <v>254</v>
      </c>
      <c r="E526" s="254" t="s">
        <v>1</v>
      </c>
      <c r="F526" s="255" t="s">
        <v>1043</v>
      </c>
      <c r="G526" s="253"/>
      <c r="H526" s="256">
        <v>143.19999999999999</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254</v>
      </c>
      <c r="AU526" s="262" t="s">
        <v>89</v>
      </c>
      <c r="AV526" s="13" t="s">
        <v>89</v>
      </c>
      <c r="AW526" s="13" t="s">
        <v>35</v>
      </c>
      <c r="AX526" s="13" t="s">
        <v>80</v>
      </c>
      <c r="AY526" s="262" t="s">
        <v>196</v>
      </c>
    </row>
    <row r="527" s="14" customFormat="1">
      <c r="A527" s="14"/>
      <c r="B527" s="263"/>
      <c r="C527" s="264"/>
      <c r="D527" s="242" t="s">
        <v>254</v>
      </c>
      <c r="E527" s="265" t="s">
        <v>1</v>
      </c>
      <c r="F527" s="266" t="s">
        <v>845</v>
      </c>
      <c r="G527" s="264"/>
      <c r="H527" s="267">
        <v>143.19999999999999</v>
      </c>
      <c r="I527" s="268"/>
      <c r="J527" s="264"/>
      <c r="K527" s="264"/>
      <c r="L527" s="269"/>
      <c r="M527" s="270"/>
      <c r="N527" s="271"/>
      <c r="O527" s="271"/>
      <c r="P527" s="271"/>
      <c r="Q527" s="271"/>
      <c r="R527" s="271"/>
      <c r="S527" s="271"/>
      <c r="T527" s="272"/>
      <c r="U527" s="14"/>
      <c r="V527" s="14"/>
      <c r="W527" s="14"/>
      <c r="X527" s="14"/>
      <c r="Y527" s="14"/>
      <c r="Z527" s="14"/>
      <c r="AA527" s="14"/>
      <c r="AB527" s="14"/>
      <c r="AC527" s="14"/>
      <c r="AD527" s="14"/>
      <c r="AE527" s="14"/>
      <c r="AT527" s="273" t="s">
        <v>254</v>
      </c>
      <c r="AU527" s="273" t="s">
        <v>89</v>
      </c>
      <c r="AV527" s="14" t="s">
        <v>100</v>
      </c>
      <c r="AW527" s="14" t="s">
        <v>35</v>
      </c>
      <c r="AX527" s="14" t="s">
        <v>80</v>
      </c>
      <c r="AY527" s="273" t="s">
        <v>196</v>
      </c>
    </row>
    <row r="528" s="15" customFormat="1">
      <c r="A528" s="15"/>
      <c r="B528" s="274"/>
      <c r="C528" s="275"/>
      <c r="D528" s="242" t="s">
        <v>254</v>
      </c>
      <c r="E528" s="276" t="s">
        <v>1</v>
      </c>
      <c r="F528" s="277" t="s">
        <v>267</v>
      </c>
      <c r="G528" s="275"/>
      <c r="H528" s="278">
        <v>143.19999999999999</v>
      </c>
      <c r="I528" s="279"/>
      <c r="J528" s="275"/>
      <c r="K528" s="275"/>
      <c r="L528" s="280"/>
      <c r="M528" s="281"/>
      <c r="N528" s="282"/>
      <c r="O528" s="282"/>
      <c r="P528" s="282"/>
      <c r="Q528" s="282"/>
      <c r="R528" s="282"/>
      <c r="S528" s="282"/>
      <c r="T528" s="283"/>
      <c r="U528" s="15"/>
      <c r="V528" s="15"/>
      <c r="W528" s="15"/>
      <c r="X528" s="15"/>
      <c r="Y528" s="15"/>
      <c r="Z528" s="15"/>
      <c r="AA528" s="15"/>
      <c r="AB528" s="15"/>
      <c r="AC528" s="15"/>
      <c r="AD528" s="15"/>
      <c r="AE528" s="15"/>
      <c r="AT528" s="284" t="s">
        <v>254</v>
      </c>
      <c r="AU528" s="284" t="s">
        <v>89</v>
      </c>
      <c r="AV528" s="15" t="s">
        <v>113</v>
      </c>
      <c r="AW528" s="15" t="s">
        <v>35</v>
      </c>
      <c r="AX528" s="15" t="s">
        <v>87</v>
      </c>
      <c r="AY528" s="284" t="s">
        <v>196</v>
      </c>
    </row>
    <row r="529" s="2" customFormat="1" ht="16.5" customHeight="1">
      <c r="A529" s="38"/>
      <c r="B529" s="39"/>
      <c r="C529" s="288" t="s">
        <v>1044</v>
      </c>
      <c r="D529" s="288" t="s">
        <v>646</v>
      </c>
      <c r="E529" s="289" t="s">
        <v>1045</v>
      </c>
      <c r="F529" s="290" t="s">
        <v>1046</v>
      </c>
      <c r="G529" s="291" t="s">
        <v>251</v>
      </c>
      <c r="H529" s="292">
        <v>148.928</v>
      </c>
      <c r="I529" s="293"/>
      <c r="J529" s="294">
        <f>ROUND(I529*H529,2)</f>
        <v>0</v>
      </c>
      <c r="K529" s="295"/>
      <c r="L529" s="296"/>
      <c r="M529" s="297" t="s">
        <v>1</v>
      </c>
      <c r="N529" s="298" t="s">
        <v>45</v>
      </c>
      <c r="O529" s="91"/>
      <c r="P529" s="238">
        <f>O529*H529</f>
        <v>0</v>
      </c>
      <c r="Q529" s="238">
        <v>0.00029999999999999997</v>
      </c>
      <c r="R529" s="238">
        <f>Q529*H529</f>
        <v>0.044678399999999993</v>
      </c>
      <c r="S529" s="238">
        <v>0</v>
      </c>
      <c r="T529" s="239">
        <f>S529*H529</f>
        <v>0</v>
      </c>
      <c r="U529" s="38"/>
      <c r="V529" s="38"/>
      <c r="W529" s="38"/>
      <c r="X529" s="38"/>
      <c r="Y529" s="38"/>
      <c r="Z529" s="38"/>
      <c r="AA529" s="38"/>
      <c r="AB529" s="38"/>
      <c r="AC529" s="38"/>
      <c r="AD529" s="38"/>
      <c r="AE529" s="38"/>
      <c r="AR529" s="240" t="s">
        <v>518</v>
      </c>
      <c r="AT529" s="240" t="s">
        <v>646</v>
      </c>
      <c r="AU529" s="240" t="s">
        <v>89</v>
      </c>
      <c r="AY529" s="17" t="s">
        <v>196</v>
      </c>
      <c r="BE529" s="241">
        <f>IF(N529="základní",J529,0)</f>
        <v>0</v>
      </c>
      <c r="BF529" s="241">
        <f>IF(N529="snížená",J529,0)</f>
        <v>0</v>
      </c>
      <c r="BG529" s="241">
        <f>IF(N529="zákl. přenesená",J529,0)</f>
        <v>0</v>
      </c>
      <c r="BH529" s="241">
        <f>IF(N529="sníž. přenesená",J529,0)</f>
        <v>0</v>
      </c>
      <c r="BI529" s="241">
        <f>IF(N529="nulová",J529,0)</f>
        <v>0</v>
      </c>
      <c r="BJ529" s="17" t="s">
        <v>87</v>
      </c>
      <c r="BK529" s="241">
        <f>ROUND(I529*H529,2)</f>
        <v>0</v>
      </c>
      <c r="BL529" s="17" t="s">
        <v>405</v>
      </c>
      <c r="BM529" s="240" t="s">
        <v>1047</v>
      </c>
    </row>
    <row r="530" s="2" customFormat="1">
      <c r="A530" s="38"/>
      <c r="B530" s="39"/>
      <c r="C530" s="40"/>
      <c r="D530" s="242" t="s">
        <v>205</v>
      </c>
      <c r="E530" s="40"/>
      <c r="F530" s="243" t="s">
        <v>1046</v>
      </c>
      <c r="G530" s="40"/>
      <c r="H530" s="40"/>
      <c r="I530" s="244"/>
      <c r="J530" s="40"/>
      <c r="K530" s="40"/>
      <c r="L530" s="44"/>
      <c r="M530" s="245"/>
      <c r="N530" s="246"/>
      <c r="O530" s="91"/>
      <c r="P530" s="91"/>
      <c r="Q530" s="91"/>
      <c r="R530" s="91"/>
      <c r="S530" s="91"/>
      <c r="T530" s="92"/>
      <c r="U530" s="38"/>
      <c r="V530" s="38"/>
      <c r="W530" s="38"/>
      <c r="X530" s="38"/>
      <c r="Y530" s="38"/>
      <c r="Z530" s="38"/>
      <c r="AA530" s="38"/>
      <c r="AB530" s="38"/>
      <c r="AC530" s="38"/>
      <c r="AD530" s="38"/>
      <c r="AE530" s="38"/>
      <c r="AT530" s="17" t="s">
        <v>205</v>
      </c>
      <c r="AU530" s="17" t="s">
        <v>89</v>
      </c>
    </row>
    <row r="531" s="13" customFormat="1">
      <c r="A531" s="13"/>
      <c r="B531" s="252"/>
      <c r="C531" s="253"/>
      <c r="D531" s="242" t="s">
        <v>254</v>
      </c>
      <c r="E531" s="253"/>
      <c r="F531" s="255" t="s">
        <v>1048</v>
      </c>
      <c r="G531" s="253"/>
      <c r="H531" s="256">
        <v>148.928</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254</v>
      </c>
      <c r="AU531" s="262" t="s">
        <v>89</v>
      </c>
      <c r="AV531" s="13" t="s">
        <v>89</v>
      </c>
      <c r="AW531" s="13" t="s">
        <v>4</v>
      </c>
      <c r="AX531" s="13" t="s">
        <v>87</v>
      </c>
      <c r="AY531" s="262" t="s">
        <v>196</v>
      </c>
    </row>
    <row r="532" s="2" customFormat="1" ht="16.5" customHeight="1">
      <c r="A532" s="38"/>
      <c r="B532" s="39"/>
      <c r="C532" s="288" t="s">
        <v>1049</v>
      </c>
      <c r="D532" s="288" t="s">
        <v>646</v>
      </c>
      <c r="E532" s="289" t="s">
        <v>1050</v>
      </c>
      <c r="F532" s="290" t="s">
        <v>1051</v>
      </c>
      <c r="G532" s="291" t="s">
        <v>251</v>
      </c>
      <c r="H532" s="292">
        <v>148.928</v>
      </c>
      <c r="I532" s="293"/>
      <c r="J532" s="294">
        <f>ROUND(I532*H532,2)</f>
        <v>0</v>
      </c>
      <c r="K532" s="295"/>
      <c r="L532" s="296"/>
      <c r="M532" s="297" t="s">
        <v>1</v>
      </c>
      <c r="N532" s="298" t="s">
        <v>45</v>
      </c>
      <c r="O532" s="91"/>
      <c r="P532" s="238">
        <f>O532*H532</f>
        <v>0</v>
      </c>
      <c r="Q532" s="238">
        <v>0.00044999999999999999</v>
      </c>
      <c r="R532" s="238">
        <f>Q532*H532</f>
        <v>0.067017599999999997</v>
      </c>
      <c r="S532" s="238">
        <v>0</v>
      </c>
      <c r="T532" s="239">
        <f>S532*H532</f>
        <v>0</v>
      </c>
      <c r="U532" s="38"/>
      <c r="V532" s="38"/>
      <c r="W532" s="38"/>
      <c r="X532" s="38"/>
      <c r="Y532" s="38"/>
      <c r="Z532" s="38"/>
      <c r="AA532" s="38"/>
      <c r="AB532" s="38"/>
      <c r="AC532" s="38"/>
      <c r="AD532" s="38"/>
      <c r="AE532" s="38"/>
      <c r="AR532" s="240" t="s">
        <v>518</v>
      </c>
      <c r="AT532" s="240" t="s">
        <v>646</v>
      </c>
      <c r="AU532" s="240" t="s">
        <v>89</v>
      </c>
      <c r="AY532" s="17" t="s">
        <v>196</v>
      </c>
      <c r="BE532" s="241">
        <f>IF(N532="základní",J532,0)</f>
        <v>0</v>
      </c>
      <c r="BF532" s="241">
        <f>IF(N532="snížená",J532,0)</f>
        <v>0</v>
      </c>
      <c r="BG532" s="241">
        <f>IF(N532="zákl. přenesená",J532,0)</f>
        <v>0</v>
      </c>
      <c r="BH532" s="241">
        <f>IF(N532="sníž. přenesená",J532,0)</f>
        <v>0</v>
      </c>
      <c r="BI532" s="241">
        <f>IF(N532="nulová",J532,0)</f>
        <v>0</v>
      </c>
      <c r="BJ532" s="17" t="s">
        <v>87</v>
      </c>
      <c r="BK532" s="241">
        <f>ROUND(I532*H532,2)</f>
        <v>0</v>
      </c>
      <c r="BL532" s="17" t="s">
        <v>405</v>
      </c>
      <c r="BM532" s="240" t="s">
        <v>1052</v>
      </c>
    </row>
    <row r="533" s="2" customFormat="1">
      <c r="A533" s="38"/>
      <c r="B533" s="39"/>
      <c r="C533" s="40"/>
      <c r="D533" s="242" t="s">
        <v>205</v>
      </c>
      <c r="E533" s="40"/>
      <c r="F533" s="243" t="s">
        <v>1051</v>
      </c>
      <c r="G533" s="40"/>
      <c r="H533" s="40"/>
      <c r="I533" s="244"/>
      <c r="J533" s="40"/>
      <c r="K533" s="40"/>
      <c r="L533" s="44"/>
      <c r="M533" s="245"/>
      <c r="N533" s="246"/>
      <c r="O533" s="91"/>
      <c r="P533" s="91"/>
      <c r="Q533" s="91"/>
      <c r="R533" s="91"/>
      <c r="S533" s="91"/>
      <c r="T533" s="92"/>
      <c r="U533" s="38"/>
      <c r="V533" s="38"/>
      <c r="W533" s="38"/>
      <c r="X533" s="38"/>
      <c r="Y533" s="38"/>
      <c r="Z533" s="38"/>
      <c r="AA533" s="38"/>
      <c r="AB533" s="38"/>
      <c r="AC533" s="38"/>
      <c r="AD533" s="38"/>
      <c r="AE533" s="38"/>
      <c r="AT533" s="17" t="s">
        <v>205</v>
      </c>
      <c r="AU533" s="17" t="s">
        <v>89</v>
      </c>
    </row>
    <row r="534" s="13" customFormat="1">
      <c r="A534" s="13"/>
      <c r="B534" s="252"/>
      <c r="C534" s="253"/>
      <c r="D534" s="242" t="s">
        <v>254</v>
      </c>
      <c r="E534" s="253"/>
      <c r="F534" s="255" t="s">
        <v>1048</v>
      </c>
      <c r="G534" s="253"/>
      <c r="H534" s="256">
        <v>148.928</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254</v>
      </c>
      <c r="AU534" s="262" t="s">
        <v>89</v>
      </c>
      <c r="AV534" s="13" t="s">
        <v>89</v>
      </c>
      <c r="AW534" s="13" t="s">
        <v>4</v>
      </c>
      <c r="AX534" s="13" t="s">
        <v>87</v>
      </c>
      <c r="AY534" s="262" t="s">
        <v>196</v>
      </c>
    </row>
    <row r="535" s="2" customFormat="1" ht="21.75" customHeight="1">
      <c r="A535" s="38"/>
      <c r="B535" s="39"/>
      <c r="C535" s="228" t="s">
        <v>1053</v>
      </c>
      <c r="D535" s="228" t="s">
        <v>199</v>
      </c>
      <c r="E535" s="229" t="s">
        <v>1054</v>
      </c>
      <c r="F535" s="230" t="s">
        <v>1055</v>
      </c>
      <c r="G535" s="231" t="s">
        <v>251</v>
      </c>
      <c r="H535" s="232">
        <v>157.52000000000001</v>
      </c>
      <c r="I535" s="233"/>
      <c r="J535" s="234">
        <f>ROUND(I535*H535,2)</f>
        <v>0</v>
      </c>
      <c r="K535" s="235"/>
      <c r="L535" s="44"/>
      <c r="M535" s="236" t="s">
        <v>1</v>
      </c>
      <c r="N535" s="237" t="s">
        <v>45</v>
      </c>
      <c r="O535" s="91"/>
      <c r="P535" s="238">
        <f>O535*H535</f>
        <v>0</v>
      </c>
      <c r="Q535" s="238">
        <v>0</v>
      </c>
      <c r="R535" s="238">
        <f>Q535*H535</f>
        <v>0</v>
      </c>
      <c r="S535" s="238">
        <v>0</v>
      </c>
      <c r="T535" s="239">
        <f>S535*H535</f>
        <v>0</v>
      </c>
      <c r="U535" s="38"/>
      <c r="V535" s="38"/>
      <c r="W535" s="38"/>
      <c r="X535" s="38"/>
      <c r="Y535" s="38"/>
      <c r="Z535" s="38"/>
      <c r="AA535" s="38"/>
      <c r="AB535" s="38"/>
      <c r="AC535" s="38"/>
      <c r="AD535" s="38"/>
      <c r="AE535" s="38"/>
      <c r="AR535" s="240" t="s">
        <v>405</v>
      </c>
      <c r="AT535" s="240" t="s">
        <v>199</v>
      </c>
      <c r="AU535" s="240" t="s">
        <v>89</v>
      </c>
      <c r="AY535" s="17" t="s">
        <v>196</v>
      </c>
      <c r="BE535" s="241">
        <f>IF(N535="základní",J535,0)</f>
        <v>0</v>
      </c>
      <c r="BF535" s="241">
        <f>IF(N535="snížená",J535,0)</f>
        <v>0</v>
      </c>
      <c r="BG535" s="241">
        <f>IF(N535="zákl. přenesená",J535,0)</f>
        <v>0</v>
      </c>
      <c r="BH535" s="241">
        <f>IF(N535="sníž. přenesená",J535,0)</f>
        <v>0</v>
      </c>
      <c r="BI535" s="241">
        <f>IF(N535="nulová",J535,0)</f>
        <v>0</v>
      </c>
      <c r="BJ535" s="17" t="s">
        <v>87</v>
      </c>
      <c r="BK535" s="241">
        <f>ROUND(I535*H535,2)</f>
        <v>0</v>
      </c>
      <c r="BL535" s="17" t="s">
        <v>405</v>
      </c>
      <c r="BM535" s="240" t="s">
        <v>1056</v>
      </c>
    </row>
    <row r="536" s="2" customFormat="1">
      <c r="A536" s="38"/>
      <c r="B536" s="39"/>
      <c r="C536" s="40"/>
      <c r="D536" s="242" t="s">
        <v>205</v>
      </c>
      <c r="E536" s="40"/>
      <c r="F536" s="243" t="s">
        <v>1057</v>
      </c>
      <c r="G536" s="40"/>
      <c r="H536" s="40"/>
      <c r="I536" s="244"/>
      <c r="J536" s="40"/>
      <c r="K536" s="40"/>
      <c r="L536" s="44"/>
      <c r="M536" s="245"/>
      <c r="N536" s="246"/>
      <c r="O536" s="91"/>
      <c r="P536" s="91"/>
      <c r="Q536" s="91"/>
      <c r="R536" s="91"/>
      <c r="S536" s="91"/>
      <c r="T536" s="92"/>
      <c r="U536" s="38"/>
      <c r="V536" s="38"/>
      <c r="W536" s="38"/>
      <c r="X536" s="38"/>
      <c r="Y536" s="38"/>
      <c r="Z536" s="38"/>
      <c r="AA536" s="38"/>
      <c r="AB536" s="38"/>
      <c r="AC536" s="38"/>
      <c r="AD536" s="38"/>
      <c r="AE536" s="38"/>
      <c r="AT536" s="17" t="s">
        <v>205</v>
      </c>
      <c r="AU536" s="17" t="s">
        <v>89</v>
      </c>
    </row>
    <row r="537" s="13" customFormat="1">
      <c r="A537" s="13"/>
      <c r="B537" s="252"/>
      <c r="C537" s="253"/>
      <c r="D537" s="242" t="s">
        <v>254</v>
      </c>
      <c r="E537" s="254" t="s">
        <v>1</v>
      </c>
      <c r="F537" s="255" t="s">
        <v>1058</v>
      </c>
      <c r="G537" s="253"/>
      <c r="H537" s="256">
        <v>157.52000000000001</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254</v>
      </c>
      <c r="AU537" s="262" t="s">
        <v>89</v>
      </c>
      <c r="AV537" s="13" t="s">
        <v>89</v>
      </c>
      <c r="AW537" s="13" t="s">
        <v>35</v>
      </c>
      <c r="AX537" s="13" t="s">
        <v>80</v>
      </c>
      <c r="AY537" s="262" t="s">
        <v>196</v>
      </c>
    </row>
    <row r="538" s="14" customFormat="1">
      <c r="A538" s="14"/>
      <c r="B538" s="263"/>
      <c r="C538" s="264"/>
      <c r="D538" s="242" t="s">
        <v>254</v>
      </c>
      <c r="E538" s="265" t="s">
        <v>1</v>
      </c>
      <c r="F538" s="266" t="s">
        <v>1059</v>
      </c>
      <c r="G538" s="264"/>
      <c r="H538" s="267">
        <v>157.52000000000001</v>
      </c>
      <c r="I538" s="268"/>
      <c r="J538" s="264"/>
      <c r="K538" s="264"/>
      <c r="L538" s="269"/>
      <c r="M538" s="270"/>
      <c r="N538" s="271"/>
      <c r="O538" s="271"/>
      <c r="P538" s="271"/>
      <c r="Q538" s="271"/>
      <c r="R538" s="271"/>
      <c r="S538" s="271"/>
      <c r="T538" s="272"/>
      <c r="U538" s="14"/>
      <c r="V538" s="14"/>
      <c r="W538" s="14"/>
      <c r="X538" s="14"/>
      <c r="Y538" s="14"/>
      <c r="Z538" s="14"/>
      <c r="AA538" s="14"/>
      <c r="AB538" s="14"/>
      <c r="AC538" s="14"/>
      <c r="AD538" s="14"/>
      <c r="AE538" s="14"/>
      <c r="AT538" s="273" t="s">
        <v>254</v>
      </c>
      <c r="AU538" s="273" t="s">
        <v>89</v>
      </c>
      <c r="AV538" s="14" t="s">
        <v>100</v>
      </c>
      <c r="AW538" s="14" t="s">
        <v>35</v>
      </c>
      <c r="AX538" s="14" t="s">
        <v>80</v>
      </c>
      <c r="AY538" s="273" t="s">
        <v>196</v>
      </c>
    </row>
    <row r="539" s="15" customFormat="1">
      <c r="A539" s="15"/>
      <c r="B539" s="274"/>
      <c r="C539" s="275"/>
      <c r="D539" s="242" t="s">
        <v>254</v>
      </c>
      <c r="E539" s="276" t="s">
        <v>1</v>
      </c>
      <c r="F539" s="277" t="s">
        <v>267</v>
      </c>
      <c r="G539" s="275"/>
      <c r="H539" s="278">
        <v>157.52000000000001</v>
      </c>
      <c r="I539" s="279"/>
      <c r="J539" s="275"/>
      <c r="K539" s="275"/>
      <c r="L539" s="280"/>
      <c r="M539" s="281"/>
      <c r="N539" s="282"/>
      <c r="O539" s="282"/>
      <c r="P539" s="282"/>
      <c r="Q539" s="282"/>
      <c r="R539" s="282"/>
      <c r="S539" s="282"/>
      <c r="T539" s="283"/>
      <c r="U539" s="15"/>
      <c r="V539" s="15"/>
      <c r="W539" s="15"/>
      <c r="X539" s="15"/>
      <c r="Y539" s="15"/>
      <c r="Z539" s="15"/>
      <c r="AA539" s="15"/>
      <c r="AB539" s="15"/>
      <c r="AC539" s="15"/>
      <c r="AD539" s="15"/>
      <c r="AE539" s="15"/>
      <c r="AT539" s="284" t="s">
        <v>254</v>
      </c>
      <c r="AU539" s="284" t="s">
        <v>89</v>
      </c>
      <c r="AV539" s="15" t="s">
        <v>113</v>
      </c>
      <c r="AW539" s="15" t="s">
        <v>35</v>
      </c>
      <c r="AX539" s="15" t="s">
        <v>87</v>
      </c>
      <c r="AY539" s="284" t="s">
        <v>196</v>
      </c>
    </row>
    <row r="540" s="2" customFormat="1" ht="16.5" customHeight="1">
      <c r="A540" s="38"/>
      <c r="B540" s="39"/>
      <c r="C540" s="288" t="s">
        <v>1060</v>
      </c>
      <c r="D540" s="288" t="s">
        <v>646</v>
      </c>
      <c r="E540" s="289" t="s">
        <v>1061</v>
      </c>
      <c r="F540" s="290" t="s">
        <v>1062</v>
      </c>
      <c r="G540" s="291" t="s">
        <v>1063</v>
      </c>
      <c r="H540" s="292">
        <v>157.52000000000001</v>
      </c>
      <c r="I540" s="293"/>
      <c r="J540" s="294">
        <f>ROUND(I540*H540,2)</f>
        <v>0</v>
      </c>
      <c r="K540" s="295"/>
      <c r="L540" s="296"/>
      <c r="M540" s="297" t="s">
        <v>1</v>
      </c>
      <c r="N540" s="298" t="s">
        <v>45</v>
      </c>
      <c r="O540" s="91"/>
      <c r="P540" s="238">
        <f>O540*H540</f>
        <v>0</v>
      </c>
      <c r="Q540" s="238">
        <v>0</v>
      </c>
      <c r="R540" s="238">
        <f>Q540*H540</f>
        <v>0</v>
      </c>
      <c r="S540" s="238">
        <v>0</v>
      </c>
      <c r="T540" s="239">
        <f>S540*H540</f>
        <v>0</v>
      </c>
      <c r="U540" s="38"/>
      <c r="V540" s="38"/>
      <c r="W540" s="38"/>
      <c r="X540" s="38"/>
      <c r="Y540" s="38"/>
      <c r="Z540" s="38"/>
      <c r="AA540" s="38"/>
      <c r="AB540" s="38"/>
      <c r="AC540" s="38"/>
      <c r="AD540" s="38"/>
      <c r="AE540" s="38"/>
      <c r="AR540" s="240" t="s">
        <v>518</v>
      </c>
      <c r="AT540" s="240" t="s">
        <v>646</v>
      </c>
      <c r="AU540" s="240" t="s">
        <v>89</v>
      </c>
      <c r="AY540" s="17" t="s">
        <v>196</v>
      </c>
      <c r="BE540" s="241">
        <f>IF(N540="základní",J540,0)</f>
        <v>0</v>
      </c>
      <c r="BF540" s="241">
        <f>IF(N540="snížená",J540,0)</f>
        <v>0</v>
      </c>
      <c r="BG540" s="241">
        <f>IF(N540="zákl. přenesená",J540,0)</f>
        <v>0</v>
      </c>
      <c r="BH540" s="241">
        <f>IF(N540="sníž. přenesená",J540,0)</f>
        <v>0</v>
      </c>
      <c r="BI540" s="241">
        <f>IF(N540="nulová",J540,0)</f>
        <v>0</v>
      </c>
      <c r="BJ540" s="17" t="s">
        <v>87</v>
      </c>
      <c r="BK540" s="241">
        <f>ROUND(I540*H540,2)</f>
        <v>0</v>
      </c>
      <c r="BL540" s="17" t="s">
        <v>405</v>
      </c>
      <c r="BM540" s="240" t="s">
        <v>1064</v>
      </c>
    </row>
    <row r="541" s="2" customFormat="1">
      <c r="A541" s="38"/>
      <c r="B541" s="39"/>
      <c r="C541" s="40"/>
      <c r="D541" s="242" t="s">
        <v>205</v>
      </c>
      <c r="E541" s="40"/>
      <c r="F541" s="243" t="s">
        <v>1062</v>
      </c>
      <c r="G541" s="40"/>
      <c r="H541" s="40"/>
      <c r="I541" s="244"/>
      <c r="J541" s="40"/>
      <c r="K541" s="40"/>
      <c r="L541" s="44"/>
      <c r="M541" s="245"/>
      <c r="N541" s="246"/>
      <c r="O541" s="91"/>
      <c r="P541" s="91"/>
      <c r="Q541" s="91"/>
      <c r="R541" s="91"/>
      <c r="S541" s="91"/>
      <c r="T541" s="92"/>
      <c r="U541" s="38"/>
      <c r="V541" s="38"/>
      <c r="W541" s="38"/>
      <c r="X541" s="38"/>
      <c r="Y541" s="38"/>
      <c r="Z541" s="38"/>
      <c r="AA541" s="38"/>
      <c r="AB541" s="38"/>
      <c r="AC541" s="38"/>
      <c r="AD541" s="38"/>
      <c r="AE541" s="38"/>
      <c r="AT541" s="17" t="s">
        <v>205</v>
      </c>
      <c r="AU541" s="17" t="s">
        <v>89</v>
      </c>
    </row>
    <row r="542" s="2" customFormat="1" ht="21.75" customHeight="1">
      <c r="A542" s="38"/>
      <c r="B542" s="39"/>
      <c r="C542" s="228" t="s">
        <v>1065</v>
      </c>
      <c r="D542" s="228" t="s">
        <v>199</v>
      </c>
      <c r="E542" s="229" t="s">
        <v>1066</v>
      </c>
      <c r="F542" s="230" t="s">
        <v>1067</v>
      </c>
      <c r="G542" s="231" t="s">
        <v>431</v>
      </c>
      <c r="H542" s="232">
        <v>0.112</v>
      </c>
      <c r="I542" s="233"/>
      <c r="J542" s="234">
        <f>ROUND(I542*H542,2)</f>
        <v>0</v>
      </c>
      <c r="K542" s="235"/>
      <c r="L542" s="44"/>
      <c r="M542" s="236" t="s">
        <v>1</v>
      </c>
      <c r="N542" s="237" t="s">
        <v>45</v>
      </c>
      <c r="O542" s="91"/>
      <c r="P542" s="238">
        <f>O542*H542</f>
        <v>0</v>
      </c>
      <c r="Q542" s="238">
        <v>0</v>
      </c>
      <c r="R542" s="238">
        <f>Q542*H542</f>
        <v>0</v>
      </c>
      <c r="S542" s="238">
        <v>0</v>
      </c>
      <c r="T542" s="239">
        <f>S542*H542</f>
        <v>0</v>
      </c>
      <c r="U542" s="38"/>
      <c r="V542" s="38"/>
      <c r="W542" s="38"/>
      <c r="X542" s="38"/>
      <c r="Y542" s="38"/>
      <c r="Z542" s="38"/>
      <c r="AA542" s="38"/>
      <c r="AB542" s="38"/>
      <c r="AC542" s="38"/>
      <c r="AD542" s="38"/>
      <c r="AE542" s="38"/>
      <c r="AR542" s="240" t="s">
        <v>405</v>
      </c>
      <c r="AT542" s="240" t="s">
        <v>199</v>
      </c>
      <c r="AU542" s="240" t="s">
        <v>89</v>
      </c>
      <c r="AY542" s="17" t="s">
        <v>196</v>
      </c>
      <c r="BE542" s="241">
        <f>IF(N542="základní",J542,0)</f>
        <v>0</v>
      </c>
      <c r="BF542" s="241">
        <f>IF(N542="snížená",J542,0)</f>
        <v>0</v>
      </c>
      <c r="BG542" s="241">
        <f>IF(N542="zákl. přenesená",J542,0)</f>
        <v>0</v>
      </c>
      <c r="BH542" s="241">
        <f>IF(N542="sníž. přenesená",J542,0)</f>
        <v>0</v>
      </c>
      <c r="BI542" s="241">
        <f>IF(N542="nulová",J542,0)</f>
        <v>0</v>
      </c>
      <c r="BJ542" s="17" t="s">
        <v>87</v>
      </c>
      <c r="BK542" s="241">
        <f>ROUND(I542*H542,2)</f>
        <v>0</v>
      </c>
      <c r="BL542" s="17" t="s">
        <v>405</v>
      </c>
      <c r="BM542" s="240" t="s">
        <v>1068</v>
      </c>
    </row>
    <row r="543" s="2" customFormat="1">
      <c r="A543" s="38"/>
      <c r="B543" s="39"/>
      <c r="C543" s="40"/>
      <c r="D543" s="242" t="s">
        <v>205</v>
      </c>
      <c r="E543" s="40"/>
      <c r="F543" s="243" t="s">
        <v>1069</v>
      </c>
      <c r="G543" s="40"/>
      <c r="H543" s="40"/>
      <c r="I543" s="244"/>
      <c r="J543" s="40"/>
      <c r="K543" s="40"/>
      <c r="L543" s="44"/>
      <c r="M543" s="245"/>
      <c r="N543" s="246"/>
      <c r="O543" s="91"/>
      <c r="P543" s="91"/>
      <c r="Q543" s="91"/>
      <c r="R543" s="91"/>
      <c r="S543" s="91"/>
      <c r="T543" s="92"/>
      <c r="U543" s="38"/>
      <c r="V543" s="38"/>
      <c r="W543" s="38"/>
      <c r="X543" s="38"/>
      <c r="Y543" s="38"/>
      <c r="Z543" s="38"/>
      <c r="AA543" s="38"/>
      <c r="AB543" s="38"/>
      <c r="AC543" s="38"/>
      <c r="AD543" s="38"/>
      <c r="AE543" s="38"/>
      <c r="AT543" s="17" t="s">
        <v>205</v>
      </c>
      <c r="AU543" s="17" t="s">
        <v>89</v>
      </c>
    </row>
    <row r="544" s="12" customFormat="1" ht="22.8" customHeight="1">
      <c r="A544" s="12"/>
      <c r="B544" s="212"/>
      <c r="C544" s="213"/>
      <c r="D544" s="214" t="s">
        <v>79</v>
      </c>
      <c r="E544" s="226" t="s">
        <v>527</v>
      </c>
      <c r="F544" s="226" t="s">
        <v>528</v>
      </c>
      <c r="G544" s="213"/>
      <c r="H544" s="213"/>
      <c r="I544" s="216"/>
      <c r="J544" s="227">
        <f>BK544</f>
        <v>0</v>
      </c>
      <c r="K544" s="213"/>
      <c r="L544" s="218"/>
      <c r="M544" s="219"/>
      <c r="N544" s="220"/>
      <c r="O544" s="220"/>
      <c r="P544" s="221">
        <f>SUM(P545:P682)</f>
        <v>0</v>
      </c>
      <c r="Q544" s="220"/>
      <c r="R544" s="221">
        <f>SUM(R545:R682)</f>
        <v>9.2788508299999997</v>
      </c>
      <c r="S544" s="220"/>
      <c r="T544" s="222">
        <f>SUM(T545:T682)</f>
        <v>0</v>
      </c>
      <c r="U544" s="12"/>
      <c r="V544" s="12"/>
      <c r="W544" s="12"/>
      <c r="X544" s="12"/>
      <c r="Y544" s="12"/>
      <c r="Z544" s="12"/>
      <c r="AA544" s="12"/>
      <c r="AB544" s="12"/>
      <c r="AC544" s="12"/>
      <c r="AD544" s="12"/>
      <c r="AE544" s="12"/>
      <c r="AR544" s="223" t="s">
        <v>89</v>
      </c>
      <c r="AT544" s="224" t="s">
        <v>79</v>
      </c>
      <c r="AU544" s="224" t="s">
        <v>87</v>
      </c>
      <c r="AY544" s="223" t="s">
        <v>196</v>
      </c>
      <c r="BK544" s="225">
        <f>SUM(BK545:BK682)</f>
        <v>0</v>
      </c>
    </row>
    <row r="545" s="2" customFormat="1" ht="33" customHeight="1">
      <c r="A545" s="38"/>
      <c r="B545" s="39"/>
      <c r="C545" s="228" t="s">
        <v>1070</v>
      </c>
      <c r="D545" s="228" t="s">
        <v>199</v>
      </c>
      <c r="E545" s="229" t="s">
        <v>1071</v>
      </c>
      <c r="F545" s="230" t="s">
        <v>1072</v>
      </c>
      <c r="G545" s="231" t="s">
        <v>251</v>
      </c>
      <c r="H545" s="232">
        <v>16.029</v>
      </c>
      <c r="I545" s="233"/>
      <c r="J545" s="234">
        <f>ROUND(I545*H545,2)</f>
        <v>0</v>
      </c>
      <c r="K545" s="235"/>
      <c r="L545" s="44"/>
      <c r="M545" s="236" t="s">
        <v>1</v>
      </c>
      <c r="N545" s="237" t="s">
        <v>45</v>
      </c>
      <c r="O545" s="91"/>
      <c r="P545" s="238">
        <f>O545*H545</f>
        <v>0</v>
      </c>
      <c r="Q545" s="238">
        <v>0.03209</v>
      </c>
      <c r="R545" s="238">
        <f>Q545*H545</f>
        <v>0.51437060999999995</v>
      </c>
      <c r="S545" s="238">
        <v>0</v>
      </c>
      <c r="T545" s="239">
        <f>S545*H545</f>
        <v>0</v>
      </c>
      <c r="U545" s="38"/>
      <c r="V545" s="38"/>
      <c r="W545" s="38"/>
      <c r="X545" s="38"/>
      <c r="Y545" s="38"/>
      <c r="Z545" s="38"/>
      <c r="AA545" s="38"/>
      <c r="AB545" s="38"/>
      <c r="AC545" s="38"/>
      <c r="AD545" s="38"/>
      <c r="AE545" s="38"/>
      <c r="AR545" s="240" t="s">
        <v>405</v>
      </c>
      <c r="AT545" s="240" t="s">
        <v>199</v>
      </c>
      <c r="AU545" s="240" t="s">
        <v>89</v>
      </c>
      <c r="AY545" s="17" t="s">
        <v>196</v>
      </c>
      <c r="BE545" s="241">
        <f>IF(N545="základní",J545,0)</f>
        <v>0</v>
      </c>
      <c r="BF545" s="241">
        <f>IF(N545="snížená",J545,0)</f>
        <v>0</v>
      </c>
      <c r="BG545" s="241">
        <f>IF(N545="zákl. přenesená",J545,0)</f>
        <v>0</v>
      </c>
      <c r="BH545" s="241">
        <f>IF(N545="sníž. přenesená",J545,0)</f>
        <v>0</v>
      </c>
      <c r="BI545" s="241">
        <f>IF(N545="nulová",J545,0)</f>
        <v>0</v>
      </c>
      <c r="BJ545" s="17" t="s">
        <v>87</v>
      </c>
      <c r="BK545" s="241">
        <f>ROUND(I545*H545,2)</f>
        <v>0</v>
      </c>
      <c r="BL545" s="17" t="s">
        <v>405</v>
      </c>
      <c r="BM545" s="240" t="s">
        <v>1073</v>
      </c>
    </row>
    <row r="546" s="2" customFormat="1">
      <c r="A546" s="38"/>
      <c r="B546" s="39"/>
      <c r="C546" s="40"/>
      <c r="D546" s="242" t="s">
        <v>205</v>
      </c>
      <c r="E546" s="40"/>
      <c r="F546" s="243" t="s">
        <v>1074</v>
      </c>
      <c r="G546" s="40"/>
      <c r="H546" s="40"/>
      <c r="I546" s="244"/>
      <c r="J546" s="40"/>
      <c r="K546" s="40"/>
      <c r="L546" s="44"/>
      <c r="M546" s="245"/>
      <c r="N546" s="246"/>
      <c r="O546" s="91"/>
      <c r="P546" s="91"/>
      <c r="Q546" s="91"/>
      <c r="R546" s="91"/>
      <c r="S546" s="91"/>
      <c r="T546" s="92"/>
      <c r="U546" s="38"/>
      <c r="V546" s="38"/>
      <c r="W546" s="38"/>
      <c r="X546" s="38"/>
      <c r="Y546" s="38"/>
      <c r="Z546" s="38"/>
      <c r="AA546" s="38"/>
      <c r="AB546" s="38"/>
      <c r="AC546" s="38"/>
      <c r="AD546" s="38"/>
      <c r="AE546" s="38"/>
      <c r="AT546" s="17" t="s">
        <v>205</v>
      </c>
      <c r="AU546" s="17" t="s">
        <v>89</v>
      </c>
    </row>
    <row r="547" s="13" customFormat="1">
      <c r="A547" s="13"/>
      <c r="B547" s="252"/>
      <c r="C547" s="253"/>
      <c r="D547" s="242" t="s">
        <v>254</v>
      </c>
      <c r="E547" s="254" t="s">
        <v>1</v>
      </c>
      <c r="F547" s="255" t="s">
        <v>1075</v>
      </c>
      <c r="G547" s="253"/>
      <c r="H547" s="256">
        <v>13.029</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254</v>
      </c>
      <c r="AU547" s="262" t="s">
        <v>89</v>
      </c>
      <c r="AV547" s="13" t="s">
        <v>89</v>
      </c>
      <c r="AW547" s="13" t="s">
        <v>35</v>
      </c>
      <c r="AX547" s="13" t="s">
        <v>80</v>
      </c>
      <c r="AY547" s="262" t="s">
        <v>196</v>
      </c>
    </row>
    <row r="548" s="14" customFormat="1">
      <c r="A548" s="14"/>
      <c r="B548" s="263"/>
      <c r="C548" s="264"/>
      <c r="D548" s="242" t="s">
        <v>254</v>
      </c>
      <c r="E548" s="265" t="s">
        <v>1</v>
      </c>
      <c r="F548" s="266" t="s">
        <v>256</v>
      </c>
      <c r="G548" s="264"/>
      <c r="H548" s="267">
        <v>13.029</v>
      </c>
      <c r="I548" s="268"/>
      <c r="J548" s="264"/>
      <c r="K548" s="264"/>
      <c r="L548" s="269"/>
      <c r="M548" s="270"/>
      <c r="N548" s="271"/>
      <c r="O548" s="271"/>
      <c r="P548" s="271"/>
      <c r="Q548" s="271"/>
      <c r="R548" s="271"/>
      <c r="S548" s="271"/>
      <c r="T548" s="272"/>
      <c r="U548" s="14"/>
      <c r="V548" s="14"/>
      <c r="W548" s="14"/>
      <c r="X548" s="14"/>
      <c r="Y548" s="14"/>
      <c r="Z548" s="14"/>
      <c r="AA548" s="14"/>
      <c r="AB548" s="14"/>
      <c r="AC548" s="14"/>
      <c r="AD548" s="14"/>
      <c r="AE548" s="14"/>
      <c r="AT548" s="273" t="s">
        <v>254</v>
      </c>
      <c r="AU548" s="273" t="s">
        <v>89</v>
      </c>
      <c r="AV548" s="14" t="s">
        <v>100</v>
      </c>
      <c r="AW548" s="14" t="s">
        <v>35</v>
      </c>
      <c r="AX548" s="14" t="s">
        <v>80</v>
      </c>
      <c r="AY548" s="273" t="s">
        <v>196</v>
      </c>
    </row>
    <row r="549" s="13" customFormat="1">
      <c r="A549" s="13"/>
      <c r="B549" s="252"/>
      <c r="C549" s="253"/>
      <c r="D549" s="242" t="s">
        <v>254</v>
      </c>
      <c r="E549" s="254" t="s">
        <v>1</v>
      </c>
      <c r="F549" s="255" t="s">
        <v>100</v>
      </c>
      <c r="G549" s="253"/>
      <c r="H549" s="256">
        <v>3</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254</v>
      </c>
      <c r="AU549" s="262" t="s">
        <v>89</v>
      </c>
      <c r="AV549" s="13" t="s">
        <v>89</v>
      </c>
      <c r="AW549" s="13" t="s">
        <v>35</v>
      </c>
      <c r="AX549" s="13" t="s">
        <v>80</v>
      </c>
      <c r="AY549" s="262" t="s">
        <v>196</v>
      </c>
    </row>
    <row r="550" s="14" customFormat="1">
      <c r="A550" s="14"/>
      <c r="B550" s="263"/>
      <c r="C550" s="264"/>
      <c r="D550" s="242" t="s">
        <v>254</v>
      </c>
      <c r="E550" s="265" t="s">
        <v>1</v>
      </c>
      <c r="F550" s="266" t="s">
        <v>475</v>
      </c>
      <c r="G550" s="264"/>
      <c r="H550" s="267">
        <v>3</v>
      </c>
      <c r="I550" s="268"/>
      <c r="J550" s="264"/>
      <c r="K550" s="264"/>
      <c r="L550" s="269"/>
      <c r="M550" s="270"/>
      <c r="N550" s="271"/>
      <c r="O550" s="271"/>
      <c r="P550" s="271"/>
      <c r="Q550" s="271"/>
      <c r="R550" s="271"/>
      <c r="S550" s="271"/>
      <c r="T550" s="272"/>
      <c r="U550" s="14"/>
      <c r="V550" s="14"/>
      <c r="W550" s="14"/>
      <c r="X550" s="14"/>
      <c r="Y550" s="14"/>
      <c r="Z550" s="14"/>
      <c r="AA550" s="14"/>
      <c r="AB550" s="14"/>
      <c r="AC550" s="14"/>
      <c r="AD550" s="14"/>
      <c r="AE550" s="14"/>
      <c r="AT550" s="273" t="s">
        <v>254</v>
      </c>
      <c r="AU550" s="273" t="s">
        <v>89</v>
      </c>
      <c r="AV550" s="14" t="s">
        <v>100</v>
      </c>
      <c r="AW550" s="14" t="s">
        <v>35</v>
      </c>
      <c r="AX550" s="14" t="s">
        <v>80</v>
      </c>
      <c r="AY550" s="273" t="s">
        <v>196</v>
      </c>
    </row>
    <row r="551" s="15" customFormat="1">
      <c r="A551" s="15"/>
      <c r="B551" s="274"/>
      <c r="C551" s="275"/>
      <c r="D551" s="242" t="s">
        <v>254</v>
      </c>
      <c r="E551" s="276" t="s">
        <v>1</v>
      </c>
      <c r="F551" s="277" t="s">
        <v>267</v>
      </c>
      <c r="G551" s="275"/>
      <c r="H551" s="278">
        <v>16.029</v>
      </c>
      <c r="I551" s="279"/>
      <c r="J551" s="275"/>
      <c r="K551" s="275"/>
      <c r="L551" s="280"/>
      <c r="M551" s="281"/>
      <c r="N551" s="282"/>
      <c r="O551" s="282"/>
      <c r="P551" s="282"/>
      <c r="Q551" s="282"/>
      <c r="R551" s="282"/>
      <c r="S551" s="282"/>
      <c r="T551" s="283"/>
      <c r="U551" s="15"/>
      <c r="V551" s="15"/>
      <c r="W551" s="15"/>
      <c r="X551" s="15"/>
      <c r="Y551" s="15"/>
      <c r="Z551" s="15"/>
      <c r="AA551" s="15"/>
      <c r="AB551" s="15"/>
      <c r="AC551" s="15"/>
      <c r="AD551" s="15"/>
      <c r="AE551" s="15"/>
      <c r="AT551" s="284" t="s">
        <v>254</v>
      </c>
      <c r="AU551" s="284" t="s">
        <v>89</v>
      </c>
      <c r="AV551" s="15" t="s">
        <v>113</v>
      </c>
      <c r="AW551" s="15" t="s">
        <v>35</v>
      </c>
      <c r="AX551" s="15" t="s">
        <v>87</v>
      </c>
      <c r="AY551" s="284" t="s">
        <v>196</v>
      </c>
    </row>
    <row r="552" s="2" customFormat="1" ht="21.75" customHeight="1">
      <c r="A552" s="38"/>
      <c r="B552" s="39"/>
      <c r="C552" s="228" t="s">
        <v>1076</v>
      </c>
      <c r="D552" s="228" t="s">
        <v>199</v>
      </c>
      <c r="E552" s="229" t="s">
        <v>1077</v>
      </c>
      <c r="F552" s="230" t="s">
        <v>1078</v>
      </c>
      <c r="G552" s="231" t="s">
        <v>251</v>
      </c>
      <c r="H552" s="232">
        <v>1.034</v>
      </c>
      <c r="I552" s="233"/>
      <c r="J552" s="234">
        <f>ROUND(I552*H552,2)</f>
        <v>0</v>
      </c>
      <c r="K552" s="235"/>
      <c r="L552" s="44"/>
      <c r="M552" s="236" t="s">
        <v>1</v>
      </c>
      <c r="N552" s="237" t="s">
        <v>45</v>
      </c>
      <c r="O552" s="91"/>
      <c r="P552" s="238">
        <f>O552*H552</f>
        <v>0</v>
      </c>
      <c r="Q552" s="238">
        <v>0.050259999999999999</v>
      </c>
      <c r="R552" s="238">
        <f>Q552*H552</f>
        <v>0.051968840000000002</v>
      </c>
      <c r="S552" s="238">
        <v>0</v>
      </c>
      <c r="T552" s="239">
        <f>S552*H552</f>
        <v>0</v>
      </c>
      <c r="U552" s="38"/>
      <c r="V552" s="38"/>
      <c r="W552" s="38"/>
      <c r="X552" s="38"/>
      <c r="Y552" s="38"/>
      <c r="Z552" s="38"/>
      <c r="AA552" s="38"/>
      <c r="AB552" s="38"/>
      <c r="AC552" s="38"/>
      <c r="AD552" s="38"/>
      <c r="AE552" s="38"/>
      <c r="AR552" s="240" t="s">
        <v>405</v>
      </c>
      <c r="AT552" s="240" t="s">
        <v>199</v>
      </c>
      <c r="AU552" s="240" t="s">
        <v>89</v>
      </c>
      <c r="AY552" s="17" t="s">
        <v>196</v>
      </c>
      <c r="BE552" s="241">
        <f>IF(N552="základní",J552,0)</f>
        <v>0</v>
      </c>
      <c r="BF552" s="241">
        <f>IF(N552="snížená",J552,0)</f>
        <v>0</v>
      </c>
      <c r="BG552" s="241">
        <f>IF(N552="zákl. přenesená",J552,0)</f>
        <v>0</v>
      </c>
      <c r="BH552" s="241">
        <f>IF(N552="sníž. přenesená",J552,0)</f>
        <v>0</v>
      </c>
      <c r="BI552" s="241">
        <f>IF(N552="nulová",J552,0)</f>
        <v>0</v>
      </c>
      <c r="BJ552" s="17" t="s">
        <v>87</v>
      </c>
      <c r="BK552" s="241">
        <f>ROUND(I552*H552,2)</f>
        <v>0</v>
      </c>
      <c r="BL552" s="17" t="s">
        <v>405</v>
      </c>
      <c r="BM552" s="240" t="s">
        <v>1079</v>
      </c>
    </row>
    <row r="553" s="2" customFormat="1">
      <c r="A553" s="38"/>
      <c r="B553" s="39"/>
      <c r="C553" s="40"/>
      <c r="D553" s="242" t="s">
        <v>205</v>
      </c>
      <c r="E553" s="40"/>
      <c r="F553" s="243" t="s">
        <v>1080</v>
      </c>
      <c r="G553" s="40"/>
      <c r="H553" s="40"/>
      <c r="I553" s="244"/>
      <c r="J553" s="40"/>
      <c r="K553" s="40"/>
      <c r="L553" s="44"/>
      <c r="M553" s="245"/>
      <c r="N553" s="246"/>
      <c r="O553" s="91"/>
      <c r="P553" s="91"/>
      <c r="Q553" s="91"/>
      <c r="R553" s="91"/>
      <c r="S553" s="91"/>
      <c r="T553" s="92"/>
      <c r="U553" s="38"/>
      <c r="V553" s="38"/>
      <c r="W553" s="38"/>
      <c r="X553" s="38"/>
      <c r="Y553" s="38"/>
      <c r="Z553" s="38"/>
      <c r="AA553" s="38"/>
      <c r="AB553" s="38"/>
      <c r="AC553" s="38"/>
      <c r="AD553" s="38"/>
      <c r="AE553" s="38"/>
      <c r="AT553" s="17" t="s">
        <v>205</v>
      </c>
      <c r="AU553" s="17" t="s">
        <v>89</v>
      </c>
    </row>
    <row r="554" s="13" customFormat="1">
      <c r="A554" s="13"/>
      <c r="B554" s="252"/>
      <c r="C554" s="253"/>
      <c r="D554" s="242" t="s">
        <v>254</v>
      </c>
      <c r="E554" s="254" t="s">
        <v>1</v>
      </c>
      <c r="F554" s="255" t="s">
        <v>1081</v>
      </c>
      <c r="G554" s="253"/>
      <c r="H554" s="256">
        <v>1.034</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254</v>
      </c>
      <c r="AU554" s="262" t="s">
        <v>89</v>
      </c>
      <c r="AV554" s="13" t="s">
        <v>89</v>
      </c>
      <c r="AW554" s="13" t="s">
        <v>35</v>
      </c>
      <c r="AX554" s="13" t="s">
        <v>80</v>
      </c>
      <c r="AY554" s="262" t="s">
        <v>196</v>
      </c>
    </row>
    <row r="555" s="14" customFormat="1">
      <c r="A555" s="14"/>
      <c r="B555" s="263"/>
      <c r="C555" s="264"/>
      <c r="D555" s="242" t="s">
        <v>254</v>
      </c>
      <c r="E555" s="265" t="s">
        <v>1</v>
      </c>
      <c r="F555" s="266" t="s">
        <v>1082</v>
      </c>
      <c r="G555" s="264"/>
      <c r="H555" s="267">
        <v>1.034</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254</v>
      </c>
      <c r="AU555" s="273" t="s">
        <v>89</v>
      </c>
      <c r="AV555" s="14" t="s">
        <v>100</v>
      </c>
      <c r="AW555" s="14" t="s">
        <v>35</v>
      </c>
      <c r="AX555" s="14" t="s">
        <v>80</v>
      </c>
      <c r="AY555" s="273" t="s">
        <v>196</v>
      </c>
    </row>
    <row r="556" s="15" customFormat="1">
      <c r="A556" s="15"/>
      <c r="B556" s="274"/>
      <c r="C556" s="275"/>
      <c r="D556" s="242" t="s">
        <v>254</v>
      </c>
      <c r="E556" s="276" t="s">
        <v>1</v>
      </c>
      <c r="F556" s="277" t="s">
        <v>267</v>
      </c>
      <c r="G556" s="275"/>
      <c r="H556" s="278">
        <v>1.034</v>
      </c>
      <c r="I556" s="279"/>
      <c r="J556" s="275"/>
      <c r="K556" s="275"/>
      <c r="L556" s="280"/>
      <c r="M556" s="281"/>
      <c r="N556" s="282"/>
      <c r="O556" s="282"/>
      <c r="P556" s="282"/>
      <c r="Q556" s="282"/>
      <c r="R556" s="282"/>
      <c r="S556" s="282"/>
      <c r="T556" s="283"/>
      <c r="U556" s="15"/>
      <c r="V556" s="15"/>
      <c r="W556" s="15"/>
      <c r="X556" s="15"/>
      <c r="Y556" s="15"/>
      <c r="Z556" s="15"/>
      <c r="AA556" s="15"/>
      <c r="AB556" s="15"/>
      <c r="AC556" s="15"/>
      <c r="AD556" s="15"/>
      <c r="AE556" s="15"/>
      <c r="AT556" s="284" t="s">
        <v>254</v>
      </c>
      <c r="AU556" s="284" t="s">
        <v>89</v>
      </c>
      <c r="AV556" s="15" t="s">
        <v>113</v>
      </c>
      <c r="AW556" s="15" t="s">
        <v>35</v>
      </c>
      <c r="AX556" s="15" t="s">
        <v>87</v>
      </c>
      <c r="AY556" s="284" t="s">
        <v>196</v>
      </c>
    </row>
    <row r="557" s="2" customFormat="1" ht="21.75" customHeight="1">
      <c r="A557" s="38"/>
      <c r="B557" s="39"/>
      <c r="C557" s="228" t="s">
        <v>1083</v>
      </c>
      <c r="D557" s="228" t="s">
        <v>199</v>
      </c>
      <c r="E557" s="229" t="s">
        <v>1084</v>
      </c>
      <c r="F557" s="230" t="s">
        <v>1085</v>
      </c>
      <c r="G557" s="231" t="s">
        <v>251</v>
      </c>
      <c r="H557" s="232">
        <v>61.073999999999998</v>
      </c>
      <c r="I557" s="233"/>
      <c r="J557" s="234">
        <f>ROUND(I557*H557,2)</f>
        <v>0</v>
      </c>
      <c r="K557" s="235"/>
      <c r="L557" s="44"/>
      <c r="M557" s="236" t="s">
        <v>1</v>
      </c>
      <c r="N557" s="237" t="s">
        <v>45</v>
      </c>
      <c r="O557" s="91"/>
      <c r="P557" s="238">
        <f>O557*H557</f>
        <v>0</v>
      </c>
      <c r="Q557" s="238">
        <v>0.045539999999999997</v>
      </c>
      <c r="R557" s="238">
        <f>Q557*H557</f>
        <v>2.7813099599999997</v>
      </c>
      <c r="S557" s="238">
        <v>0</v>
      </c>
      <c r="T557" s="239">
        <f>S557*H557</f>
        <v>0</v>
      </c>
      <c r="U557" s="38"/>
      <c r="V557" s="38"/>
      <c r="W557" s="38"/>
      <c r="X557" s="38"/>
      <c r="Y557" s="38"/>
      <c r="Z557" s="38"/>
      <c r="AA557" s="38"/>
      <c r="AB557" s="38"/>
      <c r="AC557" s="38"/>
      <c r="AD557" s="38"/>
      <c r="AE557" s="38"/>
      <c r="AR557" s="240" t="s">
        <v>405</v>
      </c>
      <c r="AT557" s="240" t="s">
        <v>199</v>
      </c>
      <c r="AU557" s="240" t="s">
        <v>89</v>
      </c>
      <c r="AY557" s="17" t="s">
        <v>196</v>
      </c>
      <c r="BE557" s="241">
        <f>IF(N557="základní",J557,0)</f>
        <v>0</v>
      </c>
      <c r="BF557" s="241">
        <f>IF(N557="snížená",J557,0)</f>
        <v>0</v>
      </c>
      <c r="BG557" s="241">
        <f>IF(N557="zákl. přenesená",J557,0)</f>
        <v>0</v>
      </c>
      <c r="BH557" s="241">
        <f>IF(N557="sníž. přenesená",J557,0)</f>
        <v>0</v>
      </c>
      <c r="BI557" s="241">
        <f>IF(N557="nulová",J557,0)</f>
        <v>0</v>
      </c>
      <c r="BJ557" s="17" t="s">
        <v>87</v>
      </c>
      <c r="BK557" s="241">
        <f>ROUND(I557*H557,2)</f>
        <v>0</v>
      </c>
      <c r="BL557" s="17" t="s">
        <v>405</v>
      </c>
      <c r="BM557" s="240" t="s">
        <v>1086</v>
      </c>
    </row>
    <row r="558" s="2" customFormat="1">
      <c r="A558" s="38"/>
      <c r="B558" s="39"/>
      <c r="C558" s="40"/>
      <c r="D558" s="242" t="s">
        <v>205</v>
      </c>
      <c r="E558" s="40"/>
      <c r="F558" s="243" t="s">
        <v>1087</v>
      </c>
      <c r="G558" s="40"/>
      <c r="H558" s="40"/>
      <c r="I558" s="244"/>
      <c r="J558" s="40"/>
      <c r="K558" s="40"/>
      <c r="L558" s="44"/>
      <c r="M558" s="245"/>
      <c r="N558" s="246"/>
      <c r="O558" s="91"/>
      <c r="P558" s="91"/>
      <c r="Q558" s="91"/>
      <c r="R558" s="91"/>
      <c r="S558" s="91"/>
      <c r="T558" s="92"/>
      <c r="U558" s="38"/>
      <c r="V558" s="38"/>
      <c r="W558" s="38"/>
      <c r="X558" s="38"/>
      <c r="Y558" s="38"/>
      <c r="Z558" s="38"/>
      <c r="AA558" s="38"/>
      <c r="AB558" s="38"/>
      <c r="AC558" s="38"/>
      <c r="AD558" s="38"/>
      <c r="AE558" s="38"/>
      <c r="AT558" s="17" t="s">
        <v>205</v>
      </c>
      <c r="AU558" s="17" t="s">
        <v>89</v>
      </c>
    </row>
    <row r="559" s="13" customFormat="1">
      <c r="A559" s="13"/>
      <c r="B559" s="252"/>
      <c r="C559" s="253"/>
      <c r="D559" s="242" t="s">
        <v>254</v>
      </c>
      <c r="E559" s="254" t="s">
        <v>1</v>
      </c>
      <c r="F559" s="255" t="s">
        <v>1088</v>
      </c>
      <c r="G559" s="253"/>
      <c r="H559" s="256">
        <v>8.4619999999999997</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254</v>
      </c>
      <c r="AU559" s="262" t="s">
        <v>89</v>
      </c>
      <c r="AV559" s="13" t="s">
        <v>89</v>
      </c>
      <c r="AW559" s="13" t="s">
        <v>35</v>
      </c>
      <c r="AX559" s="13" t="s">
        <v>80</v>
      </c>
      <c r="AY559" s="262" t="s">
        <v>196</v>
      </c>
    </row>
    <row r="560" s="13" customFormat="1">
      <c r="A560" s="13"/>
      <c r="B560" s="252"/>
      <c r="C560" s="253"/>
      <c r="D560" s="242" t="s">
        <v>254</v>
      </c>
      <c r="E560" s="254" t="s">
        <v>1</v>
      </c>
      <c r="F560" s="255" t="s">
        <v>1089</v>
      </c>
      <c r="G560" s="253"/>
      <c r="H560" s="256">
        <v>9.4169999999999998</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254</v>
      </c>
      <c r="AU560" s="262" t="s">
        <v>89</v>
      </c>
      <c r="AV560" s="13" t="s">
        <v>89</v>
      </c>
      <c r="AW560" s="13" t="s">
        <v>35</v>
      </c>
      <c r="AX560" s="13" t="s">
        <v>80</v>
      </c>
      <c r="AY560" s="262" t="s">
        <v>196</v>
      </c>
    </row>
    <row r="561" s="14" customFormat="1">
      <c r="A561" s="14"/>
      <c r="B561" s="263"/>
      <c r="C561" s="264"/>
      <c r="D561" s="242" t="s">
        <v>254</v>
      </c>
      <c r="E561" s="265" t="s">
        <v>1</v>
      </c>
      <c r="F561" s="266" t="s">
        <v>273</v>
      </c>
      <c r="G561" s="264"/>
      <c r="H561" s="267">
        <v>17.878999999999998</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254</v>
      </c>
      <c r="AU561" s="273" t="s">
        <v>89</v>
      </c>
      <c r="AV561" s="14" t="s">
        <v>100</v>
      </c>
      <c r="AW561" s="14" t="s">
        <v>35</v>
      </c>
      <c r="AX561" s="14" t="s">
        <v>80</v>
      </c>
      <c r="AY561" s="273" t="s">
        <v>196</v>
      </c>
    </row>
    <row r="562" s="13" customFormat="1">
      <c r="A562" s="13"/>
      <c r="B562" s="252"/>
      <c r="C562" s="253"/>
      <c r="D562" s="242" t="s">
        <v>254</v>
      </c>
      <c r="E562" s="254" t="s">
        <v>1</v>
      </c>
      <c r="F562" s="255" t="s">
        <v>1090</v>
      </c>
      <c r="G562" s="253"/>
      <c r="H562" s="256">
        <v>17.722999999999999</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254</v>
      </c>
      <c r="AU562" s="262" t="s">
        <v>89</v>
      </c>
      <c r="AV562" s="13" t="s">
        <v>89</v>
      </c>
      <c r="AW562" s="13" t="s">
        <v>35</v>
      </c>
      <c r="AX562" s="13" t="s">
        <v>80</v>
      </c>
      <c r="AY562" s="262" t="s">
        <v>196</v>
      </c>
    </row>
    <row r="563" s="14" customFormat="1">
      <c r="A563" s="14"/>
      <c r="B563" s="263"/>
      <c r="C563" s="264"/>
      <c r="D563" s="242" t="s">
        <v>254</v>
      </c>
      <c r="E563" s="265" t="s">
        <v>1</v>
      </c>
      <c r="F563" s="266" t="s">
        <v>319</v>
      </c>
      <c r="G563" s="264"/>
      <c r="H563" s="267">
        <v>17.722999999999999</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254</v>
      </c>
      <c r="AU563" s="273" t="s">
        <v>89</v>
      </c>
      <c r="AV563" s="14" t="s">
        <v>100</v>
      </c>
      <c r="AW563" s="14" t="s">
        <v>35</v>
      </c>
      <c r="AX563" s="14" t="s">
        <v>80</v>
      </c>
      <c r="AY563" s="273" t="s">
        <v>196</v>
      </c>
    </row>
    <row r="564" s="13" customFormat="1">
      <c r="A564" s="13"/>
      <c r="B564" s="252"/>
      <c r="C564" s="253"/>
      <c r="D564" s="242" t="s">
        <v>254</v>
      </c>
      <c r="E564" s="254" t="s">
        <v>1</v>
      </c>
      <c r="F564" s="255" t="s">
        <v>1091</v>
      </c>
      <c r="G564" s="253"/>
      <c r="H564" s="256">
        <v>9.7100000000000009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254</v>
      </c>
      <c r="AU564" s="262" t="s">
        <v>89</v>
      </c>
      <c r="AV564" s="13" t="s">
        <v>89</v>
      </c>
      <c r="AW564" s="13" t="s">
        <v>35</v>
      </c>
      <c r="AX564" s="13" t="s">
        <v>80</v>
      </c>
      <c r="AY564" s="262" t="s">
        <v>196</v>
      </c>
    </row>
    <row r="565" s="14" customFormat="1">
      <c r="A565" s="14"/>
      <c r="B565" s="263"/>
      <c r="C565" s="264"/>
      <c r="D565" s="242" t="s">
        <v>254</v>
      </c>
      <c r="E565" s="265" t="s">
        <v>1</v>
      </c>
      <c r="F565" s="266" t="s">
        <v>513</v>
      </c>
      <c r="G565" s="264"/>
      <c r="H565" s="267">
        <v>9.7100000000000009</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254</v>
      </c>
      <c r="AU565" s="273" t="s">
        <v>89</v>
      </c>
      <c r="AV565" s="14" t="s">
        <v>100</v>
      </c>
      <c r="AW565" s="14" t="s">
        <v>35</v>
      </c>
      <c r="AX565" s="14" t="s">
        <v>80</v>
      </c>
      <c r="AY565" s="273" t="s">
        <v>196</v>
      </c>
    </row>
    <row r="566" s="13" customFormat="1">
      <c r="A566" s="13"/>
      <c r="B566" s="252"/>
      <c r="C566" s="253"/>
      <c r="D566" s="242" t="s">
        <v>254</v>
      </c>
      <c r="E566" s="254" t="s">
        <v>1</v>
      </c>
      <c r="F566" s="255" t="s">
        <v>1092</v>
      </c>
      <c r="G566" s="253"/>
      <c r="H566" s="256">
        <v>3.7000000000000002</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254</v>
      </c>
      <c r="AU566" s="262" t="s">
        <v>89</v>
      </c>
      <c r="AV566" s="13" t="s">
        <v>89</v>
      </c>
      <c r="AW566" s="13" t="s">
        <v>35</v>
      </c>
      <c r="AX566" s="13" t="s">
        <v>80</v>
      </c>
      <c r="AY566" s="262" t="s">
        <v>196</v>
      </c>
    </row>
    <row r="567" s="13" customFormat="1">
      <c r="A567" s="13"/>
      <c r="B567" s="252"/>
      <c r="C567" s="253"/>
      <c r="D567" s="242" t="s">
        <v>254</v>
      </c>
      <c r="E567" s="254" t="s">
        <v>1</v>
      </c>
      <c r="F567" s="255" t="s">
        <v>1093</v>
      </c>
      <c r="G567" s="253"/>
      <c r="H567" s="256">
        <v>8.3640000000000008</v>
      </c>
      <c r="I567" s="257"/>
      <c r="J567" s="253"/>
      <c r="K567" s="253"/>
      <c r="L567" s="258"/>
      <c r="M567" s="259"/>
      <c r="N567" s="260"/>
      <c r="O567" s="260"/>
      <c r="P567" s="260"/>
      <c r="Q567" s="260"/>
      <c r="R567" s="260"/>
      <c r="S567" s="260"/>
      <c r="T567" s="261"/>
      <c r="U567" s="13"/>
      <c r="V567" s="13"/>
      <c r="W567" s="13"/>
      <c r="X567" s="13"/>
      <c r="Y567" s="13"/>
      <c r="Z567" s="13"/>
      <c r="AA567" s="13"/>
      <c r="AB567" s="13"/>
      <c r="AC567" s="13"/>
      <c r="AD567" s="13"/>
      <c r="AE567" s="13"/>
      <c r="AT567" s="262" t="s">
        <v>254</v>
      </c>
      <c r="AU567" s="262" t="s">
        <v>89</v>
      </c>
      <c r="AV567" s="13" t="s">
        <v>89</v>
      </c>
      <c r="AW567" s="13" t="s">
        <v>35</v>
      </c>
      <c r="AX567" s="13" t="s">
        <v>80</v>
      </c>
      <c r="AY567" s="262" t="s">
        <v>196</v>
      </c>
    </row>
    <row r="568" s="13" customFormat="1">
      <c r="A568" s="13"/>
      <c r="B568" s="252"/>
      <c r="C568" s="253"/>
      <c r="D568" s="242" t="s">
        <v>254</v>
      </c>
      <c r="E568" s="254" t="s">
        <v>1</v>
      </c>
      <c r="F568" s="255" t="s">
        <v>1094</v>
      </c>
      <c r="G568" s="253"/>
      <c r="H568" s="256">
        <v>3.698</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254</v>
      </c>
      <c r="AU568" s="262" t="s">
        <v>89</v>
      </c>
      <c r="AV568" s="13" t="s">
        <v>89</v>
      </c>
      <c r="AW568" s="13" t="s">
        <v>35</v>
      </c>
      <c r="AX568" s="13" t="s">
        <v>80</v>
      </c>
      <c r="AY568" s="262" t="s">
        <v>196</v>
      </c>
    </row>
    <row r="569" s="14" customFormat="1">
      <c r="A569" s="14"/>
      <c r="B569" s="263"/>
      <c r="C569" s="264"/>
      <c r="D569" s="242" t="s">
        <v>254</v>
      </c>
      <c r="E569" s="265" t="s">
        <v>1</v>
      </c>
      <c r="F569" s="266" t="s">
        <v>284</v>
      </c>
      <c r="G569" s="264"/>
      <c r="H569" s="267">
        <v>15.762000000000001</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254</v>
      </c>
      <c r="AU569" s="273" t="s">
        <v>89</v>
      </c>
      <c r="AV569" s="14" t="s">
        <v>100</v>
      </c>
      <c r="AW569" s="14" t="s">
        <v>35</v>
      </c>
      <c r="AX569" s="14" t="s">
        <v>80</v>
      </c>
      <c r="AY569" s="273" t="s">
        <v>196</v>
      </c>
    </row>
    <row r="570" s="15" customFormat="1">
      <c r="A570" s="15"/>
      <c r="B570" s="274"/>
      <c r="C570" s="275"/>
      <c r="D570" s="242" t="s">
        <v>254</v>
      </c>
      <c r="E570" s="276" t="s">
        <v>1</v>
      </c>
      <c r="F570" s="277" t="s">
        <v>267</v>
      </c>
      <c r="G570" s="275"/>
      <c r="H570" s="278">
        <v>61.074000000000005</v>
      </c>
      <c r="I570" s="279"/>
      <c r="J570" s="275"/>
      <c r="K570" s="275"/>
      <c r="L570" s="280"/>
      <c r="M570" s="281"/>
      <c r="N570" s="282"/>
      <c r="O570" s="282"/>
      <c r="P570" s="282"/>
      <c r="Q570" s="282"/>
      <c r="R570" s="282"/>
      <c r="S570" s="282"/>
      <c r="T570" s="283"/>
      <c r="U570" s="15"/>
      <c r="V570" s="15"/>
      <c r="W570" s="15"/>
      <c r="X570" s="15"/>
      <c r="Y570" s="15"/>
      <c r="Z570" s="15"/>
      <c r="AA570" s="15"/>
      <c r="AB570" s="15"/>
      <c r="AC570" s="15"/>
      <c r="AD570" s="15"/>
      <c r="AE570" s="15"/>
      <c r="AT570" s="284" t="s">
        <v>254</v>
      </c>
      <c r="AU570" s="284" t="s">
        <v>89</v>
      </c>
      <c r="AV570" s="15" t="s">
        <v>113</v>
      </c>
      <c r="AW570" s="15" t="s">
        <v>35</v>
      </c>
      <c r="AX570" s="15" t="s">
        <v>87</v>
      </c>
      <c r="AY570" s="284" t="s">
        <v>196</v>
      </c>
    </row>
    <row r="571" s="2" customFormat="1" ht="21.75" customHeight="1">
      <c r="A571" s="38"/>
      <c r="B571" s="39"/>
      <c r="C571" s="228" t="s">
        <v>1095</v>
      </c>
      <c r="D571" s="228" t="s">
        <v>199</v>
      </c>
      <c r="E571" s="229" t="s">
        <v>1096</v>
      </c>
      <c r="F571" s="230" t="s">
        <v>1097</v>
      </c>
      <c r="G571" s="231" t="s">
        <v>251</v>
      </c>
      <c r="H571" s="232">
        <v>72.597999999999999</v>
      </c>
      <c r="I571" s="233"/>
      <c r="J571" s="234">
        <f>ROUND(I571*H571,2)</f>
        <v>0</v>
      </c>
      <c r="K571" s="235"/>
      <c r="L571" s="44"/>
      <c r="M571" s="236" t="s">
        <v>1</v>
      </c>
      <c r="N571" s="237" t="s">
        <v>45</v>
      </c>
      <c r="O571" s="91"/>
      <c r="P571" s="238">
        <f>O571*H571</f>
        <v>0</v>
      </c>
      <c r="Q571" s="238">
        <v>0.043229999999999998</v>
      </c>
      <c r="R571" s="238">
        <f>Q571*H571</f>
        <v>3.1384115399999999</v>
      </c>
      <c r="S571" s="238">
        <v>0</v>
      </c>
      <c r="T571" s="239">
        <f>S571*H571</f>
        <v>0</v>
      </c>
      <c r="U571" s="38"/>
      <c r="V571" s="38"/>
      <c r="W571" s="38"/>
      <c r="X571" s="38"/>
      <c r="Y571" s="38"/>
      <c r="Z571" s="38"/>
      <c r="AA571" s="38"/>
      <c r="AB571" s="38"/>
      <c r="AC571" s="38"/>
      <c r="AD571" s="38"/>
      <c r="AE571" s="38"/>
      <c r="AR571" s="240" t="s">
        <v>405</v>
      </c>
      <c r="AT571" s="240" t="s">
        <v>199</v>
      </c>
      <c r="AU571" s="240" t="s">
        <v>89</v>
      </c>
      <c r="AY571" s="17" t="s">
        <v>196</v>
      </c>
      <c r="BE571" s="241">
        <f>IF(N571="základní",J571,0)</f>
        <v>0</v>
      </c>
      <c r="BF571" s="241">
        <f>IF(N571="snížená",J571,0)</f>
        <v>0</v>
      </c>
      <c r="BG571" s="241">
        <f>IF(N571="zákl. přenesená",J571,0)</f>
        <v>0</v>
      </c>
      <c r="BH571" s="241">
        <f>IF(N571="sníž. přenesená",J571,0)</f>
        <v>0</v>
      </c>
      <c r="BI571" s="241">
        <f>IF(N571="nulová",J571,0)</f>
        <v>0</v>
      </c>
      <c r="BJ571" s="17" t="s">
        <v>87</v>
      </c>
      <c r="BK571" s="241">
        <f>ROUND(I571*H571,2)</f>
        <v>0</v>
      </c>
      <c r="BL571" s="17" t="s">
        <v>405</v>
      </c>
      <c r="BM571" s="240" t="s">
        <v>1098</v>
      </c>
    </row>
    <row r="572" s="2" customFormat="1">
      <c r="A572" s="38"/>
      <c r="B572" s="39"/>
      <c r="C572" s="40"/>
      <c r="D572" s="242" t="s">
        <v>205</v>
      </c>
      <c r="E572" s="40"/>
      <c r="F572" s="243" t="s">
        <v>1099</v>
      </c>
      <c r="G572" s="40"/>
      <c r="H572" s="40"/>
      <c r="I572" s="244"/>
      <c r="J572" s="40"/>
      <c r="K572" s="40"/>
      <c r="L572" s="44"/>
      <c r="M572" s="245"/>
      <c r="N572" s="246"/>
      <c r="O572" s="91"/>
      <c r="P572" s="91"/>
      <c r="Q572" s="91"/>
      <c r="R572" s="91"/>
      <c r="S572" s="91"/>
      <c r="T572" s="92"/>
      <c r="U572" s="38"/>
      <c r="V572" s="38"/>
      <c r="W572" s="38"/>
      <c r="X572" s="38"/>
      <c r="Y572" s="38"/>
      <c r="Z572" s="38"/>
      <c r="AA572" s="38"/>
      <c r="AB572" s="38"/>
      <c r="AC572" s="38"/>
      <c r="AD572" s="38"/>
      <c r="AE572" s="38"/>
      <c r="AT572" s="17" t="s">
        <v>205</v>
      </c>
      <c r="AU572" s="17" t="s">
        <v>89</v>
      </c>
    </row>
    <row r="573" s="13" customFormat="1">
      <c r="A573" s="13"/>
      <c r="B573" s="252"/>
      <c r="C573" s="253"/>
      <c r="D573" s="242" t="s">
        <v>254</v>
      </c>
      <c r="E573" s="254" t="s">
        <v>1</v>
      </c>
      <c r="F573" s="255" t="s">
        <v>1100</v>
      </c>
      <c r="G573" s="253"/>
      <c r="H573" s="256">
        <v>10.965</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254</v>
      </c>
      <c r="AU573" s="262" t="s">
        <v>89</v>
      </c>
      <c r="AV573" s="13" t="s">
        <v>89</v>
      </c>
      <c r="AW573" s="13" t="s">
        <v>35</v>
      </c>
      <c r="AX573" s="13" t="s">
        <v>80</v>
      </c>
      <c r="AY573" s="262" t="s">
        <v>196</v>
      </c>
    </row>
    <row r="574" s="14" customFormat="1">
      <c r="A574" s="14"/>
      <c r="B574" s="263"/>
      <c r="C574" s="264"/>
      <c r="D574" s="242" t="s">
        <v>254</v>
      </c>
      <c r="E574" s="265" t="s">
        <v>1</v>
      </c>
      <c r="F574" s="266" t="s">
        <v>1101</v>
      </c>
      <c r="G574" s="264"/>
      <c r="H574" s="267">
        <v>10.965</v>
      </c>
      <c r="I574" s="268"/>
      <c r="J574" s="264"/>
      <c r="K574" s="264"/>
      <c r="L574" s="269"/>
      <c r="M574" s="270"/>
      <c r="N574" s="271"/>
      <c r="O574" s="271"/>
      <c r="P574" s="271"/>
      <c r="Q574" s="271"/>
      <c r="R574" s="271"/>
      <c r="S574" s="271"/>
      <c r="T574" s="272"/>
      <c r="U574" s="14"/>
      <c r="V574" s="14"/>
      <c r="W574" s="14"/>
      <c r="X574" s="14"/>
      <c r="Y574" s="14"/>
      <c r="Z574" s="14"/>
      <c r="AA574" s="14"/>
      <c r="AB574" s="14"/>
      <c r="AC574" s="14"/>
      <c r="AD574" s="14"/>
      <c r="AE574" s="14"/>
      <c r="AT574" s="273" t="s">
        <v>254</v>
      </c>
      <c r="AU574" s="273" t="s">
        <v>89</v>
      </c>
      <c r="AV574" s="14" t="s">
        <v>100</v>
      </c>
      <c r="AW574" s="14" t="s">
        <v>35</v>
      </c>
      <c r="AX574" s="14" t="s">
        <v>80</v>
      </c>
      <c r="AY574" s="273" t="s">
        <v>196</v>
      </c>
    </row>
    <row r="575" s="13" customFormat="1">
      <c r="A575" s="13"/>
      <c r="B575" s="252"/>
      <c r="C575" s="253"/>
      <c r="D575" s="242" t="s">
        <v>254</v>
      </c>
      <c r="E575" s="254" t="s">
        <v>1</v>
      </c>
      <c r="F575" s="255" t="s">
        <v>1102</v>
      </c>
      <c r="G575" s="253"/>
      <c r="H575" s="256">
        <v>37.148000000000003</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254</v>
      </c>
      <c r="AU575" s="262" t="s">
        <v>89</v>
      </c>
      <c r="AV575" s="13" t="s">
        <v>89</v>
      </c>
      <c r="AW575" s="13" t="s">
        <v>35</v>
      </c>
      <c r="AX575" s="13" t="s">
        <v>80</v>
      </c>
      <c r="AY575" s="262" t="s">
        <v>196</v>
      </c>
    </row>
    <row r="576" s="14" customFormat="1">
      <c r="A576" s="14"/>
      <c r="B576" s="263"/>
      <c r="C576" s="264"/>
      <c r="D576" s="242" t="s">
        <v>254</v>
      </c>
      <c r="E576" s="265" t="s">
        <v>1</v>
      </c>
      <c r="F576" s="266" t="s">
        <v>319</v>
      </c>
      <c r="G576" s="264"/>
      <c r="H576" s="267">
        <v>37.148000000000003</v>
      </c>
      <c r="I576" s="268"/>
      <c r="J576" s="264"/>
      <c r="K576" s="264"/>
      <c r="L576" s="269"/>
      <c r="M576" s="270"/>
      <c r="N576" s="271"/>
      <c r="O576" s="271"/>
      <c r="P576" s="271"/>
      <c r="Q576" s="271"/>
      <c r="R576" s="271"/>
      <c r="S576" s="271"/>
      <c r="T576" s="272"/>
      <c r="U576" s="14"/>
      <c r="V576" s="14"/>
      <c r="W576" s="14"/>
      <c r="X576" s="14"/>
      <c r="Y576" s="14"/>
      <c r="Z576" s="14"/>
      <c r="AA576" s="14"/>
      <c r="AB576" s="14"/>
      <c r="AC576" s="14"/>
      <c r="AD576" s="14"/>
      <c r="AE576" s="14"/>
      <c r="AT576" s="273" t="s">
        <v>254</v>
      </c>
      <c r="AU576" s="273" t="s">
        <v>89</v>
      </c>
      <c r="AV576" s="14" t="s">
        <v>100</v>
      </c>
      <c r="AW576" s="14" t="s">
        <v>35</v>
      </c>
      <c r="AX576" s="14" t="s">
        <v>80</v>
      </c>
      <c r="AY576" s="273" t="s">
        <v>196</v>
      </c>
    </row>
    <row r="577" s="13" customFormat="1">
      <c r="A577" s="13"/>
      <c r="B577" s="252"/>
      <c r="C577" s="253"/>
      <c r="D577" s="242" t="s">
        <v>254</v>
      </c>
      <c r="E577" s="254" t="s">
        <v>1</v>
      </c>
      <c r="F577" s="255" t="s">
        <v>1103</v>
      </c>
      <c r="G577" s="253"/>
      <c r="H577" s="256">
        <v>8.3599999999999994</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254</v>
      </c>
      <c r="AU577" s="262" t="s">
        <v>89</v>
      </c>
      <c r="AV577" s="13" t="s">
        <v>89</v>
      </c>
      <c r="AW577" s="13" t="s">
        <v>35</v>
      </c>
      <c r="AX577" s="13" t="s">
        <v>80</v>
      </c>
      <c r="AY577" s="262" t="s">
        <v>196</v>
      </c>
    </row>
    <row r="578" s="14" customFormat="1">
      <c r="A578" s="14"/>
      <c r="B578" s="263"/>
      <c r="C578" s="264"/>
      <c r="D578" s="242" t="s">
        <v>254</v>
      </c>
      <c r="E578" s="265" t="s">
        <v>1</v>
      </c>
      <c r="F578" s="266" t="s">
        <v>262</v>
      </c>
      <c r="G578" s="264"/>
      <c r="H578" s="267">
        <v>8.3599999999999994</v>
      </c>
      <c r="I578" s="268"/>
      <c r="J578" s="264"/>
      <c r="K578" s="264"/>
      <c r="L578" s="269"/>
      <c r="M578" s="270"/>
      <c r="N578" s="271"/>
      <c r="O578" s="271"/>
      <c r="P578" s="271"/>
      <c r="Q578" s="271"/>
      <c r="R578" s="271"/>
      <c r="S578" s="271"/>
      <c r="T578" s="272"/>
      <c r="U578" s="14"/>
      <c r="V578" s="14"/>
      <c r="W578" s="14"/>
      <c r="X578" s="14"/>
      <c r="Y578" s="14"/>
      <c r="Z578" s="14"/>
      <c r="AA578" s="14"/>
      <c r="AB578" s="14"/>
      <c r="AC578" s="14"/>
      <c r="AD578" s="14"/>
      <c r="AE578" s="14"/>
      <c r="AT578" s="273" t="s">
        <v>254</v>
      </c>
      <c r="AU578" s="273" t="s">
        <v>89</v>
      </c>
      <c r="AV578" s="14" t="s">
        <v>100</v>
      </c>
      <c r="AW578" s="14" t="s">
        <v>35</v>
      </c>
      <c r="AX578" s="14" t="s">
        <v>80</v>
      </c>
      <c r="AY578" s="273" t="s">
        <v>196</v>
      </c>
    </row>
    <row r="579" s="13" customFormat="1">
      <c r="A579" s="13"/>
      <c r="B579" s="252"/>
      <c r="C579" s="253"/>
      <c r="D579" s="242" t="s">
        <v>254</v>
      </c>
      <c r="E579" s="254" t="s">
        <v>1</v>
      </c>
      <c r="F579" s="255" t="s">
        <v>1104</v>
      </c>
      <c r="G579" s="253"/>
      <c r="H579" s="256">
        <v>11.025</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254</v>
      </c>
      <c r="AU579" s="262" t="s">
        <v>89</v>
      </c>
      <c r="AV579" s="13" t="s">
        <v>89</v>
      </c>
      <c r="AW579" s="13" t="s">
        <v>35</v>
      </c>
      <c r="AX579" s="13" t="s">
        <v>80</v>
      </c>
      <c r="AY579" s="262" t="s">
        <v>196</v>
      </c>
    </row>
    <row r="580" s="13" customFormat="1">
      <c r="A580" s="13"/>
      <c r="B580" s="252"/>
      <c r="C580" s="253"/>
      <c r="D580" s="242" t="s">
        <v>254</v>
      </c>
      <c r="E580" s="254" t="s">
        <v>1</v>
      </c>
      <c r="F580" s="255" t="s">
        <v>1105</v>
      </c>
      <c r="G580" s="253"/>
      <c r="H580" s="256">
        <v>5.0999999999999996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254</v>
      </c>
      <c r="AU580" s="262" t="s">
        <v>89</v>
      </c>
      <c r="AV580" s="13" t="s">
        <v>89</v>
      </c>
      <c r="AW580" s="13" t="s">
        <v>35</v>
      </c>
      <c r="AX580" s="13" t="s">
        <v>80</v>
      </c>
      <c r="AY580" s="262" t="s">
        <v>196</v>
      </c>
    </row>
    <row r="581" s="14" customFormat="1">
      <c r="A581" s="14"/>
      <c r="B581" s="263"/>
      <c r="C581" s="264"/>
      <c r="D581" s="242" t="s">
        <v>254</v>
      </c>
      <c r="E581" s="265" t="s">
        <v>1</v>
      </c>
      <c r="F581" s="266" t="s">
        <v>1106</v>
      </c>
      <c r="G581" s="264"/>
      <c r="H581" s="267">
        <v>16.125</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254</v>
      </c>
      <c r="AU581" s="273" t="s">
        <v>89</v>
      </c>
      <c r="AV581" s="14" t="s">
        <v>100</v>
      </c>
      <c r="AW581" s="14" t="s">
        <v>35</v>
      </c>
      <c r="AX581" s="14" t="s">
        <v>80</v>
      </c>
      <c r="AY581" s="273" t="s">
        <v>196</v>
      </c>
    </row>
    <row r="582" s="15" customFormat="1">
      <c r="A582" s="15"/>
      <c r="B582" s="274"/>
      <c r="C582" s="275"/>
      <c r="D582" s="242" t="s">
        <v>254</v>
      </c>
      <c r="E582" s="276" t="s">
        <v>1</v>
      </c>
      <c r="F582" s="277" t="s">
        <v>267</v>
      </c>
      <c r="G582" s="275"/>
      <c r="H582" s="278">
        <v>72.597999999999999</v>
      </c>
      <c r="I582" s="279"/>
      <c r="J582" s="275"/>
      <c r="K582" s="275"/>
      <c r="L582" s="280"/>
      <c r="M582" s="281"/>
      <c r="N582" s="282"/>
      <c r="O582" s="282"/>
      <c r="P582" s="282"/>
      <c r="Q582" s="282"/>
      <c r="R582" s="282"/>
      <c r="S582" s="282"/>
      <c r="T582" s="283"/>
      <c r="U582" s="15"/>
      <c r="V582" s="15"/>
      <c r="W582" s="15"/>
      <c r="X582" s="15"/>
      <c r="Y582" s="15"/>
      <c r="Z582" s="15"/>
      <c r="AA582" s="15"/>
      <c r="AB582" s="15"/>
      <c r="AC582" s="15"/>
      <c r="AD582" s="15"/>
      <c r="AE582" s="15"/>
      <c r="AT582" s="284" t="s">
        <v>254</v>
      </c>
      <c r="AU582" s="284" t="s">
        <v>89</v>
      </c>
      <c r="AV582" s="15" t="s">
        <v>113</v>
      </c>
      <c r="AW582" s="15" t="s">
        <v>35</v>
      </c>
      <c r="AX582" s="15" t="s">
        <v>87</v>
      </c>
      <c r="AY582" s="284" t="s">
        <v>196</v>
      </c>
    </row>
    <row r="583" s="2" customFormat="1" ht="21.75" customHeight="1">
      <c r="A583" s="38"/>
      <c r="B583" s="39"/>
      <c r="C583" s="228" t="s">
        <v>1107</v>
      </c>
      <c r="D583" s="228" t="s">
        <v>199</v>
      </c>
      <c r="E583" s="229" t="s">
        <v>1108</v>
      </c>
      <c r="F583" s="230" t="s">
        <v>1109</v>
      </c>
      <c r="G583" s="231" t="s">
        <v>251</v>
      </c>
      <c r="H583" s="232">
        <v>13.299</v>
      </c>
      <c r="I583" s="233"/>
      <c r="J583" s="234">
        <f>ROUND(I583*H583,2)</f>
        <v>0</v>
      </c>
      <c r="K583" s="235"/>
      <c r="L583" s="44"/>
      <c r="M583" s="236" t="s">
        <v>1</v>
      </c>
      <c r="N583" s="237" t="s">
        <v>45</v>
      </c>
      <c r="O583" s="91"/>
      <c r="P583" s="238">
        <f>O583*H583</f>
        <v>0</v>
      </c>
      <c r="Q583" s="238">
        <v>0.046960000000000002</v>
      </c>
      <c r="R583" s="238">
        <f>Q583*H583</f>
        <v>0.62452103999999997</v>
      </c>
      <c r="S583" s="238">
        <v>0</v>
      </c>
      <c r="T583" s="239">
        <f>S583*H583</f>
        <v>0</v>
      </c>
      <c r="U583" s="38"/>
      <c r="V583" s="38"/>
      <c r="W583" s="38"/>
      <c r="X583" s="38"/>
      <c r="Y583" s="38"/>
      <c r="Z583" s="38"/>
      <c r="AA583" s="38"/>
      <c r="AB583" s="38"/>
      <c r="AC583" s="38"/>
      <c r="AD583" s="38"/>
      <c r="AE583" s="38"/>
      <c r="AR583" s="240" t="s">
        <v>405</v>
      </c>
      <c r="AT583" s="240" t="s">
        <v>199</v>
      </c>
      <c r="AU583" s="240" t="s">
        <v>89</v>
      </c>
      <c r="AY583" s="17" t="s">
        <v>196</v>
      </c>
      <c r="BE583" s="241">
        <f>IF(N583="základní",J583,0)</f>
        <v>0</v>
      </c>
      <c r="BF583" s="241">
        <f>IF(N583="snížená",J583,0)</f>
        <v>0</v>
      </c>
      <c r="BG583" s="241">
        <f>IF(N583="zákl. přenesená",J583,0)</f>
        <v>0</v>
      </c>
      <c r="BH583" s="241">
        <f>IF(N583="sníž. přenesená",J583,0)</f>
        <v>0</v>
      </c>
      <c r="BI583" s="241">
        <f>IF(N583="nulová",J583,0)</f>
        <v>0</v>
      </c>
      <c r="BJ583" s="17" t="s">
        <v>87</v>
      </c>
      <c r="BK583" s="241">
        <f>ROUND(I583*H583,2)</f>
        <v>0</v>
      </c>
      <c r="BL583" s="17" t="s">
        <v>405</v>
      </c>
      <c r="BM583" s="240" t="s">
        <v>1110</v>
      </c>
    </row>
    <row r="584" s="2" customFormat="1">
      <c r="A584" s="38"/>
      <c r="B584" s="39"/>
      <c r="C584" s="40"/>
      <c r="D584" s="242" t="s">
        <v>205</v>
      </c>
      <c r="E584" s="40"/>
      <c r="F584" s="243" t="s">
        <v>1111</v>
      </c>
      <c r="G584" s="40"/>
      <c r="H584" s="40"/>
      <c r="I584" s="244"/>
      <c r="J584" s="40"/>
      <c r="K584" s="40"/>
      <c r="L584" s="44"/>
      <c r="M584" s="245"/>
      <c r="N584" s="246"/>
      <c r="O584" s="91"/>
      <c r="P584" s="91"/>
      <c r="Q584" s="91"/>
      <c r="R584" s="91"/>
      <c r="S584" s="91"/>
      <c r="T584" s="92"/>
      <c r="U584" s="38"/>
      <c r="V584" s="38"/>
      <c r="W584" s="38"/>
      <c r="X584" s="38"/>
      <c r="Y584" s="38"/>
      <c r="Z584" s="38"/>
      <c r="AA584" s="38"/>
      <c r="AB584" s="38"/>
      <c r="AC584" s="38"/>
      <c r="AD584" s="38"/>
      <c r="AE584" s="38"/>
      <c r="AT584" s="17" t="s">
        <v>205</v>
      </c>
      <c r="AU584" s="17" t="s">
        <v>89</v>
      </c>
    </row>
    <row r="585" s="13" customFormat="1">
      <c r="A585" s="13"/>
      <c r="B585" s="252"/>
      <c r="C585" s="253"/>
      <c r="D585" s="242" t="s">
        <v>254</v>
      </c>
      <c r="E585" s="254" t="s">
        <v>1</v>
      </c>
      <c r="F585" s="255" t="s">
        <v>1112</v>
      </c>
      <c r="G585" s="253"/>
      <c r="H585" s="256">
        <v>3.3540000000000001</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254</v>
      </c>
      <c r="AU585" s="262" t="s">
        <v>89</v>
      </c>
      <c r="AV585" s="13" t="s">
        <v>89</v>
      </c>
      <c r="AW585" s="13" t="s">
        <v>35</v>
      </c>
      <c r="AX585" s="13" t="s">
        <v>80</v>
      </c>
      <c r="AY585" s="262" t="s">
        <v>196</v>
      </c>
    </row>
    <row r="586" s="14" customFormat="1">
      <c r="A586" s="14"/>
      <c r="B586" s="263"/>
      <c r="C586" s="264"/>
      <c r="D586" s="242" t="s">
        <v>254</v>
      </c>
      <c r="E586" s="265" t="s">
        <v>1</v>
      </c>
      <c r="F586" s="266" t="s">
        <v>1101</v>
      </c>
      <c r="G586" s="264"/>
      <c r="H586" s="267">
        <v>3.3540000000000001</v>
      </c>
      <c r="I586" s="268"/>
      <c r="J586" s="264"/>
      <c r="K586" s="264"/>
      <c r="L586" s="269"/>
      <c r="M586" s="270"/>
      <c r="N586" s="271"/>
      <c r="O586" s="271"/>
      <c r="P586" s="271"/>
      <c r="Q586" s="271"/>
      <c r="R586" s="271"/>
      <c r="S586" s="271"/>
      <c r="T586" s="272"/>
      <c r="U586" s="14"/>
      <c r="V586" s="14"/>
      <c r="W586" s="14"/>
      <c r="X586" s="14"/>
      <c r="Y586" s="14"/>
      <c r="Z586" s="14"/>
      <c r="AA586" s="14"/>
      <c r="AB586" s="14"/>
      <c r="AC586" s="14"/>
      <c r="AD586" s="14"/>
      <c r="AE586" s="14"/>
      <c r="AT586" s="273" t="s">
        <v>254</v>
      </c>
      <c r="AU586" s="273" t="s">
        <v>89</v>
      </c>
      <c r="AV586" s="14" t="s">
        <v>100</v>
      </c>
      <c r="AW586" s="14" t="s">
        <v>35</v>
      </c>
      <c r="AX586" s="14" t="s">
        <v>80</v>
      </c>
      <c r="AY586" s="273" t="s">
        <v>196</v>
      </c>
    </row>
    <row r="587" s="13" customFormat="1">
      <c r="A587" s="13"/>
      <c r="B587" s="252"/>
      <c r="C587" s="253"/>
      <c r="D587" s="242" t="s">
        <v>254</v>
      </c>
      <c r="E587" s="254" t="s">
        <v>1</v>
      </c>
      <c r="F587" s="255" t="s">
        <v>1113</v>
      </c>
      <c r="G587" s="253"/>
      <c r="H587" s="256">
        <v>3.3149999999999999</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254</v>
      </c>
      <c r="AU587" s="262" t="s">
        <v>89</v>
      </c>
      <c r="AV587" s="13" t="s">
        <v>89</v>
      </c>
      <c r="AW587" s="13" t="s">
        <v>35</v>
      </c>
      <c r="AX587" s="13" t="s">
        <v>80</v>
      </c>
      <c r="AY587" s="262" t="s">
        <v>196</v>
      </c>
    </row>
    <row r="588" s="14" customFormat="1">
      <c r="A588" s="14"/>
      <c r="B588" s="263"/>
      <c r="C588" s="264"/>
      <c r="D588" s="242" t="s">
        <v>254</v>
      </c>
      <c r="E588" s="265" t="s">
        <v>1</v>
      </c>
      <c r="F588" s="266" t="s">
        <v>319</v>
      </c>
      <c r="G588" s="264"/>
      <c r="H588" s="267">
        <v>3.3149999999999999</v>
      </c>
      <c r="I588" s="268"/>
      <c r="J588" s="264"/>
      <c r="K588" s="264"/>
      <c r="L588" s="269"/>
      <c r="M588" s="270"/>
      <c r="N588" s="271"/>
      <c r="O588" s="271"/>
      <c r="P588" s="271"/>
      <c r="Q588" s="271"/>
      <c r="R588" s="271"/>
      <c r="S588" s="271"/>
      <c r="T588" s="272"/>
      <c r="U588" s="14"/>
      <c r="V588" s="14"/>
      <c r="W588" s="14"/>
      <c r="X588" s="14"/>
      <c r="Y588" s="14"/>
      <c r="Z588" s="14"/>
      <c r="AA588" s="14"/>
      <c r="AB588" s="14"/>
      <c r="AC588" s="14"/>
      <c r="AD588" s="14"/>
      <c r="AE588" s="14"/>
      <c r="AT588" s="273" t="s">
        <v>254</v>
      </c>
      <c r="AU588" s="273" t="s">
        <v>89</v>
      </c>
      <c r="AV588" s="14" t="s">
        <v>100</v>
      </c>
      <c r="AW588" s="14" t="s">
        <v>35</v>
      </c>
      <c r="AX588" s="14" t="s">
        <v>80</v>
      </c>
      <c r="AY588" s="273" t="s">
        <v>196</v>
      </c>
    </row>
    <row r="589" s="13" customFormat="1">
      <c r="A589" s="13"/>
      <c r="B589" s="252"/>
      <c r="C589" s="253"/>
      <c r="D589" s="242" t="s">
        <v>254</v>
      </c>
      <c r="E589" s="254" t="s">
        <v>1</v>
      </c>
      <c r="F589" s="255" t="s">
        <v>1113</v>
      </c>
      <c r="G589" s="253"/>
      <c r="H589" s="256">
        <v>3.3149999999999999</v>
      </c>
      <c r="I589" s="257"/>
      <c r="J589" s="253"/>
      <c r="K589" s="253"/>
      <c r="L589" s="258"/>
      <c r="M589" s="259"/>
      <c r="N589" s="260"/>
      <c r="O589" s="260"/>
      <c r="P589" s="260"/>
      <c r="Q589" s="260"/>
      <c r="R589" s="260"/>
      <c r="S589" s="260"/>
      <c r="T589" s="261"/>
      <c r="U589" s="13"/>
      <c r="V589" s="13"/>
      <c r="W589" s="13"/>
      <c r="X589" s="13"/>
      <c r="Y589" s="13"/>
      <c r="Z589" s="13"/>
      <c r="AA589" s="13"/>
      <c r="AB589" s="13"/>
      <c r="AC589" s="13"/>
      <c r="AD589" s="13"/>
      <c r="AE589" s="13"/>
      <c r="AT589" s="262" t="s">
        <v>254</v>
      </c>
      <c r="AU589" s="262" t="s">
        <v>89</v>
      </c>
      <c r="AV589" s="13" t="s">
        <v>89</v>
      </c>
      <c r="AW589" s="13" t="s">
        <v>35</v>
      </c>
      <c r="AX589" s="13" t="s">
        <v>80</v>
      </c>
      <c r="AY589" s="262" t="s">
        <v>196</v>
      </c>
    </row>
    <row r="590" s="14" customFormat="1">
      <c r="A590" s="14"/>
      <c r="B590" s="263"/>
      <c r="C590" s="264"/>
      <c r="D590" s="242" t="s">
        <v>254</v>
      </c>
      <c r="E590" s="265" t="s">
        <v>1</v>
      </c>
      <c r="F590" s="266" t="s">
        <v>513</v>
      </c>
      <c r="G590" s="264"/>
      <c r="H590" s="267">
        <v>3.3149999999999999</v>
      </c>
      <c r="I590" s="268"/>
      <c r="J590" s="264"/>
      <c r="K590" s="264"/>
      <c r="L590" s="269"/>
      <c r="M590" s="270"/>
      <c r="N590" s="271"/>
      <c r="O590" s="271"/>
      <c r="P590" s="271"/>
      <c r="Q590" s="271"/>
      <c r="R590" s="271"/>
      <c r="S590" s="271"/>
      <c r="T590" s="272"/>
      <c r="U590" s="14"/>
      <c r="V590" s="14"/>
      <c r="W590" s="14"/>
      <c r="X590" s="14"/>
      <c r="Y590" s="14"/>
      <c r="Z590" s="14"/>
      <c r="AA590" s="14"/>
      <c r="AB590" s="14"/>
      <c r="AC590" s="14"/>
      <c r="AD590" s="14"/>
      <c r="AE590" s="14"/>
      <c r="AT590" s="273" t="s">
        <v>254</v>
      </c>
      <c r="AU590" s="273" t="s">
        <v>89</v>
      </c>
      <c r="AV590" s="14" t="s">
        <v>100</v>
      </c>
      <c r="AW590" s="14" t="s">
        <v>35</v>
      </c>
      <c r="AX590" s="14" t="s">
        <v>80</v>
      </c>
      <c r="AY590" s="273" t="s">
        <v>196</v>
      </c>
    </row>
    <row r="591" s="13" customFormat="1">
      <c r="A591" s="13"/>
      <c r="B591" s="252"/>
      <c r="C591" s="253"/>
      <c r="D591" s="242" t="s">
        <v>254</v>
      </c>
      <c r="E591" s="254" t="s">
        <v>1</v>
      </c>
      <c r="F591" s="255" t="s">
        <v>1113</v>
      </c>
      <c r="G591" s="253"/>
      <c r="H591" s="256">
        <v>3.3149999999999999</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254</v>
      </c>
      <c r="AU591" s="262" t="s">
        <v>89</v>
      </c>
      <c r="AV591" s="13" t="s">
        <v>89</v>
      </c>
      <c r="AW591" s="13" t="s">
        <v>35</v>
      </c>
      <c r="AX591" s="13" t="s">
        <v>80</v>
      </c>
      <c r="AY591" s="262" t="s">
        <v>196</v>
      </c>
    </row>
    <row r="592" s="14" customFormat="1">
      <c r="A592" s="14"/>
      <c r="B592" s="263"/>
      <c r="C592" s="264"/>
      <c r="D592" s="242" t="s">
        <v>254</v>
      </c>
      <c r="E592" s="265" t="s">
        <v>1</v>
      </c>
      <c r="F592" s="266" t="s">
        <v>284</v>
      </c>
      <c r="G592" s="264"/>
      <c r="H592" s="267">
        <v>3.3149999999999999</v>
      </c>
      <c r="I592" s="268"/>
      <c r="J592" s="264"/>
      <c r="K592" s="264"/>
      <c r="L592" s="269"/>
      <c r="M592" s="270"/>
      <c r="N592" s="271"/>
      <c r="O592" s="271"/>
      <c r="P592" s="271"/>
      <c r="Q592" s="271"/>
      <c r="R592" s="271"/>
      <c r="S592" s="271"/>
      <c r="T592" s="272"/>
      <c r="U592" s="14"/>
      <c r="V592" s="14"/>
      <c r="W592" s="14"/>
      <c r="X592" s="14"/>
      <c r="Y592" s="14"/>
      <c r="Z592" s="14"/>
      <c r="AA592" s="14"/>
      <c r="AB592" s="14"/>
      <c r="AC592" s="14"/>
      <c r="AD592" s="14"/>
      <c r="AE592" s="14"/>
      <c r="AT592" s="273" t="s">
        <v>254</v>
      </c>
      <c r="AU592" s="273" t="s">
        <v>89</v>
      </c>
      <c r="AV592" s="14" t="s">
        <v>100</v>
      </c>
      <c r="AW592" s="14" t="s">
        <v>35</v>
      </c>
      <c r="AX592" s="14" t="s">
        <v>80</v>
      </c>
      <c r="AY592" s="273" t="s">
        <v>196</v>
      </c>
    </row>
    <row r="593" s="15" customFormat="1">
      <c r="A593" s="15"/>
      <c r="B593" s="274"/>
      <c r="C593" s="275"/>
      <c r="D593" s="242" t="s">
        <v>254</v>
      </c>
      <c r="E593" s="276" t="s">
        <v>1</v>
      </c>
      <c r="F593" s="277" t="s">
        <v>267</v>
      </c>
      <c r="G593" s="275"/>
      <c r="H593" s="278">
        <v>13.299</v>
      </c>
      <c r="I593" s="279"/>
      <c r="J593" s="275"/>
      <c r="K593" s="275"/>
      <c r="L593" s="280"/>
      <c r="M593" s="281"/>
      <c r="N593" s="282"/>
      <c r="O593" s="282"/>
      <c r="P593" s="282"/>
      <c r="Q593" s="282"/>
      <c r="R593" s="282"/>
      <c r="S593" s="282"/>
      <c r="T593" s="283"/>
      <c r="U593" s="15"/>
      <c r="V593" s="15"/>
      <c r="W593" s="15"/>
      <c r="X593" s="15"/>
      <c r="Y593" s="15"/>
      <c r="Z593" s="15"/>
      <c r="AA593" s="15"/>
      <c r="AB593" s="15"/>
      <c r="AC593" s="15"/>
      <c r="AD593" s="15"/>
      <c r="AE593" s="15"/>
      <c r="AT593" s="284" t="s">
        <v>254</v>
      </c>
      <c r="AU593" s="284" t="s">
        <v>89</v>
      </c>
      <c r="AV593" s="15" t="s">
        <v>113</v>
      </c>
      <c r="AW593" s="15" t="s">
        <v>35</v>
      </c>
      <c r="AX593" s="15" t="s">
        <v>87</v>
      </c>
      <c r="AY593" s="284" t="s">
        <v>196</v>
      </c>
    </row>
    <row r="594" s="2" customFormat="1" ht="21.75" customHeight="1">
      <c r="A594" s="38"/>
      <c r="B594" s="39"/>
      <c r="C594" s="228" t="s">
        <v>1114</v>
      </c>
      <c r="D594" s="228" t="s">
        <v>199</v>
      </c>
      <c r="E594" s="229" t="s">
        <v>1115</v>
      </c>
      <c r="F594" s="230" t="s">
        <v>1116</v>
      </c>
      <c r="G594" s="231" t="s">
        <v>251</v>
      </c>
      <c r="H594" s="232">
        <v>54.289999999999999</v>
      </c>
      <c r="I594" s="233"/>
      <c r="J594" s="234">
        <f>ROUND(I594*H594,2)</f>
        <v>0</v>
      </c>
      <c r="K594" s="235"/>
      <c r="L594" s="44"/>
      <c r="M594" s="236" t="s">
        <v>1</v>
      </c>
      <c r="N594" s="237" t="s">
        <v>45</v>
      </c>
      <c r="O594" s="91"/>
      <c r="P594" s="238">
        <f>O594*H594</f>
        <v>0</v>
      </c>
      <c r="Q594" s="238">
        <v>0.012200000000000001</v>
      </c>
      <c r="R594" s="238">
        <f>Q594*H594</f>
        <v>0.66233799999999998</v>
      </c>
      <c r="S594" s="238">
        <v>0</v>
      </c>
      <c r="T594" s="239">
        <f>S594*H594</f>
        <v>0</v>
      </c>
      <c r="U594" s="38"/>
      <c r="V594" s="38"/>
      <c r="W594" s="38"/>
      <c r="X594" s="38"/>
      <c r="Y594" s="38"/>
      <c r="Z594" s="38"/>
      <c r="AA594" s="38"/>
      <c r="AB594" s="38"/>
      <c r="AC594" s="38"/>
      <c r="AD594" s="38"/>
      <c r="AE594" s="38"/>
      <c r="AR594" s="240" t="s">
        <v>405</v>
      </c>
      <c r="AT594" s="240" t="s">
        <v>199</v>
      </c>
      <c r="AU594" s="240" t="s">
        <v>89</v>
      </c>
      <c r="AY594" s="17" t="s">
        <v>196</v>
      </c>
      <c r="BE594" s="241">
        <f>IF(N594="základní",J594,0)</f>
        <v>0</v>
      </c>
      <c r="BF594" s="241">
        <f>IF(N594="snížená",J594,0)</f>
        <v>0</v>
      </c>
      <c r="BG594" s="241">
        <f>IF(N594="zákl. přenesená",J594,0)</f>
        <v>0</v>
      </c>
      <c r="BH594" s="241">
        <f>IF(N594="sníž. přenesená",J594,0)</f>
        <v>0</v>
      </c>
      <c r="BI594" s="241">
        <f>IF(N594="nulová",J594,0)</f>
        <v>0</v>
      </c>
      <c r="BJ594" s="17" t="s">
        <v>87</v>
      </c>
      <c r="BK594" s="241">
        <f>ROUND(I594*H594,2)</f>
        <v>0</v>
      </c>
      <c r="BL594" s="17" t="s">
        <v>405</v>
      </c>
      <c r="BM594" s="240" t="s">
        <v>1117</v>
      </c>
    </row>
    <row r="595" s="2" customFormat="1">
      <c r="A595" s="38"/>
      <c r="B595" s="39"/>
      <c r="C595" s="40"/>
      <c r="D595" s="242" t="s">
        <v>205</v>
      </c>
      <c r="E595" s="40"/>
      <c r="F595" s="243" t="s">
        <v>1118</v>
      </c>
      <c r="G595" s="40"/>
      <c r="H595" s="40"/>
      <c r="I595" s="244"/>
      <c r="J595" s="40"/>
      <c r="K595" s="40"/>
      <c r="L595" s="44"/>
      <c r="M595" s="245"/>
      <c r="N595" s="246"/>
      <c r="O595" s="91"/>
      <c r="P595" s="91"/>
      <c r="Q595" s="91"/>
      <c r="R595" s="91"/>
      <c r="S595" s="91"/>
      <c r="T595" s="92"/>
      <c r="U595" s="38"/>
      <c r="V595" s="38"/>
      <c r="W595" s="38"/>
      <c r="X595" s="38"/>
      <c r="Y595" s="38"/>
      <c r="Z595" s="38"/>
      <c r="AA595" s="38"/>
      <c r="AB595" s="38"/>
      <c r="AC595" s="38"/>
      <c r="AD595" s="38"/>
      <c r="AE595" s="38"/>
      <c r="AT595" s="17" t="s">
        <v>205</v>
      </c>
      <c r="AU595" s="17" t="s">
        <v>89</v>
      </c>
    </row>
    <row r="596" s="13" customFormat="1">
      <c r="A596" s="13"/>
      <c r="B596" s="252"/>
      <c r="C596" s="253"/>
      <c r="D596" s="242" t="s">
        <v>254</v>
      </c>
      <c r="E596" s="254" t="s">
        <v>1</v>
      </c>
      <c r="F596" s="255" t="s">
        <v>1119</v>
      </c>
      <c r="G596" s="253"/>
      <c r="H596" s="256">
        <v>8.5</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254</v>
      </c>
      <c r="AU596" s="262" t="s">
        <v>89</v>
      </c>
      <c r="AV596" s="13" t="s">
        <v>89</v>
      </c>
      <c r="AW596" s="13" t="s">
        <v>35</v>
      </c>
      <c r="AX596" s="13" t="s">
        <v>80</v>
      </c>
      <c r="AY596" s="262" t="s">
        <v>196</v>
      </c>
    </row>
    <row r="597" s="14" customFormat="1">
      <c r="A597" s="14"/>
      <c r="B597" s="263"/>
      <c r="C597" s="264"/>
      <c r="D597" s="242" t="s">
        <v>254</v>
      </c>
      <c r="E597" s="265" t="s">
        <v>1</v>
      </c>
      <c r="F597" s="266" t="s">
        <v>760</v>
      </c>
      <c r="G597" s="264"/>
      <c r="H597" s="267">
        <v>8.5</v>
      </c>
      <c r="I597" s="268"/>
      <c r="J597" s="264"/>
      <c r="K597" s="264"/>
      <c r="L597" s="269"/>
      <c r="M597" s="270"/>
      <c r="N597" s="271"/>
      <c r="O597" s="271"/>
      <c r="P597" s="271"/>
      <c r="Q597" s="271"/>
      <c r="R597" s="271"/>
      <c r="S597" s="271"/>
      <c r="T597" s="272"/>
      <c r="U597" s="14"/>
      <c r="V597" s="14"/>
      <c r="W597" s="14"/>
      <c r="X597" s="14"/>
      <c r="Y597" s="14"/>
      <c r="Z597" s="14"/>
      <c r="AA597" s="14"/>
      <c r="AB597" s="14"/>
      <c r="AC597" s="14"/>
      <c r="AD597" s="14"/>
      <c r="AE597" s="14"/>
      <c r="AT597" s="273" t="s">
        <v>254</v>
      </c>
      <c r="AU597" s="273" t="s">
        <v>89</v>
      </c>
      <c r="AV597" s="14" t="s">
        <v>100</v>
      </c>
      <c r="AW597" s="14" t="s">
        <v>35</v>
      </c>
      <c r="AX597" s="14" t="s">
        <v>80</v>
      </c>
      <c r="AY597" s="273" t="s">
        <v>196</v>
      </c>
    </row>
    <row r="598" s="13" customFormat="1">
      <c r="A598" s="13"/>
      <c r="B598" s="252"/>
      <c r="C598" s="253"/>
      <c r="D598" s="242" t="s">
        <v>254</v>
      </c>
      <c r="E598" s="254" t="s">
        <v>1</v>
      </c>
      <c r="F598" s="255" t="s">
        <v>1120</v>
      </c>
      <c r="G598" s="253"/>
      <c r="H598" s="256">
        <v>54.289999999999999</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254</v>
      </c>
      <c r="AU598" s="262" t="s">
        <v>89</v>
      </c>
      <c r="AV598" s="13" t="s">
        <v>89</v>
      </c>
      <c r="AW598" s="13" t="s">
        <v>35</v>
      </c>
      <c r="AX598" s="13" t="s">
        <v>80</v>
      </c>
      <c r="AY598" s="262" t="s">
        <v>196</v>
      </c>
    </row>
    <row r="599" s="14" customFormat="1">
      <c r="A599" s="14"/>
      <c r="B599" s="263"/>
      <c r="C599" s="264"/>
      <c r="D599" s="242" t="s">
        <v>254</v>
      </c>
      <c r="E599" s="265" t="s">
        <v>1</v>
      </c>
      <c r="F599" s="266" t="s">
        <v>284</v>
      </c>
      <c r="G599" s="264"/>
      <c r="H599" s="267">
        <v>54.289999999999999</v>
      </c>
      <c r="I599" s="268"/>
      <c r="J599" s="264"/>
      <c r="K599" s="264"/>
      <c r="L599" s="269"/>
      <c r="M599" s="270"/>
      <c r="N599" s="271"/>
      <c r="O599" s="271"/>
      <c r="P599" s="271"/>
      <c r="Q599" s="271"/>
      <c r="R599" s="271"/>
      <c r="S599" s="271"/>
      <c r="T599" s="272"/>
      <c r="U599" s="14"/>
      <c r="V599" s="14"/>
      <c r="W599" s="14"/>
      <c r="X599" s="14"/>
      <c r="Y599" s="14"/>
      <c r="Z599" s="14"/>
      <c r="AA599" s="14"/>
      <c r="AB599" s="14"/>
      <c r="AC599" s="14"/>
      <c r="AD599" s="14"/>
      <c r="AE599" s="14"/>
      <c r="AT599" s="273" t="s">
        <v>254</v>
      </c>
      <c r="AU599" s="273" t="s">
        <v>89</v>
      </c>
      <c r="AV599" s="14" t="s">
        <v>100</v>
      </c>
      <c r="AW599" s="14" t="s">
        <v>35</v>
      </c>
      <c r="AX599" s="14" t="s">
        <v>87</v>
      </c>
      <c r="AY599" s="273" t="s">
        <v>196</v>
      </c>
    </row>
    <row r="600" s="2" customFormat="1" ht="21.75" customHeight="1">
      <c r="A600" s="38"/>
      <c r="B600" s="39"/>
      <c r="C600" s="228" t="s">
        <v>1121</v>
      </c>
      <c r="D600" s="228" t="s">
        <v>199</v>
      </c>
      <c r="E600" s="229" t="s">
        <v>1122</v>
      </c>
      <c r="F600" s="230" t="s">
        <v>1123</v>
      </c>
      <c r="G600" s="231" t="s">
        <v>251</v>
      </c>
      <c r="H600" s="232">
        <v>18.190000000000001</v>
      </c>
      <c r="I600" s="233"/>
      <c r="J600" s="234">
        <f>ROUND(I600*H600,2)</f>
        <v>0</v>
      </c>
      <c r="K600" s="235"/>
      <c r="L600" s="44"/>
      <c r="M600" s="236" t="s">
        <v>1</v>
      </c>
      <c r="N600" s="237" t="s">
        <v>45</v>
      </c>
      <c r="O600" s="91"/>
      <c r="P600" s="238">
        <f>O600*H600</f>
        <v>0</v>
      </c>
      <c r="Q600" s="238">
        <v>0.01385</v>
      </c>
      <c r="R600" s="238">
        <f>Q600*H600</f>
        <v>0.25193150000000003</v>
      </c>
      <c r="S600" s="238">
        <v>0</v>
      </c>
      <c r="T600" s="239">
        <f>S600*H600</f>
        <v>0</v>
      </c>
      <c r="U600" s="38"/>
      <c r="V600" s="38"/>
      <c r="W600" s="38"/>
      <c r="X600" s="38"/>
      <c r="Y600" s="38"/>
      <c r="Z600" s="38"/>
      <c r="AA600" s="38"/>
      <c r="AB600" s="38"/>
      <c r="AC600" s="38"/>
      <c r="AD600" s="38"/>
      <c r="AE600" s="38"/>
      <c r="AR600" s="240" t="s">
        <v>405</v>
      </c>
      <c r="AT600" s="240" t="s">
        <v>199</v>
      </c>
      <c r="AU600" s="240" t="s">
        <v>89</v>
      </c>
      <c r="AY600" s="17" t="s">
        <v>196</v>
      </c>
      <c r="BE600" s="241">
        <f>IF(N600="základní",J600,0)</f>
        <v>0</v>
      </c>
      <c r="BF600" s="241">
        <f>IF(N600="snížená",J600,0)</f>
        <v>0</v>
      </c>
      <c r="BG600" s="241">
        <f>IF(N600="zákl. přenesená",J600,0)</f>
        <v>0</v>
      </c>
      <c r="BH600" s="241">
        <f>IF(N600="sníž. přenesená",J600,0)</f>
        <v>0</v>
      </c>
      <c r="BI600" s="241">
        <f>IF(N600="nulová",J600,0)</f>
        <v>0</v>
      </c>
      <c r="BJ600" s="17" t="s">
        <v>87</v>
      </c>
      <c r="BK600" s="241">
        <f>ROUND(I600*H600,2)</f>
        <v>0</v>
      </c>
      <c r="BL600" s="17" t="s">
        <v>405</v>
      </c>
      <c r="BM600" s="240" t="s">
        <v>1124</v>
      </c>
    </row>
    <row r="601" s="2" customFormat="1">
      <c r="A601" s="38"/>
      <c r="B601" s="39"/>
      <c r="C601" s="40"/>
      <c r="D601" s="242" t="s">
        <v>205</v>
      </c>
      <c r="E601" s="40"/>
      <c r="F601" s="243" t="s">
        <v>1125</v>
      </c>
      <c r="G601" s="40"/>
      <c r="H601" s="40"/>
      <c r="I601" s="244"/>
      <c r="J601" s="40"/>
      <c r="K601" s="40"/>
      <c r="L601" s="44"/>
      <c r="M601" s="245"/>
      <c r="N601" s="246"/>
      <c r="O601" s="91"/>
      <c r="P601" s="91"/>
      <c r="Q601" s="91"/>
      <c r="R601" s="91"/>
      <c r="S601" s="91"/>
      <c r="T601" s="92"/>
      <c r="U601" s="38"/>
      <c r="V601" s="38"/>
      <c r="W601" s="38"/>
      <c r="X601" s="38"/>
      <c r="Y601" s="38"/>
      <c r="Z601" s="38"/>
      <c r="AA601" s="38"/>
      <c r="AB601" s="38"/>
      <c r="AC601" s="38"/>
      <c r="AD601" s="38"/>
      <c r="AE601" s="38"/>
      <c r="AT601" s="17" t="s">
        <v>205</v>
      </c>
      <c r="AU601" s="17" t="s">
        <v>89</v>
      </c>
    </row>
    <row r="602" s="13" customFormat="1">
      <c r="A602" s="13"/>
      <c r="B602" s="252"/>
      <c r="C602" s="253"/>
      <c r="D602" s="242" t="s">
        <v>254</v>
      </c>
      <c r="E602" s="254" t="s">
        <v>1</v>
      </c>
      <c r="F602" s="255" t="s">
        <v>1126</v>
      </c>
      <c r="G602" s="253"/>
      <c r="H602" s="256">
        <v>18.190000000000001</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254</v>
      </c>
      <c r="AU602" s="262" t="s">
        <v>89</v>
      </c>
      <c r="AV602" s="13" t="s">
        <v>89</v>
      </c>
      <c r="AW602" s="13" t="s">
        <v>35</v>
      </c>
      <c r="AX602" s="13" t="s">
        <v>80</v>
      </c>
      <c r="AY602" s="262" t="s">
        <v>196</v>
      </c>
    </row>
    <row r="603" s="14" customFormat="1">
      <c r="A603" s="14"/>
      <c r="B603" s="263"/>
      <c r="C603" s="264"/>
      <c r="D603" s="242" t="s">
        <v>254</v>
      </c>
      <c r="E603" s="265" t="s">
        <v>1</v>
      </c>
      <c r="F603" s="266" t="s">
        <v>1127</v>
      </c>
      <c r="G603" s="264"/>
      <c r="H603" s="267">
        <v>18.190000000000001</v>
      </c>
      <c r="I603" s="268"/>
      <c r="J603" s="264"/>
      <c r="K603" s="264"/>
      <c r="L603" s="269"/>
      <c r="M603" s="270"/>
      <c r="N603" s="271"/>
      <c r="O603" s="271"/>
      <c r="P603" s="271"/>
      <c r="Q603" s="271"/>
      <c r="R603" s="271"/>
      <c r="S603" s="271"/>
      <c r="T603" s="272"/>
      <c r="U603" s="14"/>
      <c r="V603" s="14"/>
      <c r="W603" s="14"/>
      <c r="X603" s="14"/>
      <c r="Y603" s="14"/>
      <c r="Z603" s="14"/>
      <c r="AA603" s="14"/>
      <c r="AB603" s="14"/>
      <c r="AC603" s="14"/>
      <c r="AD603" s="14"/>
      <c r="AE603" s="14"/>
      <c r="AT603" s="273" t="s">
        <v>254</v>
      </c>
      <c r="AU603" s="273" t="s">
        <v>89</v>
      </c>
      <c r="AV603" s="14" t="s">
        <v>100</v>
      </c>
      <c r="AW603" s="14" t="s">
        <v>35</v>
      </c>
      <c r="AX603" s="14" t="s">
        <v>80</v>
      </c>
      <c r="AY603" s="273" t="s">
        <v>196</v>
      </c>
    </row>
    <row r="604" s="15" customFormat="1">
      <c r="A604" s="15"/>
      <c r="B604" s="274"/>
      <c r="C604" s="275"/>
      <c r="D604" s="242" t="s">
        <v>254</v>
      </c>
      <c r="E604" s="276" t="s">
        <v>1</v>
      </c>
      <c r="F604" s="277" t="s">
        <v>267</v>
      </c>
      <c r="G604" s="275"/>
      <c r="H604" s="278">
        <v>18.190000000000001</v>
      </c>
      <c r="I604" s="279"/>
      <c r="J604" s="275"/>
      <c r="K604" s="275"/>
      <c r="L604" s="280"/>
      <c r="M604" s="281"/>
      <c r="N604" s="282"/>
      <c r="O604" s="282"/>
      <c r="P604" s="282"/>
      <c r="Q604" s="282"/>
      <c r="R604" s="282"/>
      <c r="S604" s="282"/>
      <c r="T604" s="283"/>
      <c r="U604" s="15"/>
      <c r="V604" s="15"/>
      <c r="W604" s="15"/>
      <c r="X604" s="15"/>
      <c r="Y604" s="15"/>
      <c r="Z604" s="15"/>
      <c r="AA604" s="15"/>
      <c r="AB604" s="15"/>
      <c r="AC604" s="15"/>
      <c r="AD604" s="15"/>
      <c r="AE604" s="15"/>
      <c r="AT604" s="284" t="s">
        <v>254</v>
      </c>
      <c r="AU604" s="284" t="s">
        <v>89</v>
      </c>
      <c r="AV604" s="15" t="s">
        <v>113</v>
      </c>
      <c r="AW604" s="15" t="s">
        <v>35</v>
      </c>
      <c r="AX604" s="15" t="s">
        <v>87</v>
      </c>
      <c r="AY604" s="284" t="s">
        <v>196</v>
      </c>
    </row>
    <row r="605" s="2" customFormat="1" ht="21.75" customHeight="1">
      <c r="A605" s="38"/>
      <c r="B605" s="39"/>
      <c r="C605" s="228" t="s">
        <v>1128</v>
      </c>
      <c r="D605" s="228" t="s">
        <v>199</v>
      </c>
      <c r="E605" s="229" t="s">
        <v>1129</v>
      </c>
      <c r="F605" s="230" t="s">
        <v>1130</v>
      </c>
      <c r="G605" s="231" t="s">
        <v>326</v>
      </c>
      <c r="H605" s="232">
        <v>43.045000000000002</v>
      </c>
      <c r="I605" s="233"/>
      <c r="J605" s="234">
        <f>ROUND(I605*H605,2)</f>
        <v>0</v>
      </c>
      <c r="K605" s="235"/>
      <c r="L605" s="44"/>
      <c r="M605" s="236" t="s">
        <v>1</v>
      </c>
      <c r="N605" s="237" t="s">
        <v>45</v>
      </c>
      <c r="O605" s="91"/>
      <c r="P605" s="238">
        <f>O605*H605</f>
        <v>0</v>
      </c>
      <c r="Q605" s="238">
        <v>0.0088199999999999997</v>
      </c>
      <c r="R605" s="238">
        <f>Q605*H605</f>
        <v>0.37965690000000002</v>
      </c>
      <c r="S605" s="238">
        <v>0</v>
      </c>
      <c r="T605" s="239">
        <f>S605*H605</f>
        <v>0</v>
      </c>
      <c r="U605" s="38"/>
      <c r="V605" s="38"/>
      <c r="W605" s="38"/>
      <c r="X605" s="38"/>
      <c r="Y605" s="38"/>
      <c r="Z605" s="38"/>
      <c r="AA605" s="38"/>
      <c r="AB605" s="38"/>
      <c r="AC605" s="38"/>
      <c r="AD605" s="38"/>
      <c r="AE605" s="38"/>
      <c r="AR605" s="240" t="s">
        <v>405</v>
      </c>
      <c r="AT605" s="240" t="s">
        <v>199</v>
      </c>
      <c r="AU605" s="240" t="s">
        <v>89</v>
      </c>
      <c r="AY605" s="17" t="s">
        <v>196</v>
      </c>
      <c r="BE605" s="241">
        <f>IF(N605="základní",J605,0)</f>
        <v>0</v>
      </c>
      <c r="BF605" s="241">
        <f>IF(N605="snížená",J605,0)</f>
        <v>0</v>
      </c>
      <c r="BG605" s="241">
        <f>IF(N605="zákl. přenesená",J605,0)</f>
        <v>0</v>
      </c>
      <c r="BH605" s="241">
        <f>IF(N605="sníž. přenesená",J605,0)</f>
        <v>0</v>
      </c>
      <c r="BI605" s="241">
        <f>IF(N605="nulová",J605,0)</f>
        <v>0</v>
      </c>
      <c r="BJ605" s="17" t="s">
        <v>87</v>
      </c>
      <c r="BK605" s="241">
        <f>ROUND(I605*H605,2)</f>
        <v>0</v>
      </c>
      <c r="BL605" s="17" t="s">
        <v>405</v>
      </c>
      <c r="BM605" s="240" t="s">
        <v>1131</v>
      </c>
    </row>
    <row r="606" s="2" customFormat="1">
      <c r="A606" s="38"/>
      <c r="B606" s="39"/>
      <c r="C606" s="40"/>
      <c r="D606" s="242" t="s">
        <v>205</v>
      </c>
      <c r="E606" s="40"/>
      <c r="F606" s="243" t="s">
        <v>1132</v>
      </c>
      <c r="G606" s="40"/>
      <c r="H606" s="40"/>
      <c r="I606" s="244"/>
      <c r="J606" s="40"/>
      <c r="K606" s="40"/>
      <c r="L606" s="44"/>
      <c r="M606" s="245"/>
      <c r="N606" s="246"/>
      <c r="O606" s="91"/>
      <c r="P606" s="91"/>
      <c r="Q606" s="91"/>
      <c r="R606" s="91"/>
      <c r="S606" s="91"/>
      <c r="T606" s="92"/>
      <c r="U606" s="38"/>
      <c r="V606" s="38"/>
      <c r="W606" s="38"/>
      <c r="X606" s="38"/>
      <c r="Y606" s="38"/>
      <c r="Z606" s="38"/>
      <c r="AA606" s="38"/>
      <c r="AB606" s="38"/>
      <c r="AC606" s="38"/>
      <c r="AD606" s="38"/>
      <c r="AE606" s="38"/>
      <c r="AT606" s="17" t="s">
        <v>205</v>
      </c>
      <c r="AU606" s="17" t="s">
        <v>89</v>
      </c>
    </row>
    <row r="607" s="13" customFormat="1">
      <c r="A607" s="13"/>
      <c r="B607" s="252"/>
      <c r="C607" s="253"/>
      <c r="D607" s="242" t="s">
        <v>254</v>
      </c>
      <c r="E607" s="254" t="s">
        <v>1</v>
      </c>
      <c r="F607" s="255" t="s">
        <v>1133</v>
      </c>
      <c r="G607" s="253"/>
      <c r="H607" s="256">
        <v>9.8000000000000007</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254</v>
      </c>
      <c r="AU607" s="262" t="s">
        <v>89</v>
      </c>
      <c r="AV607" s="13" t="s">
        <v>89</v>
      </c>
      <c r="AW607" s="13" t="s">
        <v>35</v>
      </c>
      <c r="AX607" s="13" t="s">
        <v>80</v>
      </c>
      <c r="AY607" s="262" t="s">
        <v>196</v>
      </c>
    </row>
    <row r="608" s="14" customFormat="1">
      <c r="A608" s="14"/>
      <c r="B608" s="263"/>
      <c r="C608" s="264"/>
      <c r="D608" s="242" t="s">
        <v>254</v>
      </c>
      <c r="E608" s="265" t="s">
        <v>1</v>
      </c>
      <c r="F608" s="266" t="s">
        <v>273</v>
      </c>
      <c r="G608" s="264"/>
      <c r="H608" s="267">
        <v>9.8000000000000007</v>
      </c>
      <c r="I608" s="268"/>
      <c r="J608" s="264"/>
      <c r="K608" s="264"/>
      <c r="L608" s="269"/>
      <c r="M608" s="270"/>
      <c r="N608" s="271"/>
      <c r="O608" s="271"/>
      <c r="P608" s="271"/>
      <c r="Q608" s="271"/>
      <c r="R608" s="271"/>
      <c r="S608" s="271"/>
      <c r="T608" s="272"/>
      <c r="U608" s="14"/>
      <c r="V608" s="14"/>
      <c r="W608" s="14"/>
      <c r="X608" s="14"/>
      <c r="Y608" s="14"/>
      <c r="Z608" s="14"/>
      <c r="AA608" s="14"/>
      <c r="AB608" s="14"/>
      <c r="AC608" s="14"/>
      <c r="AD608" s="14"/>
      <c r="AE608" s="14"/>
      <c r="AT608" s="273" t="s">
        <v>254</v>
      </c>
      <c r="AU608" s="273" t="s">
        <v>89</v>
      </c>
      <c r="AV608" s="14" t="s">
        <v>100</v>
      </c>
      <c r="AW608" s="14" t="s">
        <v>35</v>
      </c>
      <c r="AX608" s="14" t="s">
        <v>80</v>
      </c>
      <c r="AY608" s="273" t="s">
        <v>196</v>
      </c>
    </row>
    <row r="609" s="13" customFormat="1">
      <c r="A609" s="13"/>
      <c r="B609" s="252"/>
      <c r="C609" s="253"/>
      <c r="D609" s="242" t="s">
        <v>254</v>
      </c>
      <c r="E609" s="254" t="s">
        <v>1</v>
      </c>
      <c r="F609" s="255" t="s">
        <v>1134</v>
      </c>
      <c r="G609" s="253"/>
      <c r="H609" s="256">
        <v>13.279999999999999</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254</v>
      </c>
      <c r="AU609" s="262" t="s">
        <v>89</v>
      </c>
      <c r="AV609" s="13" t="s">
        <v>89</v>
      </c>
      <c r="AW609" s="13" t="s">
        <v>35</v>
      </c>
      <c r="AX609" s="13" t="s">
        <v>80</v>
      </c>
      <c r="AY609" s="262" t="s">
        <v>196</v>
      </c>
    </row>
    <row r="610" s="14" customFormat="1">
      <c r="A610" s="14"/>
      <c r="B610" s="263"/>
      <c r="C610" s="264"/>
      <c r="D610" s="242" t="s">
        <v>254</v>
      </c>
      <c r="E610" s="265" t="s">
        <v>1</v>
      </c>
      <c r="F610" s="266" t="s">
        <v>319</v>
      </c>
      <c r="G610" s="264"/>
      <c r="H610" s="267">
        <v>13.279999999999999</v>
      </c>
      <c r="I610" s="268"/>
      <c r="J610" s="264"/>
      <c r="K610" s="264"/>
      <c r="L610" s="269"/>
      <c r="M610" s="270"/>
      <c r="N610" s="271"/>
      <c r="O610" s="271"/>
      <c r="P610" s="271"/>
      <c r="Q610" s="271"/>
      <c r="R610" s="271"/>
      <c r="S610" s="271"/>
      <c r="T610" s="272"/>
      <c r="U610" s="14"/>
      <c r="V610" s="14"/>
      <c r="W610" s="14"/>
      <c r="X610" s="14"/>
      <c r="Y610" s="14"/>
      <c r="Z610" s="14"/>
      <c r="AA610" s="14"/>
      <c r="AB610" s="14"/>
      <c r="AC610" s="14"/>
      <c r="AD610" s="14"/>
      <c r="AE610" s="14"/>
      <c r="AT610" s="273" t="s">
        <v>254</v>
      </c>
      <c r="AU610" s="273" t="s">
        <v>89</v>
      </c>
      <c r="AV610" s="14" t="s">
        <v>100</v>
      </c>
      <c r="AW610" s="14" t="s">
        <v>35</v>
      </c>
      <c r="AX610" s="14" t="s">
        <v>80</v>
      </c>
      <c r="AY610" s="273" t="s">
        <v>196</v>
      </c>
    </row>
    <row r="611" s="13" customFormat="1">
      <c r="A611" s="13"/>
      <c r="B611" s="252"/>
      <c r="C611" s="253"/>
      <c r="D611" s="242" t="s">
        <v>254</v>
      </c>
      <c r="E611" s="254" t="s">
        <v>1</v>
      </c>
      <c r="F611" s="255" t="s">
        <v>1135</v>
      </c>
      <c r="G611" s="253"/>
      <c r="H611" s="256">
        <v>10.164999999999999</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254</v>
      </c>
      <c r="AU611" s="262" t="s">
        <v>89</v>
      </c>
      <c r="AV611" s="13" t="s">
        <v>89</v>
      </c>
      <c r="AW611" s="13" t="s">
        <v>35</v>
      </c>
      <c r="AX611" s="13" t="s">
        <v>80</v>
      </c>
      <c r="AY611" s="262" t="s">
        <v>196</v>
      </c>
    </row>
    <row r="612" s="14" customFormat="1">
      <c r="A612" s="14"/>
      <c r="B612" s="263"/>
      <c r="C612" s="264"/>
      <c r="D612" s="242" t="s">
        <v>254</v>
      </c>
      <c r="E612" s="265" t="s">
        <v>1</v>
      </c>
      <c r="F612" s="266" t="s">
        <v>262</v>
      </c>
      <c r="G612" s="264"/>
      <c r="H612" s="267">
        <v>10.164999999999999</v>
      </c>
      <c r="I612" s="268"/>
      <c r="J612" s="264"/>
      <c r="K612" s="264"/>
      <c r="L612" s="269"/>
      <c r="M612" s="270"/>
      <c r="N612" s="271"/>
      <c r="O612" s="271"/>
      <c r="P612" s="271"/>
      <c r="Q612" s="271"/>
      <c r="R612" s="271"/>
      <c r="S612" s="271"/>
      <c r="T612" s="272"/>
      <c r="U612" s="14"/>
      <c r="V612" s="14"/>
      <c r="W612" s="14"/>
      <c r="X612" s="14"/>
      <c r="Y612" s="14"/>
      <c r="Z612" s="14"/>
      <c r="AA612" s="14"/>
      <c r="AB612" s="14"/>
      <c r="AC612" s="14"/>
      <c r="AD612" s="14"/>
      <c r="AE612" s="14"/>
      <c r="AT612" s="273" t="s">
        <v>254</v>
      </c>
      <c r="AU612" s="273" t="s">
        <v>89</v>
      </c>
      <c r="AV612" s="14" t="s">
        <v>100</v>
      </c>
      <c r="AW612" s="14" t="s">
        <v>35</v>
      </c>
      <c r="AX612" s="14" t="s">
        <v>80</v>
      </c>
      <c r="AY612" s="273" t="s">
        <v>196</v>
      </c>
    </row>
    <row r="613" s="13" customFormat="1">
      <c r="A613" s="13"/>
      <c r="B613" s="252"/>
      <c r="C613" s="253"/>
      <c r="D613" s="242" t="s">
        <v>254</v>
      </c>
      <c r="E613" s="254" t="s">
        <v>1</v>
      </c>
      <c r="F613" s="255" t="s">
        <v>1133</v>
      </c>
      <c r="G613" s="253"/>
      <c r="H613" s="256">
        <v>9.8000000000000007</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254</v>
      </c>
      <c r="AU613" s="262" t="s">
        <v>89</v>
      </c>
      <c r="AV613" s="13" t="s">
        <v>89</v>
      </c>
      <c r="AW613" s="13" t="s">
        <v>35</v>
      </c>
      <c r="AX613" s="13" t="s">
        <v>80</v>
      </c>
      <c r="AY613" s="262" t="s">
        <v>196</v>
      </c>
    </row>
    <row r="614" s="14" customFormat="1">
      <c r="A614" s="14"/>
      <c r="B614" s="263"/>
      <c r="C614" s="264"/>
      <c r="D614" s="242" t="s">
        <v>254</v>
      </c>
      <c r="E614" s="265" t="s">
        <v>1</v>
      </c>
      <c r="F614" s="266" t="s">
        <v>264</v>
      </c>
      <c r="G614" s="264"/>
      <c r="H614" s="267">
        <v>9.8000000000000007</v>
      </c>
      <c r="I614" s="268"/>
      <c r="J614" s="264"/>
      <c r="K614" s="264"/>
      <c r="L614" s="269"/>
      <c r="M614" s="270"/>
      <c r="N614" s="271"/>
      <c r="O614" s="271"/>
      <c r="P614" s="271"/>
      <c r="Q614" s="271"/>
      <c r="R614" s="271"/>
      <c r="S614" s="271"/>
      <c r="T614" s="272"/>
      <c r="U614" s="14"/>
      <c r="V614" s="14"/>
      <c r="W614" s="14"/>
      <c r="X614" s="14"/>
      <c r="Y614" s="14"/>
      <c r="Z614" s="14"/>
      <c r="AA614" s="14"/>
      <c r="AB614" s="14"/>
      <c r="AC614" s="14"/>
      <c r="AD614" s="14"/>
      <c r="AE614" s="14"/>
      <c r="AT614" s="273" t="s">
        <v>254</v>
      </c>
      <c r="AU614" s="273" t="s">
        <v>89</v>
      </c>
      <c r="AV614" s="14" t="s">
        <v>100</v>
      </c>
      <c r="AW614" s="14" t="s">
        <v>35</v>
      </c>
      <c r="AX614" s="14" t="s">
        <v>80</v>
      </c>
      <c r="AY614" s="273" t="s">
        <v>196</v>
      </c>
    </row>
    <row r="615" s="15" customFormat="1">
      <c r="A615" s="15"/>
      <c r="B615" s="274"/>
      <c r="C615" s="275"/>
      <c r="D615" s="242" t="s">
        <v>254</v>
      </c>
      <c r="E615" s="276" t="s">
        <v>1</v>
      </c>
      <c r="F615" s="277" t="s">
        <v>1136</v>
      </c>
      <c r="G615" s="275"/>
      <c r="H615" s="278">
        <v>43.045000000000002</v>
      </c>
      <c r="I615" s="279"/>
      <c r="J615" s="275"/>
      <c r="K615" s="275"/>
      <c r="L615" s="280"/>
      <c r="M615" s="281"/>
      <c r="N615" s="282"/>
      <c r="O615" s="282"/>
      <c r="P615" s="282"/>
      <c r="Q615" s="282"/>
      <c r="R615" s="282"/>
      <c r="S615" s="282"/>
      <c r="T615" s="283"/>
      <c r="U615" s="15"/>
      <c r="V615" s="15"/>
      <c r="W615" s="15"/>
      <c r="X615" s="15"/>
      <c r="Y615" s="15"/>
      <c r="Z615" s="15"/>
      <c r="AA615" s="15"/>
      <c r="AB615" s="15"/>
      <c r="AC615" s="15"/>
      <c r="AD615" s="15"/>
      <c r="AE615" s="15"/>
      <c r="AT615" s="284" t="s">
        <v>254</v>
      </c>
      <c r="AU615" s="284" t="s">
        <v>89</v>
      </c>
      <c r="AV615" s="15" t="s">
        <v>113</v>
      </c>
      <c r="AW615" s="15" t="s">
        <v>35</v>
      </c>
      <c r="AX615" s="15" t="s">
        <v>87</v>
      </c>
      <c r="AY615" s="284" t="s">
        <v>196</v>
      </c>
    </row>
    <row r="616" s="2" customFormat="1" ht="21.75" customHeight="1">
      <c r="A616" s="38"/>
      <c r="B616" s="39"/>
      <c r="C616" s="228" t="s">
        <v>1137</v>
      </c>
      <c r="D616" s="228" t="s">
        <v>199</v>
      </c>
      <c r="E616" s="229" t="s">
        <v>1138</v>
      </c>
      <c r="F616" s="230" t="s">
        <v>1139</v>
      </c>
      <c r="G616" s="231" t="s">
        <v>251</v>
      </c>
      <c r="H616" s="232">
        <v>3.7149999999999999</v>
      </c>
      <c r="I616" s="233"/>
      <c r="J616" s="234">
        <f>ROUND(I616*H616,2)</f>
        <v>0</v>
      </c>
      <c r="K616" s="235"/>
      <c r="L616" s="44"/>
      <c r="M616" s="236" t="s">
        <v>1</v>
      </c>
      <c r="N616" s="237" t="s">
        <v>45</v>
      </c>
      <c r="O616" s="91"/>
      <c r="P616" s="238">
        <f>O616*H616</f>
        <v>0</v>
      </c>
      <c r="Q616" s="238">
        <v>0.01221</v>
      </c>
      <c r="R616" s="238">
        <f>Q616*H616</f>
        <v>0.045360150000000002</v>
      </c>
      <c r="S616" s="238">
        <v>0</v>
      </c>
      <c r="T616" s="239">
        <f>S616*H616</f>
        <v>0</v>
      </c>
      <c r="U616" s="38"/>
      <c r="V616" s="38"/>
      <c r="W616" s="38"/>
      <c r="X616" s="38"/>
      <c r="Y616" s="38"/>
      <c r="Z616" s="38"/>
      <c r="AA616" s="38"/>
      <c r="AB616" s="38"/>
      <c r="AC616" s="38"/>
      <c r="AD616" s="38"/>
      <c r="AE616" s="38"/>
      <c r="AR616" s="240" t="s">
        <v>405</v>
      </c>
      <c r="AT616" s="240" t="s">
        <v>199</v>
      </c>
      <c r="AU616" s="240" t="s">
        <v>89</v>
      </c>
      <c r="AY616" s="17" t="s">
        <v>196</v>
      </c>
      <c r="BE616" s="241">
        <f>IF(N616="základní",J616,0)</f>
        <v>0</v>
      </c>
      <c r="BF616" s="241">
        <f>IF(N616="snížená",J616,0)</f>
        <v>0</v>
      </c>
      <c r="BG616" s="241">
        <f>IF(N616="zákl. přenesená",J616,0)</f>
        <v>0</v>
      </c>
      <c r="BH616" s="241">
        <f>IF(N616="sníž. přenesená",J616,0)</f>
        <v>0</v>
      </c>
      <c r="BI616" s="241">
        <f>IF(N616="nulová",J616,0)</f>
        <v>0</v>
      </c>
      <c r="BJ616" s="17" t="s">
        <v>87</v>
      </c>
      <c r="BK616" s="241">
        <f>ROUND(I616*H616,2)</f>
        <v>0</v>
      </c>
      <c r="BL616" s="17" t="s">
        <v>405</v>
      </c>
      <c r="BM616" s="240" t="s">
        <v>1140</v>
      </c>
    </row>
    <row r="617" s="2" customFormat="1">
      <c r="A617" s="38"/>
      <c r="B617" s="39"/>
      <c r="C617" s="40"/>
      <c r="D617" s="242" t="s">
        <v>205</v>
      </c>
      <c r="E617" s="40"/>
      <c r="F617" s="243" t="s">
        <v>1141</v>
      </c>
      <c r="G617" s="40"/>
      <c r="H617" s="40"/>
      <c r="I617" s="244"/>
      <c r="J617" s="40"/>
      <c r="K617" s="40"/>
      <c r="L617" s="44"/>
      <c r="M617" s="245"/>
      <c r="N617" s="246"/>
      <c r="O617" s="91"/>
      <c r="P617" s="91"/>
      <c r="Q617" s="91"/>
      <c r="R617" s="91"/>
      <c r="S617" s="91"/>
      <c r="T617" s="92"/>
      <c r="U617" s="38"/>
      <c r="V617" s="38"/>
      <c r="W617" s="38"/>
      <c r="X617" s="38"/>
      <c r="Y617" s="38"/>
      <c r="Z617" s="38"/>
      <c r="AA617" s="38"/>
      <c r="AB617" s="38"/>
      <c r="AC617" s="38"/>
      <c r="AD617" s="38"/>
      <c r="AE617" s="38"/>
      <c r="AT617" s="17" t="s">
        <v>205</v>
      </c>
      <c r="AU617" s="17" t="s">
        <v>89</v>
      </c>
    </row>
    <row r="618" s="13" customFormat="1">
      <c r="A618" s="13"/>
      <c r="B618" s="252"/>
      <c r="C618" s="253"/>
      <c r="D618" s="242" t="s">
        <v>254</v>
      </c>
      <c r="E618" s="254" t="s">
        <v>1</v>
      </c>
      <c r="F618" s="255" t="s">
        <v>1142</v>
      </c>
      <c r="G618" s="253"/>
      <c r="H618" s="256">
        <v>0.80500000000000005</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254</v>
      </c>
      <c r="AU618" s="262" t="s">
        <v>89</v>
      </c>
      <c r="AV618" s="13" t="s">
        <v>89</v>
      </c>
      <c r="AW618" s="13" t="s">
        <v>35</v>
      </c>
      <c r="AX618" s="13" t="s">
        <v>80</v>
      </c>
      <c r="AY618" s="262" t="s">
        <v>196</v>
      </c>
    </row>
    <row r="619" s="14" customFormat="1">
      <c r="A619" s="14"/>
      <c r="B619" s="263"/>
      <c r="C619" s="264"/>
      <c r="D619" s="242" t="s">
        <v>254</v>
      </c>
      <c r="E619" s="265" t="s">
        <v>1</v>
      </c>
      <c r="F619" s="266" t="s">
        <v>1143</v>
      </c>
      <c r="G619" s="264"/>
      <c r="H619" s="267">
        <v>0.80500000000000005</v>
      </c>
      <c r="I619" s="268"/>
      <c r="J619" s="264"/>
      <c r="K619" s="264"/>
      <c r="L619" s="269"/>
      <c r="M619" s="270"/>
      <c r="N619" s="271"/>
      <c r="O619" s="271"/>
      <c r="P619" s="271"/>
      <c r="Q619" s="271"/>
      <c r="R619" s="271"/>
      <c r="S619" s="271"/>
      <c r="T619" s="272"/>
      <c r="U619" s="14"/>
      <c r="V619" s="14"/>
      <c r="W619" s="14"/>
      <c r="X619" s="14"/>
      <c r="Y619" s="14"/>
      <c r="Z619" s="14"/>
      <c r="AA619" s="14"/>
      <c r="AB619" s="14"/>
      <c r="AC619" s="14"/>
      <c r="AD619" s="14"/>
      <c r="AE619" s="14"/>
      <c r="AT619" s="273" t="s">
        <v>254</v>
      </c>
      <c r="AU619" s="273" t="s">
        <v>89</v>
      </c>
      <c r="AV619" s="14" t="s">
        <v>100</v>
      </c>
      <c r="AW619" s="14" t="s">
        <v>35</v>
      </c>
      <c r="AX619" s="14" t="s">
        <v>80</v>
      </c>
      <c r="AY619" s="273" t="s">
        <v>196</v>
      </c>
    </row>
    <row r="620" s="13" customFormat="1">
      <c r="A620" s="13"/>
      <c r="B620" s="252"/>
      <c r="C620" s="253"/>
      <c r="D620" s="242" t="s">
        <v>254</v>
      </c>
      <c r="E620" s="254" t="s">
        <v>1</v>
      </c>
      <c r="F620" s="255" t="s">
        <v>1142</v>
      </c>
      <c r="G620" s="253"/>
      <c r="H620" s="256">
        <v>0.80500000000000005</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254</v>
      </c>
      <c r="AU620" s="262" t="s">
        <v>89</v>
      </c>
      <c r="AV620" s="13" t="s">
        <v>89</v>
      </c>
      <c r="AW620" s="13" t="s">
        <v>35</v>
      </c>
      <c r="AX620" s="13" t="s">
        <v>80</v>
      </c>
      <c r="AY620" s="262" t="s">
        <v>196</v>
      </c>
    </row>
    <row r="621" s="14" customFormat="1">
      <c r="A621" s="14"/>
      <c r="B621" s="263"/>
      <c r="C621" s="264"/>
      <c r="D621" s="242" t="s">
        <v>254</v>
      </c>
      <c r="E621" s="265" t="s">
        <v>1</v>
      </c>
      <c r="F621" s="266" t="s">
        <v>319</v>
      </c>
      <c r="G621" s="264"/>
      <c r="H621" s="267">
        <v>0.80500000000000005</v>
      </c>
      <c r="I621" s="268"/>
      <c r="J621" s="264"/>
      <c r="K621" s="264"/>
      <c r="L621" s="269"/>
      <c r="M621" s="270"/>
      <c r="N621" s="271"/>
      <c r="O621" s="271"/>
      <c r="P621" s="271"/>
      <c r="Q621" s="271"/>
      <c r="R621" s="271"/>
      <c r="S621" s="271"/>
      <c r="T621" s="272"/>
      <c r="U621" s="14"/>
      <c r="V621" s="14"/>
      <c r="W621" s="14"/>
      <c r="X621" s="14"/>
      <c r="Y621" s="14"/>
      <c r="Z621" s="14"/>
      <c r="AA621" s="14"/>
      <c r="AB621" s="14"/>
      <c r="AC621" s="14"/>
      <c r="AD621" s="14"/>
      <c r="AE621" s="14"/>
      <c r="AT621" s="273" t="s">
        <v>254</v>
      </c>
      <c r="AU621" s="273" t="s">
        <v>89</v>
      </c>
      <c r="AV621" s="14" t="s">
        <v>100</v>
      </c>
      <c r="AW621" s="14" t="s">
        <v>35</v>
      </c>
      <c r="AX621" s="14" t="s">
        <v>80</v>
      </c>
      <c r="AY621" s="273" t="s">
        <v>196</v>
      </c>
    </row>
    <row r="622" s="13" customFormat="1">
      <c r="A622" s="13"/>
      <c r="B622" s="252"/>
      <c r="C622" s="253"/>
      <c r="D622" s="242" t="s">
        <v>254</v>
      </c>
      <c r="E622" s="254" t="s">
        <v>1</v>
      </c>
      <c r="F622" s="255" t="s">
        <v>1144</v>
      </c>
      <c r="G622" s="253"/>
      <c r="H622" s="256">
        <v>1.3</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254</v>
      </c>
      <c r="AU622" s="262" t="s">
        <v>89</v>
      </c>
      <c r="AV622" s="13" t="s">
        <v>89</v>
      </c>
      <c r="AW622" s="13" t="s">
        <v>35</v>
      </c>
      <c r="AX622" s="13" t="s">
        <v>80</v>
      </c>
      <c r="AY622" s="262" t="s">
        <v>196</v>
      </c>
    </row>
    <row r="623" s="14" customFormat="1">
      <c r="A623" s="14"/>
      <c r="B623" s="263"/>
      <c r="C623" s="264"/>
      <c r="D623" s="242" t="s">
        <v>254</v>
      </c>
      <c r="E623" s="265" t="s">
        <v>1</v>
      </c>
      <c r="F623" s="266" t="s">
        <v>262</v>
      </c>
      <c r="G623" s="264"/>
      <c r="H623" s="267">
        <v>1.3</v>
      </c>
      <c r="I623" s="268"/>
      <c r="J623" s="264"/>
      <c r="K623" s="264"/>
      <c r="L623" s="269"/>
      <c r="M623" s="270"/>
      <c r="N623" s="271"/>
      <c r="O623" s="271"/>
      <c r="P623" s="271"/>
      <c r="Q623" s="271"/>
      <c r="R623" s="271"/>
      <c r="S623" s="271"/>
      <c r="T623" s="272"/>
      <c r="U623" s="14"/>
      <c r="V623" s="14"/>
      <c r="W623" s="14"/>
      <c r="X623" s="14"/>
      <c r="Y623" s="14"/>
      <c r="Z623" s="14"/>
      <c r="AA623" s="14"/>
      <c r="AB623" s="14"/>
      <c r="AC623" s="14"/>
      <c r="AD623" s="14"/>
      <c r="AE623" s="14"/>
      <c r="AT623" s="273" t="s">
        <v>254</v>
      </c>
      <c r="AU623" s="273" t="s">
        <v>89</v>
      </c>
      <c r="AV623" s="14" t="s">
        <v>100</v>
      </c>
      <c r="AW623" s="14" t="s">
        <v>35</v>
      </c>
      <c r="AX623" s="14" t="s">
        <v>80</v>
      </c>
      <c r="AY623" s="273" t="s">
        <v>196</v>
      </c>
    </row>
    <row r="624" s="13" customFormat="1">
      <c r="A624" s="13"/>
      <c r="B624" s="252"/>
      <c r="C624" s="253"/>
      <c r="D624" s="242" t="s">
        <v>254</v>
      </c>
      <c r="E624" s="254" t="s">
        <v>1</v>
      </c>
      <c r="F624" s="255" t="s">
        <v>1142</v>
      </c>
      <c r="G624" s="253"/>
      <c r="H624" s="256">
        <v>0.80500000000000005</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254</v>
      </c>
      <c r="AU624" s="262" t="s">
        <v>89</v>
      </c>
      <c r="AV624" s="13" t="s">
        <v>89</v>
      </c>
      <c r="AW624" s="13" t="s">
        <v>35</v>
      </c>
      <c r="AX624" s="13" t="s">
        <v>80</v>
      </c>
      <c r="AY624" s="262" t="s">
        <v>196</v>
      </c>
    </row>
    <row r="625" s="14" customFormat="1">
      <c r="A625" s="14"/>
      <c r="B625" s="263"/>
      <c r="C625" s="264"/>
      <c r="D625" s="242" t="s">
        <v>254</v>
      </c>
      <c r="E625" s="265" t="s">
        <v>1</v>
      </c>
      <c r="F625" s="266" t="s">
        <v>284</v>
      </c>
      <c r="G625" s="264"/>
      <c r="H625" s="267">
        <v>0.80500000000000005</v>
      </c>
      <c r="I625" s="268"/>
      <c r="J625" s="264"/>
      <c r="K625" s="264"/>
      <c r="L625" s="269"/>
      <c r="M625" s="270"/>
      <c r="N625" s="271"/>
      <c r="O625" s="271"/>
      <c r="P625" s="271"/>
      <c r="Q625" s="271"/>
      <c r="R625" s="271"/>
      <c r="S625" s="271"/>
      <c r="T625" s="272"/>
      <c r="U625" s="14"/>
      <c r="V625" s="14"/>
      <c r="W625" s="14"/>
      <c r="X625" s="14"/>
      <c r="Y625" s="14"/>
      <c r="Z625" s="14"/>
      <c r="AA625" s="14"/>
      <c r="AB625" s="14"/>
      <c r="AC625" s="14"/>
      <c r="AD625" s="14"/>
      <c r="AE625" s="14"/>
      <c r="AT625" s="273" t="s">
        <v>254</v>
      </c>
      <c r="AU625" s="273" t="s">
        <v>89</v>
      </c>
      <c r="AV625" s="14" t="s">
        <v>100</v>
      </c>
      <c r="AW625" s="14" t="s">
        <v>35</v>
      </c>
      <c r="AX625" s="14" t="s">
        <v>80</v>
      </c>
      <c r="AY625" s="273" t="s">
        <v>196</v>
      </c>
    </row>
    <row r="626" s="15" customFormat="1">
      <c r="A626" s="15"/>
      <c r="B626" s="274"/>
      <c r="C626" s="275"/>
      <c r="D626" s="242" t="s">
        <v>254</v>
      </c>
      <c r="E626" s="276" t="s">
        <v>1</v>
      </c>
      <c r="F626" s="277" t="s">
        <v>267</v>
      </c>
      <c r="G626" s="275"/>
      <c r="H626" s="278">
        <v>3.7150000000000003</v>
      </c>
      <c r="I626" s="279"/>
      <c r="J626" s="275"/>
      <c r="K626" s="275"/>
      <c r="L626" s="280"/>
      <c r="M626" s="281"/>
      <c r="N626" s="282"/>
      <c r="O626" s="282"/>
      <c r="P626" s="282"/>
      <c r="Q626" s="282"/>
      <c r="R626" s="282"/>
      <c r="S626" s="282"/>
      <c r="T626" s="283"/>
      <c r="U626" s="15"/>
      <c r="V626" s="15"/>
      <c r="W626" s="15"/>
      <c r="X626" s="15"/>
      <c r="Y626" s="15"/>
      <c r="Z626" s="15"/>
      <c r="AA626" s="15"/>
      <c r="AB626" s="15"/>
      <c r="AC626" s="15"/>
      <c r="AD626" s="15"/>
      <c r="AE626" s="15"/>
      <c r="AT626" s="284" t="s">
        <v>254</v>
      </c>
      <c r="AU626" s="284" t="s">
        <v>89</v>
      </c>
      <c r="AV626" s="15" t="s">
        <v>113</v>
      </c>
      <c r="AW626" s="15" t="s">
        <v>35</v>
      </c>
      <c r="AX626" s="15" t="s">
        <v>87</v>
      </c>
      <c r="AY626" s="284" t="s">
        <v>196</v>
      </c>
    </row>
    <row r="627" s="2" customFormat="1" ht="21.75" customHeight="1">
      <c r="A627" s="38"/>
      <c r="B627" s="39"/>
      <c r="C627" s="228" t="s">
        <v>1145</v>
      </c>
      <c r="D627" s="228" t="s">
        <v>199</v>
      </c>
      <c r="E627" s="229" t="s">
        <v>1146</v>
      </c>
      <c r="F627" s="230" t="s">
        <v>1147</v>
      </c>
      <c r="G627" s="231" t="s">
        <v>251</v>
      </c>
      <c r="H627" s="232">
        <v>0.94399999999999995</v>
      </c>
      <c r="I627" s="233"/>
      <c r="J627" s="234">
        <f>ROUND(I627*H627,2)</f>
        <v>0</v>
      </c>
      <c r="K627" s="235"/>
      <c r="L627" s="44"/>
      <c r="M627" s="236" t="s">
        <v>1</v>
      </c>
      <c r="N627" s="237" t="s">
        <v>45</v>
      </c>
      <c r="O627" s="91"/>
      <c r="P627" s="238">
        <f>O627*H627</f>
        <v>0</v>
      </c>
      <c r="Q627" s="238">
        <v>0.012109999999999999</v>
      </c>
      <c r="R627" s="238">
        <f>Q627*H627</f>
        <v>0.011431839999999999</v>
      </c>
      <c r="S627" s="238">
        <v>0</v>
      </c>
      <c r="T627" s="239">
        <f>S627*H627</f>
        <v>0</v>
      </c>
      <c r="U627" s="38"/>
      <c r="V627" s="38"/>
      <c r="W627" s="38"/>
      <c r="X627" s="38"/>
      <c r="Y627" s="38"/>
      <c r="Z627" s="38"/>
      <c r="AA627" s="38"/>
      <c r="AB627" s="38"/>
      <c r="AC627" s="38"/>
      <c r="AD627" s="38"/>
      <c r="AE627" s="38"/>
      <c r="AR627" s="240" t="s">
        <v>405</v>
      </c>
      <c r="AT627" s="240" t="s">
        <v>199</v>
      </c>
      <c r="AU627" s="240" t="s">
        <v>89</v>
      </c>
      <c r="AY627" s="17" t="s">
        <v>196</v>
      </c>
      <c r="BE627" s="241">
        <f>IF(N627="základní",J627,0)</f>
        <v>0</v>
      </c>
      <c r="BF627" s="241">
        <f>IF(N627="snížená",J627,0)</f>
        <v>0</v>
      </c>
      <c r="BG627" s="241">
        <f>IF(N627="zákl. přenesená",J627,0)</f>
        <v>0</v>
      </c>
      <c r="BH627" s="241">
        <f>IF(N627="sníž. přenesená",J627,0)</f>
        <v>0</v>
      </c>
      <c r="BI627" s="241">
        <f>IF(N627="nulová",J627,0)</f>
        <v>0</v>
      </c>
      <c r="BJ627" s="17" t="s">
        <v>87</v>
      </c>
      <c r="BK627" s="241">
        <f>ROUND(I627*H627,2)</f>
        <v>0</v>
      </c>
      <c r="BL627" s="17" t="s">
        <v>405</v>
      </c>
      <c r="BM627" s="240" t="s">
        <v>1148</v>
      </c>
    </row>
    <row r="628" s="2" customFormat="1">
      <c r="A628" s="38"/>
      <c r="B628" s="39"/>
      <c r="C628" s="40"/>
      <c r="D628" s="242" t="s">
        <v>205</v>
      </c>
      <c r="E628" s="40"/>
      <c r="F628" s="243" t="s">
        <v>1149</v>
      </c>
      <c r="G628" s="40"/>
      <c r="H628" s="40"/>
      <c r="I628" s="244"/>
      <c r="J628" s="40"/>
      <c r="K628" s="40"/>
      <c r="L628" s="44"/>
      <c r="M628" s="245"/>
      <c r="N628" s="246"/>
      <c r="O628" s="91"/>
      <c r="P628" s="91"/>
      <c r="Q628" s="91"/>
      <c r="R628" s="91"/>
      <c r="S628" s="91"/>
      <c r="T628" s="92"/>
      <c r="U628" s="38"/>
      <c r="V628" s="38"/>
      <c r="W628" s="38"/>
      <c r="X628" s="38"/>
      <c r="Y628" s="38"/>
      <c r="Z628" s="38"/>
      <c r="AA628" s="38"/>
      <c r="AB628" s="38"/>
      <c r="AC628" s="38"/>
      <c r="AD628" s="38"/>
      <c r="AE628" s="38"/>
      <c r="AT628" s="17" t="s">
        <v>205</v>
      </c>
      <c r="AU628" s="17" t="s">
        <v>89</v>
      </c>
    </row>
    <row r="629" s="13" customFormat="1">
      <c r="A629" s="13"/>
      <c r="B629" s="252"/>
      <c r="C629" s="253"/>
      <c r="D629" s="242" t="s">
        <v>254</v>
      </c>
      <c r="E629" s="254" t="s">
        <v>1</v>
      </c>
      <c r="F629" s="255" t="s">
        <v>1150</v>
      </c>
      <c r="G629" s="253"/>
      <c r="H629" s="256">
        <v>0.94399999999999995</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254</v>
      </c>
      <c r="AU629" s="262" t="s">
        <v>89</v>
      </c>
      <c r="AV629" s="13" t="s">
        <v>89</v>
      </c>
      <c r="AW629" s="13" t="s">
        <v>35</v>
      </c>
      <c r="AX629" s="13" t="s">
        <v>80</v>
      </c>
      <c r="AY629" s="262" t="s">
        <v>196</v>
      </c>
    </row>
    <row r="630" s="14" customFormat="1">
      <c r="A630" s="14"/>
      <c r="B630" s="263"/>
      <c r="C630" s="264"/>
      <c r="D630" s="242" t="s">
        <v>254</v>
      </c>
      <c r="E630" s="265" t="s">
        <v>1</v>
      </c>
      <c r="F630" s="266" t="s">
        <v>1151</v>
      </c>
      <c r="G630" s="264"/>
      <c r="H630" s="267">
        <v>0.94399999999999995</v>
      </c>
      <c r="I630" s="268"/>
      <c r="J630" s="264"/>
      <c r="K630" s="264"/>
      <c r="L630" s="269"/>
      <c r="M630" s="270"/>
      <c r="N630" s="271"/>
      <c r="O630" s="271"/>
      <c r="P630" s="271"/>
      <c r="Q630" s="271"/>
      <c r="R630" s="271"/>
      <c r="S630" s="271"/>
      <c r="T630" s="272"/>
      <c r="U630" s="14"/>
      <c r="V630" s="14"/>
      <c r="W630" s="14"/>
      <c r="X630" s="14"/>
      <c r="Y630" s="14"/>
      <c r="Z630" s="14"/>
      <c r="AA630" s="14"/>
      <c r="AB630" s="14"/>
      <c r="AC630" s="14"/>
      <c r="AD630" s="14"/>
      <c r="AE630" s="14"/>
      <c r="AT630" s="273" t="s">
        <v>254</v>
      </c>
      <c r="AU630" s="273" t="s">
        <v>89</v>
      </c>
      <c r="AV630" s="14" t="s">
        <v>100</v>
      </c>
      <c r="AW630" s="14" t="s">
        <v>35</v>
      </c>
      <c r="AX630" s="14" t="s">
        <v>87</v>
      </c>
      <c r="AY630" s="273" t="s">
        <v>196</v>
      </c>
    </row>
    <row r="631" s="2" customFormat="1" ht="21.75" customHeight="1">
      <c r="A631" s="38"/>
      <c r="B631" s="39"/>
      <c r="C631" s="228" t="s">
        <v>1152</v>
      </c>
      <c r="D631" s="228" t="s">
        <v>199</v>
      </c>
      <c r="E631" s="229" t="s">
        <v>1153</v>
      </c>
      <c r="F631" s="230" t="s">
        <v>1154</v>
      </c>
      <c r="G631" s="231" t="s">
        <v>354</v>
      </c>
      <c r="H631" s="232">
        <v>5</v>
      </c>
      <c r="I631" s="233"/>
      <c r="J631" s="234">
        <f>ROUND(I631*H631,2)</f>
        <v>0</v>
      </c>
      <c r="K631" s="235"/>
      <c r="L631" s="44"/>
      <c r="M631" s="236" t="s">
        <v>1</v>
      </c>
      <c r="N631" s="237" t="s">
        <v>45</v>
      </c>
      <c r="O631" s="91"/>
      <c r="P631" s="238">
        <f>O631*H631</f>
        <v>0</v>
      </c>
      <c r="Q631" s="238">
        <v>6.9999999999999994E-05</v>
      </c>
      <c r="R631" s="238">
        <f>Q631*H631</f>
        <v>0.00034999999999999994</v>
      </c>
      <c r="S631" s="238">
        <v>0</v>
      </c>
      <c r="T631" s="239">
        <f>S631*H631</f>
        <v>0</v>
      </c>
      <c r="U631" s="38"/>
      <c r="V631" s="38"/>
      <c r="W631" s="38"/>
      <c r="X631" s="38"/>
      <c r="Y631" s="38"/>
      <c r="Z631" s="38"/>
      <c r="AA631" s="38"/>
      <c r="AB631" s="38"/>
      <c r="AC631" s="38"/>
      <c r="AD631" s="38"/>
      <c r="AE631" s="38"/>
      <c r="AR631" s="240" t="s">
        <v>405</v>
      </c>
      <c r="AT631" s="240" t="s">
        <v>199</v>
      </c>
      <c r="AU631" s="240" t="s">
        <v>89</v>
      </c>
      <c r="AY631" s="17" t="s">
        <v>196</v>
      </c>
      <c r="BE631" s="241">
        <f>IF(N631="základní",J631,0)</f>
        <v>0</v>
      </c>
      <c r="BF631" s="241">
        <f>IF(N631="snížená",J631,0)</f>
        <v>0</v>
      </c>
      <c r="BG631" s="241">
        <f>IF(N631="zákl. přenesená",J631,0)</f>
        <v>0</v>
      </c>
      <c r="BH631" s="241">
        <f>IF(N631="sníž. přenesená",J631,0)</f>
        <v>0</v>
      </c>
      <c r="BI631" s="241">
        <f>IF(N631="nulová",J631,0)</f>
        <v>0</v>
      </c>
      <c r="BJ631" s="17" t="s">
        <v>87</v>
      </c>
      <c r="BK631" s="241">
        <f>ROUND(I631*H631,2)</f>
        <v>0</v>
      </c>
      <c r="BL631" s="17" t="s">
        <v>405</v>
      </c>
      <c r="BM631" s="240" t="s">
        <v>1155</v>
      </c>
    </row>
    <row r="632" s="2" customFormat="1">
      <c r="A632" s="38"/>
      <c r="B632" s="39"/>
      <c r="C632" s="40"/>
      <c r="D632" s="242" t="s">
        <v>205</v>
      </c>
      <c r="E632" s="40"/>
      <c r="F632" s="243" t="s">
        <v>1156</v>
      </c>
      <c r="G632" s="40"/>
      <c r="H632" s="40"/>
      <c r="I632" s="244"/>
      <c r="J632" s="40"/>
      <c r="K632" s="40"/>
      <c r="L632" s="44"/>
      <c r="M632" s="245"/>
      <c r="N632" s="246"/>
      <c r="O632" s="91"/>
      <c r="P632" s="91"/>
      <c r="Q632" s="91"/>
      <c r="R632" s="91"/>
      <c r="S632" s="91"/>
      <c r="T632" s="92"/>
      <c r="U632" s="38"/>
      <c r="V632" s="38"/>
      <c r="W632" s="38"/>
      <c r="X632" s="38"/>
      <c r="Y632" s="38"/>
      <c r="Z632" s="38"/>
      <c r="AA632" s="38"/>
      <c r="AB632" s="38"/>
      <c r="AC632" s="38"/>
      <c r="AD632" s="38"/>
      <c r="AE632" s="38"/>
      <c r="AT632" s="17" t="s">
        <v>205</v>
      </c>
      <c r="AU632" s="17" t="s">
        <v>89</v>
      </c>
    </row>
    <row r="633" s="13" customFormat="1">
      <c r="A633" s="13"/>
      <c r="B633" s="252"/>
      <c r="C633" s="253"/>
      <c r="D633" s="242" t="s">
        <v>254</v>
      </c>
      <c r="E633" s="254" t="s">
        <v>1</v>
      </c>
      <c r="F633" s="255" t="s">
        <v>113</v>
      </c>
      <c r="G633" s="253"/>
      <c r="H633" s="256">
        <v>4</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254</v>
      </c>
      <c r="AU633" s="262" t="s">
        <v>89</v>
      </c>
      <c r="AV633" s="13" t="s">
        <v>89</v>
      </c>
      <c r="AW633" s="13" t="s">
        <v>35</v>
      </c>
      <c r="AX633" s="13" t="s">
        <v>80</v>
      </c>
      <c r="AY633" s="262" t="s">
        <v>196</v>
      </c>
    </row>
    <row r="634" s="14" customFormat="1">
      <c r="A634" s="14"/>
      <c r="B634" s="263"/>
      <c r="C634" s="264"/>
      <c r="D634" s="242" t="s">
        <v>254</v>
      </c>
      <c r="E634" s="265" t="s">
        <v>1</v>
      </c>
      <c r="F634" s="266" t="s">
        <v>1157</v>
      </c>
      <c r="G634" s="264"/>
      <c r="H634" s="267">
        <v>4</v>
      </c>
      <c r="I634" s="268"/>
      <c r="J634" s="264"/>
      <c r="K634" s="264"/>
      <c r="L634" s="269"/>
      <c r="M634" s="270"/>
      <c r="N634" s="271"/>
      <c r="O634" s="271"/>
      <c r="P634" s="271"/>
      <c r="Q634" s="271"/>
      <c r="R634" s="271"/>
      <c r="S634" s="271"/>
      <c r="T634" s="272"/>
      <c r="U634" s="14"/>
      <c r="V634" s="14"/>
      <c r="W634" s="14"/>
      <c r="X634" s="14"/>
      <c r="Y634" s="14"/>
      <c r="Z634" s="14"/>
      <c r="AA634" s="14"/>
      <c r="AB634" s="14"/>
      <c r="AC634" s="14"/>
      <c r="AD634" s="14"/>
      <c r="AE634" s="14"/>
      <c r="AT634" s="273" t="s">
        <v>254</v>
      </c>
      <c r="AU634" s="273" t="s">
        <v>89</v>
      </c>
      <c r="AV634" s="14" t="s">
        <v>100</v>
      </c>
      <c r="AW634" s="14" t="s">
        <v>35</v>
      </c>
      <c r="AX634" s="14" t="s">
        <v>80</v>
      </c>
      <c r="AY634" s="273" t="s">
        <v>196</v>
      </c>
    </row>
    <row r="635" s="13" customFormat="1">
      <c r="A635" s="13"/>
      <c r="B635" s="252"/>
      <c r="C635" s="253"/>
      <c r="D635" s="242" t="s">
        <v>254</v>
      </c>
      <c r="E635" s="254" t="s">
        <v>1</v>
      </c>
      <c r="F635" s="255" t="s">
        <v>87</v>
      </c>
      <c r="G635" s="253"/>
      <c r="H635" s="256">
        <v>1</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254</v>
      </c>
      <c r="AU635" s="262" t="s">
        <v>89</v>
      </c>
      <c r="AV635" s="13" t="s">
        <v>89</v>
      </c>
      <c r="AW635" s="13" t="s">
        <v>35</v>
      </c>
      <c r="AX635" s="13" t="s">
        <v>80</v>
      </c>
      <c r="AY635" s="262" t="s">
        <v>196</v>
      </c>
    </row>
    <row r="636" s="14" customFormat="1">
      <c r="A636" s="14"/>
      <c r="B636" s="263"/>
      <c r="C636" s="264"/>
      <c r="D636" s="242" t="s">
        <v>254</v>
      </c>
      <c r="E636" s="265" t="s">
        <v>1</v>
      </c>
      <c r="F636" s="266" t="s">
        <v>1158</v>
      </c>
      <c r="G636" s="264"/>
      <c r="H636" s="267">
        <v>1</v>
      </c>
      <c r="I636" s="268"/>
      <c r="J636" s="264"/>
      <c r="K636" s="264"/>
      <c r="L636" s="269"/>
      <c r="M636" s="270"/>
      <c r="N636" s="271"/>
      <c r="O636" s="271"/>
      <c r="P636" s="271"/>
      <c r="Q636" s="271"/>
      <c r="R636" s="271"/>
      <c r="S636" s="271"/>
      <c r="T636" s="272"/>
      <c r="U636" s="14"/>
      <c r="V636" s="14"/>
      <c r="W636" s="14"/>
      <c r="X636" s="14"/>
      <c r="Y636" s="14"/>
      <c r="Z636" s="14"/>
      <c r="AA636" s="14"/>
      <c r="AB636" s="14"/>
      <c r="AC636" s="14"/>
      <c r="AD636" s="14"/>
      <c r="AE636" s="14"/>
      <c r="AT636" s="273" t="s">
        <v>254</v>
      </c>
      <c r="AU636" s="273" t="s">
        <v>89</v>
      </c>
      <c r="AV636" s="14" t="s">
        <v>100</v>
      </c>
      <c r="AW636" s="14" t="s">
        <v>35</v>
      </c>
      <c r="AX636" s="14" t="s">
        <v>80</v>
      </c>
      <c r="AY636" s="273" t="s">
        <v>196</v>
      </c>
    </row>
    <row r="637" s="15" customFormat="1">
      <c r="A637" s="15"/>
      <c r="B637" s="274"/>
      <c r="C637" s="275"/>
      <c r="D637" s="242" t="s">
        <v>254</v>
      </c>
      <c r="E637" s="276" t="s">
        <v>1</v>
      </c>
      <c r="F637" s="277" t="s">
        <v>267</v>
      </c>
      <c r="G637" s="275"/>
      <c r="H637" s="278">
        <v>5</v>
      </c>
      <c r="I637" s="279"/>
      <c r="J637" s="275"/>
      <c r="K637" s="275"/>
      <c r="L637" s="280"/>
      <c r="M637" s="281"/>
      <c r="N637" s="282"/>
      <c r="O637" s="282"/>
      <c r="P637" s="282"/>
      <c r="Q637" s="282"/>
      <c r="R637" s="282"/>
      <c r="S637" s="282"/>
      <c r="T637" s="283"/>
      <c r="U637" s="15"/>
      <c r="V637" s="15"/>
      <c r="W637" s="15"/>
      <c r="X637" s="15"/>
      <c r="Y637" s="15"/>
      <c r="Z637" s="15"/>
      <c r="AA637" s="15"/>
      <c r="AB637" s="15"/>
      <c r="AC637" s="15"/>
      <c r="AD637" s="15"/>
      <c r="AE637" s="15"/>
      <c r="AT637" s="284" t="s">
        <v>254</v>
      </c>
      <c r="AU637" s="284" t="s">
        <v>89</v>
      </c>
      <c r="AV637" s="15" t="s">
        <v>113</v>
      </c>
      <c r="AW637" s="15" t="s">
        <v>35</v>
      </c>
      <c r="AX637" s="15" t="s">
        <v>87</v>
      </c>
      <c r="AY637" s="284" t="s">
        <v>196</v>
      </c>
    </row>
    <row r="638" s="2" customFormat="1" ht="21.75" customHeight="1">
      <c r="A638" s="38"/>
      <c r="B638" s="39"/>
      <c r="C638" s="288" t="s">
        <v>1159</v>
      </c>
      <c r="D638" s="288" t="s">
        <v>646</v>
      </c>
      <c r="E638" s="289" t="s">
        <v>1160</v>
      </c>
      <c r="F638" s="290" t="s">
        <v>1161</v>
      </c>
      <c r="G638" s="291" t="s">
        <v>354</v>
      </c>
      <c r="H638" s="292">
        <v>1</v>
      </c>
      <c r="I638" s="293"/>
      <c r="J638" s="294">
        <f>ROUND(I638*H638,2)</f>
        <v>0</v>
      </c>
      <c r="K638" s="295"/>
      <c r="L638" s="296"/>
      <c r="M638" s="297" t="s">
        <v>1</v>
      </c>
      <c r="N638" s="298" t="s">
        <v>45</v>
      </c>
      <c r="O638" s="91"/>
      <c r="P638" s="238">
        <f>O638*H638</f>
        <v>0</v>
      </c>
      <c r="Q638" s="238">
        <v>0.0041999999999999997</v>
      </c>
      <c r="R638" s="238">
        <f>Q638*H638</f>
        <v>0.0041999999999999997</v>
      </c>
      <c r="S638" s="238">
        <v>0</v>
      </c>
      <c r="T638" s="239">
        <f>S638*H638</f>
        <v>0</v>
      </c>
      <c r="U638" s="38"/>
      <c r="V638" s="38"/>
      <c r="W638" s="38"/>
      <c r="X638" s="38"/>
      <c r="Y638" s="38"/>
      <c r="Z638" s="38"/>
      <c r="AA638" s="38"/>
      <c r="AB638" s="38"/>
      <c r="AC638" s="38"/>
      <c r="AD638" s="38"/>
      <c r="AE638" s="38"/>
      <c r="AR638" s="240" t="s">
        <v>518</v>
      </c>
      <c r="AT638" s="240" t="s">
        <v>646</v>
      </c>
      <c r="AU638" s="240" t="s">
        <v>89</v>
      </c>
      <c r="AY638" s="17" t="s">
        <v>196</v>
      </c>
      <c r="BE638" s="241">
        <f>IF(N638="základní",J638,0)</f>
        <v>0</v>
      </c>
      <c r="BF638" s="241">
        <f>IF(N638="snížená",J638,0)</f>
        <v>0</v>
      </c>
      <c r="BG638" s="241">
        <f>IF(N638="zákl. přenesená",J638,0)</f>
        <v>0</v>
      </c>
      <c r="BH638" s="241">
        <f>IF(N638="sníž. přenesená",J638,0)</f>
        <v>0</v>
      </c>
      <c r="BI638" s="241">
        <f>IF(N638="nulová",J638,0)</f>
        <v>0</v>
      </c>
      <c r="BJ638" s="17" t="s">
        <v>87</v>
      </c>
      <c r="BK638" s="241">
        <f>ROUND(I638*H638,2)</f>
        <v>0</v>
      </c>
      <c r="BL638" s="17" t="s">
        <v>405</v>
      </c>
      <c r="BM638" s="240" t="s">
        <v>1162</v>
      </c>
    </row>
    <row r="639" s="2" customFormat="1">
      <c r="A639" s="38"/>
      <c r="B639" s="39"/>
      <c r="C639" s="40"/>
      <c r="D639" s="242" t="s">
        <v>205</v>
      </c>
      <c r="E639" s="40"/>
      <c r="F639" s="243" t="s">
        <v>1163</v>
      </c>
      <c r="G639" s="40"/>
      <c r="H639" s="40"/>
      <c r="I639" s="244"/>
      <c r="J639" s="40"/>
      <c r="K639" s="40"/>
      <c r="L639" s="44"/>
      <c r="M639" s="245"/>
      <c r="N639" s="246"/>
      <c r="O639" s="91"/>
      <c r="P639" s="91"/>
      <c r="Q639" s="91"/>
      <c r="R639" s="91"/>
      <c r="S639" s="91"/>
      <c r="T639" s="92"/>
      <c r="U639" s="38"/>
      <c r="V639" s="38"/>
      <c r="W639" s="38"/>
      <c r="X639" s="38"/>
      <c r="Y639" s="38"/>
      <c r="Z639" s="38"/>
      <c r="AA639" s="38"/>
      <c r="AB639" s="38"/>
      <c r="AC639" s="38"/>
      <c r="AD639" s="38"/>
      <c r="AE639" s="38"/>
      <c r="AT639" s="17" t="s">
        <v>205</v>
      </c>
      <c r="AU639" s="17" t="s">
        <v>89</v>
      </c>
    </row>
    <row r="640" s="13" customFormat="1">
      <c r="A640" s="13"/>
      <c r="B640" s="252"/>
      <c r="C640" s="253"/>
      <c r="D640" s="242" t="s">
        <v>254</v>
      </c>
      <c r="E640" s="254" t="s">
        <v>1</v>
      </c>
      <c r="F640" s="255" t="s">
        <v>87</v>
      </c>
      <c r="G640" s="253"/>
      <c r="H640" s="256">
        <v>1</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254</v>
      </c>
      <c r="AU640" s="262" t="s">
        <v>89</v>
      </c>
      <c r="AV640" s="13" t="s">
        <v>89</v>
      </c>
      <c r="AW640" s="13" t="s">
        <v>35</v>
      </c>
      <c r="AX640" s="13" t="s">
        <v>80</v>
      </c>
      <c r="AY640" s="262" t="s">
        <v>196</v>
      </c>
    </row>
    <row r="641" s="14" customFormat="1">
      <c r="A641" s="14"/>
      <c r="B641" s="263"/>
      <c r="C641" s="264"/>
      <c r="D641" s="242" t="s">
        <v>254</v>
      </c>
      <c r="E641" s="265" t="s">
        <v>1</v>
      </c>
      <c r="F641" s="266" t="s">
        <v>1151</v>
      </c>
      <c r="G641" s="264"/>
      <c r="H641" s="267">
        <v>1</v>
      </c>
      <c r="I641" s="268"/>
      <c r="J641" s="264"/>
      <c r="K641" s="264"/>
      <c r="L641" s="269"/>
      <c r="M641" s="270"/>
      <c r="N641" s="271"/>
      <c r="O641" s="271"/>
      <c r="P641" s="271"/>
      <c r="Q641" s="271"/>
      <c r="R641" s="271"/>
      <c r="S641" s="271"/>
      <c r="T641" s="272"/>
      <c r="U641" s="14"/>
      <c r="V641" s="14"/>
      <c r="W641" s="14"/>
      <c r="X641" s="14"/>
      <c r="Y641" s="14"/>
      <c r="Z641" s="14"/>
      <c r="AA641" s="14"/>
      <c r="AB641" s="14"/>
      <c r="AC641" s="14"/>
      <c r="AD641" s="14"/>
      <c r="AE641" s="14"/>
      <c r="AT641" s="273" t="s">
        <v>254</v>
      </c>
      <c r="AU641" s="273" t="s">
        <v>89</v>
      </c>
      <c r="AV641" s="14" t="s">
        <v>100</v>
      </c>
      <c r="AW641" s="14" t="s">
        <v>35</v>
      </c>
      <c r="AX641" s="14" t="s">
        <v>87</v>
      </c>
      <c r="AY641" s="273" t="s">
        <v>196</v>
      </c>
    </row>
    <row r="642" s="2" customFormat="1" ht="21.75" customHeight="1">
      <c r="A642" s="38"/>
      <c r="B642" s="39"/>
      <c r="C642" s="288" t="s">
        <v>1164</v>
      </c>
      <c r="D642" s="288" t="s">
        <v>646</v>
      </c>
      <c r="E642" s="289" t="s">
        <v>1165</v>
      </c>
      <c r="F642" s="290" t="s">
        <v>1166</v>
      </c>
      <c r="G642" s="291" t="s">
        <v>202</v>
      </c>
      <c r="H642" s="292">
        <v>4</v>
      </c>
      <c r="I642" s="293"/>
      <c r="J642" s="294">
        <f>ROUND(I642*H642,2)</f>
        <v>0</v>
      </c>
      <c r="K642" s="295"/>
      <c r="L642" s="296"/>
      <c r="M642" s="297" t="s">
        <v>1</v>
      </c>
      <c r="N642" s="298" t="s">
        <v>45</v>
      </c>
      <c r="O642" s="91"/>
      <c r="P642" s="238">
        <f>O642*H642</f>
        <v>0</v>
      </c>
      <c r="Q642" s="238">
        <v>0</v>
      </c>
      <c r="R642" s="238">
        <f>Q642*H642</f>
        <v>0</v>
      </c>
      <c r="S642" s="238">
        <v>0</v>
      </c>
      <c r="T642" s="239">
        <f>S642*H642</f>
        <v>0</v>
      </c>
      <c r="U642" s="38"/>
      <c r="V642" s="38"/>
      <c r="W642" s="38"/>
      <c r="X642" s="38"/>
      <c r="Y642" s="38"/>
      <c r="Z642" s="38"/>
      <c r="AA642" s="38"/>
      <c r="AB642" s="38"/>
      <c r="AC642" s="38"/>
      <c r="AD642" s="38"/>
      <c r="AE642" s="38"/>
      <c r="AR642" s="240" t="s">
        <v>518</v>
      </c>
      <c r="AT642" s="240" t="s">
        <v>646</v>
      </c>
      <c r="AU642" s="240" t="s">
        <v>89</v>
      </c>
      <c r="AY642" s="17" t="s">
        <v>196</v>
      </c>
      <c r="BE642" s="241">
        <f>IF(N642="základní",J642,0)</f>
        <v>0</v>
      </c>
      <c r="BF642" s="241">
        <f>IF(N642="snížená",J642,0)</f>
        <v>0</v>
      </c>
      <c r="BG642" s="241">
        <f>IF(N642="zákl. přenesená",J642,0)</f>
        <v>0</v>
      </c>
      <c r="BH642" s="241">
        <f>IF(N642="sníž. přenesená",J642,0)</f>
        <v>0</v>
      </c>
      <c r="BI642" s="241">
        <f>IF(N642="nulová",J642,0)</f>
        <v>0</v>
      </c>
      <c r="BJ642" s="17" t="s">
        <v>87</v>
      </c>
      <c r="BK642" s="241">
        <f>ROUND(I642*H642,2)</f>
        <v>0</v>
      </c>
      <c r="BL642" s="17" t="s">
        <v>405</v>
      </c>
      <c r="BM642" s="240" t="s">
        <v>1167</v>
      </c>
    </row>
    <row r="643" s="2" customFormat="1">
      <c r="A643" s="38"/>
      <c r="B643" s="39"/>
      <c r="C643" s="40"/>
      <c r="D643" s="242" t="s">
        <v>205</v>
      </c>
      <c r="E643" s="40"/>
      <c r="F643" s="243" t="s">
        <v>1166</v>
      </c>
      <c r="G643" s="40"/>
      <c r="H643" s="40"/>
      <c r="I643" s="244"/>
      <c r="J643" s="40"/>
      <c r="K643" s="40"/>
      <c r="L643" s="44"/>
      <c r="M643" s="245"/>
      <c r="N643" s="246"/>
      <c r="O643" s="91"/>
      <c r="P643" s="91"/>
      <c r="Q643" s="91"/>
      <c r="R643" s="91"/>
      <c r="S643" s="91"/>
      <c r="T643" s="92"/>
      <c r="U643" s="38"/>
      <c r="V643" s="38"/>
      <c r="W643" s="38"/>
      <c r="X643" s="38"/>
      <c r="Y643" s="38"/>
      <c r="Z643" s="38"/>
      <c r="AA643" s="38"/>
      <c r="AB643" s="38"/>
      <c r="AC643" s="38"/>
      <c r="AD643" s="38"/>
      <c r="AE643" s="38"/>
      <c r="AT643" s="17" t="s">
        <v>205</v>
      </c>
      <c r="AU643" s="17" t="s">
        <v>89</v>
      </c>
    </row>
    <row r="644" s="13" customFormat="1">
      <c r="A644" s="13"/>
      <c r="B644" s="252"/>
      <c r="C644" s="253"/>
      <c r="D644" s="242" t="s">
        <v>254</v>
      </c>
      <c r="E644" s="254" t="s">
        <v>1</v>
      </c>
      <c r="F644" s="255" t="s">
        <v>113</v>
      </c>
      <c r="G644" s="253"/>
      <c r="H644" s="256">
        <v>4</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254</v>
      </c>
      <c r="AU644" s="262" t="s">
        <v>89</v>
      </c>
      <c r="AV644" s="13" t="s">
        <v>89</v>
      </c>
      <c r="AW644" s="13" t="s">
        <v>35</v>
      </c>
      <c r="AX644" s="13" t="s">
        <v>80</v>
      </c>
      <c r="AY644" s="262" t="s">
        <v>196</v>
      </c>
    </row>
    <row r="645" s="14" customFormat="1">
      <c r="A645" s="14"/>
      <c r="B645" s="263"/>
      <c r="C645" s="264"/>
      <c r="D645" s="242" t="s">
        <v>254</v>
      </c>
      <c r="E645" s="265" t="s">
        <v>1</v>
      </c>
      <c r="F645" s="266" t="s">
        <v>291</v>
      </c>
      <c r="G645" s="264"/>
      <c r="H645" s="267">
        <v>4</v>
      </c>
      <c r="I645" s="268"/>
      <c r="J645" s="264"/>
      <c r="K645" s="264"/>
      <c r="L645" s="269"/>
      <c r="M645" s="270"/>
      <c r="N645" s="271"/>
      <c r="O645" s="271"/>
      <c r="P645" s="271"/>
      <c r="Q645" s="271"/>
      <c r="R645" s="271"/>
      <c r="S645" s="271"/>
      <c r="T645" s="272"/>
      <c r="U645" s="14"/>
      <c r="V645" s="14"/>
      <c r="W645" s="14"/>
      <c r="X645" s="14"/>
      <c r="Y645" s="14"/>
      <c r="Z645" s="14"/>
      <c r="AA645" s="14"/>
      <c r="AB645" s="14"/>
      <c r="AC645" s="14"/>
      <c r="AD645" s="14"/>
      <c r="AE645" s="14"/>
      <c r="AT645" s="273" t="s">
        <v>254</v>
      </c>
      <c r="AU645" s="273" t="s">
        <v>89</v>
      </c>
      <c r="AV645" s="14" t="s">
        <v>100</v>
      </c>
      <c r="AW645" s="14" t="s">
        <v>35</v>
      </c>
      <c r="AX645" s="14" t="s">
        <v>80</v>
      </c>
      <c r="AY645" s="273" t="s">
        <v>196</v>
      </c>
    </row>
    <row r="646" s="15" customFormat="1">
      <c r="A646" s="15"/>
      <c r="B646" s="274"/>
      <c r="C646" s="275"/>
      <c r="D646" s="242" t="s">
        <v>254</v>
      </c>
      <c r="E646" s="276" t="s">
        <v>1</v>
      </c>
      <c r="F646" s="277" t="s">
        <v>267</v>
      </c>
      <c r="G646" s="275"/>
      <c r="H646" s="278">
        <v>4</v>
      </c>
      <c r="I646" s="279"/>
      <c r="J646" s="275"/>
      <c r="K646" s="275"/>
      <c r="L646" s="280"/>
      <c r="M646" s="281"/>
      <c r="N646" s="282"/>
      <c r="O646" s="282"/>
      <c r="P646" s="282"/>
      <c r="Q646" s="282"/>
      <c r="R646" s="282"/>
      <c r="S646" s="282"/>
      <c r="T646" s="283"/>
      <c r="U646" s="15"/>
      <c r="V646" s="15"/>
      <c r="W646" s="15"/>
      <c r="X646" s="15"/>
      <c r="Y646" s="15"/>
      <c r="Z646" s="15"/>
      <c r="AA646" s="15"/>
      <c r="AB646" s="15"/>
      <c r="AC646" s="15"/>
      <c r="AD646" s="15"/>
      <c r="AE646" s="15"/>
      <c r="AT646" s="284" t="s">
        <v>254</v>
      </c>
      <c r="AU646" s="284" t="s">
        <v>89</v>
      </c>
      <c r="AV646" s="15" t="s">
        <v>113</v>
      </c>
      <c r="AW646" s="15" t="s">
        <v>35</v>
      </c>
      <c r="AX646" s="15" t="s">
        <v>87</v>
      </c>
      <c r="AY646" s="284" t="s">
        <v>196</v>
      </c>
    </row>
    <row r="647" s="2" customFormat="1" ht="21.75" customHeight="1">
      <c r="A647" s="38"/>
      <c r="B647" s="39"/>
      <c r="C647" s="228" t="s">
        <v>1168</v>
      </c>
      <c r="D647" s="228" t="s">
        <v>199</v>
      </c>
      <c r="E647" s="229" t="s">
        <v>1169</v>
      </c>
      <c r="F647" s="230" t="s">
        <v>1170</v>
      </c>
      <c r="G647" s="231" t="s">
        <v>251</v>
      </c>
      <c r="H647" s="232">
        <v>29.504999999999999</v>
      </c>
      <c r="I647" s="233"/>
      <c r="J647" s="234">
        <f>ROUND(I647*H647,2)</f>
        <v>0</v>
      </c>
      <c r="K647" s="235"/>
      <c r="L647" s="44"/>
      <c r="M647" s="236" t="s">
        <v>1</v>
      </c>
      <c r="N647" s="237" t="s">
        <v>45</v>
      </c>
      <c r="O647" s="91"/>
      <c r="P647" s="238">
        <f>O647*H647</f>
        <v>0</v>
      </c>
      <c r="Q647" s="238">
        <v>0.017090000000000001</v>
      </c>
      <c r="R647" s="238">
        <f>Q647*H647</f>
        <v>0.50424045000000006</v>
      </c>
      <c r="S647" s="238">
        <v>0</v>
      </c>
      <c r="T647" s="239">
        <f>S647*H647</f>
        <v>0</v>
      </c>
      <c r="U647" s="38"/>
      <c r="V647" s="38"/>
      <c r="W647" s="38"/>
      <c r="X647" s="38"/>
      <c r="Y647" s="38"/>
      <c r="Z647" s="38"/>
      <c r="AA647" s="38"/>
      <c r="AB647" s="38"/>
      <c r="AC647" s="38"/>
      <c r="AD647" s="38"/>
      <c r="AE647" s="38"/>
      <c r="AR647" s="240" t="s">
        <v>405</v>
      </c>
      <c r="AT647" s="240" t="s">
        <v>199</v>
      </c>
      <c r="AU647" s="240" t="s">
        <v>89</v>
      </c>
      <c r="AY647" s="17" t="s">
        <v>196</v>
      </c>
      <c r="BE647" s="241">
        <f>IF(N647="základní",J647,0)</f>
        <v>0</v>
      </c>
      <c r="BF647" s="241">
        <f>IF(N647="snížená",J647,0)</f>
        <v>0</v>
      </c>
      <c r="BG647" s="241">
        <f>IF(N647="zákl. přenesená",J647,0)</f>
        <v>0</v>
      </c>
      <c r="BH647" s="241">
        <f>IF(N647="sníž. přenesená",J647,0)</f>
        <v>0</v>
      </c>
      <c r="BI647" s="241">
        <f>IF(N647="nulová",J647,0)</f>
        <v>0</v>
      </c>
      <c r="BJ647" s="17" t="s">
        <v>87</v>
      </c>
      <c r="BK647" s="241">
        <f>ROUND(I647*H647,2)</f>
        <v>0</v>
      </c>
      <c r="BL647" s="17" t="s">
        <v>405</v>
      </c>
      <c r="BM647" s="240" t="s">
        <v>1171</v>
      </c>
    </row>
    <row r="648" s="2" customFormat="1">
      <c r="A648" s="38"/>
      <c r="B648" s="39"/>
      <c r="C648" s="40"/>
      <c r="D648" s="242" t="s">
        <v>205</v>
      </c>
      <c r="E648" s="40"/>
      <c r="F648" s="243" t="s">
        <v>1172</v>
      </c>
      <c r="G648" s="40"/>
      <c r="H648" s="40"/>
      <c r="I648" s="244"/>
      <c r="J648" s="40"/>
      <c r="K648" s="40"/>
      <c r="L648" s="44"/>
      <c r="M648" s="245"/>
      <c r="N648" s="246"/>
      <c r="O648" s="91"/>
      <c r="P648" s="91"/>
      <c r="Q648" s="91"/>
      <c r="R648" s="91"/>
      <c r="S648" s="91"/>
      <c r="T648" s="92"/>
      <c r="U648" s="38"/>
      <c r="V648" s="38"/>
      <c r="W648" s="38"/>
      <c r="X648" s="38"/>
      <c r="Y648" s="38"/>
      <c r="Z648" s="38"/>
      <c r="AA648" s="38"/>
      <c r="AB648" s="38"/>
      <c r="AC648" s="38"/>
      <c r="AD648" s="38"/>
      <c r="AE648" s="38"/>
      <c r="AT648" s="17" t="s">
        <v>205</v>
      </c>
      <c r="AU648" s="17" t="s">
        <v>89</v>
      </c>
    </row>
    <row r="649" s="13" customFormat="1">
      <c r="A649" s="13"/>
      <c r="B649" s="252"/>
      <c r="C649" s="253"/>
      <c r="D649" s="242" t="s">
        <v>254</v>
      </c>
      <c r="E649" s="254" t="s">
        <v>1</v>
      </c>
      <c r="F649" s="255" t="s">
        <v>1173</v>
      </c>
      <c r="G649" s="253"/>
      <c r="H649" s="256">
        <v>23.706</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254</v>
      </c>
      <c r="AU649" s="262" t="s">
        <v>89</v>
      </c>
      <c r="AV649" s="13" t="s">
        <v>89</v>
      </c>
      <c r="AW649" s="13" t="s">
        <v>35</v>
      </c>
      <c r="AX649" s="13" t="s">
        <v>80</v>
      </c>
      <c r="AY649" s="262" t="s">
        <v>196</v>
      </c>
    </row>
    <row r="650" s="14" customFormat="1">
      <c r="A650" s="14"/>
      <c r="B650" s="263"/>
      <c r="C650" s="264"/>
      <c r="D650" s="242" t="s">
        <v>254</v>
      </c>
      <c r="E650" s="265" t="s">
        <v>1</v>
      </c>
      <c r="F650" s="266" t="s">
        <v>1174</v>
      </c>
      <c r="G650" s="264"/>
      <c r="H650" s="267">
        <v>23.706</v>
      </c>
      <c r="I650" s="268"/>
      <c r="J650" s="264"/>
      <c r="K650" s="264"/>
      <c r="L650" s="269"/>
      <c r="M650" s="270"/>
      <c r="N650" s="271"/>
      <c r="O650" s="271"/>
      <c r="P650" s="271"/>
      <c r="Q650" s="271"/>
      <c r="R650" s="271"/>
      <c r="S650" s="271"/>
      <c r="T650" s="272"/>
      <c r="U650" s="14"/>
      <c r="V650" s="14"/>
      <c r="W650" s="14"/>
      <c r="X650" s="14"/>
      <c r="Y650" s="14"/>
      <c r="Z650" s="14"/>
      <c r="AA650" s="14"/>
      <c r="AB650" s="14"/>
      <c r="AC650" s="14"/>
      <c r="AD650" s="14"/>
      <c r="AE650" s="14"/>
      <c r="AT650" s="273" t="s">
        <v>254</v>
      </c>
      <c r="AU650" s="273" t="s">
        <v>89</v>
      </c>
      <c r="AV650" s="14" t="s">
        <v>100</v>
      </c>
      <c r="AW650" s="14" t="s">
        <v>35</v>
      </c>
      <c r="AX650" s="14" t="s">
        <v>80</v>
      </c>
      <c r="AY650" s="273" t="s">
        <v>196</v>
      </c>
    </row>
    <row r="651" s="13" customFormat="1">
      <c r="A651" s="13"/>
      <c r="B651" s="252"/>
      <c r="C651" s="253"/>
      <c r="D651" s="242" t="s">
        <v>254</v>
      </c>
      <c r="E651" s="254" t="s">
        <v>1</v>
      </c>
      <c r="F651" s="255" t="s">
        <v>1175</v>
      </c>
      <c r="G651" s="253"/>
      <c r="H651" s="256">
        <v>3.1869999999999998</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254</v>
      </c>
      <c r="AU651" s="262" t="s">
        <v>89</v>
      </c>
      <c r="AV651" s="13" t="s">
        <v>89</v>
      </c>
      <c r="AW651" s="13" t="s">
        <v>35</v>
      </c>
      <c r="AX651" s="13" t="s">
        <v>80</v>
      </c>
      <c r="AY651" s="262" t="s">
        <v>196</v>
      </c>
    </row>
    <row r="652" s="14" customFormat="1">
      <c r="A652" s="14"/>
      <c r="B652" s="263"/>
      <c r="C652" s="264"/>
      <c r="D652" s="242" t="s">
        <v>254</v>
      </c>
      <c r="E652" s="265" t="s">
        <v>1</v>
      </c>
      <c r="F652" s="266" t="s">
        <v>1176</v>
      </c>
      <c r="G652" s="264"/>
      <c r="H652" s="267">
        <v>3.1869999999999998</v>
      </c>
      <c r="I652" s="268"/>
      <c r="J652" s="264"/>
      <c r="K652" s="264"/>
      <c r="L652" s="269"/>
      <c r="M652" s="270"/>
      <c r="N652" s="271"/>
      <c r="O652" s="271"/>
      <c r="P652" s="271"/>
      <c r="Q652" s="271"/>
      <c r="R652" s="271"/>
      <c r="S652" s="271"/>
      <c r="T652" s="272"/>
      <c r="U652" s="14"/>
      <c r="V652" s="14"/>
      <c r="W652" s="14"/>
      <c r="X652" s="14"/>
      <c r="Y652" s="14"/>
      <c r="Z652" s="14"/>
      <c r="AA652" s="14"/>
      <c r="AB652" s="14"/>
      <c r="AC652" s="14"/>
      <c r="AD652" s="14"/>
      <c r="AE652" s="14"/>
      <c r="AT652" s="273" t="s">
        <v>254</v>
      </c>
      <c r="AU652" s="273" t="s">
        <v>89</v>
      </c>
      <c r="AV652" s="14" t="s">
        <v>100</v>
      </c>
      <c r="AW652" s="14" t="s">
        <v>35</v>
      </c>
      <c r="AX652" s="14" t="s">
        <v>80</v>
      </c>
      <c r="AY652" s="273" t="s">
        <v>196</v>
      </c>
    </row>
    <row r="653" s="13" customFormat="1">
      <c r="A653" s="13"/>
      <c r="B653" s="252"/>
      <c r="C653" s="253"/>
      <c r="D653" s="242" t="s">
        <v>254</v>
      </c>
      <c r="E653" s="254" t="s">
        <v>1</v>
      </c>
      <c r="F653" s="255" t="s">
        <v>1177</v>
      </c>
      <c r="G653" s="253"/>
      <c r="H653" s="256">
        <v>0.71899999999999997</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254</v>
      </c>
      <c r="AU653" s="262" t="s">
        <v>89</v>
      </c>
      <c r="AV653" s="13" t="s">
        <v>89</v>
      </c>
      <c r="AW653" s="13" t="s">
        <v>35</v>
      </c>
      <c r="AX653" s="13" t="s">
        <v>80</v>
      </c>
      <c r="AY653" s="262" t="s">
        <v>196</v>
      </c>
    </row>
    <row r="654" s="14" customFormat="1">
      <c r="A654" s="14"/>
      <c r="B654" s="263"/>
      <c r="C654" s="264"/>
      <c r="D654" s="242" t="s">
        <v>254</v>
      </c>
      <c r="E654" s="265" t="s">
        <v>1</v>
      </c>
      <c r="F654" s="266" t="s">
        <v>1178</v>
      </c>
      <c r="G654" s="264"/>
      <c r="H654" s="267">
        <v>0.71899999999999997</v>
      </c>
      <c r="I654" s="268"/>
      <c r="J654" s="264"/>
      <c r="K654" s="264"/>
      <c r="L654" s="269"/>
      <c r="M654" s="270"/>
      <c r="N654" s="271"/>
      <c r="O654" s="271"/>
      <c r="P654" s="271"/>
      <c r="Q654" s="271"/>
      <c r="R654" s="271"/>
      <c r="S654" s="271"/>
      <c r="T654" s="272"/>
      <c r="U654" s="14"/>
      <c r="V654" s="14"/>
      <c r="W654" s="14"/>
      <c r="X654" s="14"/>
      <c r="Y654" s="14"/>
      <c r="Z654" s="14"/>
      <c r="AA654" s="14"/>
      <c r="AB654" s="14"/>
      <c r="AC654" s="14"/>
      <c r="AD654" s="14"/>
      <c r="AE654" s="14"/>
      <c r="AT654" s="273" t="s">
        <v>254</v>
      </c>
      <c r="AU654" s="273" t="s">
        <v>89</v>
      </c>
      <c r="AV654" s="14" t="s">
        <v>100</v>
      </c>
      <c r="AW654" s="14" t="s">
        <v>35</v>
      </c>
      <c r="AX654" s="14" t="s">
        <v>80</v>
      </c>
      <c r="AY654" s="273" t="s">
        <v>196</v>
      </c>
    </row>
    <row r="655" s="13" customFormat="1">
      <c r="A655" s="13"/>
      <c r="B655" s="252"/>
      <c r="C655" s="253"/>
      <c r="D655" s="242" t="s">
        <v>254</v>
      </c>
      <c r="E655" s="254" t="s">
        <v>1</v>
      </c>
      <c r="F655" s="255" t="s">
        <v>1179</v>
      </c>
      <c r="G655" s="253"/>
      <c r="H655" s="256">
        <v>1.893</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254</v>
      </c>
      <c r="AU655" s="262" t="s">
        <v>89</v>
      </c>
      <c r="AV655" s="13" t="s">
        <v>89</v>
      </c>
      <c r="AW655" s="13" t="s">
        <v>35</v>
      </c>
      <c r="AX655" s="13" t="s">
        <v>80</v>
      </c>
      <c r="AY655" s="262" t="s">
        <v>196</v>
      </c>
    </row>
    <row r="656" s="14" customFormat="1">
      <c r="A656" s="14"/>
      <c r="B656" s="263"/>
      <c r="C656" s="264"/>
      <c r="D656" s="242" t="s">
        <v>254</v>
      </c>
      <c r="E656" s="265" t="s">
        <v>1</v>
      </c>
      <c r="F656" s="266" t="s">
        <v>1180</v>
      </c>
      <c r="G656" s="264"/>
      <c r="H656" s="267">
        <v>1.893</v>
      </c>
      <c r="I656" s="268"/>
      <c r="J656" s="264"/>
      <c r="K656" s="264"/>
      <c r="L656" s="269"/>
      <c r="M656" s="270"/>
      <c r="N656" s="271"/>
      <c r="O656" s="271"/>
      <c r="P656" s="271"/>
      <c r="Q656" s="271"/>
      <c r="R656" s="271"/>
      <c r="S656" s="271"/>
      <c r="T656" s="272"/>
      <c r="U656" s="14"/>
      <c r="V656" s="14"/>
      <c r="W656" s="14"/>
      <c r="X656" s="14"/>
      <c r="Y656" s="14"/>
      <c r="Z656" s="14"/>
      <c r="AA656" s="14"/>
      <c r="AB656" s="14"/>
      <c r="AC656" s="14"/>
      <c r="AD656" s="14"/>
      <c r="AE656" s="14"/>
      <c r="AT656" s="273" t="s">
        <v>254</v>
      </c>
      <c r="AU656" s="273" t="s">
        <v>89</v>
      </c>
      <c r="AV656" s="14" t="s">
        <v>100</v>
      </c>
      <c r="AW656" s="14" t="s">
        <v>35</v>
      </c>
      <c r="AX656" s="14" t="s">
        <v>80</v>
      </c>
      <c r="AY656" s="273" t="s">
        <v>196</v>
      </c>
    </row>
    <row r="657" s="15" customFormat="1">
      <c r="A657" s="15"/>
      <c r="B657" s="274"/>
      <c r="C657" s="275"/>
      <c r="D657" s="242" t="s">
        <v>254</v>
      </c>
      <c r="E657" s="276" t="s">
        <v>1</v>
      </c>
      <c r="F657" s="277" t="s">
        <v>267</v>
      </c>
      <c r="G657" s="275"/>
      <c r="H657" s="278">
        <v>29.505000000000003</v>
      </c>
      <c r="I657" s="279"/>
      <c r="J657" s="275"/>
      <c r="K657" s="275"/>
      <c r="L657" s="280"/>
      <c r="M657" s="281"/>
      <c r="N657" s="282"/>
      <c r="O657" s="282"/>
      <c r="P657" s="282"/>
      <c r="Q657" s="282"/>
      <c r="R657" s="282"/>
      <c r="S657" s="282"/>
      <c r="T657" s="283"/>
      <c r="U657" s="15"/>
      <c r="V657" s="15"/>
      <c r="W657" s="15"/>
      <c r="X657" s="15"/>
      <c r="Y657" s="15"/>
      <c r="Z657" s="15"/>
      <c r="AA657" s="15"/>
      <c r="AB657" s="15"/>
      <c r="AC657" s="15"/>
      <c r="AD657" s="15"/>
      <c r="AE657" s="15"/>
      <c r="AT657" s="284" t="s">
        <v>254</v>
      </c>
      <c r="AU657" s="284" t="s">
        <v>89</v>
      </c>
      <c r="AV657" s="15" t="s">
        <v>113</v>
      </c>
      <c r="AW657" s="15" t="s">
        <v>35</v>
      </c>
      <c r="AX657" s="15" t="s">
        <v>87</v>
      </c>
      <c r="AY657" s="284" t="s">
        <v>196</v>
      </c>
    </row>
    <row r="658" s="2" customFormat="1" ht="33" customHeight="1">
      <c r="A658" s="38"/>
      <c r="B658" s="39"/>
      <c r="C658" s="228" t="s">
        <v>1181</v>
      </c>
      <c r="D658" s="228" t="s">
        <v>199</v>
      </c>
      <c r="E658" s="229" t="s">
        <v>1182</v>
      </c>
      <c r="F658" s="230" t="s">
        <v>1183</v>
      </c>
      <c r="G658" s="231" t="s">
        <v>354</v>
      </c>
      <c r="H658" s="232">
        <v>12</v>
      </c>
      <c r="I658" s="233"/>
      <c r="J658" s="234">
        <f>ROUND(I658*H658,2)</f>
        <v>0</v>
      </c>
      <c r="K658" s="235"/>
      <c r="L658" s="44"/>
      <c r="M658" s="236" t="s">
        <v>1</v>
      </c>
      <c r="N658" s="237" t="s">
        <v>45</v>
      </c>
      <c r="O658" s="91"/>
      <c r="P658" s="238">
        <f>O658*H658</f>
        <v>0</v>
      </c>
      <c r="Q658" s="238">
        <v>0.025729999999999999</v>
      </c>
      <c r="R658" s="238">
        <f>Q658*H658</f>
        <v>0.30875999999999998</v>
      </c>
      <c r="S658" s="238">
        <v>0</v>
      </c>
      <c r="T658" s="239">
        <f>S658*H658</f>
        <v>0</v>
      </c>
      <c r="U658" s="38"/>
      <c r="V658" s="38"/>
      <c r="W658" s="38"/>
      <c r="X658" s="38"/>
      <c r="Y658" s="38"/>
      <c r="Z658" s="38"/>
      <c r="AA658" s="38"/>
      <c r="AB658" s="38"/>
      <c r="AC658" s="38"/>
      <c r="AD658" s="38"/>
      <c r="AE658" s="38"/>
      <c r="AR658" s="240" t="s">
        <v>405</v>
      </c>
      <c r="AT658" s="240" t="s">
        <v>199</v>
      </c>
      <c r="AU658" s="240" t="s">
        <v>89</v>
      </c>
      <c r="AY658" s="17" t="s">
        <v>196</v>
      </c>
      <c r="BE658" s="241">
        <f>IF(N658="základní",J658,0)</f>
        <v>0</v>
      </c>
      <c r="BF658" s="241">
        <f>IF(N658="snížená",J658,0)</f>
        <v>0</v>
      </c>
      <c r="BG658" s="241">
        <f>IF(N658="zákl. přenesená",J658,0)</f>
        <v>0</v>
      </c>
      <c r="BH658" s="241">
        <f>IF(N658="sníž. přenesená",J658,0)</f>
        <v>0</v>
      </c>
      <c r="BI658" s="241">
        <f>IF(N658="nulová",J658,0)</f>
        <v>0</v>
      </c>
      <c r="BJ658" s="17" t="s">
        <v>87</v>
      </c>
      <c r="BK658" s="241">
        <f>ROUND(I658*H658,2)</f>
        <v>0</v>
      </c>
      <c r="BL658" s="17" t="s">
        <v>405</v>
      </c>
      <c r="BM658" s="240" t="s">
        <v>1184</v>
      </c>
    </row>
    <row r="659" s="2" customFormat="1">
      <c r="A659" s="38"/>
      <c r="B659" s="39"/>
      <c r="C659" s="40"/>
      <c r="D659" s="242" t="s">
        <v>205</v>
      </c>
      <c r="E659" s="40"/>
      <c r="F659" s="243" t="s">
        <v>1185</v>
      </c>
      <c r="G659" s="40"/>
      <c r="H659" s="40"/>
      <c r="I659" s="244"/>
      <c r="J659" s="40"/>
      <c r="K659" s="40"/>
      <c r="L659" s="44"/>
      <c r="M659" s="245"/>
      <c r="N659" s="246"/>
      <c r="O659" s="91"/>
      <c r="P659" s="91"/>
      <c r="Q659" s="91"/>
      <c r="R659" s="91"/>
      <c r="S659" s="91"/>
      <c r="T659" s="92"/>
      <c r="U659" s="38"/>
      <c r="V659" s="38"/>
      <c r="W659" s="38"/>
      <c r="X659" s="38"/>
      <c r="Y659" s="38"/>
      <c r="Z659" s="38"/>
      <c r="AA659" s="38"/>
      <c r="AB659" s="38"/>
      <c r="AC659" s="38"/>
      <c r="AD659" s="38"/>
      <c r="AE659" s="38"/>
      <c r="AT659" s="17" t="s">
        <v>205</v>
      </c>
      <c r="AU659" s="17" t="s">
        <v>89</v>
      </c>
    </row>
    <row r="660" s="13" customFormat="1">
      <c r="A660" s="13"/>
      <c r="B660" s="252"/>
      <c r="C660" s="253"/>
      <c r="D660" s="242" t="s">
        <v>254</v>
      </c>
      <c r="E660" s="254" t="s">
        <v>1</v>
      </c>
      <c r="F660" s="255" t="s">
        <v>1186</v>
      </c>
      <c r="G660" s="253"/>
      <c r="H660" s="256">
        <v>12</v>
      </c>
      <c r="I660" s="257"/>
      <c r="J660" s="253"/>
      <c r="K660" s="253"/>
      <c r="L660" s="258"/>
      <c r="M660" s="259"/>
      <c r="N660" s="260"/>
      <c r="O660" s="260"/>
      <c r="P660" s="260"/>
      <c r="Q660" s="260"/>
      <c r="R660" s="260"/>
      <c r="S660" s="260"/>
      <c r="T660" s="261"/>
      <c r="U660" s="13"/>
      <c r="V660" s="13"/>
      <c r="W660" s="13"/>
      <c r="X660" s="13"/>
      <c r="Y660" s="13"/>
      <c r="Z660" s="13"/>
      <c r="AA660" s="13"/>
      <c r="AB660" s="13"/>
      <c r="AC660" s="13"/>
      <c r="AD660" s="13"/>
      <c r="AE660" s="13"/>
      <c r="AT660" s="262" t="s">
        <v>254</v>
      </c>
      <c r="AU660" s="262" t="s">
        <v>89</v>
      </c>
      <c r="AV660" s="13" t="s">
        <v>89</v>
      </c>
      <c r="AW660" s="13" t="s">
        <v>35</v>
      </c>
      <c r="AX660" s="13" t="s">
        <v>80</v>
      </c>
      <c r="AY660" s="262" t="s">
        <v>196</v>
      </c>
    </row>
    <row r="661" s="14" customFormat="1">
      <c r="A661" s="14"/>
      <c r="B661" s="263"/>
      <c r="C661" s="264"/>
      <c r="D661" s="242" t="s">
        <v>254</v>
      </c>
      <c r="E661" s="265" t="s">
        <v>1</v>
      </c>
      <c r="F661" s="266" t="s">
        <v>1187</v>
      </c>
      <c r="G661" s="264"/>
      <c r="H661" s="267">
        <v>12</v>
      </c>
      <c r="I661" s="268"/>
      <c r="J661" s="264"/>
      <c r="K661" s="264"/>
      <c r="L661" s="269"/>
      <c r="M661" s="270"/>
      <c r="N661" s="271"/>
      <c r="O661" s="271"/>
      <c r="P661" s="271"/>
      <c r="Q661" s="271"/>
      <c r="R661" s="271"/>
      <c r="S661" s="271"/>
      <c r="T661" s="272"/>
      <c r="U661" s="14"/>
      <c r="V661" s="14"/>
      <c r="W661" s="14"/>
      <c r="X661" s="14"/>
      <c r="Y661" s="14"/>
      <c r="Z661" s="14"/>
      <c r="AA661" s="14"/>
      <c r="AB661" s="14"/>
      <c r="AC661" s="14"/>
      <c r="AD661" s="14"/>
      <c r="AE661" s="14"/>
      <c r="AT661" s="273" t="s">
        <v>254</v>
      </c>
      <c r="AU661" s="273" t="s">
        <v>89</v>
      </c>
      <c r="AV661" s="14" t="s">
        <v>100</v>
      </c>
      <c r="AW661" s="14" t="s">
        <v>35</v>
      </c>
      <c r="AX661" s="14" t="s">
        <v>87</v>
      </c>
      <c r="AY661" s="273" t="s">
        <v>196</v>
      </c>
    </row>
    <row r="662" s="2" customFormat="1" ht="21.75" customHeight="1">
      <c r="A662" s="38"/>
      <c r="B662" s="39"/>
      <c r="C662" s="228" t="s">
        <v>1188</v>
      </c>
      <c r="D662" s="228" t="s">
        <v>199</v>
      </c>
      <c r="E662" s="229" t="s">
        <v>1189</v>
      </c>
      <c r="F662" s="230" t="s">
        <v>1190</v>
      </c>
      <c r="G662" s="231" t="s">
        <v>431</v>
      </c>
      <c r="H662" s="232">
        <v>9.2789999999999999</v>
      </c>
      <c r="I662" s="233"/>
      <c r="J662" s="234">
        <f>ROUND(I662*H662,2)</f>
        <v>0</v>
      </c>
      <c r="K662" s="235"/>
      <c r="L662" s="44"/>
      <c r="M662" s="236" t="s">
        <v>1</v>
      </c>
      <c r="N662" s="237" t="s">
        <v>45</v>
      </c>
      <c r="O662" s="91"/>
      <c r="P662" s="238">
        <f>O662*H662</f>
        <v>0</v>
      </c>
      <c r="Q662" s="238">
        <v>0</v>
      </c>
      <c r="R662" s="238">
        <f>Q662*H662</f>
        <v>0</v>
      </c>
      <c r="S662" s="238">
        <v>0</v>
      </c>
      <c r="T662" s="239">
        <f>S662*H662</f>
        <v>0</v>
      </c>
      <c r="U662" s="38"/>
      <c r="V662" s="38"/>
      <c r="W662" s="38"/>
      <c r="X662" s="38"/>
      <c r="Y662" s="38"/>
      <c r="Z662" s="38"/>
      <c r="AA662" s="38"/>
      <c r="AB662" s="38"/>
      <c r="AC662" s="38"/>
      <c r="AD662" s="38"/>
      <c r="AE662" s="38"/>
      <c r="AR662" s="240" t="s">
        <v>405</v>
      </c>
      <c r="AT662" s="240" t="s">
        <v>199</v>
      </c>
      <c r="AU662" s="240" t="s">
        <v>89</v>
      </c>
      <c r="AY662" s="17" t="s">
        <v>196</v>
      </c>
      <c r="BE662" s="241">
        <f>IF(N662="základní",J662,0)</f>
        <v>0</v>
      </c>
      <c r="BF662" s="241">
        <f>IF(N662="snížená",J662,0)</f>
        <v>0</v>
      </c>
      <c r="BG662" s="241">
        <f>IF(N662="zákl. přenesená",J662,0)</f>
        <v>0</v>
      </c>
      <c r="BH662" s="241">
        <f>IF(N662="sníž. přenesená",J662,0)</f>
        <v>0</v>
      </c>
      <c r="BI662" s="241">
        <f>IF(N662="nulová",J662,0)</f>
        <v>0</v>
      </c>
      <c r="BJ662" s="17" t="s">
        <v>87</v>
      </c>
      <c r="BK662" s="241">
        <f>ROUND(I662*H662,2)</f>
        <v>0</v>
      </c>
      <c r="BL662" s="17" t="s">
        <v>405</v>
      </c>
      <c r="BM662" s="240" t="s">
        <v>1191</v>
      </c>
    </row>
    <row r="663" s="2" customFormat="1">
      <c r="A663" s="38"/>
      <c r="B663" s="39"/>
      <c r="C663" s="40"/>
      <c r="D663" s="242" t="s">
        <v>205</v>
      </c>
      <c r="E663" s="40"/>
      <c r="F663" s="243" t="s">
        <v>1192</v>
      </c>
      <c r="G663" s="40"/>
      <c r="H663" s="40"/>
      <c r="I663" s="244"/>
      <c r="J663" s="40"/>
      <c r="K663" s="40"/>
      <c r="L663" s="44"/>
      <c r="M663" s="245"/>
      <c r="N663" s="246"/>
      <c r="O663" s="91"/>
      <c r="P663" s="91"/>
      <c r="Q663" s="91"/>
      <c r="R663" s="91"/>
      <c r="S663" s="91"/>
      <c r="T663" s="92"/>
      <c r="U663" s="38"/>
      <c r="V663" s="38"/>
      <c r="W663" s="38"/>
      <c r="X663" s="38"/>
      <c r="Y663" s="38"/>
      <c r="Z663" s="38"/>
      <c r="AA663" s="38"/>
      <c r="AB663" s="38"/>
      <c r="AC663" s="38"/>
      <c r="AD663" s="38"/>
      <c r="AE663" s="38"/>
      <c r="AT663" s="17" t="s">
        <v>205</v>
      </c>
      <c r="AU663" s="17" t="s">
        <v>89</v>
      </c>
    </row>
    <row r="664" s="2" customFormat="1" ht="21.75" customHeight="1">
      <c r="A664" s="38"/>
      <c r="B664" s="39"/>
      <c r="C664" s="228" t="s">
        <v>1193</v>
      </c>
      <c r="D664" s="228" t="s">
        <v>199</v>
      </c>
      <c r="E664" s="229" t="s">
        <v>1194</v>
      </c>
      <c r="F664" s="230" t="s">
        <v>1195</v>
      </c>
      <c r="G664" s="231" t="s">
        <v>202</v>
      </c>
      <c r="H664" s="232">
        <v>1</v>
      </c>
      <c r="I664" s="233"/>
      <c r="J664" s="234">
        <f>ROUND(I664*H664,2)</f>
        <v>0</v>
      </c>
      <c r="K664" s="235"/>
      <c r="L664" s="44"/>
      <c r="M664" s="236" t="s">
        <v>1</v>
      </c>
      <c r="N664" s="237" t="s">
        <v>45</v>
      </c>
      <c r="O664" s="91"/>
      <c r="P664" s="238">
        <f>O664*H664</f>
        <v>0</v>
      </c>
      <c r="Q664" s="238">
        <v>0</v>
      </c>
      <c r="R664" s="238">
        <f>Q664*H664</f>
        <v>0</v>
      </c>
      <c r="S664" s="238">
        <v>0</v>
      </c>
      <c r="T664" s="239">
        <f>S664*H664</f>
        <v>0</v>
      </c>
      <c r="U664" s="38"/>
      <c r="V664" s="38"/>
      <c r="W664" s="38"/>
      <c r="X664" s="38"/>
      <c r="Y664" s="38"/>
      <c r="Z664" s="38"/>
      <c r="AA664" s="38"/>
      <c r="AB664" s="38"/>
      <c r="AC664" s="38"/>
      <c r="AD664" s="38"/>
      <c r="AE664" s="38"/>
      <c r="AR664" s="240" t="s">
        <v>405</v>
      </c>
      <c r="AT664" s="240" t="s">
        <v>199</v>
      </c>
      <c r="AU664" s="240" t="s">
        <v>89</v>
      </c>
      <c r="AY664" s="17" t="s">
        <v>196</v>
      </c>
      <c r="BE664" s="241">
        <f>IF(N664="základní",J664,0)</f>
        <v>0</v>
      </c>
      <c r="BF664" s="241">
        <f>IF(N664="snížená",J664,0)</f>
        <v>0</v>
      </c>
      <c r="BG664" s="241">
        <f>IF(N664="zákl. přenesená",J664,0)</f>
        <v>0</v>
      </c>
      <c r="BH664" s="241">
        <f>IF(N664="sníž. přenesená",J664,0)</f>
        <v>0</v>
      </c>
      <c r="BI664" s="241">
        <f>IF(N664="nulová",J664,0)</f>
        <v>0</v>
      </c>
      <c r="BJ664" s="17" t="s">
        <v>87</v>
      </c>
      <c r="BK664" s="241">
        <f>ROUND(I664*H664,2)</f>
        <v>0</v>
      </c>
      <c r="BL664" s="17" t="s">
        <v>405</v>
      </c>
      <c r="BM664" s="240" t="s">
        <v>1196</v>
      </c>
    </row>
    <row r="665" s="2" customFormat="1">
      <c r="A665" s="38"/>
      <c r="B665" s="39"/>
      <c r="C665" s="40"/>
      <c r="D665" s="242" t="s">
        <v>205</v>
      </c>
      <c r="E665" s="40"/>
      <c r="F665" s="243" t="s">
        <v>1195</v>
      </c>
      <c r="G665" s="40"/>
      <c r="H665" s="40"/>
      <c r="I665" s="244"/>
      <c r="J665" s="40"/>
      <c r="K665" s="40"/>
      <c r="L665" s="44"/>
      <c r="M665" s="245"/>
      <c r="N665" s="246"/>
      <c r="O665" s="91"/>
      <c r="P665" s="91"/>
      <c r="Q665" s="91"/>
      <c r="R665" s="91"/>
      <c r="S665" s="91"/>
      <c r="T665" s="92"/>
      <c r="U665" s="38"/>
      <c r="V665" s="38"/>
      <c r="W665" s="38"/>
      <c r="X665" s="38"/>
      <c r="Y665" s="38"/>
      <c r="Z665" s="38"/>
      <c r="AA665" s="38"/>
      <c r="AB665" s="38"/>
      <c r="AC665" s="38"/>
      <c r="AD665" s="38"/>
      <c r="AE665" s="38"/>
      <c r="AT665" s="17" t="s">
        <v>205</v>
      </c>
      <c r="AU665" s="17" t="s">
        <v>89</v>
      </c>
    </row>
    <row r="666" s="2" customFormat="1" ht="21.75" customHeight="1">
      <c r="A666" s="38"/>
      <c r="B666" s="39"/>
      <c r="C666" s="228" t="s">
        <v>1197</v>
      </c>
      <c r="D666" s="228" t="s">
        <v>199</v>
      </c>
      <c r="E666" s="229" t="s">
        <v>1198</v>
      </c>
      <c r="F666" s="230" t="s">
        <v>1199</v>
      </c>
      <c r="G666" s="231" t="s">
        <v>251</v>
      </c>
      <c r="H666" s="232">
        <v>60.372</v>
      </c>
      <c r="I666" s="233"/>
      <c r="J666" s="234">
        <f>ROUND(I666*H666,2)</f>
        <v>0</v>
      </c>
      <c r="K666" s="235"/>
      <c r="L666" s="44"/>
      <c r="M666" s="236" t="s">
        <v>1</v>
      </c>
      <c r="N666" s="237" t="s">
        <v>45</v>
      </c>
      <c r="O666" s="91"/>
      <c r="P666" s="238">
        <f>O666*H666</f>
        <v>0</v>
      </c>
      <c r="Q666" s="238">
        <v>0</v>
      </c>
      <c r="R666" s="238">
        <f>Q666*H666</f>
        <v>0</v>
      </c>
      <c r="S666" s="238">
        <v>0</v>
      </c>
      <c r="T666" s="239">
        <f>S666*H666</f>
        <v>0</v>
      </c>
      <c r="U666" s="38"/>
      <c r="V666" s="38"/>
      <c r="W666" s="38"/>
      <c r="X666" s="38"/>
      <c r="Y666" s="38"/>
      <c r="Z666" s="38"/>
      <c r="AA666" s="38"/>
      <c r="AB666" s="38"/>
      <c r="AC666" s="38"/>
      <c r="AD666" s="38"/>
      <c r="AE666" s="38"/>
      <c r="AR666" s="240" t="s">
        <v>405</v>
      </c>
      <c r="AT666" s="240" t="s">
        <v>199</v>
      </c>
      <c r="AU666" s="240" t="s">
        <v>89</v>
      </c>
      <c r="AY666" s="17" t="s">
        <v>196</v>
      </c>
      <c r="BE666" s="241">
        <f>IF(N666="základní",J666,0)</f>
        <v>0</v>
      </c>
      <c r="BF666" s="241">
        <f>IF(N666="snížená",J666,0)</f>
        <v>0</v>
      </c>
      <c r="BG666" s="241">
        <f>IF(N666="zákl. přenesená",J666,0)</f>
        <v>0</v>
      </c>
      <c r="BH666" s="241">
        <f>IF(N666="sníž. přenesená",J666,0)</f>
        <v>0</v>
      </c>
      <c r="BI666" s="241">
        <f>IF(N666="nulová",J666,0)</f>
        <v>0</v>
      </c>
      <c r="BJ666" s="17" t="s">
        <v>87</v>
      </c>
      <c r="BK666" s="241">
        <f>ROUND(I666*H666,2)</f>
        <v>0</v>
      </c>
      <c r="BL666" s="17" t="s">
        <v>405</v>
      </c>
      <c r="BM666" s="240" t="s">
        <v>1200</v>
      </c>
    </row>
    <row r="667" s="2" customFormat="1">
      <c r="A667" s="38"/>
      <c r="B667" s="39"/>
      <c r="C667" s="40"/>
      <c r="D667" s="242" t="s">
        <v>205</v>
      </c>
      <c r="E667" s="40"/>
      <c r="F667" s="243" t="s">
        <v>1201</v>
      </c>
      <c r="G667" s="40"/>
      <c r="H667" s="40"/>
      <c r="I667" s="244"/>
      <c r="J667" s="40"/>
      <c r="K667" s="40"/>
      <c r="L667" s="44"/>
      <c r="M667" s="245"/>
      <c r="N667" s="246"/>
      <c r="O667" s="91"/>
      <c r="P667" s="91"/>
      <c r="Q667" s="91"/>
      <c r="R667" s="91"/>
      <c r="S667" s="91"/>
      <c r="T667" s="92"/>
      <c r="U667" s="38"/>
      <c r="V667" s="38"/>
      <c r="W667" s="38"/>
      <c r="X667" s="38"/>
      <c r="Y667" s="38"/>
      <c r="Z667" s="38"/>
      <c r="AA667" s="38"/>
      <c r="AB667" s="38"/>
      <c r="AC667" s="38"/>
      <c r="AD667" s="38"/>
      <c r="AE667" s="38"/>
      <c r="AT667" s="17" t="s">
        <v>205</v>
      </c>
      <c r="AU667" s="17" t="s">
        <v>89</v>
      </c>
    </row>
    <row r="668" s="13" customFormat="1">
      <c r="A668" s="13"/>
      <c r="B668" s="252"/>
      <c r="C668" s="253"/>
      <c r="D668" s="242" t="s">
        <v>254</v>
      </c>
      <c r="E668" s="254" t="s">
        <v>1</v>
      </c>
      <c r="F668" s="255" t="s">
        <v>1202</v>
      </c>
      <c r="G668" s="253"/>
      <c r="H668" s="256">
        <v>15.093</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254</v>
      </c>
      <c r="AU668" s="262" t="s">
        <v>89</v>
      </c>
      <c r="AV668" s="13" t="s">
        <v>89</v>
      </c>
      <c r="AW668" s="13" t="s">
        <v>35</v>
      </c>
      <c r="AX668" s="13" t="s">
        <v>80</v>
      </c>
      <c r="AY668" s="262" t="s">
        <v>196</v>
      </c>
    </row>
    <row r="669" s="14" customFormat="1">
      <c r="A669" s="14"/>
      <c r="B669" s="263"/>
      <c r="C669" s="264"/>
      <c r="D669" s="242" t="s">
        <v>254</v>
      </c>
      <c r="E669" s="265" t="s">
        <v>1</v>
      </c>
      <c r="F669" s="266" t="s">
        <v>273</v>
      </c>
      <c r="G669" s="264"/>
      <c r="H669" s="267">
        <v>15.093</v>
      </c>
      <c r="I669" s="268"/>
      <c r="J669" s="264"/>
      <c r="K669" s="264"/>
      <c r="L669" s="269"/>
      <c r="M669" s="270"/>
      <c r="N669" s="271"/>
      <c r="O669" s="271"/>
      <c r="P669" s="271"/>
      <c r="Q669" s="271"/>
      <c r="R669" s="271"/>
      <c r="S669" s="271"/>
      <c r="T669" s="272"/>
      <c r="U669" s="14"/>
      <c r="V669" s="14"/>
      <c r="W669" s="14"/>
      <c r="X669" s="14"/>
      <c r="Y669" s="14"/>
      <c r="Z669" s="14"/>
      <c r="AA669" s="14"/>
      <c r="AB669" s="14"/>
      <c r="AC669" s="14"/>
      <c r="AD669" s="14"/>
      <c r="AE669" s="14"/>
      <c r="AT669" s="273" t="s">
        <v>254</v>
      </c>
      <c r="AU669" s="273" t="s">
        <v>89</v>
      </c>
      <c r="AV669" s="14" t="s">
        <v>100</v>
      </c>
      <c r="AW669" s="14" t="s">
        <v>35</v>
      </c>
      <c r="AX669" s="14" t="s">
        <v>80</v>
      </c>
      <c r="AY669" s="273" t="s">
        <v>196</v>
      </c>
    </row>
    <row r="670" s="13" customFormat="1">
      <c r="A670" s="13"/>
      <c r="B670" s="252"/>
      <c r="C670" s="253"/>
      <c r="D670" s="242" t="s">
        <v>254</v>
      </c>
      <c r="E670" s="254" t="s">
        <v>1</v>
      </c>
      <c r="F670" s="255" t="s">
        <v>1203</v>
      </c>
      <c r="G670" s="253"/>
      <c r="H670" s="256">
        <v>15.093</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254</v>
      </c>
      <c r="AU670" s="262" t="s">
        <v>89</v>
      </c>
      <c r="AV670" s="13" t="s">
        <v>89</v>
      </c>
      <c r="AW670" s="13" t="s">
        <v>35</v>
      </c>
      <c r="AX670" s="13" t="s">
        <v>80</v>
      </c>
      <c r="AY670" s="262" t="s">
        <v>196</v>
      </c>
    </row>
    <row r="671" s="14" customFormat="1">
      <c r="A671" s="14"/>
      <c r="B671" s="263"/>
      <c r="C671" s="264"/>
      <c r="D671" s="242" t="s">
        <v>254</v>
      </c>
      <c r="E671" s="265" t="s">
        <v>1</v>
      </c>
      <c r="F671" s="266" t="s">
        <v>319</v>
      </c>
      <c r="G671" s="264"/>
      <c r="H671" s="267">
        <v>15.093</v>
      </c>
      <c r="I671" s="268"/>
      <c r="J671" s="264"/>
      <c r="K671" s="264"/>
      <c r="L671" s="269"/>
      <c r="M671" s="270"/>
      <c r="N671" s="271"/>
      <c r="O671" s="271"/>
      <c r="P671" s="271"/>
      <c r="Q671" s="271"/>
      <c r="R671" s="271"/>
      <c r="S671" s="271"/>
      <c r="T671" s="272"/>
      <c r="U671" s="14"/>
      <c r="V671" s="14"/>
      <c r="W671" s="14"/>
      <c r="X671" s="14"/>
      <c r="Y671" s="14"/>
      <c r="Z671" s="14"/>
      <c r="AA671" s="14"/>
      <c r="AB671" s="14"/>
      <c r="AC671" s="14"/>
      <c r="AD671" s="14"/>
      <c r="AE671" s="14"/>
      <c r="AT671" s="273" t="s">
        <v>254</v>
      </c>
      <c r="AU671" s="273" t="s">
        <v>89</v>
      </c>
      <c r="AV671" s="14" t="s">
        <v>100</v>
      </c>
      <c r="AW671" s="14" t="s">
        <v>35</v>
      </c>
      <c r="AX671" s="14" t="s">
        <v>80</v>
      </c>
      <c r="AY671" s="273" t="s">
        <v>196</v>
      </c>
    </row>
    <row r="672" s="13" customFormat="1">
      <c r="A672" s="13"/>
      <c r="B672" s="252"/>
      <c r="C672" s="253"/>
      <c r="D672" s="242" t="s">
        <v>254</v>
      </c>
      <c r="E672" s="254" t="s">
        <v>1</v>
      </c>
      <c r="F672" s="255" t="s">
        <v>1204</v>
      </c>
      <c r="G672" s="253"/>
      <c r="H672" s="256">
        <v>9.5459999999999994</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254</v>
      </c>
      <c r="AU672" s="262" t="s">
        <v>89</v>
      </c>
      <c r="AV672" s="13" t="s">
        <v>89</v>
      </c>
      <c r="AW672" s="13" t="s">
        <v>35</v>
      </c>
      <c r="AX672" s="13" t="s">
        <v>80</v>
      </c>
      <c r="AY672" s="262" t="s">
        <v>196</v>
      </c>
    </row>
    <row r="673" s="14" customFormat="1">
      <c r="A673" s="14"/>
      <c r="B673" s="263"/>
      <c r="C673" s="264"/>
      <c r="D673" s="242" t="s">
        <v>254</v>
      </c>
      <c r="E673" s="265" t="s">
        <v>1</v>
      </c>
      <c r="F673" s="266" t="s">
        <v>513</v>
      </c>
      <c r="G673" s="264"/>
      <c r="H673" s="267">
        <v>9.5459999999999994</v>
      </c>
      <c r="I673" s="268"/>
      <c r="J673" s="264"/>
      <c r="K673" s="264"/>
      <c r="L673" s="269"/>
      <c r="M673" s="270"/>
      <c r="N673" s="271"/>
      <c r="O673" s="271"/>
      <c r="P673" s="271"/>
      <c r="Q673" s="271"/>
      <c r="R673" s="271"/>
      <c r="S673" s="271"/>
      <c r="T673" s="272"/>
      <c r="U673" s="14"/>
      <c r="V673" s="14"/>
      <c r="W673" s="14"/>
      <c r="X673" s="14"/>
      <c r="Y673" s="14"/>
      <c r="Z673" s="14"/>
      <c r="AA673" s="14"/>
      <c r="AB673" s="14"/>
      <c r="AC673" s="14"/>
      <c r="AD673" s="14"/>
      <c r="AE673" s="14"/>
      <c r="AT673" s="273" t="s">
        <v>254</v>
      </c>
      <c r="AU673" s="273" t="s">
        <v>89</v>
      </c>
      <c r="AV673" s="14" t="s">
        <v>100</v>
      </c>
      <c r="AW673" s="14" t="s">
        <v>35</v>
      </c>
      <c r="AX673" s="14" t="s">
        <v>80</v>
      </c>
      <c r="AY673" s="273" t="s">
        <v>196</v>
      </c>
    </row>
    <row r="674" s="13" customFormat="1">
      <c r="A674" s="13"/>
      <c r="B674" s="252"/>
      <c r="C674" s="253"/>
      <c r="D674" s="242" t="s">
        <v>254</v>
      </c>
      <c r="E674" s="254" t="s">
        <v>1</v>
      </c>
      <c r="F674" s="255" t="s">
        <v>1205</v>
      </c>
      <c r="G674" s="253"/>
      <c r="H674" s="256">
        <v>20.640000000000001</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254</v>
      </c>
      <c r="AU674" s="262" t="s">
        <v>89</v>
      </c>
      <c r="AV674" s="13" t="s">
        <v>89</v>
      </c>
      <c r="AW674" s="13" t="s">
        <v>35</v>
      </c>
      <c r="AX674" s="13" t="s">
        <v>80</v>
      </c>
      <c r="AY674" s="262" t="s">
        <v>196</v>
      </c>
    </row>
    <row r="675" s="14" customFormat="1">
      <c r="A675" s="14"/>
      <c r="B675" s="263"/>
      <c r="C675" s="264"/>
      <c r="D675" s="242" t="s">
        <v>254</v>
      </c>
      <c r="E675" s="265" t="s">
        <v>1</v>
      </c>
      <c r="F675" s="266" t="s">
        <v>284</v>
      </c>
      <c r="G675" s="264"/>
      <c r="H675" s="267">
        <v>20.640000000000001</v>
      </c>
      <c r="I675" s="268"/>
      <c r="J675" s="264"/>
      <c r="K675" s="264"/>
      <c r="L675" s="269"/>
      <c r="M675" s="270"/>
      <c r="N675" s="271"/>
      <c r="O675" s="271"/>
      <c r="P675" s="271"/>
      <c r="Q675" s="271"/>
      <c r="R675" s="271"/>
      <c r="S675" s="271"/>
      <c r="T675" s="272"/>
      <c r="U675" s="14"/>
      <c r="V675" s="14"/>
      <c r="W675" s="14"/>
      <c r="X675" s="14"/>
      <c r="Y675" s="14"/>
      <c r="Z675" s="14"/>
      <c r="AA675" s="14"/>
      <c r="AB675" s="14"/>
      <c r="AC675" s="14"/>
      <c r="AD675" s="14"/>
      <c r="AE675" s="14"/>
      <c r="AT675" s="273" t="s">
        <v>254</v>
      </c>
      <c r="AU675" s="273" t="s">
        <v>89</v>
      </c>
      <c r="AV675" s="14" t="s">
        <v>100</v>
      </c>
      <c r="AW675" s="14" t="s">
        <v>35</v>
      </c>
      <c r="AX675" s="14" t="s">
        <v>80</v>
      </c>
      <c r="AY675" s="273" t="s">
        <v>196</v>
      </c>
    </row>
    <row r="676" s="15" customFormat="1">
      <c r="A676" s="15"/>
      <c r="B676" s="274"/>
      <c r="C676" s="275"/>
      <c r="D676" s="242" t="s">
        <v>254</v>
      </c>
      <c r="E676" s="276" t="s">
        <v>1</v>
      </c>
      <c r="F676" s="277" t="s">
        <v>267</v>
      </c>
      <c r="G676" s="275"/>
      <c r="H676" s="278">
        <v>60.372</v>
      </c>
      <c r="I676" s="279"/>
      <c r="J676" s="275"/>
      <c r="K676" s="275"/>
      <c r="L676" s="280"/>
      <c r="M676" s="281"/>
      <c r="N676" s="282"/>
      <c r="O676" s="282"/>
      <c r="P676" s="282"/>
      <c r="Q676" s="282"/>
      <c r="R676" s="282"/>
      <c r="S676" s="282"/>
      <c r="T676" s="283"/>
      <c r="U676" s="15"/>
      <c r="V676" s="15"/>
      <c r="W676" s="15"/>
      <c r="X676" s="15"/>
      <c r="Y676" s="15"/>
      <c r="Z676" s="15"/>
      <c r="AA676" s="15"/>
      <c r="AB676" s="15"/>
      <c r="AC676" s="15"/>
      <c r="AD676" s="15"/>
      <c r="AE676" s="15"/>
      <c r="AT676" s="284" t="s">
        <v>254</v>
      </c>
      <c r="AU676" s="284" t="s">
        <v>89</v>
      </c>
      <c r="AV676" s="15" t="s">
        <v>113</v>
      </c>
      <c r="AW676" s="15" t="s">
        <v>35</v>
      </c>
      <c r="AX676" s="15" t="s">
        <v>87</v>
      </c>
      <c r="AY676" s="284" t="s">
        <v>196</v>
      </c>
    </row>
    <row r="677" s="2" customFormat="1" ht="21.75" customHeight="1">
      <c r="A677" s="38"/>
      <c r="B677" s="39"/>
      <c r="C677" s="228" t="s">
        <v>1206</v>
      </c>
      <c r="D677" s="228" t="s">
        <v>199</v>
      </c>
      <c r="E677" s="229" t="s">
        <v>1207</v>
      </c>
      <c r="F677" s="230" t="s">
        <v>1208</v>
      </c>
      <c r="G677" s="231" t="s">
        <v>202</v>
      </c>
      <c r="H677" s="232">
        <v>1</v>
      </c>
      <c r="I677" s="233"/>
      <c r="J677" s="234">
        <f>ROUND(I677*H677,2)</f>
        <v>0</v>
      </c>
      <c r="K677" s="235"/>
      <c r="L677" s="44"/>
      <c r="M677" s="236" t="s">
        <v>1</v>
      </c>
      <c r="N677" s="237" t="s">
        <v>45</v>
      </c>
      <c r="O677" s="91"/>
      <c r="P677" s="238">
        <f>O677*H677</f>
        <v>0</v>
      </c>
      <c r="Q677" s="238">
        <v>0</v>
      </c>
      <c r="R677" s="238">
        <f>Q677*H677</f>
        <v>0</v>
      </c>
      <c r="S677" s="238">
        <v>0</v>
      </c>
      <c r="T677" s="239">
        <f>S677*H677</f>
        <v>0</v>
      </c>
      <c r="U677" s="38"/>
      <c r="V677" s="38"/>
      <c r="W677" s="38"/>
      <c r="X677" s="38"/>
      <c r="Y677" s="38"/>
      <c r="Z677" s="38"/>
      <c r="AA677" s="38"/>
      <c r="AB677" s="38"/>
      <c r="AC677" s="38"/>
      <c r="AD677" s="38"/>
      <c r="AE677" s="38"/>
      <c r="AR677" s="240" t="s">
        <v>405</v>
      </c>
      <c r="AT677" s="240" t="s">
        <v>199</v>
      </c>
      <c r="AU677" s="240" t="s">
        <v>89</v>
      </c>
      <c r="AY677" s="17" t="s">
        <v>196</v>
      </c>
      <c r="BE677" s="241">
        <f>IF(N677="základní",J677,0)</f>
        <v>0</v>
      </c>
      <c r="BF677" s="241">
        <f>IF(N677="snížená",J677,0)</f>
        <v>0</v>
      </c>
      <c r="BG677" s="241">
        <f>IF(N677="zákl. přenesená",J677,0)</f>
        <v>0</v>
      </c>
      <c r="BH677" s="241">
        <f>IF(N677="sníž. přenesená",J677,0)</f>
        <v>0</v>
      </c>
      <c r="BI677" s="241">
        <f>IF(N677="nulová",J677,0)</f>
        <v>0</v>
      </c>
      <c r="BJ677" s="17" t="s">
        <v>87</v>
      </c>
      <c r="BK677" s="241">
        <f>ROUND(I677*H677,2)</f>
        <v>0</v>
      </c>
      <c r="BL677" s="17" t="s">
        <v>405</v>
      </c>
      <c r="BM677" s="240" t="s">
        <v>1209</v>
      </c>
    </row>
    <row r="678" s="2" customFormat="1">
      <c r="A678" s="38"/>
      <c r="B678" s="39"/>
      <c r="C678" s="40"/>
      <c r="D678" s="242" t="s">
        <v>205</v>
      </c>
      <c r="E678" s="40"/>
      <c r="F678" s="243" t="s">
        <v>1208</v>
      </c>
      <c r="G678" s="40"/>
      <c r="H678" s="40"/>
      <c r="I678" s="244"/>
      <c r="J678" s="40"/>
      <c r="K678" s="40"/>
      <c r="L678" s="44"/>
      <c r="M678" s="245"/>
      <c r="N678" s="246"/>
      <c r="O678" s="91"/>
      <c r="P678" s="91"/>
      <c r="Q678" s="91"/>
      <c r="R678" s="91"/>
      <c r="S678" s="91"/>
      <c r="T678" s="92"/>
      <c r="U678" s="38"/>
      <c r="V678" s="38"/>
      <c r="W678" s="38"/>
      <c r="X678" s="38"/>
      <c r="Y678" s="38"/>
      <c r="Z678" s="38"/>
      <c r="AA678" s="38"/>
      <c r="AB678" s="38"/>
      <c r="AC678" s="38"/>
      <c r="AD678" s="38"/>
      <c r="AE678" s="38"/>
      <c r="AT678" s="17" t="s">
        <v>205</v>
      </c>
      <c r="AU678" s="17" t="s">
        <v>89</v>
      </c>
    </row>
    <row r="679" s="13" customFormat="1">
      <c r="A679" s="13"/>
      <c r="B679" s="252"/>
      <c r="C679" s="253"/>
      <c r="D679" s="242" t="s">
        <v>254</v>
      </c>
      <c r="E679" s="254" t="s">
        <v>1</v>
      </c>
      <c r="F679" s="255" t="s">
        <v>87</v>
      </c>
      <c r="G679" s="253"/>
      <c r="H679" s="256">
        <v>1</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254</v>
      </c>
      <c r="AU679" s="262" t="s">
        <v>89</v>
      </c>
      <c r="AV679" s="13" t="s">
        <v>89</v>
      </c>
      <c r="AW679" s="13" t="s">
        <v>35</v>
      </c>
      <c r="AX679" s="13" t="s">
        <v>80</v>
      </c>
      <c r="AY679" s="262" t="s">
        <v>196</v>
      </c>
    </row>
    <row r="680" s="14" customFormat="1">
      <c r="A680" s="14"/>
      <c r="B680" s="263"/>
      <c r="C680" s="264"/>
      <c r="D680" s="242" t="s">
        <v>254</v>
      </c>
      <c r="E680" s="265" t="s">
        <v>1</v>
      </c>
      <c r="F680" s="266" t="s">
        <v>273</v>
      </c>
      <c r="G680" s="264"/>
      <c r="H680" s="267">
        <v>1</v>
      </c>
      <c r="I680" s="268"/>
      <c r="J680" s="264"/>
      <c r="K680" s="264"/>
      <c r="L680" s="269"/>
      <c r="M680" s="270"/>
      <c r="N680" s="271"/>
      <c r="O680" s="271"/>
      <c r="P680" s="271"/>
      <c r="Q680" s="271"/>
      <c r="R680" s="271"/>
      <c r="S680" s="271"/>
      <c r="T680" s="272"/>
      <c r="U680" s="14"/>
      <c r="V680" s="14"/>
      <c r="W680" s="14"/>
      <c r="X680" s="14"/>
      <c r="Y680" s="14"/>
      <c r="Z680" s="14"/>
      <c r="AA680" s="14"/>
      <c r="AB680" s="14"/>
      <c r="AC680" s="14"/>
      <c r="AD680" s="14"/>
      <c r="AE680" s="14"/>
      <c r="AT680" s="273" t="s">
        <v>254</v>
      </c>
      <c r="AU680" s="273" t="s">
        <v>89</v>
      </c>
      <c r="AV680" s="14" t="s">
        <v>100</v>
      </c>
      <c r="AW680" s="14" t="s">
        <v>35</v>
      </c>
      <c r="AX680" s="14" t="s">
        <v>87</v>
      </c>
      <c r="AY680" s="273" t="s">
        <v>196</v>
      </c>
    </row>
    <row r="681" s="2" customFormat="1" ht="16.5" customHeight="1">
      <c r="A681" s="38"/>
      <c r="B681" s="39"/>
      <c r="C681" s="228" t="s">
        <v>1210</v>
      </c>
      <c r="D681" s="228" t="s">
        <v>199</v>
      </c>
      <c r="E681" s="229" t="s">
        <v>1211</v>
      </c>
      <c r="F681" s="230" t="s">
        <v>1212</v>
      </c>
      <c r="G681" s="231" t="s">
        <v>202</v>
      </c>
      <c r="H681" s="232">
        <v>1</v>
      </c>
      <c r="I681" s="233"/>
      <c r="J681" s="234">
        <f>ROUND(I681*H681,2)</f>
        <v>0</v>
      </c>
      <c r="K681" s="235"/>
      <c r="L681" s="44"/>
      <c r="M681" s="236" t="s">
        <v>1</v>
      </c>
      <c r="N681" s="237" t="s">
        <v>45</v>
      </c>
      <c r="O681" s="91"/>
      <c r="P681" s="238">
        <f>O681*H681</f>
        <v>0</v>
      </c>
      <c r="Q681" s="238">
        <v>0</v>
      </c>
      <c r="R681" s="238">
        <f>Q681*H681</f>
        <v>0</v>
      </c>
      <c r="S681" s="238">
        <v>0</v>
      </c>
      <c r="T681" s="239">
        <f>S681*H681</f>
        <v>0</v>
      </c>
      <c r="U681" s="38"/>
      <c r="V681" s="38"/>
      <c r="W681" s="38"/>
      <c r="X681" s="38"/>
      <c r="Y681" s="38"/>
      <c r="Z681" s="38"/>
      <c r="AA681" s="38"/>
      <c r="AB681" s="38"/>
      <c r="AC681" s="38"/>
      <c r="AD681" s="38"/>
      <c r="AE681" s="38"/>
      <c r="AR681" s="240" t="s">
        <v>405</v>
      </c>
      <c r="AT681" s="240" t="s">
        <v>199</v>
      </c>
      <c r="AU681" s="240" t="s">
        <v>89</v>
      </c>
      <c r="AY681" s="17" t="s">
        <v>196</v>
      </c>
      <c r="BE681" s="241">
        <f>IF(N681="základní",J681,0)</f>
        <v>0</v>
      </c>
      <c r="BF681" s="241">
        <f>IF(N681="snížená",J681,0)</f>
        <v>0</v>
      </c>
      <c r="BG681" s="241">
        <f>IF(N681="zákl. přenesená",J681,0)</f>
        <v>0</v>
      </c>
      <c r="BH681" s="241">
        <f>IF(N681="sníž. přenesená",J681,0)</f>
        <v>0</v>
      </c>
      <c r="BI681" s="241">
        <f>IF(N681="nulová",J681,0)</f>
        <v>0</v>
      </c>
      <c r="BJ681" s="17" t="s">
        <v>87</v>
      </c>
      <c r="BK681" s="241">
        <f>ROUND(I681*H681,2)</f>
        <v>0</v>
      </c>
      <c r="BL681" s="17" t="s">
        <v>405</v>
      </c>
      <c r="BM681" s="240" t="s">
        <v>1213</v>
      </c>
    </row>
    <row r="682" s="2" customFormat="1">
      <c r="A682" s="38"/>
      <c r="B682" s="39"/>
      <c r="C682" s="40"/>
      <c r="D682" s="242" t="s">
        <v>205</v>
      </c>
      <c r="E682" s="40"/>
      <c r="F682" s="243" t="s">
        <v>1212</v>
      </c>
      <c r="G682" s="40"/>
      <c r="H682" s="40"/>
      <c r="I682" s="244"/>
      <c r="J682" s="40"/>
      <c r="K682" s="40"/>
      <c r="L682" s="44"/>
      <c r="M682" s="245"/>
      <c r="N682" s="246"/>
      <c r="O682" s="91"/>
      <c r="P682" s="91"/>
      <c r="Q682" s="91"/>
      <c r="R682" s="91"/>
      <c r="S682" s="91"/>
      <c r="T682" s="92"/>
      <c r="U682" s="38"/>
      <c r="V682" s="38"/>
      <c r="W682" s="38"/>
      <c r="X682" s="38"/>
      <c r="Y682" s="38"/>
      <c r="Z682" s="38"/>
      <c r="AA682" s="38"/>
      <c r="AB682" s="38"/>
      <c r="AC682" s="38"/>
      <c r="AD682" s="38"/>
      <c r="AE682" s="38"/>
      <c r="AT682" s="17" t="s">
        <v>205</v>
      </c>
      <c r="AU682" s="17" t="s">
        <v>89</v>
      </c>
    </row>
    <row r="683" s="12" customFormat="1" ht="22.8" customHeight="1">
      <c r="A683" s="12"/>
      <c r="B683" s="212"/>
      <c r="C683" s="213"/>
      <c r="D683" s="214" t="s">
        <v>79</v>
      </c>
      <c r="E683" s="226" t="s">
        <v>1214</v>
      </c>
      <c r="F683" s="226" t="s">
        <v>1215</v>
      </c>
      <c r="G683" s="213"/>
      <c r="H683" s="213"/>
      <c r="I683" s="216"/>
      <c r="J683" s="227">
        <f>BK683</f>
        <v>0</v>
      </c>
      <c r="K683" s="213"/>
      <c r="L683" s="218"/>
      <c r="M683" s="219"/>
      <c r="N683" s="220"/>
      <c r="O683" s="220"/>
      <c r="P683" s="221">
        <f>SUM(P684:P690)</f>
        <v>0</v>
      </c>
      <c r="Q683" s="220"/>
      <c r="R683" s="221">
        <f>SUM(R684:R690)</f>
        <v>0.01404</v>
      </c>
      <c r="S683" s="220"/>
      <c r="T683" s="222">
        <f>SUM(T684:T690)</f>
        <v>0</v>
      </c>
      <c r="U683" s="12"/>
      <c r="V683" s="12"/>
      <c r="W683" s="12"/>
      <c r="X683" s="12"/>
      <c r="Y683" s="12"/>
      <c r="Z683" s="12"/>
      <c r="AA683" s="12"/>
      <c r="AB683" s="12"/>
      <c r="AC683" s="12"/>
      <c r="AD683" s="12"/>
      <c r="AE683" s="12"/>
      <c r="AR683" s="223" t="s">
        <v>89</v>
      </c>
      <c r="AT683" s="224" t="s">
        <v>79</v>
      </c>
      <c r="AU683" s="224" t="s">
        <v>87</v>
      </c>
      <c r="AY683" s="223" t="s">
        <v>196</v>
      </c>
      <c r="BK683" s="225">
        <f>SUM(BK684:BK690)</f>
        <v>0</v>
      </c>
    </row>
    <row r="684" s="2" customFormat="1" ht="33" customHeight="1">
      <c r="A684" s="38"/>
      <c r="B684" s="39"/>
      <c r="C684" s="228" t="s">
        <v>1216</v>
      </c>
      <c r="D684" s="228" t="s">
        <v>199</v>
      </c>
      <c r="E684" s="229" t="s">
        <v>1217</v>
      </c>
      <c r="F684" s="230" t="s">
        <v>1218</v>
      </c>
      <c r="G684" s="231" t="s">
        <v>326</v>
      </c>
      <c r="H684" s="232">
        <v>4</v>
      </c>
      <c r="I684" s="233"/>
      <c r="J684" s="234">
        <f>ROUND(I684*H684,2)</f>
        <v>0</v>
      </c>
      <c r="K684" s="235"/>
      <c r="L684" s="44"/>
      <c r="M684" s="236" t="s">
        <v>1</v>
      </c>
      <c r="N684" s="237" t="s">
        <v>45</v>
      </c>
      <c r="O684" s="91"/>
      <c r="P684" s="238">
        <f>O684*H684</f>
        <v>0</v>
      </c>
      <c r="Q684" s="238">
        <v>0.0035100000000000001</v>
      </c>
      <c r="R684" s="238">
        <f>Q684*H684</f>
        <v>0.01404</v>
      </c>
      <c r="S684" s="238">
        <v>0</v>
      </c>
      <c r="T684" s="239">
        <f>S684*H684</f>
        <v>0</v>
      </c>
      <c r="U684" s="38"/>
      <c r="V684" s="38"/>
      <c r="W684" s="38"/>
      <c r="X684" s="38"/>
      <c r="Y684" s="38"/>
      <c r="Z684" s="38"/>
      <c r="AA684" s="38"/>
      <c r="AB684" s="38"/>
      <c r="AC684" s="38"/>
      <c r="AD684" s="38"/>
      <c r="AE684" s="38"/>
      <c r="AR684" s="240" t="s">
        <v>405</v>
      </c>
      <c r="AT684" s="240" t="s">
        <v>199</v>
      </c>
      <c r="AU684" s="240" t="s">
        <v>89</v>
      </c>
      <c r="AY684" s="17" t="s">
        <v>196</v>
      </c>
      <c r="BE684" s="241">
        <f>IF(N684="základní",J684,0)</f>
        <v>0</v>
      </c>
      <c r="BF684" s="241">
        <f>IF(N684="snížená",J684,0)</f>
        <v>0</v>
      </c>
      <c r="BG684" s="241">
        <f>IF(N684="zákl. přenesená",J684,0)</f>
        <v>0</v>
      </c>
      <c r="BH684" s="241">
        <f>IF(N684="sníž. přenesená",J684,0)</f>
        <v>0</v>
      </c>
      <c r="BI684" s="241">
        <f>IF(N684="nulová",J684,0)</f>
        <v>0</v>
      </c>
      <c r="BJ684" s="17" t="s">
        <v>87</v>
      </c>
      <c r="BK684" s="241">
        <f>ROUND(I684*H684,2)</f>
        <v>0</v>
      </c>
      <c r="BL684" s="17" t="s">
        <v>405</v>
      </c>
      <c r="BM684" s="240" t="s">
        <v>1219</v>
      </c>
    </row>
    <row r="685" s="2" customFormat="1">
      <c r="A685" s="38"/>
      <c r="B685" s="39"/>
      <c r="C685" s="40"/>
      <c r="D685" s="242" t="s">
        <v>205</v>
      </c>
      <c r="E685" s="40"/>
      <c r="F685" s="243" t="s">
        <v>1220</v>
      </c>
      <c r="G685" s="40"/>
      <c r="H685" s="40"/>
      <c r="I685" s="244"/>
      <c r="J685" s="40"/>
      <c r="K685" s="40"/>
      <c r="L685" s="44"/>
      <c r="M685" s="245"/>
      <c r="N685" s="246"/>
      <c r="O685" s="91"/>
      <c r="P685" s="91"/>
      <c r="Q685" s="91"/>
      <c r="R685" s="91"/>
      <c r="S685" s="91"/>
      <c r="T685" s="92"/>
      <c r="U685" s="38"/>
      <c r="V685" s="38"/>
      <c r="W685" s="38"/>
      <c r="X685" s="38"/>
      <c r="Y685" s="38"/>
      <c r="Z685" s="38"/>
      <c r="AA685" s="38"/>
      <c r="AB685" s="38"/>
      <c r="AC685" s="38"/>
      <c r="AD685" s="38"/>
      <c r="AE685" s="38"/>
      <c r="AT685" s="17" t="s">
        <v>205</v>
      </c>
      <c r="AU685" s="17" t="s">
        <v>89</v>
      </c>
    </row>
    <row r="686" s="13" customFormat="1">
      <c r="A686" s="13"/>
      <c r="B686" s="252"/>
      <c r="C686" s="253"/>
      <c r="D686" s="242" t="s">
        <v>254</v>
      </c>
      <c r="E686" s="254" t="s">
        <v>1</v>
      </c>
      <c r="F686" s="255" t="s">
        <v>1221</v>
      </c>
      <c r="G686" s="253"/>
      <c r="H686" s="256">
        <v>4</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254</v>
      </c>
      <c r="AU686" s="262" t="s">
        <v>89</v>
      </c>
      <c r="AV686" s="13" t="s">
        <v>89</v>
      </c>
      <c r="AW686" s="13" t="s">
        <v>35</v>
      </c>
      <c r="AX686" s="13" t="s">
        <v>80</v>
      </c>
      <c r="AY686" s="262" t="s">
        <v>196</v>
      </c>
    </row>
    <row r="687" s="14" customFormat="1">
      <c r="A687" s="14"/>
      <c r="B687" s="263"/>
      <c r="C687" s="264"/>
      <c r="D687" s="242" t="s">
        <v>254</v>
      </c>
      <c r="E687" s="265" t="s">
        <v>1</v>
      </c>
      <c r="F687" s="266" t="s">
        <v>1222</v>
      </c>
      <c r="G687" s="264"/>
      <c r="H687" s="267">
        <v>4</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254</v>
      </c>
      <c r="AU687" s="273" t="s">
        <v>89</v>
      </c>
      <c r="AV687" s="14" t="s">
        <v>100</v>
      </c>
      <c r="AW687" s="14" t="s">
        <v>35</v>
      </c>
      <c r="AX687" s="14" t="s">
        <v>80</v>
      </c>
      <c r="AY687" s="273" t="s">
        <v>196</v>
      </c>
    </row>
    <row r="688" s="15" customFormat="1">
      <c r="A688" s="15"/>
      <c r="B688" s="274"/>
      <c r="C688" s="275"/>
      <c r="D688" s="242" t="s">
        <v>254</v>
      </c>
      <c r="E688" s="276" t="s">
        <v>1</v>
      </c>
      <c r="F688" s="277" t="s">
        <v>267</v>
      </c>
      <c r="G688" s="275"/>
      <c r="H688" s="278">
        <v>4</v>
      </c>
      <c r="I688" s="279"/>
      <c r="J688" s="275"/>
      <c r="K688" s="275"/>
      <c r="L688" s="280"/>
      <c r="M688" s="281"/>
      <c r="N688" s="282"/>
      <c r="O688" s="282"/>
      <c r="P688" s="282"/>
      <c r="Q688" s="282"/>
      <c r="R688" s="282"/>
      <c r="S688" s="282"/>
      <c r="T688" s="283"/>
      <c r="U688" s="15"/>
      <c r="V688" s="15"/>
      <c r="W688" s="15"/>
      <c r="X688" s="15"/>
      <c r="Y688" s="15"/>
      <c r="Z688" s="15"/>
      <c r="AA688" s="15"/>
      <c r="AB688" s="15"/>
      <c r="AC688" s="15"/>
      <c r="AD688" s="15"/>
      <c r="AE688" s="15"/>
      <c r="AT688" s="284" t="s">
        <v>254</v>
      </c>
      <c r="AU688" s="284" t="s">
        <v>89</v>
      </c>
      <c r="AV688" s="15" t="s">
        <v>113</v>
      </c>
      <c r="AW688" s="15" t="s">
        <v>35</v>
      </c>
      <c r="AX688" s="15" t="s">
        <v>87</v>
      </c>
      <c r="AY688" s="284" t="s">
        <v>196</v>
      </c>
    </row>
    <row r="689" s="2" customFormat="1" ht="21.75" customHeight="1">
      <c r="A689" s="38"/>
      <c r="B689" s="39"/>
      <c r="C689" s="228" t="s">
        <v>1223</v>
      </c>
      <c r="D689" s="228" t="s">
        <v>199</v>
      </c>
      <c r="E689" s="229" t="s">
        <v>1224</v>
      </c>
      <c r="F689" s="230" t="s">
        <v>1225</v>
      </c>
      <c r="G689" s="231" t="s">
        <v>431</v>
      </c>
      <c r="H689" s="232">
        <v>0.014</v>
      </c>
      <c r="I689" s="233"/>
      <c r="J689" s="234">
        <f>ROUND(I689*H689,2)</f>
        <v>0</v>
      </c>
      <c r="K689" s="235"/>
      <c r="L689" s="44"/>
      <c r="M689" s="236" t="s">
        <v>1</v>
      </c>
      <c r="N689" s="237" t="s">
        <v>45</v>
      </c>
      <c r="O689" s="91"/>
      <c r="P689" s="238">
        <f>O689*H689</f>
        <v>0</v>
      </c>
      <c r="Q689" s="238">
        <v>0</v>
      </c>
      <c r="R689" s="238">
        <f>Q689*H689</f>
        <v>0</v>
      </c>
      <c r="S689" s="238">
        <v>0</v>
      </c>
      <c r="T689" s="239">
        <f>S689*H689</f>
        <v>0</v>
      </c>
      <c r="U689" s="38"/>
      <c r="V689" s="38"/>
      <c r="W689" s="38"/>
      <c r="X689" s="38"/>
      <c r="Y689" s="38"/>
      <c r="Z689" s="38"/>
      <c r="AA689" s="38"/>
      <c r="AB689" s="38"/>
      <c r="AC689" s="38"/>
      <c r="AD689" s="38"/>
      <c r="AE689" s="38"/>
      <c r="AR689" s="240" t="s">
        <v>405</v>
      </c>
      <c r="AT689" s="240" t="s">
        <v>199</v>
      </c>
      <c r="AU689" s="240" t="s">
        <v>89</v>
      </c>
      <c r="AY689" s="17" t="s">
        <v>196</v>
      </c>
      <c r="BE689" s="241">
        <f>IF(N689="základní",J689,0)</f>
        <v>0</v>
      </c>
      <c r="BF689" s="241">
        <f>IF(N689="snížená",J689,0)</f>
        <v>0</v>
      </c>
      <c r="BG689" s="241">
        <f>IF(N689="zákl. přenesená",J689,0)</f>
        <v>0</v>
      </c>
      <c r="BH689" s="241">
        <f>IF(N689="sníž. přenesená",J689,0)</f>
        <v>0</v>
      </c>
      <c r="BI689" s="241">
        <f>IF(N689="nulová",J689,0)</f>
        <v>0</v>
      </c>
      <c r="BJ689" s="17" t="s">
        <v>87</v>
      </c>
      <c r="BK689" s="241">
        <f>ROUND(I689*H689,2)</f>
        <v>0</v>
      </c>
      <c r="BL689" s="17" t="s">
        <v>405</v>
      </c>
      <c r="BM689" s="240" t="s">
        <v>1226</v>
      </c>
    </row>
    <row r="690" s="2" customFormat="1">
      <c r="A690" s="38"/>
      <c r="B690" s="39"/>
      <c r="C690" s="40"/>
      <c r="D690" s="242" t="s">
        <v>205</v>
      </c>
      <c r="E690" s="40"/>
      <c r="F690" s="243" t="s">
        <v>1227</v>
      </c>
      <c r="G690" s="40"/>
      <c r="H690" s="40"/>
      <c r="I690" s="244"/>
      <c r="J690" s="40"/>
      <c r="K690" s="40"/>
      <c r="L690" s="44"/>
      <c r="M690" s="245"/>
      <c r="N690" s="246"/>
      <c r="O690" s="91"/>
      <c r="P690" s="91"/>
      <c r="Q690" s="91"/>
      <c r="R690" s="91"/>
      <c r="S690" s="91"/>
      <c r="T690" s="92"/>
      <c r="U690" s="38"/>
      <c r="V690" s="38"/>
      <c r="W690" s="38"/>
      <c r="X690" s="38"/>
      <c r="Y690" s="38"/>
      <c r="Z690" s="38"/>
      <c r="AA690" s="38"/>
      <c r="AB690" s="38"/>
      <c r="AC690" s="38"/>
      <c r="AD690" s="38"/>
      <c r="AE690" s="38"/>
      <c r="AT690" s="17" t="s">
        <v>205</v>
      </c>
      <c r="AU690" s="17" t="s">
        <v>89</v>
      </c>
    </row>
    <row r="691" s="12" customFormat="1" ht="22.8" customHeight="1">
      <c r="A691" s="12"/>
      <c r="B691" s="212"/>
      <c r="C691" s="213"/>
      <c r="D691" s="214" t="s">
        <v>79</v>
      </c>
      <c r="E691" s="226" t="s">
        <v>1228</v>
      </c>
      <c r="F691" s="226" t="s">
        <v>1229</v>
      </c>
      <c r="G691" s="213"/>
      <c r="H691" s="213"/>
      <c r="I691" s="216"/>
      <c r="J691" s="227">
        <f>BK691</f>
        <v>0</v>
      </c>
      <c r="K691" s="213"/>
      <c r="L691" s="218"/>
      <c r="M691" s="219"/>
      <c r="N691" s="220"/>
      <c r="O691" s="220"/>
      <c r="P691" s="221">
        <f>SUM(P692:P695)</f>
        <v>0</v>
      </c>
      <c r="Q691" s="220"/>
      <c r="R691" s="221">
        <f>SUM(R692:R695)</f>
        <v>0</v>
      </c>
      <c r="S691" s="220"/>
      <c r="T691" s="222">
        <f>SUM(T692:T695)</f>
        <v>0</v>
      </c>
      <c r="U691" s="12"/>
      <c r="V691" s="12"/>
      <c r="W691" s="12"/>
      <c r="X691" s="12"/>
      <c r="Y691" s="12"/>
      <c r="Z691" s="12"/>
      <c r="AA691" s="12"/>
      <c r="AB691" s="12"/>
      <c r="AC691" s="12"/>
      <c r="AD691" s="12"/>
      <c r="AE691" s="12"/>
      <c r="AR691" s="223" t="s">
        <v>89</v>
      </c>
      <c r="AT691" s="224" t="s">
        <v>79</v>
      </c>
      <c r="AU691" s="224" t="s">
        <v>87</v>
      </c>
      <c r="AY691" s="223" t="s">
        <v>196</v>
      </c>
      <c r="BK691" s="225">
        <f>SUM(BK692:BK695)</f>
        <v>0</v>
      </c>
    </row>
    <row r="692" s="2" customFormat="1" ht="44.25" customHeight="1">
      <c r="A692" s="38"/>
      <c r="B692" s="39"/>
      <c r="C692" s="228" t="s">
        <v>1230</v>
      </c>
      <c r="D692" s="228" t="s">
        <v>199</v>
      </c>
      <c r="E692" s="229" t="s">
        <v>1231</v>
      </c>
      <c r="F692" s="230" t="s">
        <v>1232</v>
      </c>
      <c r="G692" s="231" t="s">
        <v>202</v>
      </c>
      <c r="H692" s="232">
        <v>1</v>
      </c>
      <c r="I692" s="233"/>
      <c r="J692" s="234">
        <f>ROUND(I692*H692,2)</f>
        <v>0</v>
      </c>
      <c r="K692" s="235"/>
      <c r="L692" s="44"/>
      <c r="M692" s="236" t="s">
        <v>1</v>
      </c>
      <c r="N692" s="237" t="s">
        <v>45</v>
      </c>
      <c r="O692" s="91"/>
      <c r="P692" s="238">
        <f>O692*H692</f>
        <v>0</v>
      </c>
      <c r="Q692" s="238">
        <v>0</v>
      </c>
      <c r="R692" s="238">
        <f>Q692*H692</f>
        <v>0</v>
      </c>
      <c r="S692" s="238">
        <v>0</v>
      </c>
      <c r="T692" s="239">
        <f>S692*H692</f>
        <v>0</v>
      </c>
      <c r="U692" s="38"/>
      <c r="V692" s="38"/>
      <c r="W692" s="38"/>
      <c r="X692" s="38"/>
      <c r="Y692" s="38"/>
      <c r="Z692" s="38"/>
      <c r="AA692" s="38"/>
      <c r="AB692" s="38"/>
      <c r="AC692" s="38"/>
      <c r="AD692" s="38"/>
      <c r="AE692" s="38"/>
      <c r="AR692" s="240" t="s">
        <v>405</v>
      </c>
      <c r="AT692" s="240" t="s">
        <v>199</v>
      </c>
      <c r="AU692" s="240" t="s">
        <v>89</v>
      </c>
      <c r="AY692" s="17" t="s">
        <v>196</v>
      </c>
      <c r="BE692" s="241">
        <f>IF(N692="základní",J692,0)</f>
        <v>0</v>
      </c>
      <c r="BF692" s="241">
        <f>IF(N692="snížená",J692,0)</f>
        <v>0</v>
      </c>
      <c r="BG692" s="241">
        <f>IF(N692="zákl. přenesená",J692,0)</f>
        <v>0</v>
      </c>
      <c r="BH692" s="241">
        <f>IF(N692="sníž. přenesená",J692,0)</f>
        <v>0</v>
      </c>
      <c r="BI692" s="241">
        <f>IF(N692="nulová",J692,0)</f>
        <v>0</v>
      </c>
      <c r="BJ692" s="17" t="s">
        <v>87</v>
      </c>
      <c r="BK692" s="241">
        <f>ROUND(I692*H692,2)</f>
        <v>0</v>
      </c>
      <c r="BL692" s="17" t="s">
        <v>405</v>
      </c>
      <c r="BM692" s="240" t="s">
        <v>1233</v>
      </c>
    </row>
    <row r="693" s="2" customFormat="1">
      <c r="A693" s="38"/>
      <c r="B693" s="39"/>
      <c r="C693" s="40"/>
      <c r="D693" s="242" t="s">
        <v>205</v>
      </c>
      <c r="E693" s="40"/>
      <c r="F693" s="243" t="s">
        <v>1232</v>
      </c>
      <c r="G693" s="40"/>
      <c r="H693" s="40"/>
      <c r="I693" s="244"/>
      <c r="J693" s="40"/>
      <c r="K693" s="40"/>
      <c r="L693" s="44"/>
      <c r="M693" s="245"/>
      <c r="N693" s="246"/>
      <c r="O693" s="91"/>
      <c r="P693" s="91"/>
      <c r="Q693" s="91"/>
      <c r="R693" s="91"/>
      <c r="S693" s="91"/>
      <c r="T693" s="92"/>
      <c r="U693" s="38"/>
      <c r="V693" s="38"/>
      <c r="W693" s="38"/>
      <c r="X693" s="38"/>
      <c r="Y693" s="38"/>
      <c r="Z693" s="38"/>
      <c r="AA693" s="38"/>
      <c r="AB693" s="38"/>
      <c r="AC693" s="38"/>
      <c r="AD693" s="38"/>
      <c r="AE693" s="38"/>
      <c r="AT693" s="17" t="s">
        <v>205</v>
      </c>
      <c r="AU693" s="17" t="s">
        <v>89</v>
      </c>
    </row>
    <row r="694" s="2" customFormat="1" ht="44.25" customHeight="1">
      <c r="A694" s="38"/>
      <c r="B694" s="39"/>
      <c r="C694" s="228" t="s">
        <v>1234</v>
      </c>
      <c r="D694" s="228" t="s">
        <v>199</v>
      </c>
      <c r="E694" s="229" t="s">
        <v>1235</v>
      </c>
      <c r="F694" s="230" t="s">
        <v>1236</v>
      </c>
      <c r="G694" s="231" t="s">
        <v>202</v>
      </c>
      <c r="H694" s="232">
        <v>1</v>
      </c>
      <c r="I694" s="233"/>
      <c r="J694" s="234">
        <f>ROUND(I694*H694,2)</f>
        <v>0</v>
      </c>
      <c r="K694" s="235"/>
      <c r="L694" s="44"/>
      <c r="M694" s="236" t="s">
        <v>1</v>
      </c>
      <c r="N694" s="237" t="s">
        <v>45</v>
      </c>
      <c r="O694" s="91"/>
      <c r="P694" s="238">
        <f>O694*H694</f>
        <v>0</v>
      </c>
      <c r="Q694" s="238">
        <v>0</v>
      </c>
      <c r="R694" s="238">
        <f>Q694*H694</f>
        <v>0</v>
      </c>
      <c r="S694" s="238">
        <v>0</v>
      </c>
      <c r="T694" s="239">
        <f>S694*H694</f>
        <v>0</v>
      </c>
      <c r="U694" s="38"/>
      <c r="V694" s="38"/>
      <c r="W694" s="38"/>
      <c r="X694" s="38"/>
      <c r="Y694" s="38"/>
      <c r="Z694" s="38"/>
      <c r="AA694" s="38"/>
      <c r="AB694" s="38"/>
      <c r="AC694" s="38"/>
      <c r="AD694" s="38"/>
      <c r="AE694" s="38"/>
      <c r="AR694" s="240" t="s">
        <v>405</v>
      </c>
      <c r="AT694" s="240" t="s">
        <v>199</v>
      </c>
      <c r="AU694" s="240" t="s">
        <v>89</v>
      </c>
      <c r="AY694" s="17" t="s">
        <v>196</v>
      </c>
      <c r="BE694" s="241">
        <f>IF(N694="základní",J694,0)</f>
        <v>0</v>
      </c>
      <c r="BF694" s="241">
        <f>IF(N694="snížená",J694,0)</f>
        <v>0</v>
      </c>
      <c r="BG694" s="241">
        <f>IF(N694="zákl. přenesená",J694,0)</f>
        <v>0</v>
      </c>
      <c r="BH694" s="241">
        <f>IF(N694="sníž. přenesená",J694,0)</f>
        <v>0</v>
      </c>
      <c r="BI694" s="241">
        <f>IF(N694="nulová",J694,0)</f>
        <v>0</v>
      </c>
      <c r="BJ694" s="17" t="s">
        <v>87</v>
      </c>
      <c r="BK694" s="241">
        <f>ROUND(I694*H694,2)</f>
        <v>0</v>
      </c>
      <c r="BL694" s="17" t="s">
        <v>405</v>
      </c>
      <c r="BM694" s="240" t="s">
        <v>1237</v>
      </c>
    </row>
    <row r="695" s="2" customFormat="1">
      <c r="A695" s="38"/>
      <c r="B695" s="39"/>
      <c r="C695" s="40"/>
      <c r="D695" s="242" t="s">
        <v>205</v>
      </c>
      <c r="E695" s="40"/>
      <c r="F695" s="243" t="s">
        <v>1236</v>
      </c>
      <c r="G695" s="40"/>
      <c r="H695" s="40"/>
      <c r="I695" s="244"/>
      <c r="J695" s="40"/>
      <c r="K695" s="40"/>
      <c r="L695" s="44"/>
      <c r="M695" s="245"/>
      <c r="N695" s="246"/>
      <c r="O695" s="91"/>
      <c r="P695" s="91"/>
      <c r="Q695" s="91"/>
      <c r="R695" s="91"/>
      <c r="S695" s="91"/>
      <c r="T695" s="92"/>
      <c r="U695" s="38"/>
      <c r="V695" s="38"/>
      <c r="W695" s="38"/>
      <c r="X695" s="38"/>
      <c r="Y695" s="38"/>
      <c r="Z695" s="38"/>
      <c r="AA695" s="38"/>
      <c r="AB695" s="38"/>
      <c r="AC695" s="38"/>
      <c r="AD695" s="38"/>
      <c r="AE695" s="38"/>
      <c r="AT695" s="17" t="s">
        <v>205</v>
      </c>
      <c r="AU695" s="17" t="s">
        <v>89</v>
      </c>
    </row>
    <row r="696" s="12" customFormat="1" ht="22.8" customHeight="1">
      <c r="A696" s="12"/>
      <c r="B696" s="212"/>
      <c r="C696" s="213"/>
      <c r="D696" s="214" t="s">
        <v>79</v>
      </c>
      <c r="E696" s="226" t="s">
        <v>1238</v>
      </c>
      <c r="F696" s="226" t="s">
        <v>1239</v>
      </c>
      <c r="G696" s="213"/>
      <c r="H696" s="213"/>
      <c r="I696" s="216"/>
      <c r="J696" s="227">
        <f>BK696</f>
        <v>0</v>
      </c>
      <c r="K696" s="213"/>
      <c r="L696" s="218"/>
      <c r="M696" s="219"/>
      <c r="N696" s="220"/>
      <c r="O696" s="220"/>
      <c r="P696" s="221">
        <f>SUM(P697:P746)</f>
        <v>0</v>
      </c>
      <c r="Q696" s="220"/>
      <c r="R696" s="221">
        <f>SUM(R697:R746)</f>
        <v>8.6515891999999983</v>
      </c>
      <c r="S696" s="220"/>
      <c r="T696" s="222">
        <f>SUM(T697:T746)</f>
        <v>0</v>
      </c>
      <c r="U696" s="12"/>
      <c r="V696" s="12"/>
      <c r="W696" s="12"/>
      <c r="X696" s="12"/>
      <c r="Y696" s="12"/>
      <c r="Z696" s="12"/>
      <c r="AA696" s="12"/>
      <c r="AB696" s="12"/>
      <c r="AC696" s="12"/>
      <c r="AD696" s="12"/>
      <c r="AE696" s="12"/>
      <c r="AR696" s="223" t="s">
        <v>89</v>
      </c>
      <c r="AT696" s="224" t="s">
        <v>79</v>
      </c>
      <c r="AU696" s="224" t="s">
        <v>87</v>
      </c>
      <c r="AY696" s="223" t="s">
        <v>196</v>
      </c>
      <c r="BK696" s="225">
        <f>SUM(BK697:BK746)</f>
        <v>0</v>
      </c>
    </row>
    <row r="697" s="2" customFormat="1" ht="21.75" customHeight="1">
      <c r="A697" s="38"/>
      <c r="B697" s="39"/>
      <c r="C697" s="228" t="s">
        <v>1240</v>
      </c>
      <c r="D697" s="228" t="s">
        <v>199</v>
      </c>
      <c r="E697" s="229" t="s">
        <v>1241</v>
      </c>
      <c r="F697" s="230" t="s">
        <v>1242</v>
      </c>
      <c r="G697" s="231" t="s">
        <v>326</v>
      </c>
      <c r="H697" s="232">
        <v>192.18000000000001</v>
      </c>
      <c r="I697" s="233"/>
      <c r="J697" s="234">
        <f>ROUND(I697*H697,2)</f>
        <v>0</v>
      </c>
      <c r="K697" s="235"/>
      <c r="L697" s="44"/>
      <c r="M697" s="236" t="s">
        <v>1</v>
      </c>
      <c r="N697" s="237" t="s">
        <v>45</v>
      </c>
      <c r="O697" s="91"/>
      <c r="P697" s="238">
        <f>O697*H697</f>
        <v>0</v>
      </c>
      <c r="Q697" s="238">
        <v>0.00042999999999999999</v>
      </c>
      <c r="R697" s="238">
        <f>Q697*H697</f>
        <v>0.0826374</v>
      </c>
      <c r="S697" s="238">
        <v>0</v>
      </c>
      <c r="T697" s="239">
        <f>S697*H697</f>
        <v>0</v>
      </c>
      <c r="U697" s="38"/>
      <c r="V697" s="38"/>
      <c r="W697" s="38"/>
      <c r="X697" s="38"/>
      <c r="Y697" s="38"/>
      <c r="Z697" s="38"/>
      <c r="AA697" s="38"/>
      <c r="AB697" s="38"/>
      <c r="AC697" s="38"/>
      <c r="AD697" s="38"/>
      <c r="AE697" s="38"/>
      <c r="AR697" s="240" t="s">
        <v>405</v>
      </c>
      <c r="AT697" s="240" t="s">
        <v>199</v>
      </c>
      <c r="AU697" s="240" t="s">
        <v>89</v>
      </c>
      <c r="AY697" s="17" t="s">
        <v>196</v>
      </c>
      <c r="BE697" s="241">
        <f>IF(N697="základní",J697,0)</f>
        <v>0</v>
      </c>
      <c r="BF697" s="241">
        <f>IF(N697="snížená",J697,0)</f>
        <v>0</v>
      </c>
      <c r="BG697" s="241">
        <f>IF(N697="zákl. přenesená",J697,0)</f>
        <v>0</v>
      </c>
      <c r="BH697" s="241">
        <f>IF(N697="sníž. přenesená",J697,0)</f>
        <v>0</v>
      </c>
      <c r="BI697" s="241">
        <f>IF(N697="nulová",J697,0)</f>
        <v>0</v>
      </c>
      <c r="BJ697" s="17" t="s">
        <v>87</v>
      </c>
      <c r="BK697" s="241">
        <f>ROUND(I697*H697,2)</f>
        <v>0</v>
      </c>
      <c r="BL697" s="17" t="s">
        <v>405</v>
      </c>
      <c r="BM697" s="240" t="s">
        <v>1243</v>
      </c>
    </row>
    <row r="698" s="2" customFormat="1">
      <c r="A698" s="38"/>
      <c r="B698" s="39"/>
      <c r="C698" s="40"/>
      <c r="D698" s="242" t="s">
        <v>205</v>
      </c>
      <c r="E698" s="40"/>
      <c r="F698" s="243" t="s">
        <v>1244</v>
      </c>
      <c r="G698" s="40"/>
      <c r="H698" s="40"/>
      <c r="I698" s="244"/>
      <c r="J698" s="40"/>
      <c r="K698" s="40"/>
      <c r="L698" s="44"/>
      <c r="M698" s="245"/>
      <c r="N698" s="246"/>
      <c r="O698" s="91"/>
      <c r="P698" s="91"/>
      <c r="Q698" s="91"/>
      <c r="R698" s="91"/>
      <c r="S698" s="91"/>
      <c r="T698" s="92"/>
      <c r="U698" s="38"/>
      <c r="V698" s="38"/>
      <c r="W698" s="38"/>
      <c r="X698" s="38"/>
      <c r="Y698" s="38"/>
      <c r="Z698" s="38"/>
      <c r="AA698" s="38"/>
      <c r="AB698" s="38"/>
      <c r="AC698" s="38"/>
      <c r="AD698" s="38"/>
      <c r="AE698" s="38"/>
      <c r="AT698" s="17" t="s">
        <v>205</v>
      </c>
      <c r="AU698" s="17" t="s">
        <v>89</v>
      </c>
    </row>
    <row r="699" s="13" customFormat="1">
      <c r="A699" s="13"/>
      <c r="B699" s="252"/>
      <c r="C699" s="253"/>
      <c r="D699" s="242" t="s">
        <v>254</v>
      </c>
      <c r="E699" s="254" t="s">
        <v>1</v>
      </c>
      <c r="F699" s="255" t="s">
        <v>1245</v>
      </c>
      <c r="G699" s="253"/>
      <c r="H699" s="256">
        <v>22.670000000000002</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254</v>
      </c>
      <c r="AU699" s="262" t="s">
        <v>89</v>
      </c>
      <c r="AV699" s="13" t="s">
        <v>89</v>
      </c>
      <c r="AW699" s="13" t="s">
        <v>35</v>
      </c>
      <c r="AX699" s="13" t="s">
        <v>80</v>
      </c>
      <c r="AY699" s="262" t="s">
        <v>196</v>
      </c>
    </row>
    <row r="700" s="14" customFormat="1">
      <c r="A700" s="14"/>
      <c r="B700" s="263"/>
      <c r="C700" s="264"/>
      <c r="D700" s="242" t="s">
        <v>254</v>
      </c>
      <c r="E700" s="265" t="s">
        <v>1</v>
      </c>
      <c r="F700" s="266" t="s">
        <v>524</v>
      </c>
      <c r="G700" s="264"/>
      <c r="H700" s="267">
        <v>22.670000000000002</v>
      </c>
      <c r="I700" s="268"/>
      <c r="J700" s="264"/>
      <c r="K700" s="264"/>
      <c r="L700" s="269"/>
      <c r="M700" s="270"/>
      <c r="N700" s="271"/>
      <c r="O700" s="271"/>
      <c r="P700" s="271"/>
      <c r="Q700" s="271"/>
      <c r="R700" s="271"/>
      <c r="S700" s="271"/>
      <c r="T700" s="272"/>
      <c r="U700" s="14"/>
      <c r="V700" s="14"/>
      <c r="W700" s="14"/>
      <c r="X700" s="14"/>
      <c r="Y700" s="14"/>
      <c r="Z700" s="14"/>
      <c r="AA700" s="14"/>
      <c r="AB700" s="14"/>
      <c r="AC700" s="14"/>
      <c r="AD700" s="14"/>
      <c r="AE700" s="14"/>
      <c r="AT700" s="273" t="s">
        <v>254</v>
      </c>
      <c r="AU700" s="273" t="s">
        <v>89</v>
      </c>
      <c r="AV700" s="14" t="s">
        <v>100</v>
      </c>
      <c r="AW700" s="14" t="s">
        <v>35</v>
      </c>
      <c r="AX700" s="14" t="s">
        <v>80</v>
      </c>
      <c r="AY700" s="273" t="s">
        <v>196</v>
      </c>
    </row>
    <row r="701" s="13" customFormat="1">
      <c r="A701" s="13"/>
      <c r="B701" s="252"/>
      <c r="C701" s="253"/>
      <c r="D701" s="242" t="s">
        <v>254</v>
      </c>
      <c r="E701" s="254" t="s">
        <v>1</v>
      </c>
      <c r="F701" s="255" t="s">
        <v>1246</v>
      </c>
      <c r="G701" s="253"/>
      <c r="H701" s="256">
        <v>22.120000000000001</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254</v>
      </c>
      <c r="AU701" s="262" t="s">
        <v>89</v>
      </c>
      <c r="AV701" s="13" t="s">
        <v>89</v>
      </c>
      <c r="AW701" s="13" t="s">
        <v>35</v>
      </c>
      <c r="AX701" s="13" t="s">
        <v>80</v>
      </c>
      <c r="AY701" s="262" t="s">
        <v>196</v>
      </c>
    </row>
    <row r="702" s="14" customFormat="1">
      <c r="A702" s="14"/>
      <c r="B702" s="263"/>
      <c r="C702" s="264"/>
      <c r="D702" s="242" t="s">
        <v>254</v>
      </c>
      <c r="E702" s="265" t="s">
        <v>1</v>
      </c>
      <c r="F702" s="266" t="s">
        <v>760</v>
      </c>
      <c r="G702" s="264"/>
      <c r="H702" s="267">
        <v>22.120000000000001</v>
      </c>
      <c r="I702" s="268"/>
      <c r="J702" s="264"/>
      <c r="K702" s="264"/>
      <c r="L702" s="269"/>
      <c r="M702" s="270"/>
      <c r="N702" s="271"/>
      <c r="O702" s="271"/>
      <c r="P702" s="271"/>
      <c r="Q702" s="271"/>
      <c r="R702" s="271"/>
      <c r="S702" s="271"/>
      <c r="T702" s="272"/>
      <c r="U702" s="14"/>
      <c r="V702" s="14"/>
      <c r="W702" s="14"/>
      <c r="X702" s="14"/>
      <c r="Y702" s="14"/>
      <c r="Z702" s="14"/>
      <c r="AA702" s="14"/>
      <c r="AB702" s="14"/>
      <c r="AC702" s="14"/>
      <c r="AD702" s="14"/>
      <c r="AE702" s="14"/>
      <c r="AT702" s="273" t="s">
        <v>254</v>
      </c>
      <c r="AU702" s="273" t="s">
        <v>89</v>
      </c>
      <c r="AV702" s="14" t="s">
        <v>100</v>
      </c>
      <c r="AW702" s="14" t="s">
        <v>35</v>
      </c>
      <c r="AX702" s="14" t="s">
        <v>80</v>
      </c>
      <c r="AY702" s="273" t="s">
        <v>196</v>
      </c>
    </row>
    <row r="703" s="13" customFormat="1">
      <c r="A703" s="13"/>
      <c r="B703" s="252"/>
      <c r="C703" s="253"/>
      <c r="D703" s="242" t="s">
        <v>254</v>
      </c>
      <c r="E703" s="254" t="s">
        <v>1</v>
      </c>
      <c r="F703" s="255" t="s">
        <v>1247</v>
      </c>
      <c r="G703" s="253"/>
      <c r="H703" s="256">
        <v>11.9</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254</v>
      </c>
      <c r="AU703" s="262" t="s">
        <v>89</v>
      </c>
      <c r="AV703" s="13" t="s">
        <v>89</v>
      </c>
      <c r="AW703" s="13" t="s">
        <v>35</v>
      </c>
      <c r="AX703" s="13" t="s">
        <v>80</v>
      </c>
      <c r="AY703" s="262" t="s">
        <v>196</v>
      </c>
    </row>
    <row r="704" s="14" customFormat="1">
      <c r="A704" s="14"/>
      <c r="B704" s="263"/>
      <c r="C704" s="264"/>
      <c r="D704" s="242" t="s">
        <v>254</v>
      </c>
      <c r="E704" s="265" t="s">
        <v>1</v>
      </c>
      <c r="F704" s="266" t="s">
        <v>365</v>
      </c>
      <c r="G704" s="264"/>
      <c r="H704" s="267">
        <v>11.9</v>
      </c>
      <c r="I704" s="268"/>
      <c r="J704" s="264"/>
      <c r="K704" s="264"/>
      <c r="L704" s="269"/>
      <c r="M704" s="270"/>
      <c r="N704" s="271"/>
      <c r="O704" s="271"/>
      <c r="P704" s="271"/>
      <c r="Q704" s="271"/>
      <c r="R704" s="271"/>
      <c r="S704" s="271"/>
      <c r="T704" s="272"/>
      <c r="U704" s="14"/>
      <c r="V704" s="14"/>
      <c r="W704" s="14"/>
      <c r="X704" s="14"/>
      <c r="Y704" s="14"/>
      <c r="Z704" s="14"/>
      <c r="AA704" s="14"/>
      <c r="AB704" s="14"/>
      <c r="AC704" s="14"/>
      <c r="AD704" s="14"/>
      <c r="AE704" s="14"/>
      <c r="AT704" s="273" t="s">
        <v>254</v>
      </c>
      <c r="AU704" s="273" t="s">
        <v>89</v>
      </c>
      <c r="AV704" s="14" t="s">
        <v>100</v>
      </c>
      <c r="AW704" s="14" t="s">
        <v>35</v>
      </c>
      <c r="AX704" s="14" t="s">
        <v>80</v>
      </c>
      <c r="AY704" s="273" t="s">
        <v>196</v>
      </c>
    </row>
    <row r="705" s="13" customFormat="1">
      <c r="A705" s="13"/>
      <c r="B705" s="252"/>
      <c r="C705" s="253"/>
      <c r="D705" s="242" t="s">
        <v>254</v>
      </c>
      <c r="E705" s="254" t="s">
        <v>1</v>
      </c>
      <c r="F705" s="255" t="s">
        <v>1248</v>
      </c>
      <c r="G705" s="253"/>
      <c r="H705" s="256">
        <v>24.16</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254</v>
      </c>
      <c r="AU705" s="262" t="s">
        <v>89</v>
      </c>
      <c r="AV705" s="13" t="s">
        <v>89</v>
      </c>
      <c r="AW705" s="13" t="s">
        <v>35</v>
      </c>
      <c r="AX705" s="13" t="s">
        <v>80</v>
      </c>
      <c r="AY705" s="262" t="s">
        <v>196</v>
      </c>
    </row>
    <row r="706" s="14" customFormat="1">
      <c r="A706" s="14"/>
      <c r="B706" s="263"/>
      <c r="C706" s="264"/>
      <c r="D706" s="242" t="s">
        <v>254</v>
      </c>
      <c r="E706" s="265" t="s">
        <v>1</v>
      </c>
      <c r="F706" s="266" t="s">
        <v>284</v>
      </c>
      <c r="G706" s="264"/>
      <c r="H706" s="267">
        <v>24.16</v>
      </c>
      <c r="I706" s="268"/>
      <c r="J706" s="264"/>
      <c r="K706" s="264"/>
      <c r="L706" s="269"/>
      <c r="M706" s="270"/>
      <c r="N706" s="271"/>
      <c r="O706" s="271"/>
      <c r="P706" s="271"/>
      <c r="Q706" s="271"/>
      <c r="R706" s="271"/>
      <c r="S706" s="271"/>
      <c r="T706" s="272"/>
      <c r="U706" s="14"/>
      <c r="V706" s="14"/>
      <c r="W706" s="14"/>
      <c r="X706" s="14"/>
      <c r="Y706" s="14"/>
      <c r="Z706" s="14"/>
      <c r="AA706" s="14"/>
      <c r="AB706" s="14"/>
      <c r="AC706" s="14"/>
      <c r="AD706" s="14"/>
      <c r="AE706" s="14"/>
      <c r="AT706" s="273" t="s">
        <v>254</v>
      </c>
      <c r="AU706" s="273" t="s">
        <v>89</v>
      </c>
      <c r="AV706" s="14" t="s">
        <v>100</v>
      </c>
      <c r="AW706" s="14" t="s">
        <v>35</v>
      </c>
      <c r="AX706" s="14" t="s">
        <v>80</v>
      </c>
      <c r="AY706" s="273" t="s">
        <v>196</v>
      </c>
    </row>
    <row r="707" s="13" customFormat="1">
      <c r="A707" s="13"/>
      <c r="B707" s="252"/>
      <c r="C707" s="253"/>
      <c r="D707" s="242" t="s">
        <v>254</v>
      </c>
      <c r="E707" s="254" t="s">
        <v>1</v>
      </c>
      <c r="F707" s="255" t="s">
        <v>1249</v>
      </c>
      <c r="G707" s="253"/>
      <c r="H707" s="256">
        <v>111.33</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254</v>
      </c>
      <c r="AU707" s="262" t="s">
        <v>89</v>
      </c>
      <c r="AV707" s="13" t="s">
        <v>89</v>
      </c>
      <c r="AW707" s="13" t="s">
        <v>35</v>
      </c>
      <c r="AX707" s="13" t="s">
        <v>80</v>
      </c>
      <c r="AY707" s="262" t="s">
        <v>196</v>
      </c>
    </row>
    <row r="708" s="14" customFormat="1">
      <c r="A708" s="14"/>
      <c r="B708" s="263"/>
      <c r="C708" s="264"/>
      <c r="D708" s="242" t="s">
        <v>254</v>
      </c>
      <c r="E708" s="265" t="s">
        <v>1</v>
      </c>
      <c r="F708" s="266" t="s">
        <v>266</v>
      </c>
      <c r="G708" s="264"/>
      <c r="H708" s="267">
        <v>111.33</v>
      </c>
      <c r="I708" s="268"/>
      <c r="J708" s="264"/>
      <c r="K708" s="264"/>
      <c r="L708" s="269"/>
      <c r="M708" s="270"/>
      <c r="N708" s="271"/>
      <c r="O708" s="271"/>
      <c r="P708" s="271"/>
      <c r="Q708" s="271"/>
      <c r="R708" s="271"/>
      <c r="S708" s="271"/>
      <c r="T708" s="272"/>
      <c r="U708" s="14"/>
      <c r="V708" s="14"/>
      <c r="W708" s="14"/>
      <c r="X708" s="14"/>
      <c r="Y708" s="14"/>
      <c r="Z708" s="14"/>
      <c r="AA708" s="14"/>
      <c r="AB708" s="14"/>
      <c r="AC708" s="14"/>
      <c r="AD708" s="14"/>
      <c r="AE708" s="14"/>
      <c r="AT708" s="273" t="s">
        <v>254</v>
      </c>
      <c r="AU708" s="273" t="s">
        <v>89</v>
      </c>
      <c r="AV708" s="14" t="s">
        <v>100</v>
      </c>
      <c r="AW708" s="14" t="s">
        <v>35</v>
      </c>
      <c r="AX708" s="14" t="s">
        <v>80</v>
      </c>
      <c r="AY708" s="273" t="s">
        <v>196</v>
      </c>
    </row>
    <row r="709" s="15" customFormat="1">
      <c r="A709" s="15"/>
      <c r="B709" s="274"/>
      <c r="C709" s="275"/>
      <c r="D709" s="242" t="s">
        <v>254</v>
      </c>
      <c r="E709" s="276" t="s">
        <v>1</v>
      </c>
      <c r="F709" s="277" t="s">
        <v>267</v>
      </c>
      <c r="G709" s="275"/>
      <c r="H709" s="278">
        <v>192.18000000000001</v>
      </c>
      <c r="I709" s="279"/>
      <c r="J709" s="275"/>
      <c r="K709" s="275"/>
      <c r="L709" s="280"/>
      <c r="M709" s="281"/>
      <c r="N709" s="282"/>
      <c r="O709" s="282"/>
      <c r="P709" s="282"/>
      <c r="Q709" s="282"/>
      <c r="R709" s="282"/>
      <c r="S709" s="282"/>
      <c r="T709" s="283"/>
      <c r="U709" s="15"/>
      <c r="V709" s="15"/>
      <c r="W709" s="15"/>
      <c r="X709" s="15"/>
      <c r="Y709" s="15"/>
      <c r="Z709" s="15"/>
      <c r="AA709" s="15"/>
      <c r="AB709" s="15"/>
      <c r="AC709" s="15"/>
      <c r="AD709" s="15"/>
      <c r="AE709" s="15"/>
      <c r="AT709" s="284" t="s">
        <v>254</v>
      </c>
      <c r="AU709" s="284" t="s">
        <v>89</v>
      </c>
      <c r="AV709" s="15" t="s">
        <v>113</v>
      </c>
      <c r="AW709" s="15" t="s">
        <v>35</v>
      </c>
      <c r="AX709" s="15" t="s">
        <v>87</v>
      </c>
      <c r="AY709" s="284" t="s">
        <v>196</v>
      </c>
    </row>
    <row r="710" s="2" customFormat="1" ht="21.75" customHeight="1">
      <c r="A710" s="38"/>
      <c r="B710" s="39"/>
      <c r="C710" s="288" t="s">
        <v>1250</v>
      </c>
      <c r="D710" s="288" t="s">
        <v>646</v>
      </c>
      <c r="E710" s="289" t="s">
        <v>1251</v>
      </c>
      <c r="F710" s="290" t="s">
        <v>1252</v>
      </c>
      <c r="G710" s="291" t="s">
        <v>354</v>
      </c>
      <c r="H710" s="292">
        <v>576.53999999999996</v>
      </c>
      <c r="I710" s="293"/>
      <c r="J710" s="294">
        <f>ROUND(I710*H710,2)</f>
        <v>0</v>
      </c>
      <c r="K710" s="295"/>
      <c r="L710" s="296"/>
      <c r="M710" s="297" t="s">
        <v>1</v>
      </c>
      <c r="N710" s="298" t="s">
        <v>45</v>
      </c>
      <c r="O710" s="91"/>
      <c r="P710" s="238">
        <f>O710*H710</f>
        <v>0</v>
      </c>
      <c r="Q710" s="238">
        <v>0.00046999999999999999</v>
      </c>
      <c r="R710" s="238">
        <f>Q710*H710</f>
        <v>0.27097379999999999</v>
      </c>
      <c r="S710" s="238">
        <v>0</v>
      </c>
      <c r="T710" s="239">
        <f>S710*H710</f>
        <v>0</v>
      </c>
      <c r="U710" s="38"/>
      <c r="V710" s="38"/>
      <c r="W710" s="38"/>
      <c r="X710" s="38"/>
      <c r="Y710" s="38"/>
      <c r="Z710" s="38"/>
      <c r="AA710" s="38"/>
      <c r="AB710" s="38"/>
      <c r="AC710" s="38"/>
      <c r="AD710" s="38"/>
      <c r="AE710" s="38"/>
      <c r="AR710" s="240" t="s">
        <v>518</v>
      </c>
      <c r="AT710" s="240" t="s">
        <v>646</v>
      </c>
      <c r="AU710" s="240" t="s">
        <v>89</v>
      </c>
      <c r="AY710" s="17" t="s">
        <v>196</v>
      </c>
      <c r="BE710" s="241">
        <f>IF(N710="základní",J710,0)</f>
        <v>0</v>
      </c>
      <c r="BF710" s="241">
        <f>IF(N710="snížená",J710,0)</f>
        <v>0</v>
      </c>
      <c r="BG710" s="241">
        <f>IF(N710="zákl. přenesená",J710,0)</f>
        <v>0</v>
      </c>
      <c r="BH710" s="241">
        <f>IF(N710="sníž. přenesená",J710,0)</f>
        <v>0</v>
      </c>
      <c r="BI710" s="241">
        <f>IF(N710="nulová",J710,0)</f>
        <v>0</v>
      </c>
      <c r="BJ710" s="17" t="s">
        <v>87</v>
      </c>
      <c r="BK710" s="241">
        <f>ROUND(I710*H710,2)</f>
        <v>0</v>
      </c>
      <c r="BL710" s="17" t="s">
        <v>405</v>
      </c>
      <c r="BM710" s="240" t="s">
        <v>1253</v>
      </c>
    </row>
    <row r="711" s="2" customFormat="1">
      <c r="A711" s="38"/>
      <c r="B711" s="39"/>
      <c r="C711" s="40"/>
      <c r="D711" s="242" t="s">
        <v>205</v>
      </c>
      <c r="E711" s="40"/>
      <c r="F711" s="243" t="s">
        <v>1252</v>
      </c>
      <c r="G711" s="40"/>
      <c r="H711" s="40"/>
      <c r="I711" s="244"/>
      <c r="J711" s="40"/>
      <c r="K711" s="40"/>
      <c r="L711" s="44"/>
      <c r="M711" s="245"/>
      <c r="N711" s="246"/>
      <c r="O711" s="91"/>
      <c r="P711" s="91"/>
      <c r="Q711" s="91"/>
      <c r="R711" s="91"/>
      <c r="S711" s="91"/>
      <c r="T711" s="92"/>
      <c r="U711" s="38"/>
      <c r="V711" s="38"/>
      <c r="W711" s="38"/>
      <c r="X711" s="38"/>
      <c r="Y711" s="38"/>
      <c r="Z711" s="38"/>
      <c r="AA711" s="38"/>
      <c r="AB711" s="38"/>
      <c r="AC711" s="38"/>
      <c r="AD711" s="38"/>
      <c r="AE711" s="38"/>
      <c r="AT711" s="17" t="s">
        <v>205</v>
      </c>
      <c r="AU711" s="17" t="s">
        <v>89</v>
      </c>
    </row>
    <row r="712" s="2" customFormat="1" ht="21.75" customHeight="1">
      <c r="A712" s="38"/>
      <c r="B712" s="39"/>
      <c r="C712" s="228" t="s">
        <v>1254</v>
      </c>
      <c r="D712" s="228" t="s">
        <v>199</v>
      </c>
      <c r="E712" s="229" t="s">
        <v>1255</v>
      </c>
      <c r="F712" s="230" t="s">
        <v>1256</v>
      </c>
      <c r="G712" s="231" t="s">
        <v>251</v>
      </c>
      <c r="H712" s="232">
        <v>306</v>
      </c>
      <c r="I712" s="233"/>
      <c r="J712" s="234">
        <f>ROUND(I712*H712,2)</f>
        <v>0</v>
      </c>
      <c r="K712" s="235"/>
      <c r="L712" s="44"/>
      <c r="M712" s="236" t="s">
        <v>1</v>
      </c>
      <c r="N712" s="237" t="s">
        <v>45</v>
      </c>
      <c r="O712" s="91"/>
      <c r="P712" s="238">
        <f>O712*H712</f>
        <v>0</v>
      </c>
      <c r="Q712" s="238">
        <v>0.0063</v>
      </c>
      <c r="R712" s="238">
        <f>Q712*H712</f>
        <v>1.9278</v>
      </c>
      <c r="S712" s="238">
        <v>0</v>
      </c>
      <c r="T712" s="239">
        <f>S712*H712</f>
        <v>0</v>
      </c>
      <c r="U712" s="38"/>
      <c r="V712" s="38"/>
      <c r="W712" s="38"/>
      <c r="X712" s="38"/>
      <c r="Y712" s="38"/>
      <c r="Z712" s="38"/>
      <c r="AA712" s="38"/>
      <c r="AB712" s="38"/>
      <c r="AC712" s="38"/>
      <c r="AD712" s="38"/>
      <c r="AE712" s="38"/>
      <c r="AR712" s="240" t="s">
        <v>405</v>
      </c>
      <c r="AT712" s="240" t="s">
        <v>199</v>
      </c>
      <c r="AU712" s="240" t="s">
        <v>89</v>
      </c>
      <c r="AY712" s="17" t="s">
        <v>196</v>
      </c>
      <c r="BE712" s="241">
        <f>IF(N712="základní",J712,0)</f>
        <v>0</v>
      </c>
      <c r="BF712" s="241">
        <f>IF(N712="snížená",J712,0)</f>
        <v>0</v>
      </c>
      <c r="BG712" s="241">
        <f>IF(N712="zákl. přenesená",J712,0)</f>
        <v>0</v>
      </c>
      <c r="BH712" s="241">
        <f>IF(N712="sníž. přenesená",J712,0)</f>
        <v>0</v>
      </c>
      <c r="BI712" s="241">
        <f>IF(N712="nulová",J712,0)</f>
        <v>0</v>
      </c>
      <c r="BJ712" s="17" t="s">
        <v>87</v>
      </c>
      <c r="BK712" s="241">
        <f>ROUND(I712*H712,2)</f>
        <v>0</v>
      </c>
      <c r="BL712" s="17" t="s">
        <v>405</v>
      </c>
      <c r="BM712" s="240" t="s">
        <v>1257</v>
      </c>
    </row>
    <row r="713" s="2" customFormat="1">
      <c r="A713" s="38"/>
      <c r="B713" s="39"/>
      <c r="C713" s="40"/>
      <c r="D713" s="242" t="s">
        <v>205</v>
      </c>
      <c r="E713" s="40"/>
      <c r="F713" s="243" t="s">
        <v>1258</v>
      </c>
      <c r="G713" s="40"/>
      <c r="H713" s="40"/>
      <c r="I713" s="244"/>
      <c r="J713" s="40"/>
      <c r="K713" s="40"/>
      <c r="L713" s="44"/>
      <c r="M713" s="245"/>
      <c r="N713" s="246"/>
      <c r="O713" s="91"/>
      <c r="P713" s="91"/>
      <c r="Q713" s="91"/>
      <c r="R713" s="91"/>
      <c r="S713" s="91"/>
      <c r="T713" s="92"/>
      <c r="U713" s="38"/>
      <c r="V713" s="38"/>
      <c r="W713" s="38"/>
      <c r="X713" s="38"/>
      <c r="Y713" s="38"/>
      <c r="Z713" s="38"/>
      <c r="AA713" s="38"/>
      <c r="AB713" s="38"/>
      <c r="AC713" s="38"/>
      <c r="AD713" s="38"/>
      <c r="AE713" s="38"/>
      <c r="AT713" s="17" t="s">
        <v>205</v>
      </c>
      <c r="AU713" s="17" t="s">
        <v>89</v>
      </c>
    </row>
    <row r="714" s="13" customFormat="1">
      <c r="A714" s="13"/>
      <c r="B714" s="252"/>
      <c r="C714" s="253"/>
      <c r="D714" s="242" t="s">
        <v>254</v>
      </c>
      <c r="E714" s="254" t="s">
        <v>1</v>
      </c>
      <c r="F714" s="255" t="s">
        <v>561</v>
      </c>
      <c r="G714" s="253"/>
      <c r="H714" s="256">
        <v>38</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254</v>
      </c>
      <c r="AU714" s="262" t="s">
        <v>89</v>
      </c>
      <c r="AV714" s="13" t="s">
        <v>89</v>
      </c>
      <c r="AW714" s="13" t="s">
        <v>35</v>
      </c>
      <c r="AX714" s="13" t="s">
        <v>80</v>
      </c>
      <c r="AY714" s="262" t="s">
        <v>196</v>
      </c>
    </row>
    <row r="715" s="14" customFormat="1">
      <c r="A715" s="14"/>
      <c r="B715" s="263"/>
      <c r="C715" s="264"/>
      <c r="D715" s="242" t="s">
        <v>254</v>
      </c>
      <c r="E715" s="265" t="s">
        <v>1</v>
      </c>
      <c r="F715" s="266" t="s">
        <v>1143</v>
      </c>
      <c r="G715" s="264"/>
      <c r="H715" s="267">
        <v>38</v>
      </c>
      <c r="I715" s="268"/>
      <c r="J715" s="264"/>
      <c r="K715" s="264"/>
      <c r="L715" s="269"/>
      <c r="M715" s="270"/>
      <c r="N715" s="271"/>
      <c r="O715" s="271"/>
      <c r="P715" s="271"/>
      <c r="Q715" s="271"/>
      <c r="R715" s="271"/>
      <c r="S715" s="271"/>
      <c r="T715" s="272"/>
      <c r="U715" s="14"/>
      <c r="V715" s="14"/>
      <c r="W715" s="14"/>
      <c r="X715" s="14"/>
      <c r="Y715" s="14"/>
      <c r="Z715" s="14"/>
      <c r="AA715" s="14"/>
      <c r="AB715" s="14"/>
      <c r="AC715" s="14"/>
      <c r="AD715" s="14"/>
      <c r="AE715" s="14"/>
      <c r="AT715" s="273" t="s">
        <v>254</v>
      </c>
      <c r="AU715" s="273" t="s">
        <v>89</v>
      </c>
      <c r="AV715" s="14" t="s">
        <v>100</v>
      </c>
      <c r="AW715" s="14" t="s">
        <v>35</v>
      </c>
      <c r="AX715" s="14" t="s">
        <v>80</v>
      </c>
      <c r="AY715" s="273" t="s">
        <v>196</v>
      </c>
    </row>
    <row r="716" s="13" customFormat="1">
      <c r="A716" s="13"/>
      <c r="B716" s="252"/>
      <c r="C716" s="253"/>
      <c r="D716" s="242" t="s">
        <v>254</v>
      </c>
      <c r="E716" s="254" t="s">
        <v>1</v>
      </c>
      <c r="F716" s="255" t="s">
        <v>778</v>
      </c>
      <c r="G716" s="253"/>
      <c r="H716" s="256">
        <v>36.799999999999997</v>
      </c>
      <c r="I716" s="257"/>
      <c r="J716" s="253"/>
      <c r="K716" s="253"/>
      <c r="L716" s="258"/>
      <c r="M716" s="259"/>
      <c r="N716" s="260"/>
      <c r="O716" s="260"/>
      <c r="P716" s="260"/>
      <c r="Q716" s="260"/>
      <c r="R716" s="260"/>
      <c r="S716" s="260"/>
      <c r="T716" s="261"/>
      <c r="U716" s="13"/>
      <c r="V716" s="13"/>
      <c r="W716" s="13"/>
      <c r="X716" s="13"/>
      <c r="Y716" s="13"/>
      <c r="Z716" s="13"/>
      <c r="AA716" s="13"/>
      <c r="AB716" s="13"/>
      <c r="AC716" s="13"/>
      <c r="AD716" s="13"/>
      <c r="AE716" s="13"/>
      <c r="AT716" s="262" t="s">
        <v>254</v>
      </c>
      <c r="AU716" s="262" t="s">
        <v>89</v>
      </c>
      <c r="AV716" s="13" t="s">
        <v>89</v>
      </c>
      <c r="AW716" s="13" t="s">
        <v>35</v>
      </c>
      <c r="AX716" s="13" t="s">
        <v>80</v>
      </c>
      <c r="AY716" s="262" t="s">
        <v>196</v>
      </c>
    </row>
    <row r="717" s="14" customFormat="1">
      <c r="A717" s="14"/>
      <c r="B717" s="263"/>
      <c r="C717" s="264"/>
      <c r="D717" s="242" t="s">
        <v>254</v>
      </c>
      <c r="E717" s="265" t="s">
        <v>1</v>
      </c>
      <c r="F717" s="266" t="s">
        <v>1259</v>
      </c>
      <c r="G717" s="264"/>
      <c r="H717" s="267">
        <v>36.799999999999997</v>
      </c>
      <c r="I717" s="268"/>
      <c r="J717" s="264"/>
      <c r="K717" s="264"/>
      <c r="L717" s="269"/>
      <c r="M717" s="270"/>
      <c r="N717" s="271"/>
      <c r="O717" s="271"/>
      <c r="P717" s="271"/>
      <c r="Q717" s="271"/>
      <c r="R717" s="271"/>
      <c r="S717" s="271"/>
      <c r="T717" s="272"/>
      <c r="U717" s="14"/>
      <c r="V717" s="14"/>
      <c r="W717" s="14"/>
      <c r="X717" s="14"/>
      <c r="Y717" s="14"/>
      <c r="Z717" s="14"/>
      <c r="AA717" s="14"/>
      <c r="AB717" s="14"/>
      <c r="AC717" s="14"/>
      <c r="AD717" s="14"/>
      <c r="AE717" s="14"/>
      <c r="AT717" s="273" t="s">
        <v>254</v>
      </c>
      <c r="AU717" s="273" t="s">
        <v>89</v>
      </c>
      <c r="AV717" s="14" t="s">
        <v>100</v>
      </c>
      <c r="AW717" s="14" t="s">
        <v>35</v>
      </c>
      <c r="AX717" s="14" t="s">
        <v>80</v>
      </c>
      <c r="AY717" s="273" t="s">
        <v>196</v>
      </c>
    </row>
    <row r="718" s="13" customFormat="1">
      <c r="A718" s="13"/>
      <c r="B718" s="252"/>
      <c r="C718" s="253"/>
      <c r="D718" s="242" t="s">
        <v>254</v>
      </c>
      <c r="E718" s="254" t="s">
        <v>1</v>
      </c>
      <c r="F718" s="255" t="s">
        <v>780</v>
      </c>
      <c r="G718" s="253"/>
      <c r="H718" s="256">
        <v>24.399999999999999</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254</v>
      </c>
      <c r="AU718" s="262" t="s">
        <v>89</v>
      </c>
      <c r="AV718" s="13" t="s">
        <v>89</v>
      </c>
      <c r="AW718" s="13" t="s">
        <v>35</v>
      </c>
      <c r="AX718" s="13" t="s">
        <v>80</v>
      </c>
      <c r="AY718" s="262" t="s">
        <v>196</v>
      </c>
    </row>
    <row r="719" s="14" customFormat="1">
      <c r="A719" s="14"/>
      <c r="B719" s="263"/>
      <c r="C719" s="264"/>
      <c r="D719" s="242" t="s">
        <v>254</v>
      </c>
      <c r="E719" s="265" t="s">
        <v>1</v>
      </c>
      <c r="F719" s="266" t="s">
        <v>1260</v>
      </c>
      <c r="G719" s="264"/>
      <c r="H719" s="267">
        <v>24.399999999999999</v>
      </c>
      <c r="I719" s="268"/>
      <c r="J719" s="264"/>
      <c r="K719" s="264"/>
      <c r="L719" s="269"/>
      <c r="M719" s="270"/>
      <c r="N719" s="271"/>
      <c r="O719" s="271"/>
      <c r="P719" s="271"/>
      <c r="Q719" s="271"/>
      <c r="R719" s="271"/>
      <c r="S719" s="271"/>
      <c r="T719" s="272"/>
      <c r="U719" s="14"/>
      <c r="V719" s="14"/>
      <c r="W719" s="14"/>
      <c r="X719" s="14"/>
      <c r="Y719" s="14"/>
      <c r="Z719" s="14"/>
      <c r="AA719" s="14"/>
      <c r="AB719" s="14"/>
      <c r="AC719" s="14"/>
      <c r="AD719" s="14"/>
      <c r="AE719" s="14"/>
      <c r="AT719" s="273" t="s">
        <v>254</v>
      </c>
      <c r="AU719" s="273" t="s">
        <v>89</v>
      </c>
      <c r="AV719" s="14" t="s">
        <v>100</v>
      </c>
      <c r="AW719" s="14" t="s">
        <v>35</v>
      </c>
      <c r="AX719" s="14" t="s">
        <v>80</v>
      </c>
      <c r="AY719" s="273" t="s">
        <v>196</v>
      </c>
    </row>
    <row r="720" s="13" customFormat="1">
      <c r="A720" s="13"/>
      <c r="B720" s="252"/>
      <c r="C720" s="253"/>
      <c r="D720" s="242" t="s">
        <v>254</v>
      </c>
      <c r="E720" s="254" t="s">
        <v>1</v>
      </c>
      <c r="F720" s="255" t="s">
        <v>782</v>
      </c>
      <c r="G720" s="253"/>
      <c r="H720" s="256">
        <v>44</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254</v>
      </c>
      <c r="AU720" s="262" t="s">
        <v>89</v>
      </c>
      <c r="AV720" s="13" t="s">
        <v>89</v>
      </c>
      <c r="AW720" s="13" t="s">
        <v>35</v>
      </c>
      <c r="AX720" s="13" t="s">
        <v>80</v>
      </c>
      <c r="AY720" s="262" t="s">
        <v>196</v>
      </c>
    </row>
    <row r="721" s="14" customFormat="1">
      <c r="A721" s="14"/>
      <c r="B721" s="263"/>
      <c r="C721" s="264"/>
      <c r="D721" s="242" t="s">
        <v>254</v>
      </c>
      <c r="E721" s="265" t="s">
        <v>1</v>
      </c>
      <c r="F721" s="266" t="s">
        <v>309</v>
      </c>
      <c r="G721" s="264"/>
      <c r="H721" s="267">
        <v>44</v>
      </c>
      <c r="I721" s="268"/>
      <c r="J721" s="264"/>
      <c r="K721" s="264"/>
      <c r="L721" s="269"/>
      <c r="M721" s="270"/>
      <c r="N721" s="271"/>
      <c r="O721" s="271"/>
      <c r="P721" s="271"/>
      <c r="Q721" s="271"/>
      <c r="R721" s="271"/>
      <c r="S721" s="271"/>
      <c r="T721" s="272"/>
      <c r="U721" s="14"/>
      <c r="V721" s="14"/>
      <c r="W721" s="14"/>
      <c r="X721" s="14"/>
      <c r="Y721" s="14"/>
      <c r="Z721" s="14"/>
      <c r="AA721" s="14"/>
      <c r="AB721" s="14"/>
      <c r="AC721" s="14"/>
      <c r="AD721" s="14"/>
      <c r="AE721" s="14"/>
      <c r="AT721" s="273" t="s">
        <v>254</v>
      </c>
      <c r="AU721" s="273" t="s">
        <v>89</v>
      </c>
      <c r="AV721" s="14" t="s">
        <v>100</v>
      </c>
      <c r="AW721" s="14" t="s">
        <v>35</v>
      </c>
      <c r="AX721" s="14" t="s">
        <v>80</v>
      </c>
      <c r="AY721" s="273" t="s">
        <v>196</v>
      </c>
    </row>
    <row r="722" s="13" customFormat="1">
      <c r="A722" s="13"/>
      <c r="B722" s="252"/>
      <c r="C722" s="253"/>
      <c r="D722" s="242" t="s">
        <v>254</v>
      </c>
      <c r="E722" s="254" t="s">
        <v>1</v>
      </c>
      <c r="F722" s="255" t="s">
        <v>1261</v>
      </c>
      <c r="G722" s="253"/>
      <c r="H722" s="256">
        <v>162.80000000000001</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254</v>
      </c>
      <c r="AU722" s="262" t="s">
        <v>89</v>
      </c>
      <c r="AV722" s="13" t="s">
        <v>89</v>
      </c>
      <c r="AW722" s="13" t="s">
        <v>35</v>
      </c>
      <c r="AX722" s="13" t="s">
        <v>80</v>
      </c>
      <c r="AY722" s="262" t="s">
        <v>196</v>
      </c>
    </row>
    <row r="723" s="14" customFormat="1">
      <c r="A723" s="14"/>
      <c r="B723" s="263"/>
      <c r="C723" s="264"/>
      <c r="D723" s="242" t="s">
        <v>254</v>
      </c>
      <c r="E723" s="265" t="s">
        <v>1</v>
      </c>
      <c r="F723" s="266" t="s">
        <v>311</v>
      </c>
      <c r="G723" s="264"/>
      <c r="H723" s="267">
        <v>162.80000000000001</v>
      </c>
      <c r="I723" s="268"/>
      <c r="J723" s="264"/>
      <c r="K723" s="264"/>
      <c r="L723" s="269"/>
      <c r="M723" s="270"/>
      <c r="N723" s="271"/>
      <c r="O723" s="271"/>
      <c r="P723" s="271"/>
      <c r="Q723" s="271"/>
      <c r="R723" s="271"/>
      <c r="S723" s="271"/>
      <c r="T723" s="272"/>
      <c r="U723" s="14"/>
      <c r="V723" s="14"/>
      <c r="W723" s="14"/>
      <c r="X723" s="14"/>
      <c r="Y723" s="14"/>
      <c r="Z723" s="14"/>
      <c r="AA723" s="14"/>
      <c r="AB723" s="14"/>
      <c r="AC723" s="14"/>
      <c r="AD723" s="14"/>
      <c r="AE723" s="14"/>
      <c r="AT723" s="273" t="s">
        <v>254</v>
      </c>
      <c r="AU723" s="273" t="s">
        <v>89</v>
      </c>
      <c r="AV723" s="14" t="s">
        <v>100</v>
      </c>
      <c r="AW723" s="14" t="s">
        <v>35</v>
      </c>
      <c r="AX723" s="14" t="s">
        <v>80</v>
      </c>
      <c r="AY723" s="273" t="s">
        <v>196</v>
      </c>
    </row>
    <row r="724" s="15" customFormat="1">
      <c r="A724" s="15"/>
      <c r="B724" s="274"/>
      <c r="C724" s="275"/>
      <c r="D724" s="242" t="s">
        <v>254</v>
      </c>
      <c r="E724" s="276" t="s">
        <v>1</v>
      </c>
      <c r="F724" s="277" t="s">
        <v>267</v>
      </c>
      <c r="G724" s="275"/>
      <c r="H724" s="278">
        <v>306</v>
      </c>
      <c r="I724" s="279"/>
      <c r="J724" s="275"/>
      <c r="K724" s="275"/>
      <c r="L724" s="280"/>
      <c r="M724" s="281"/>
      <c r="N724" s="282"/>
      <c r="O724" s="282"/>
      <c r="P724" s="282"/>
      <c r="Q724" s="282"/>
      <c r="R724" s="282"/>
      <c r="S724" s="282"/>
      <c r="T724" s="283"/>
      <c r="U724" s="15"/>
      <c r="V724" s="15"/>
      <c r="W724" s="15"/>
      <c r="X724" s="15"/>
      <c r="Y724" s="15"/>
      <c r="Z724" s="15"/>
      <c r="AA724" s="15"/>
      <c r="AB724" s="15"/>
      <c r="AC724" s="15"/>
      <c r="AD724" s="15"/>
      <c r="AE724" s="15"/>
      <c r="AT724" s="284" t="s">
        <v>254</v>
      </c>
      <c r="AU724" s="284" t="s">
        <v>89</v>
      </c>
      <c r="AV724" s="15" t="s">
        <v>113</v>
      </c>
      <c r="AW724" s="15" t="s">
        <v>35</v>
      </c>
      <c r="AX724" s="15" t="s">
        <v>87</v>
      </c>
      <c r="AY724" s="284" t="s">
        <v>196</v>
      </c>
    </row>
    <row r="725" s="2" customFormat="1" ht="21.75" customHeight="1">
      <c r="A725" s="38"/>
      <c r="B725" s="39"/>
      <c r="C725" s="288" t="s">
        <v>1262</v>
      </c>
      <c r="D725" s="288" t="s">
        <v>646</v>
      </c>
      <c r="E725" s="289" t="s">
        <v>1263</v>
      </c>
      <c r="F725" s="290" t="s">
        <v>1264</v>
      </c>
      <c r="G725" s="291" t="s">
        <v>251</v>
      </c>
      <c r="H725" s="292">
        <v>336.60000000000002</v>
      </c>
      <c r="I725" s="293"/>
      <c r="J725" s="294">
        <f>ROUND(I725*H725,2)</f>
        <v>0</v>
      </c>
      <c r="K725" s="295"/>
      <c r="L725" s="296"/>
      <c r="M725" s="297" t="s">
        <v>1</v>
      </c>
      <c r="N725" s="298" t="s">
        <v>45</v>
      </c>
      <c r="O725" s="91"/>
      <c r="P725" s="238">
        <f>O725*H725</f>
        <v>0</v>
      </c>
      <c r="Q725" s="238">
        <v>0.017999999999999999</v>
      </c>
      <c r="R725" s="238">
        <f>Q725*H725</f>
        <v>6.0587999999999997</v>
      </c>
      <c r="S725" s="238">
        <v>0</v>
      </c>
      <c r="T725" s="239">
        <f>S725*H725</f>
        <v>0</v>
      </c>
      <c r="U725" s="38"/>
      <c r="V725" s="38"/>
      <c r="W725" s="38"/>
      <c r="X725" s="38"/>
      <c r="Y725" s="38"/>
      <c r="Z725" s="38"/>
      <c r="AA725" s="38"/>
      <c r="AB725" s="38"/>
      <c r="AC725" s="38"/>
      <c r="AD725" s="38"/>
      <c r="AE725" s="38"/>
      <c r="AR725" s="240" t="s">
        <v>518</v>
      </c>
      <c r="AT725" s="240" t="s">
        <v>646</v>
      </c>
      <c r="AU725" s="240" t="s">
        <v>89</v>
      </c>
      <c r="AY725" s="17" t="s">
        <v>196</v>
      </c>
      <c r="BE725" s="241">
        <f>IF(N725="základní",J725,0)</f>
        <v>0</v>
      </c>
      <c r="BF725" s="241">
        <f>IF(N725="snížená",J725,0)</f>
        <v>0</v>
      </c>
      <c r="BG725" s="241">
        <f>IF(N725="zákl. přenesená",J725,0)</f>
        <v>0</v>
      </c>
      <c r="BH725" s="241">
        <f>IF(N725="sníž. přenesená",J725,0)</f>
        <v>0</v>
      </c>
      <c r="BI725" s="241">
        <f>IF(N725="nulová",J725,0)</f>
        <v>0</v>
      </c>
      <c r="BJ725" s="17" t="s">
        <v>87</v>
      </c>
      <c r="BK725" s="241">
        <f>ROUND(I725*H725,2)</f>
        <v>0</v>
      </c>
      <c r="BL725" s="17" t="s">
        <v>405</v>
      </c>
      <c r="BM725" s="240" t="s">
        <v>1265</v>
      </c>
    </row>
    <row r="726" s="2" customFormat="1">
      <c r="A726" s="38"/>
      <c r="B726" s="39"/>
      <c r="C726" s="40"/>
      <c r="D726" s="242" t="s">
        <v>205</v>
      </c>
      <c r="E726" s="40"/>
      <c r="F726" s="243" t="s">
        <v>1264</v>
      </c>
      <c r="G726" s="40"/>
      <c r="H726" s="40"/>
      <c r="I726" s="244"/>
      <c r="J726" s="40"/>
      <c r="K726" s="40"/>
      <c r="L726" s="44"/>
      <c r="M726" s="245"/>
      <c r="N726" s="246"/>
      <c r="O726" s="91"/>
      <c r="P726" s="91"/>
      <c r="Q726" s="91"/>
      <c r="R726" s="91"/>
      <c r="S726" s="91"/>
      <c r="T726" s="92"/>
      <c r="U726" s="38"/>
      <c r="V726" s="38"/>
      <c r="W726" s="38"/>
      <c r="X726" s="38"/>
      <c r="Y726" s="38"/>
      <c r="Z726" s="38"/>
      <c r="AA726" s="38"/>
      <c r="AB726" s="38"/>
      <c r="AC726" s="38"/>
      <c r="AD726" s="38"/>
      <c r="AE726" s="38"/>
      <c r="AT726" s="17" t="s">
        <v>205</v>
      </c>
      <c r="AU726" s="17" t="s">
        <v>89</v>
      </c>
    </row>
    <row r="727" s="13" customFormat="1">
      <c r="A727" s="13"/>
      <c r="B727" s="252"/>
      <c r="C727" s="253"/>
      <c r="D727" s="242" t="s">
        <v>254</v>
      </c>
      <c r="E727" s="253"/>
      <c r="F727" s="255" t="s">
        <v>1266</v>
      </c>
      <c r="G727" s="253"/>
      <c r="H727" s="256">
        <v>336.60000000000002</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254</v>
      </c>
      <c r="AU727" s="262" t="s">
        <v>89</v>
      </c>
      <c r="AV727" s="13" t="s">
        <v>89</v>
      </c>
      <c r="AW727" s="13" t="s">
        <v>4</v>
      </c>
      <c r="AX727" s="13" t="s">
        <v>87</v>
      </c>
      <c r="AY727" s="262" t="s">
        <v>196</v>
      </c>
    </row>
    <row r="728" s="2" customFormat="1" ht="33" customHeight="1">
      <c r="A728" s="38"/>
      <c r="B728" s="39"/>
      <c r="C728" s="228" t="s">
        <v>1267</v>
      </c>
      <c r="D728" s="228" t="s">
        <v>199</v>
      </c>
      <c r="E728" s="229" t="s">
        <v>1268</v>
      </c>
      <c r="F728" s="230" t="s">
        <v>1269</v>
      </c>
      <c r="G728" s="231" t="s">
        <v>251</v>
      </c>
      <c r="H728" s="232">
        <v>207.58500000000001</v>
      </c>
      <c r="I728" s="233"/>
      <c r="J728" s="234">
        <f>ROUND(I728*H728,2)</f>
        <v>0</v>
      </c>
      <c r="K728" s="235"/>
      <c r="L728" s="44"/>
      <c r="M728" s="236" t="s">
        <v>1</v>
      </c>
      <c r="N728" s="237" t="s">
        <v>45</v>
      </c>
      <c r="O728" s="91"/>
      <c r="P728" s="238">
        <f>O728*H728</f>
        <v>0</v>
      </c>
      <c r="Q728" s="238">
        <v>0</v>
      </c>
      <c r="R728" s="238">
        <f>Q728*H728</f>
        <v>0</v>
      </c>
      <c r="S728" s="238">
        <v>0</v>
      </c>
      <c r="T728" s="239">
        <f>S728*H728</f>
        <v>0</v>
      </c>
      <c r="U728" s="38"/>
      <c r="V728" s="38"/>
      <c r="W728" s="38"/>
      <c r="X728" s="38"/>
      <c r="Y728" s="38"/>
      <c r="Z728" s="38"/>
      <c r="AA728" s="38"/>
      <c r="AB728" s="38"/>
      <c r="AC728" s="38"/>
      <c r="AD728" s="38"/>
      <c r="AE728" s="38"/>
      <c r="AR728" s="240" t="s">
        <v>405</v>
      </c>
      <c r="AT728" s="240" t="s">
        <v>199</v>
      </c>
      <c r="AU728" s="240" t="s">
        <v>89</v>
      </c>
      <c r="AY728" s="17" t="s">
        <v>196</v>
      </c>
      <c r="BE728" s="241">
        <f>IF(N728="základní",J728,0)</f>
        <v>0</v>
      </c>
      <c r="BF728" s="241">
        <f>IF(N728="snížená",J728,0)</f>
        <v>0</v>
      </c>
      <c r="BG728" s="241">
        <f>IF(N728="zákl. přenesená",J728,0)</f>
        <v>0</v>
      </c>
      <c r="BH728" s="241">
        <f>IF(N728="sníž. přenesená",J728,0)</f>
        <v>0</v>
      </c>
      <c r="BI728" s="241">
        <f>IF(N728="nulová",J728,0)</f>
        <v>0</v>
      </c>
      <c r="BJ728" s="17" t="s">
        <v>87</v>
      </c>
      <c r="BK728" s="241">
        <f>ROUND(I728*H728,2)</f>
        <v>0</v>
      </c>
      <c r="BL728" s="17" t="s">
        <v>405</v>
      </c>
      <c r="BM728" s="240" t="s">
        <v>1270</v>
      </c>
    </row>
    <row r="729" s="2" customFormat="1">
      <c r="A729" s="38"/>
      <c r="B729" s="39"/>
      <c r="C729" s="40"/>
      <c r="D729" s="242" t="s">
        <v>205</v>
      </c>
      <c r="E729" s="40"/>
      <c r="F729" s="243" t="s">
        <v>1271</v>
      </c>
      <c r="G729" s="40"/>
      <c r="H729" s="40"/>
      <c r="I729" s="244"/>
      <c r="J729" s="40"/>
      <c r="K729" s="40"/>
      <c r="L729" s="44"/>
      <c r="M729" s="245"/>
      <c r="N729" s="246"/>
      <c r="O729" s="91"/>
      <c r="P729" s="91"/>
      <c r="Q729" s="91"/>
      <c r="R729" s="91"/>
      <c r="S729" s="91"/>
      <c r="T729" s="92"/>
      <c r="U729" s="38"/>
      <c r="V729" s="38"/>
      <c r="W729" s="38"/>
      <c r="X729" s="38"/>
      <c r="Y729" s="38"/>
      <c r="Z729" s="38"/>
      <c r="AA729" s="38"/>
      <c r="AB729" s="38"/>
      <c r="AC729" s="38"/>
      <c r="AD729" s="38"/>
      <c r="AE729" s="38"/>
      <c r="AT729" s="17" t="s">
        <v>205</v>
      </c>
      <c r="AU729" s="17" t="s">
        <v>89</v>
      </c>
    </row>
    <row r="730" s="13" customFormat="1">
      <c r="A730" s="13"/>
      <c r="B730" s="252"/>
      <c r="C730" s="253"/>
      <c r="D730" s="242" t="s">
        <v>254</v>
      </c>
      <c r="E730" s="254" t="s">
        <v>1</v>
      </c>
      <c r="F730" s="255" t="s">
        <v>1272</v>
      </c>
      <c r="G730" s="253"/>
      <c r="H730" s="256">
        <v>42.204999999999998</v>
      </c>
      <c r="I730" s="257"/>
      <c r="J730" s="253"/>
      <c r="K730" s="253"/>
      <c r="L730" s="258"/>
      <c r="M730" s="259"/>
      <c r="N730" s="260"/>
      <c r="O730" s="260"/>
      <c r="P730" s="260"/>
      <c r="Q730" s="260"/>
      <c r="R730" s="260"/>
      <c r="S730" s="260"/>
      <c r="T730" s="261"/>
      <c r="U730" s="13"/>
      <c r="V730" s="13"/>
      <c r="W730" s="13"/>
      <c r="X730" s="13"/>
      <c r="Y730" s="13"/>
      <c r="Z730" s="13"/>
      <c r="AA730" s="13"/>
      <c r="AB730" s="13"/>
      <c r="AC730" s="13"/>
      <c r="AD730" s="13"/>
      <c r="AE730" s="13"/>
      <c r="AT730" s="262" t="s">
        <v>254</v>
      </c>
      <c r="AU730" s="262" t="s">
        <v>89</v>
      </c>
      <c r="AV730" s="13" t="s">
        <v>89</v>
      </c>
      <c r="AW730" s="13" t="s">
        <v>35</v>
      </c>
      <c r="AX730" s="13" t="s">
        <v>80</v>
      </c>
      <c r="AY730" s="262" t="s">
        <v>196</v>
      </c>
    </row>
    <row r="731" s="14" customFormat="1">
      <c r="A731" s="14"/>
      <c r="B731" s="263"/>
      <c r="C731" s="264"/>
      <c r="D731" s="242" t="s">
        <v>254</v>
      </c>
      <c r="E731" s="265" t="s">
        <v>1</v>
      </c>
      <c r="F731" s="266" t="s">
        <v>299</v>
      </c>
      <c r="G731" s="264"/>
      <c r="H731" s="267">
        <v>42.204999999999998</v>
      </c>
      <c r="I731" s="268"/>
      <c r="J731" s="264"/>
      <c r="K731" s="264"/>
      <c r="L731" s="269"/>
      <c r="M731" s="270"/>
      <c r="N731" s="271"/>
      <c r="O731" s="271"/>
      <c r="P731" s="271"/>
      <c r="Q731" s="271"/>
      <c r="R731" s="271"/>
      <c r="S731" s="271"/>
      <c r="T731" s="272"/>
      <c r="U731" s="14"/>
      <c r="V731" s="14"/>
      <c r="W731" s="14"/>
      <c r="X731" s="14"/>
      <c r="Y731" s="14"/>
      <c r="Z731" s="14"/>
      <c r="AA731" s="14"/>
      <c r="AB731" s="14"/>
      <c r="AC731" s="14"/>
      <c r="AD731" s="14"/>
      <c r="AE731" s="14"/>
      <c r="AT731" s="273" t="s">
        <v>254</v>
      </c>
      <c r="AU731" s="273" t="s">
        <v>89</v>
      </c>
      <c r="AV731" s="14" t="s">
        <v>100</v>
      </c>
      <c r="AW731" s="14" t="s">
        <v>35</v>
      </c>
      <c r="AX731" s="14" t="s">
        <v>80</v>
      </c>
      <c r="AY731" s="273" t="s">
        <v>196</v>
      </c>
    </row>
    <row r="732" s="13" customFormat="1">
      <c r="A732" s="13"/>
      <c r="B732" s="252"/>
      <c r="C732" s="253"/>
      <c r="D732" s="242" t="s">
        <v>254</v>
      </c>
      <c r="E732" s="254" t="s">
        <v>1</v>
      </c>
      <c r="F732" s="255" t="s">
        <v>1273</v>
      </c>
      <c r="G732" s="253"/>
      <c r="H732" s="256">
        <v>42.32</v>
      </c>
      <c r="I732" s="257"/>
      <c r="J732" s="253"/>
      <c r="K732" s="253"/>
      <c r="L732" s="258"/>
      <c r="M732" s="259"/>
      <c r="N732" s="260"/>
      <c r="O732" s="260"/>
      <c r="P732" s="260"/>
      <c r="Q732" s="260"/>
      <c r="R732" s="260"/>
      <c r="S732" s="260"/>
      <c r="T732" s="261"/>
      <c r="U732" s="13"/>
      <c r="V732" s="13"/>
      <c r="W732" s="13"/>
      <c r="X732" s="13"/>
      <c r="Y732" s="13"/>
      <c r="Z732" s="13"/>
      <c r="AA732" s="13"/>
      <c r="AB732" s="13"/>
      <c r="AC732" s="13"/>
      <c r="AD732" s="13"/>
      <c r="AE732" s="13"/>
      <c r="AT732" s="262" t="s">
        <v>254</v>
      </c>
      <c r="AU732" s="262" t="s">
        <v>89</v>
      </c>
      <c r="AV732" s="13" t="s">
        <v>89</v>
      </c>
      <c r="AW732" s="13" t="s">
        <v>35</v>
      </c>
      <c r="AX732" s="13" t="s">
        <v>80</v>
      </c>
      <c r="AY732" s="262" t="s">
        <v>196</v>
      </c>
    </row>
    <row r="733" s="14" customFormat="1">
      <c r="A733" s="14"/>
      <c r="B733" s="263"/>
      <c r="C733" s="264"/>
      <c r="D733" s="242" t="s">
        <v>254</v>
      </c>
      <c r="E733" s="265" t="s">
        <v>1</v>
      </c>
      <c r="F733" s="266" t="s">
        <v>319</v>
      </c>
      <c r="G733" s="264"/>
      <c r="H733" s="267">
        <v>42.32</v>
      </c>
      <c r="I733" s="268"/>
      <c r="J733" s="264"/>
      <c r="K733" s="264"/>
      <c r="L733" s="269"/>
      <c r="M733" s="270"/>
      <c r="N733" s="271"/>
      <c r="O733" s="271"/>
      <c r="P733" s="271"/>
      <c r="Q733" s="271"/>
      <c r="R733" s="271"/>
      <c r="S733" s="271"/>
      <c r="T733" s="272"/>
      <c r="U733" s="14"/>
      <c r="V733" s="14"/>
      <c r="W733" s="14"/>
      <c r="X733" s="14"/>
      <c r="Y733" s="14"/>
      <c r="Z733" s="14"/>
      <c r="AA733" s="14"/>
      <c r="AB733" s="14"/>
      <c r="AC733" s="14"/>
      <c r="AD733" s="14"/>
      <c r="AE733" s="14"/>
      <c r="AT733" s="273" t="s">
        <v>254</v>
      </c>
      <c r="AU733" s="273" t="s">
        <v>89</v>
      </c>
      <c r="AV733" s="14" t="s">
        <v>100</v>
      </c>
      <c r="AW733" s="14" t="s">
        <v>35</v>
      </c>
      <c r="AX733" s="14" t="s">
        <v>80</v>
      </c>
      <c r="AY733" s="273" t="s">
        <v>196</v>
      </c>
    </row>
    <row r="734" s="13" customFormat="1">
      <c r="A734" s="13"/>
      <c r="B734" s="252"/>
      <c r="C734" s="253"/>
      <c r="D734" s="242" t="s">
        <v>254</v>
      </c>
      <c r="E734" s="254" t="s">
        <v>1</v>
      </c>
      <c r="F734" s="255" t="s">
        <v>1274</v>
      </c>
      <c r="G734" s="253"/>
      <c r="H734" s="256">
        <v>28.059999999999999</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254</v>
      </c>
      <c r="AU734" s="262" t="s">
        <v>89</v>
      </c>
      <c r="AV734" s="13" t="s">
        <v>89</v>
      </c>
      <c r="AW734" s="13" t="s">
        <v>35</v>
      </c>
      <c r="AX734" s="13" t="s">
        <v>80</v>
      </c>
      <c r="AY734" s="262" t="s">
        <v>196</v>
      </c>
    </row>
    <row r="735" s="14" customFormat="1">
      <c r="A735" s="14"/>
      <c r="B735" s="263"/>
      <c r="C735" s="264"/>
      <c r="D735" s="242" t="s">
        <v>254</v>
      </c>
      <c r="E735" s="265" t="s">
        <v>1</v>
      </c>
      <c r="F735" s="266" t="s">
        <v>365</v>
      </c>
      <c r="G735" s="264"/>
      <c r="H735" s="267">
        <v>28.059999999999999</v>
      </c>
      <c r="I735" s="268"/>
      <c r="J735" s="264"/>
      <c r="K735" s="264"/>
      <c r="L735" s="269"/>
      <c r="M735" s="270"/>
      <c r="N735" s="271"/>
      <c r="O735" s="271"/>
      <c r="P735" s="271"/>
      <c r="Q735" s="271"/>
      <c r="R735" s="271"/>
      <c r="S735" s="271"/>
      <c r="T735" s="272"/>
      <c r="U735" s="14"/>
      <c r="V735" s="14"/>
      <c r="W735" s="14"/>
      <c r="X735" s="14"/>
      <c r="Y735" s="14"/>
      <c r="Z735" s="14"/>
      <c r="AA735" s="14"/>
      <c r="AB735" s="14"/>
      <c r="AC735" s="14"/>
      <c r="AD735" s="14"/>
      <c r="AE735" s="14"/>
      <c r="AT735" s="273" t="s">
        <v>254</v>
      </c>
      <c r="AU735" s="273" t="s">
        <v>89</v>
      </c>
      <c r="AV735" s="14" t="s">
        <v>100</v>
      </c>
      <c r="AW735" s="14" t="s">
        <v>35</v>
      </c>
      <c r="AX735" s="14" t="s">
        <v>80</v>
      </c>
      <c r="AY735" s="273" t="s">
        <v>196</v>
      </c>
    </row>
    <row r="736" s="13" customFormat="1">
      <c r="A736" s="13"/>
      <c r="B736" s="252"/>
      <c r="C736" s="253"/>
      <c r="D736" s="242" t="s">
        <v>254</v>
      </c>
      <c r="E736" s="254" t="s">
        <v>1</v>
      </c>
      <c r="F736" s="255" t="s">
        <v>782</v>
      </c>
      <c r="G736" s="253"/>
      <c r="H736" s="256">
        <v>44</v>
      </c>
      <c r="I736" s="257"/>
      <c r="J736" s="253"/>
      <c r="K736" s="253"/>
      <c r="L736" s="258"/>
      <c r="M736" s="259"/>
      <c r="N736" s="260"/>
      <c r="O736" s="260"/>
      <c r="P736" s="260"/>
      <c r="Q736" s="260"/>
      <c r="R736" s="260"/>
      <c r="S736" s="260"/>
      <c r="T736" s="261"/>
      <c r="U736" s="13"/>
      <c r="V736" s="13"/>
      <c r="W736" s="13"/>
      <c r="X736" s="13"/>
      <c r="Y736" s="13"/>
      <c r="Z736" s="13"/>
      <c r="AA736" s="13"/>
      <c r="AB736" s="13"/>
      <c r="AC736" s="13"/>
      <c r="AD736" s="13"/>
      <c r="AE736" s="13"/>
      <c r="AT736" s="262" t="s">
        <v>254</v>
      </c>
      <c r="AU736" s="262" t="s">
        <v>89</v>
      </c>
      <c r="AV736" s="13" t="s">
        <v>89</v>
      </c>
      <c r="AW736" s="13" t="s">
        <v>35</v>
      </c>
      <c r="AX736" s="13" t="s">
        <v>80</v>
      </c>
      <c r="AY736" s="262" t="s">
        <v>196</v>
      </c>
    </row>
    <row r="737" s="14" customFormat="1">
      <c r="A737" s="14"/>
      <c r="B737" s="263"/>
      <c r="C737" s="264"/>
      <c r="D737" s="242" t="s">
        <v>254</v>
      </c>
      <c r="E737" s="265" t="s">
        <v>1</v>
      </c>
      <c r="F737" s="266" t="s">
        <v>284</v>
      </c>
      <c r="G737" s="264"/>
      <c r="H737" s="267">
        <v>44</v>
      </c>
      <c r="I737" s="268"/>
      <c r="J737" s="264"/>
      <c r="K737" s="264"/>
      <c r="L737" s="269"/>
      <c r="M737" s="270"/>
      <c r="N737" s="271"/>
      <c r="O737" s="271"/>
      <c r="P737" s="271"/>
      <c r="Q737" s="271"/>
      <c r="R737" s="271"/>
      <c r="S737" s="271"/>
      <c r="T737" s="272"/>
      <c r="U737" s="14"/>
      <c r="V737" s="14"/>
      <c r="W737" s="14"/>
      <c r="X737" s="14"/>
      <c r="Y737" s="14"/>
      <c r="Z737" s="14"/>
      <c r="AA737" s="14"/>
      <c r="AB737" s="14"/>
      <c r="AC737" s="14"/>
      <c r="AD737" s="14"/>
      <c r="AE737" s="14"/>
      <c r="AT737" s="273" t="s">
        <v>254</v>
      </c>
      <c r="AU737" s="273" t="s">
        <v>89</v>
      </c>
      <c r="AV737" s="14" t="s">
        <v>100</v>
      </c>
      <c r="AW737" s="14" t="s">
        <v>35</v>
      </c>
      <c r="AX737" s="14" t="s">
        <v>80</v>
      </c>
      <c r="AY737" s="273" t="s">
        <v>196</v>
      </c>
    </row>
    <row r="738" s="13" customFormat="1">
      <c r="A738" s="13"/>
      <c r="B738" s="252"/>
      <c r="C738" s="253"/>
      <c r="D738" s="242" t="s">
        <v>254</v>
      </c>
      <c r="E738" s="254" t="s">
        <v>1</v>
      </c>
      <c r="F738" s="255" t="s">
        <v>1275</v>
      </c>
      <c r="G738" s="253"/>
      <c r="H738" s="256">
        <v>51</v>
      </c>
      <c r="I738" s="257"/>
      <c r="J738" s="253"/>
      <c r="K738" s="253"/>
      <c r="L738" s="258"/>
      <c r="M738" s="259"/>
      <c r="N738" s="260"/>
      <c r="O738" s="260"/>
      <c r="P738" s="260"/>
      <c r="Q738" s="260"/>
      <c r="R738" s="260"/>
      <c r="S738" s="260"/>
      <c r="T738" s="261"/>
      <c r="U738" s="13"/>
      <c r="V738" s="13"/>
      <c r="W738" s="13"/>
      <c r="X738" s="13"/>
      <c r="Y738" s="13"/>
      <c r="Z738" s="13"/>
      <c r="AA738" s="13"/>
      <c r="AB738" s="13"/>
      <c r="AC738" s="13"/>
      <c r="AD738" s="13"/>
      <c r="AE738" s="13"/>
      <c r="AT738" s="262" t="s">
        <v>254</v>
      </c>
      <c r="AU738" s="262" t="s">
        <v>89</v>
      </c>
      <c r="AV738" s="13" t="s">
        <v>89</v>
      </c>
      <c r="AW738" s="13" t="s">
        <v>35</v>
      </c>
      <c r="AX738" s="13" t="s">
        <v>80</v>
      </c>
      <c r="AY738" s="262" t="s">
        <v>196</v>
      </c>
    </row>
    <row r="739" s="14" customFormat="1">
      <c r="A739" s="14"/>
      <c r="B739" s="263"/>
      <c r="C739" s="264"/>
      <c r="D739" s="242" t="s">
        <v>254</v>
      </c>
      <c r="E739" s="265" t="s">
        <v>1</v>
      </c>
      <c r="F739" s="266" t="s">
        <v>1276</v>
      </c>
      <c r="G739" s="264"/>
      <c r="H739" s="267">
        <v>51</v>
      </c>
      <c r="I739" s="268"/>
      <c r="J739" s="264"/>
      <c r="K739" s="264"/>
      <c r="L739" s="269"/>
      <c r="M739" s="270"/>
      <c r="N739" s="271"/>
      <c r="O739" s="271"/>
      <c r="P739" s="271"/>
      <c r="Q739" s="271"/>
      <c r="R739" s="271"/>
      <c r="S739" s="271"/>
      <c r="T739" s="272"/>
      <c r="U739" s="14"/>
      <c r="V739" s="14"/>
      <c r="W739" s="14"/>
      <c r="X739" s="14"/>
      <c r="Y739" s="14"/>
      <c r="Z739" s="14"/>
      <c r="AA739" s="14"/>
      <c r="AB739" s="14"/>
      <c r="AC739" s="14"/>
      <c r="AD739" s="14"/>
      <c r="AE739" s="14"/>
      <c r="AT739" s="273" t="s">
        <v>254</v>
      </c>
      <c r="AU739" s="273" t="s">
        <v>89</v>
      </c>
      <c r="AV739" s="14" t="s">
        <v>100</v>
      </c>
      <c r="AW739" s="14" t="s">
        <v>35</v>
      </c>
      <c r="AX739" s="14" t="s">
        <v>80</v>
      </c>
      <c r="AY739" s="273" t="s">
        <v>196</v>
      </c>
    </row>
    <row r="740" s="15" customFormat="1">
      <c r="A740" s="15"/>
      <c r="B740" s="274"/>
      <c r="C740" s="275"/>
      <c r="D740" s="242" t="s">
        <v>254</v>
      </c>
      <c r="E740" s="276" t="s">
        <v>1</v>
      </c>
      <c r="F740" s="277" t="s">
        <v>267</v>
      </c>
      <c r="G740" s="275"/>
      <c r="H740" s="278">
        <v>207.58500000000001</v>
      </c>
      <c r="I740" s="279"/>
      <c r="J740" s="275"/>
      <c r="K740" s="275"/>
      <c r="L740" s="280"/>
      <c r="M740" s="281"/>
      <c r="N740" s="282"/>
      <c r="O740" s="282"/>
      <c r="P740" s="282"/>
      <c r="Q740" s="282"/>
      <c r="R740" s="282"/>
      <c r="S740" s="282"/>
      <c r="T740" s="283"/>
      <c r="U740" s="15"/>
      <c r="V740" s="15"/>
      <c r="W740" s="15"/>
      <c r="X740" s="15"/>
      <c r="Y740" s="15"/>
      <c r="Z740" s="15"/>
      <c r="AA740" s="15"/>
      <c r="AB740" s="15"/>
      <c r="AC740" s="15"/>
      <c r="AD740" s="15"/>
      <c r="AE740" s="15"/>
      <c r="AT740" s="284" t="s">
        <v>254</v>
      </c>
      <c r="AU740" s="284" t="s">
        <v>89</v>
      </c>
      <c r="AV740" s="15" t="s">
        <v>113</v>
      </c>
      <c r="AW740" s="15" t="s">
        <v>35</v>
      </c>
      <c r="AX740" s="15" t="s">
        <v>87</v>
      </c>
      <c r="AY740" s="284" t="s">
        <v>196</v>
      </c>
    </row>
    <row r="741" s="2" customFormat="1" ht="21.75" customHeight="1">
      <c r="A741" s="38"/>
      <c r="B741" s="39"/>
      <c r="C741" s="288" t="s">
        <v>1277</v>
      </c>
      <c r="D741" s="288" t="s">
        <v>646</v>
      </c>
      <c r="E741" s="289" t="s">
        <v>1278</v>
      </c>
      <c r="F741" s="290" t="s">
        <v>1279</v>
      </c>
      <c r="G741" s="291" t="s">
        <v>1280</v>
      </c>
      <c r="H741" s="292">
        <v>311.37799999999999</v>
      </c>
      <c r="I741" s="293"/>
      <c r="J741" s="294">
        <f>ROUND(I741*H741,2)</f>
        <v>0</v>
      </c>
      <c r="K741" s="295"/>
      <c r="L741" s="296"/>
      <c r="M741" s="297" t="s">
        <v>1</v>
      </c>
      <c r="N741" s="298" t="s">
        <v>45</v>
      </c>
      <c r="O741" s="91"/>
      <c r="P741" s="238">
        <f>O741*H741</f>
        <v>0</v>
      </c>
      <c r="Q741" s="238">
        <v>0.001</v>
      </c>
      <c r="R741" s="238">
        <f>Q741*H741</f>
        <v>0.31137799999999999</v>
      </c>
      <c r="S741" s="238">
        <v>0</v>
      </c>
      <c r="T741" s="239">
        <f>S741*H741</f>
        <v>0</v>
      </c>
      <c r="U741" s="38"/>
      <c r="V741" s="38"/>
      <c r="W741" s="38"/>
      <c r="X741" s="38"/>
      <c r="Y741" s="38"/>
      <c r="Z741" s="38"/>
      <c r="AA741" s="38"/>
      <c r="AB741" s="38"/>
      <c r="AC741" s="38"/>
      <c r="AD741" s="38"/>
      <c r="AE741" s="38"/>
      <c r="AR741" s="240" t="s">
        <v>518</v>
      </c>
      <c r="AT741" s="240" t="s">
        <v>646</v>
      </c>
      <c r="AU741" s="240" t="s">
        <v>89</v>
      </c>
      <c r="AY741" s="17" t="s">
        <v>196</v>
      </c>
      <c r="BE741" s="241">
        <f>IF(N741="základní",J741,0)</f>
        <v>0</v>
      </c>
      <c r="BF741" s="241">
        <f>IF(N741="snížená",J741,0)</f>
        <v>0</v>
      </c>
      <c r="BG741" s="241">
        <f>IF(N741="zákl. přenesená",J741,0)</f>
        <v>0</v>
      </c>
      <c r="BH741" s="241">
        <f>IF(N741="sníž. přenesená",J741,0)</f>
        <v>0</v>
      </c>
      <c r="BI741" s="241">
        <f>IF(N741="nulová",J741,0)</f>
        <v>0</v>
      </c>
      <c r="BJ741" s="17" t="s">
        <v>87</v>
      </c>
      <c r="BK741" s="241">
        <f>ROUND(I741*H741,2)</f>
        <v>0</v>
      </c>
      <c r="BL741" s="17" t="s">
        <v>405</v>
      </c>
      <c r="BM741" s="240" t="s">
        <v>1281</v>
      </c>
    </row>
    <row r="742" s="2" customFormat="1">
      <c r="A742" s="38"/>
      <c r="B742" s="39"/>
      <c r="C742" s="40"/>
      <c r="D742" s="242" t="s">
        <v>205</v>
      </c>
      <c r="E742" s="40"/>
      <c r="F742" s="243" t="s">
        <v>1282</v>
      </c>
      <c r="G742" s="40"/>
      <c r="H742" s="40"/>
      <c r="I742" s="244"/>
      <c r="J742" s="40"/>
      <c r="K742" s="40"/>
      <c r="L742" s="44"/>
      <c r="M742" s="245"/>
      <c r="N742" s="246"/>
      <c r="O742" s="91"/>
      <c r="P742" s="91"/>
      <c r="Q742" s="91"/>
      <c r="R742" s="91"/>
      <c r="S742" s="91"/>
      <c r="T742" s="92"/>
      <c r="U742" s="38"/>
      <c r="V742" s="38"/>
      <c r="W742" s="38"/>
      <c r="X742" s="38"/>
      <c r="Y742" s="38"/>
      <c r="Z742" s="38"/>
      <c r="AA742" s="38"/>
      <c r="AB742" s="38"/>
      <c r="AC742" s="38"/>
      <c r="AD742" s="38"/>
      <c r="AE742" s="38"/>
      <c r="AT742" s="17" t="s">
        <v>205</v>
      </c>
      <c r="AU742" s="17" t="s">
        <v>89</v>
      </c>
    </row>
    <row r="743" s="2" customFormat="1">
      <c r="A743" s="38"/>
      <c r="B743" s="39"/>
      <c r="C743" s="40"/>
      <c r="D743" s="242" t="s">
        <v>999</v>
      </c>
      <c r="E743" s="40"/>
      <c r="F743" s="299" t="s">
        <v>1283</v>
      </c>
      <c r="G743" s="40"/>
      <c r="H743" s="40"/>
      <c r="I743" s="244"/>
      <c r="J743" s="40"/>
      <c r="K743" s="40"/>
      <c r="L743" s="44"/>
      <c r="M743" s="245"/>
      <c r="N743" s="246"/>
      <c r="O743" s="91"/>
      <c r="P743" s="91"/>
      <c r="Q743" s="91"/>
      <c r="R743" s="91"/>
      <c r="S743" s="91"/>
      <c r="T743" s="92"/>
      <c r="U743" s="38"/>
      <c r="V743" s="38"/>
      <c r="W743" s="38"/>
      <c r="X743" s="38"/>
      <c r="Y743" s="38"/>
      <c r="Z743" s="38"/>
      <c r="AA743" s="38"/>
      <c r="AB743" s="38"/>
      <c r="AC743" s="38"/>
      <c r="AD743" s="38"/>
      <c r="AE743" s="38"/>
      <c r="AT743" s="17" t="s">
        <v>999</v>
      </c>
      <c r="AU743" s="17" t="s">
        <v>89</v>
      </c>
    </row>
    <row r="744" s="13" customFormat="1">
      <c r="A744" s="13"/>
      <c r="B744" s="252"/>
      <c r="C744" s="253"/>
      <c r="D744" s="242" t="s">
        <v>254</v>
      </c>
      <c r="E744" s="253"/>
      <c r="F744" s="255" t="s">
        <v>1284</v>
      </c>
      <c r="G744" s="253"/>
      <c r="H744" s="256">
        <v>311.37799999999999</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254</v>
      </c>
      <c r="AU744" s="262" t="s">
        <v>89</v>
      </c>
      <c r="AV744" s="13" t="s">
        <v>89</v>
      </c>
      <c r="AW744" s="13" t="s">
        <v>4</v>
      </c>
      <c r="AX744" s="13" t="s">
        <v>87</v>
      </c>
      <c r="AY744" s="262" t="s">
        <v>196</v>
      </c>
    </row>
    <row r="745" s="2" customFormat="1" ht="21.75" customHeight="1">
      <c r="A745" s="38"/>
      <c r="B745" s="39"/>
      <c r="C745" s="228" t="s">
        <v>1285</v>
      </c>
      <c r="D745" s="228" t="s">
        <v>199</v>
      </c>
      <c r="E745" s="229" t="s">
        <v>1286</v>
      </c>
      <c r="F745" s="230" t="s">
        <v>1287</v>
      </c>
      <c r="G745" s="231" t="s">
        <v>431</v>
      </c>
      <c r="H745" s="232">
        <v>8.6519999999999992</v>
      </c>
      <c r="I745" s="233"/>
      <c r="J745" s="234">
        <f>ROUND(I745*H745,2)</f>
        <v>0</v>
      </c>
      <c r="K745" s="235"/>
      <c r="L745" s="44"/>
      <c r="M745" s="236" t="s">
        <v>1</v>
      </c>
      <c r="N745" s="237" t="s">
        <v>45</v>
      </c>
      <c r="O745" s="91"/>
      <c r="P745" s="238">
        <f>O745*H745</f>
        <v>0</v>
      </c>
      <c r="Q745" s="238">
        <v>0</v>
      </c>
      <c r="R745" s="238">
        <f>Q745*H745</f>
        <v>0</v>
      </c>
      <c r="S745" s="238">
        <v>0</v>
      </c>
      <c r="T745" s="239">
        <f>S745*H745</f>
        <v>0</v>
      </c>
      <c r="U745" s="38"/>
      <c r="V745" s="38"/>
      <c r="W745" s="38"/>
      <c r="X745" s="38"/>
      <c r="Y745" s="38"/>
      <c r="Z745" s="38"/>
      <c r="AA745" s="38"/>
      <c r="AB745" s="38"/>
      <c r="AC745" s="38"/>
      <c r="AD745" s="38"/>
      <c r="AE745" s="38"/>
      <c r="AR745" s="240" t="s">
        <v>405</v>
      </c>
      <c r="AT745" s="240" t="s">
        <v>199</v>
      </c>
      <c r="AU745" s="240" t="s">
        <v>89</v>
      </c>
      <c r="AY745" s="17" t="s">
        <v>196</v>
      </c>
      <c r="BE745" s="241">
        <f>IF(N745="základní",J745,0)</f>
        <v>0</v>
      </c>
      <c r="BF745" s="241">
        <f>IF(N745="snížená",J745,0)</f>
        <v>0</v>
      </c>
      <c r="BG745" s="241">
        <f>IF(N745="zákl. přenesená",J745,0)</f>
        <v>0</v>
      </c>
      <c r="BH745" s="241">
        <f>IF(N745="sníž. přenesená",J745,0)</f>
        <v>0</v>
      </c>
      <c r="BI745" s="241">
        <f>IF(N745="nulová",J745,0)</f>
        <v>0</v>
      </c>
      <c r="BJ745" s="17" t="s">
        <v>87</v>
      </c>
      <c r="BK745" s="241">
        <f>ROUND(I745*H745,2)</f>
        <v>0</v>
      </c>
      <c r="BL745" s="17" t="s">
        <v>405</v>
      </c>
      <c r="BM745" s="240" t="s">
        <v>1288</v>
      </c>
    </row>
    <row r="746" s="2" customFormat="1">
      <c r="A746" s="38"/>
      <c r="B746" s="39"/>
      <c r="C746" s="40"/>
      <c r="D746" s="242" t="s">
        <v>205</v>
      </c>
      <c r="E746" s="40"/>
      <c r="F746" s="243" t="s">
        <v>1289</v>
      </c>
      <c r="G746" s="40"/>
      <c r="H746" s="40"/>
      <c r="I746" s="244"/>
      <c r="J746" s="40"/>
      <c r="K746" s="40"/>
      <c r="L746" s="44"/>
      <c r="M746" s="245"/>
      <c r="N746" s="246"/>
      <c r="O746" s="91"/>
      <c r="P746" s="91"/>
      <c r="Q746" s="91"/>
      <c r="R746" s="91"/>
      <c r="S746" s="91"/>
      <c r="T746" s="92"/>
      <c r="U746" s="38"/>
      <c r="V746" s="38"/>
      <c r="W746" s="38"/>
      <c r="X746" s="38"/>
      <c r="Y746" s="38"/>
      <c r="Z746" s="38"/>
      <c r="AA746" s="38"/>
      <c r="AB746" s="38"/>
      <c r="AC746" s="38"/>
      <c r="AD746" s="38"/>
      <c r="AE746" s="38"/>
      <c r="AT746" s="17" t="s">
        <v>205</v>
      </c>
      <c r="AU746" s="17" t="s">
        <v>89</v>
      </c>
    </row>
    <row r="747" s="12" customFormat="1" ht="22.8" customHeight="1">
      <c r="A747" s="12"/>
      <c r="B747" s="212"/>
      <c r="C747" s="213"/>
      <c r="D747" s="214" t="s">
        <v>79</v>
      </c>
      <c r="E747" s="226" t="s">
        <v>1290</v>
      </c>
      <c r="F747" s="226" t="s">
        <v>1291</v>
      </c>
      <c r="G747" s="213"/>
      <c r="H747" s="213"/>
      <c r="I747" s="216"/>
      <c r="J747" s="227">
        <f>BK747</f>
        <v>0</v>
      </c>
      <c r="K747" s="213"/>
      <c r="L747" s="218"/>
      <c r="M747" s="219"/>
      <c r="N747" s="220"/>
      <c r="O747" s="220"/>
      <c r="P747" s="221">
        <f>SUM(P748:P759)</f>
        <v>0</v>
      </c>
      <c r="Q747" s="220"/>
      <c r="R747" s="221">
        <f>SUM(R748:R759)</f>
        <v>1.7452536000000001</v>
      </c>
      <c r="S747" s="220"/>
      <c r="T747" s="222">
        <f>SUM(T748:T759)</f>
        <v>0</v>
      </c>
      <c r="U747" s="12"/>
      <c r="V747" s="12"/>
      <c r="W747" s="12"/>
      <c r="X747" s="12"/>
      <c r="Y747" s="12"/>
      <c r="Z747" s="12"/>
      <c r="AA747" s="12"/>
      <c r="AB747" s="12"/>
      <c r="AC747" s="12"/>
      <c r="AD747" s="12"/>
      <c r="AE747" s="12"/>
      <c r="AR747" s="223" t="s">
        <v>89</v>
      </c>
      <c r="AT747" s="224" t="s">
        <v>79</v>
      </c>
      <c r="AU747" s="224" t="s">
        <v>87</v>
      </c>
      <c r="AY747" s="223" t="s">
        <v>196</v>
      </c>
      <c r="BK747" s="225">
        <f>SUM(BK748:BK759)</f>
        <v>0</v>
      </c>
    </row>
    <row r="748" s="2" customFormat="1" ht="21.75" customHeight="1">
      <c r="A748" s="38"/>
      <c r="B748" s="39"/>
      <c r="C748" s="228" t="s">
        <v>1292</v>
      </c>
      <c r="D748" s="228" t="s">
        <v>199</v>
      </c>
      <c r="E748" s="229" t="s">
        <v>1293</v>
      </c>
      <c r="F748" s="230" t="s">
        <v>1294</v>
      </c>
      <c r="G748" s="231" t="s">
        <v>326</v>
      </c>
      <c r="H748" s="232">
        <v>57.890000000000001</v>
      </c>
      <c r="I748" s="233"/>
      <c r="J748" s="234">
        <f>ROUND(I748*H748,2)</f>
        <v>0</v>
      </c>
      <c r="K748" s="235"/>
      <c r="L748" s="44"/>
      <c r="M748" s="236" t="s">
        <v>1</v>
      </c>
      <c r="N748" s="237" t="s">
        <v>45</v>
      </c>
      <c r="O748" s="91"/>
      <c r="P748" s="238">
        <f>O748*H748</f>
        <v>0</v>
      </c>
      <c r="Q748" s="238">
        <v>0.0082400000000000008</v>
      </c>
      <c r="R748" s="238">
        <f>Q748*H748</f>
        <v>0.47701360000000004</v>
      </c>
      <c r="S748" s="238">
        <v>0</v>
      </c>
      <c r="T748" s="239">
        <f>S748*H748</f>
        <v>0</v>
      </c>
      <c r="U748" s="38"/>
      <c r="V748" s="38"/>
      <c r="W748" s="38"/>
      <c r="X748" s="38"/>
      <c r="Y748" s="38"/>
      <c r="Z748" s="38"/>
      <c r="AA748" s="38"/>
      <c r="AB748" s="38"/>
      <c r="AC748" s="38"/>
      <c r="AD748" s="38"/>
      <c r="AE748" s="38"/>
      <c r="AR748" s="240" t="s">
        <v>405</v>
      </c>
      <c r="AT748" s="240" t="s">
        <v>199</v>
      </c>
      <c r="AU748" s="240" t="s">
        <v>89</v>
      </c>
      <c r="AY748" s="17" t="s">
        <v>196</v>
      </c>
      <c r="BE748" s="241">
        <f>IF(N748="základní",J748,0)</f>
        <v>0</v>
      </c>
      <c r="BF748" s="241">
        <f>IF(N748="snížená",J748,0)</f>
        <v>0</v>
      </c>
      <c r="BG748" s="241">
        <f>IF(N748="zákl. přenesená",J748,0)</f>
        <v>0</v>
      </c>
      <c r="BH748" s="241">
        <f>IF(N748="sníž. přenesená",J748,0)</f>
        <v>0</v>
      </c>
      <c r="BI748" s="241">
        <f>IF(N748="nulová",J748,0)</f>
        <v>0</v>
      </c>
      <c r="BJ748" s="17" t="s">
        <v>87</v>
      </c>
      <c r="BK748" s="241">
        <f>ROUND(I748*H748,2)</f>
        <v>0</v>
      </c>
      <c r="BL748" s="17" t="s">
        <v>405</v>
      </c>
      <c r="BM748" s="240" t="s">
        <v>1295</v>
      </c>
    </row>
    <row r="749" s="2" customFormat="1">
      <c r="A749" s="38"/>
      <c r="B749" s="39"/>
      <c r="C749" s="40"/>
      <c r="D749" s="242" t="s">
        <v>205</v>
      </c>
      <c r="E749" s="40"/>
      <c r="F749" s="243" t="s">
        <v>1296</v>
      </c>
      <c r="G749" s="40"/>
      <c r="H749" s="40"/>
      <c r="I749" s="244"/>
      <c r="J749" s="40"/>
      <c r="K749" s="40"/>
      <c r="L749" s="44"/>
      <c r="M749" s="245"/>
      <c r="N749" s="246"/>
      <c r="O749" s="91"/>
      <c r="P749" s="91"/>
      <c r="Q749" s="91"/>
      <c r="R749" s="91"/>
      <c r="S749" s="91"/>
      <c r="T749" s="92"/>
      <c r="U749" s="38"/>
      <c r="V749" s="38"/>
      <c r="W749" s="38"/>
      <c r="X749" s="38"/>
      <c r="Y749" s="38"/>
      <c r="Z749" s="38"/>
      <c r="AA749" s="38"/>
      <c r="AB749" s="38"/>
      <c r="AC749" s="38"/>
      <c r="AD749" s="38"/>
      <c r="AE749" s="38"/>
      <c r="AT749" s="17" t="s">
        <v>205</v>
      </c>
      <c r="AU749" s="17" t="s">
        <v>89</v>
      </c>
    </row>
    <row r="750" s="13" customFormat="1">
      <c r="A750" s="13"/>
      <c r="B750" s="252"/>
      <c r="C750" s="253"/>
      <c r="D750" s="242" t="s">
        <v>254</v>
      </c>
      <c r="E750" s="254" t="s">
        <v>1</v>
      </c>
      <c r="F750" s="255" t="s">
        <v>1297</v>
      </c>
      <c r="G750" s="253"/>
      <c r="H750" s="256">
        <v>57.890000000000001</v>
      </c>
      <c r="I750" s="257"/>
      <c r="J750" s="253"/>
      <c r="K750" s="253"/>
      <c r="L750" s="258"/>
      <c r="M750" s="259"/>
      <c r="N750" s="260"/>
      <c r="O750" s="260"/>
      <c r="P750" s="260"/>
      <c r="Q750" s="260"/>
      <c r="R750" s="260"/>
      <c r="S750" s="260"/>
      <c r="T750" s="261"/>
      <c r="U750" s="13"/>
      <c r="V750" s="13"/>
      <c r="W750" s="13"/>
      <c r="X750" s="13"/>
      <c r="Y750" s="13"/>
      <c r="Z750" s="13"/>
      <c r="AA750" s="13"/>
      <c r="AB750" s="13"/>
      <c r="AC750" s="13"/>
      <c r="AD750" s="13"/>
      <c r="AE750" s="13"/>
      <c r="AT750" s="262" t="s">
        <v>254</v>
      </c>
      <c r="AU750" s="262" t="s">
        <v>89</v>
      </c>
      <c r="AV750" s="13" t="s">
        <v>89</v>
      </c>
      <c r="AW750" s="13" t="s">
        <v>35</v>
      </c>
      <c r="AX750" s="13" t="s">
        <v>80</v>
      </c>
      <c r="AY750" s="262" t="s">
        <v>196</v>
      </c>
    </row>
    <row r="751" s="14" customFormat="1">
      <c r="A751" s="14"/>
      <c r="B751" s="263"/>
      <c r="C751" s="264"/>
      <c r="D751" s="242" t="s">
        <v>254</v>
      </c>
      <c r="E751" s="265" t="s">
        <v>1</v>
      </c>
      <c r="F751" s="266" t="s">
        <v>291</v>
      </c>
      <c r="G751" s="264"/>
      <c r="H751" s="267">
        <v>57.890000000000001</v>
      </c>
      <c r="I751" s="268"/>
      <c r="J751" s="264"/>
      <c r="K751" s="264"/>
      <c r="L751" s="269"/>
      <c r="M751" s="270"/>
      <c r="N751" s="271"/>
      <c r="O751" s="271"/>
      <c r="P751" s="271"/>
      <c r="Q751" s="271"/>
      <c r="R751" s="271"/>
      <c r="S751" s="271"/>
      <c r="T751" s="272"/>
      <c r="U751" s="14"/>
      <c r="V751" s="14"/>
      <c r="W751" s="14"/>
      <c r="X751" s="14"/>
      <c r="Y751" s="14"/>
      <c r="Z751" s="14"/>
      <c r="AA751" s="14"/>
      <c r="AB751" s="14"/>
      <c r="AC751" s="14"/>
      <c r="AD751" s="14"/>
      <c r="AE751" s="14"/>
      <c r="AT751" s="273" t="s">
        <v>254</v>
      </c>
      <c r="AU751" s="273" t="s">
        <v>89</v>
      </c>
      <c r="AV751" s="14" t="s">
        <v>100</v>
      </c>
      <c r="AW751" s="14" t="s">
        <v>35</v>
      </c>
      <c r="AX751" s="14" t="s">
        <v>80</v>
      </c>
      <c r="AY751" s="273" t="s">
        <v>196</v>
      </c>
    </row>
    <row r="752" s="15" customFormat="1">
      <c r="A752" s="15"/>
      <c r="B752" s="274"/>
      <c r="C752" s="275"/>
      <c r="D752" s="242" t="s">
        <v>254</v>
      </c>
      <c r="E752" s="276" t="s">
        <v>1</v>
      </c>
      <c r="F752" s="277" t="s">
        <v>267</v>
      </c>
      <c r="G752" s="275"/>
      <c r="H752" s="278">
        <v>57.890000000000001</v>
      </c>
      <c r="I752" s="279"/>
      <c r="J752" s="275"/>
      <c r="K752" s="275"/>
      <c r="L752" s="280"/>
      <c r="M752" s="281"/>
      <c r="N752" s="282"/>
      <c r="O752" s="282"/>
      <c r="P752" s="282"/>
      <c r="Q752" s="282"/>
      <c r="R752" s="282"/>
      <c r="S752" s="282"/>
      <c r="T752" s="283"/>
      <c r="U752" s="15"/>
      <c r="V752" s="15"/>
      <c r="W752" s="15"/>
      <c r="X752" s="15"/>
      <c r="Y752" s="15"/>
      <c r="Z752" s="15"/>
      <c r="AA752" s="15"/>
      <c r="AB752" s="15"/>
      <c r="AC752" s="15"/>
      <c r="AD752" s="15"/>
      <c r="AE752" s="15"/>
      <c r="AT752" s="284" t="s">
        <v>254</v>
      </c>
      <c r="AU752" s="284" t="s">
        <v>89</v>
      </c>
      <c r="AV752" s="15" t="s">
        <v>113</v>
      </c>
      <c r="AW752" s="15" t="s">
        <v>35</v>
      </c>
      <c r="AX752" s="15" t="s">
        <v>87</v>
      </c>
      <c r="AY752" s="284" t="s">
        <v>196</v>
      </c>
    </row>
    <row r="753" s="2" customFormat="1" ht="33" customHeight="1">
      <c r="A753" s="38"/>
      <c r="B753" s="39"/>
      <c r="C753" s="228" t="s">
        <v>1298</v>
      </c>
      <c r="D753" s="228" t="s">
        <v>199</v>
      </c>
      <c r="E753" s="229" t="s">
        <v>1299</v>
      </c>
      <c r="F753" s="230" t="s">
        <v>1300</v>
      </c>
      <c r="G753" s="231" t="s">
        <v>251</v>
      </c>
      <c r="H753" s="232">
        <v>76.400000000000006</v>
      </c>
      <c r="I753" s="233"/>
      <c r="J753" s="234">
        <f>ROUND(I753*H753,2)</f>
        <v>0</v>
      </c>
      <c r="K753" s="235"/>
      <c r="L753" s="44"/>
      <c r="M753" s="236" t="s">
        <v>1</v>
      </c>
      <c r="N753" s="237" t="s">
        <v>45</v>
      </c>
      <c r="O753" s="91"/>
      <c r="P753" s="238">
        <f>O753*H753</f>
        <v>0</v>
      </c>
      <c r="Q753" s="238">
        <v>0.0166</v>
      </c>
      <c r="R753" s="238">
        <f>Q753*H753</f>
        <v>1.26824</v>
      </c>
      <c r="S753" s="238">
        <v>0</v>
      </c>
      <c r="T753" s="239">
        <f>S753*H753</f>
        <v>0</v>
      </c>
      <c r="U753" s="38"/>
      <c r="V753" s="38"/>
      <c r="W753" s="38"/>
      <c r="X753" s="38"/>
      <c r="Y753" s="38"/>
      <c r="Z753" s="38"/>
      <c r="AA753" s="38"/>
      <c r="AB753" s="38"/>
      <c r="AC753" s="38"/>
      <c r="AD753" s="38"/>
      <c r="AE753" s="38"/>
      <c r="AR753" s="240" t="s">
        <v>405</v>
      </c>
      <c r="AT753" s="240" t="s">
        <v>199</v>
      </c>
      <c r="AU753" s="240" t="s">
        <v>89</v>
      </c>
      <c r="AY753" s="17" t="s">
        <v>196</v>
      </c>
      <c r="BE753" s="241">
        <f>IF(N753="základní",J753,0)</f>
        <v>0</v>
      </c>
      <c r="BF753" s="241">
        <f>IF(N753="snížená",J753,0)</f>
        <v>0</v>
      </c>
      <c r="BG753" s="241">
        <f>IF(N753="zákl. přenesená",J753,0)</f>
        <v>0</v>
      </c>
      <c r="BH753" s="241">
        <f>IF(N753="sníž. přenesená",J753,0)</f>
        <v>0</v>
      </c>
      <c r="BI753" s="241">
        <f>IF(N753="nulová",J753,0)</f>
        <v>0</v>
      </c>
      <c r="BJ753" s="17" t="s">
        <v>87</v>
      </c>
      <c r="BK753" s="241">
        <f>ROUND(I753*H753,2)</f>
        <v>0</v>
      </c>
      <c r="BL753" s="17" t="s">
        <v>405</v>
      </c>
      <c r="BM753" s="240" t="s">
        <v>1301</v>
      </c>
    </row>
    <row r="754" s="2" customFormat="1">
      <c r="A754" s="38"/>
      <c r="B754" s="39"/>
      <c r="C754" s="40"/>
      <c r="D754" s="242" t="s">
        <v>205</v>
      </c>
      <c r="E754" s="40"/>
      <c r="F754" s="243" t="s">
        <v>1302</v>
      </c>
      <c r="G754" s="40"/>
      <c r="H754" s="40"/>
      <c r="I754" s="244"/>
      <c r="J754" s="40"/>
      <c r="K754" s="40"/>
      <c r="L754" s="44"/>
      <c r="M754" s="245"/>
      <c r="N754" s="246"/>
      <c r="O754" s="91"/>
      <c r="P754" s="91"/>
      <c r="Q754" s="91"/>
      <c r="R754" s="91"/>
      <c r="S754" s="91"/>
      <c r="T754" s="92"/>
      <c r="U754" s="38"/>
      <c r="V754" s="38"/>
      <c r="W754" s="38"/>
      <c r="X754" s="38"/>
      <c r="Y754" s="38"/>
      <c r="Z754" s="38"/>
      <c r="AA754" s="38"/>
      <c r="AB754" s="38"/>
      <c r="AC754" s="38"/>
      <c r="AD754" s="38"/>
      <c r="AE754" s="38"/>
      <c r="AT754" s="17" t="s">
        <v>205</v>
      </c>
      <c r="AU754" s="17" t="s">
        <v>89</v>
      </c>
    </row>
    <row r="755" s="13" customFormat="1">
      <c r="A755" s="13"/>
      <c r="B755" s="252"/>
      <c r="C755" s="253"/>
      <c r="D755" s="242" t="s">
        <v>254</v>
      </c>
      <c r="E755" s="254" t="s">
        <v>1</v>
      </c>
      <c r="F755" s="255" t="s">
        <v>1303</v>
      </c>
      <c r="G755" s="253"/>
      <c r="H755" s="256">
        <v>76.400000000000006</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254</v>
      </c>
      <c r="AU755" s="262" t="s">
        <v>89</v>
      </c>
      <c r="AV755" s="13" t="s">
        <v>89</v>
      </c>
      <c r="AW755" s="13" t="s">
        <v>35</v>
      </c>
      <c r="AX755" s="13" t="s">
        <v>80</v>
      </c>
      <c r="AY755" s="262" t="s">
        <v>196</v>
      </c>
    </row>
    <row r="756" s="14" customFormat="1">
      <c r="A756" s="14"/>
      <c r="B756" s="263"/>
      <c r="C756" s="264"/>
      <c r="D756" s="242" t="s">
        <v>254</v>
      </c>
      <c r="E756" s="265" t="s">
        <v>1</v>
      </c>
      <c r="F756" s="266" t="s">
        <v>291</v>
      </c>
      <c r="G756" s="264"/>
      <c r="H756" s="267">
        <v>76.400000000000006</v>
      </c>
      <c r="I756" s="268"/>
      <c r="J756" s="264"/>
      <c r="K756" s="264"/>
      <c r="L756" s="269"/>
      <c r="M756" s="270"/>
      <c r="N756" s="271"/>
      <c r="O756" s="271"/>
      <c r="P756" s="271"/>
      <c r="Q756" s="271"/>
      <c r="R756" s="271"/>
      <c r="S756" s="271"/>
      <c r="T756" s="272"/>
      <c r="U756" s="14"/>
      <c r="V756" s="14"/>
      <c r="W756" s="14"/>
      <c r="X756" s="14"/>
      <c r="Y756" s="14"/>
      <c r="Z756" s="14"/>
      <c r="AA756" s="14"/>
      <c r="AB756" s="14"/>
      <c r="AC756" s="14"/>
      <c r="AD756" s="14"/>
      <c r="AE756" s="14"/>
      <c r="AT756" s="273" t="s">
        <v>254</v>
      </c>
      <c r="AU756" s="273" t="s">
        <v>89</v>
      </c>
      <c r="AV756" s="14" t="s">
        <v>100</v>
      </c>
      <c r="AW756" s="14" t="s">
        <v>35</v>
      </c>
      <c r="AX756" s="14" t="s">
        <v>80</v>
      </c>
      <c r="AY756" s="273" t="s">
        <v>196</v>
      </c>
    </row>
    <row r="757" s="15" customFormat="1">
      <c r="A757" s="15"/>
      <c r="B757" s="274"/>
      <c r="C757" s="275"/>
      <c r="D757" s="242" t="s">
        <v>254</v>
      </c>
      <c r="E757" s="276" t="s">
        <v>1</v>
      </c>
      <c r="F757" s="277" t="s">
        <v>267</v>
      </c>
      <c r="G757" s="275"/>
      <c r="H757" s="278">
        <v>76.400000000000006</v>
      </c>
      <c r="I757" s="279"/>
      <c r="J757" s="275"/>
      <c r="K757" s="275"/>
      <c r="L757" s="280"/>
      <c r="M757" s="281"/>
      <c r="N757" s="282"/>
      <c r="O757" s="282"/>
      <c r="P757" s="282"/>
      <c r="Q757" s="282"/>
      <c r="R757" s="282"/>
      <c r="S757" s="282"/>
      <c r="T757" s="283"/>
      <c r="U757" s="15"/>
      <c r="V757" s="15"/>
      <c r="W757" s="15"/>
      <c r="X757" s="15"/>
      <c r="Y757" s="15"/>
      <c r="Z757" s="15"/>
      <c r="AA757" s="15"/>
      <c r="AB757" s="15"/>
      <c r="AC757" s="15"/>
      <c r="AD757" s="15"/>
      <c r="AE757" s="15"/>
      <c r="AT757" s="284" t="s">
        <v>254</v>
      </c>
      <c r="AU757" s="284" t="s">
        <v>89</v>
      </c>
      <c r="AV757" s="15" t="s">
        <v>113</v>
      </c>
      <c r="AW757" s="15" t="s">
        <v>35</v>
      </c>
      <c r="AX757" s="15" t="s">
        <v>87</v>
      </c>
      <c r="AY757" s="284" t="s">
        <v>196</v>
      </c>
    </row>
    <row r="758" s="2" customFormat="1" ht="21.75" customHeight="1">
      <c r="A758" s="38"/>
      <c r="B758" s="39"/>
      <c r="C758" s="228" t="s">
        <v>1304</v>
      </c>
      <c r="D758" s="228" t="s">
        <v>199</v>
      </c>
      <c r="E758" s="229" t="s">
        <v>1305</v>
      </c>
      <c r="F758" s="230" t="s">
        <v>1306</v>
      </c>
      <c r="G758" s="231" t="s">
        <v>431</v>
      </c>
      <c r="H758" s="232">
        <v>1.7450000000000001</v>
      </c>
      <c r="I758" s="233"/>
      <c r="J758" s="234">
        <f>ROUND(I758*H758,2)</f>
        <v>0</v>
      </c>
      <c r="K758" s="235"/>
      <c r="L758" s="44"/>
      <c r="M758" s="236" t="s">
        <v>1</v>
      </c>
      <c r="N758" s="237" t="s">
        <v>45</v>
      </c>
      <c r="O758" s="91"/>
      <c r="P758" s="238">
        <f>O758*H758</f>
        <v>0</v>
      </c>
      <c r="Q758" s="238">
        <v>0</v>
      </c>
      <c r="R758" s="238">
        <f>Q758*H758</f>
        <v>0</v>
      </c>
      <c r="S758" s="238">
        <v>0</v>
      </c>
      <c r="T758" s="239">
        <f>S758*H758</f>
        <v>0</v>
      </c>
      <c r="U758" s="38"/>
      <c r="V758" s="38"/>
      <c r="W758" s="38"/>
      <c r="X758" s="38"/>
      <c r="Y758" s="38"/>
      <c r="Z758" s="38"/>
      <c r="AA758" s="38"/>
      <c r="AB758" s="38"/>
      <c r="AC758" s="38"/>
      <c r="AD758" s="38"/>
      <c r="AE758" s="38"/>
      <c r="AR758" s="240" t="s">
        <v>405</v>
      </c>
      <c r="AT758" s="240" t="s">
        <v>199</v>
      </c>
      <c r="AU758" s="240" t="s">
        <v>89</v>
      </c>
      <c r="AY758" s="17" t="s">
        <v>196</v>
      </c>
      <c r="BE758" s="241">
        <f>IF(N758="základní",J758,0)</f>
        <v>0</v>
      </c>
      <c r="BF758" s="241">
        <f>IF(N758="snížená",J758,0)</f>
        <v>0</v>
      </c>
      <c r="BG758" s="241">
        <f>IF(N758="zákl. přenesená",J758,0)</f>
        <v>0</v>
      </c>
      <c r="BH758" s="241">
        <f>IF(N758="sníž. přenesená",J758,0)</f>
        <v>0</v>
      </c>
      <c r="BI758" s="241">
        <f>IF(N758="nulová",J758,0)</f>
        <v>0</v>
      </c>
      <c r="BJ758" s="17" t="s">
        <v>87</v>
      </c>
      <c r="BK758" s="241">
        <f>ROUND(I758*H758,2)</f>
        <v>0</v>
      </c>
      <c r="BL758" s="17" t="s">
        <v>405</v>
      </c>
      <c r="BM758" s="240" t="s">
        <v>1307</v>
      </c>
    </row>
    <row r="759" s="2" customFormat="1">
      <c r="A759" s="38"/>
      <c r="B759" s="39"/>
      <c r="C759" s="40"/>
      <c r="D759" s="242" t="s">
        <v>205</v>
      </c>
      <c r="E759" s="40"/>
      <c r="F759" s="243" t="s">
        <v>1308</v>
      </c>
      <c r="G759" s="40"/>
      <c r="H759" s="40"/>
      <c r="I759" s="244"/>
      <c r="J759" s="40"/>
      <c r="K759" s="40"/>
      <c r="L759" s="44"/>
      <c r="M759" s="245"/>
      <c r="N759" s="246"/>
      <c r="O759" s="91"/>
      <c r="P759" s="91"/>
      <c r="Q759" s="91"/>
      <c r="R759" s="91"/>
      <c r="S759" s="91"/>
      <c r="T759" s="92"/>
      <c r="U759" s="38"/>
      <c r="V759" s="38"/>
      <c r="W759" s="38"/>
      <c r="X759" s="38"/>
      <c r="Y759" s="38"/>
      <c r="Z759" s="38"/>
      <c r="AA759" s="38"/>
      <c r="AB759" s="38"/>
      <c r="AC759" s="38"/>
      <c r="AD759" s="38"/>
      <c r="AE759" s="38"/>
      <c r="AT759" s="17" t="s">
        <v>205</v>
      </c>
      <c r="AU759" s="17" t="s">
        <v>89</v>
      </c>
    </row>
    <row r="760" s="12" customFormat="1" ht="22.8" customHeight="1">
      <c r="A760" s="12"/>
      <c r="B760" s="212"/>
      <c r="C760" s="213"/>
      <c r="D760" s="214" t="s">
        <v>79</v>
      </c>
      <c r="E760" s="226" t="s">
        <v>559</v>
      </c>
      <c r="F760" s="226" t="s">
        <v>560</v>
      </c>
      <c r="G760" s="213"/>
      <c r="H760" s="213"/>
      <c r="I760" s="216"/>
      <c r="J760" s="227">
        <f>BK760</f>
        <v>0</v>
      </c>
      <c r="K760" s="213"/>
      <c r="L760" s="218"/>
      <c r="M760" s="219"/>
      <c r="N760" s="220"/>
      <c r="O760" s="220"/>
      <c r="P760" s="221">
        <f>SUM(P761:P809)</f>
        <v>0</v>
      </c>
      <c r="Q760" s="220"/>
      <c r="R760" s="221">
        <f>SUM(R761:R809)</f>
        <v>1.1138774699999998</v>
      </c>
      <c r="S760" s="220"/>
      <c r="T760" s="222">
        <f>SUM(T761:T809)</f>
        <v>0</v>
      </c>
      <c r="U760" s="12"/>
      <c r="V760" s="12"/>
      <c r="W760" s="12"/>
      <c r="X760" s="12"/>
      <c r="Y760" s="12"/>
      <c r="Z760" s="12"/>
      <c r="AA760" s="12"/>
      <c r="AB760" s="12"/>
      <c r="AC760" s="12"/>
      <c r="AD760" s="12"/>
      <c r="AE760" s="12"/>
      <c r="AR760" s="223" t="s">
        <v>89</v>
      </c>
      <c r="AT760" s="224" t="s">
        <v>79</v>
      </c>
      <c r="AU760" s="224" t="s">
        <v>87</v>
      </c>
      <c r="AY760" s="223" t="s">
        <v>196</v>
      </c>
      <c r="BK760" s="225">
        <f>SUM(BK761:BK809)</f>
        <v>0</v>
      </c>
    </row>
    <row r="761" s="2" customFormat="1" ht="21.75" customHeight="1">
      <c r="A761" s="38"/>
      <c r="B761" s="39"/>
      <c r="C761" s="228" t="s">
        <v>1309</v>
      </c>
      <c r="D761" s="228" t="s">
        <v>199</v>
      </c>
      <c r="E761" s="229" t="s">
        <v>1310</v>
      </c>
      <c r="F761" s="230" t="s">
        <v>1311</v>
      </c>
      <c r="G761" s="231" t="s">
        <v>251</v>
      </c>
      <c r="H761" s="232">
        <v>523.5</v>
      </c>
      <c r="I761" s="233"/>
      <c r="J761" s="234">
        <f>ROUND(I761*H761,2)</f>
        <v>0</v>
      </c>
      <c r="K761" s="235"/>
      <c r="L761" s="44"/>
      <c r="M761" s="236" t="s">
        <v>1</v>
      </c>
      <c r="N761" s="237" t="s">
        <v>45</v>
      </c>
      <c r="O761" s="91"/>
      <c r="P761" s="238">
        <f>O761*H761</f>
        <v>0</v>
      </c>
      <c r="Q761" s="238">
        <v>0</v>
      </c>
      <c r="R761" s="238">
        <f>Q761*H761</f>
        <v>0</v>
      </c>
      <c r="S761" s="238">
        <v>0</v>
      </c>
      <c r="T761" s="239">
        <f>S761*H761</f>
        <v>0</v>
      </c>
      <c r="U761" s="38"/>
      <c r="V761" s="38"/>
      <c r="W761" s="38"/>
      <c r="X761" s="38"/>
      <c r="Y761" s="38"/>
      <c r="Z761" s="38"/>
      <c r="AA761" s="38"/>
      <c r="AB761" s="38"/>
      <c r="AC761" s="38"/>
      <c r="AD761" s="38"/>
      <c r="AE761" s="38"/>
      <c r="AR761" s="240" t="s">
        <v>405</v>
      </c>
      <c r="AT761" s="240" t="s">
        <v>199</v>
      </c>
      <c r="AU761" s="240" t="s">
        <v>89</v>
      </c>
      <c r="AY761" s="17" t="s">
        <v>196</v>
      </c>
      <c r="BE761" s="241">
        <f>IF(N761="základní",J761,0)</f>
        <v>0</v>
      </c>
      <c r="BF761" s="241">
        <f>IF(N761="snížená",J761,0)</f>
        <v>0</v>
      </c>
      <c r="BG761" s="241">
        <f>IF(N761="zákl. přenesená",J761,0)</f>
        <v>0</v>
      </c>
      <c r="BH761" s="241">
        <f>IF(N761="sníž. přenesená",J761,0)</f>
        <v>0</v>
      </c>
      <c r="BI761" s="241">
        <f>IF(N761="nulová",J761,0)</f>
        <v>0</v>
      </c>
      <c r="BJ761" s="17" t="s">
        <v>87</v>
      </c>
      <c r="BK761" s="241">
        <f>ROUND(I761*H761,2)</f>
        <v>0</v>
      </c>
      <c r="BL761" s="17" t="s">
        <v>405</v>
      </c>
      <c r="BM761" s="240" t="s">
        <v>1312</v>
      </c>
    </row>
    <row r="762" s="2" customFormat="1">
      <c r="A762" s="38"/>
      <c r="B762" s="39"/>
      <c r="C762" s="40"/>
      <c r="D762" s="242" t="s">
        <v>205</v>
      </c>
      <c r="E762" s="40"/>
      <c r="F762" s="243" t="s">
        <v>1313</v>
      </c>
      <c r="G762" s="40"/>
      <c r="H762" s="40"/>
      <c r="I762" s="244"/>
      <c r="J762" s="40"/>
      <c r="K762" s="40"/>
      <c r="L762" s="44"/>
      <c r="M762" s="245"/>
      <c r="N762" s="246"/>
      <c r="O762" s="91"/>
      <c r="P762" s="91"/>
      <c r="Q762" s="91"/>
      <c r="R762" s="91"/>
      <c r="S762" s="91"/>
      <c r="T762" s="92"/>
      <c r="U762" s="38"/>
      <c r="V762" s="38"/>
      <c r="W762" s="38"/>
      <c r="X762" s="38"/>
      <c r="Y762" s="38"/>
      <c r="Z762" s="38"/>
      <c r="AA762" s="38"/>
      <c r="AB762" s="38"/>
      <c r="AC762" s="38"/>
      <c r="AD762" s="38"/>
      <c r="AE762" s="38"/>
      <c r="AT762" s="17" t="s">
        <v>205</v>
      </c>
      <c r="AU762" s="17" t="s">
        <v>89</v>
      </c>
    </row>
    <row r="763" s="13" customFormat="1">
      <c r="A763" s="13"/>
      <c r="B763" s="252"/>
      <c r="C763" s="253"/>
      <c r="D763" s="242" t="s">
        <v>254</v>
      </c>
      <c r="E763" s="254" t="s">
        <v>1</v>
      </c>
      <c r="F763" s="255" t="s">
        <v>515</v>
      </c>
      <c r="G763" s="253"/>
      <c r="H763" s="256">
        <v>523.5</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254</v>
      </c>
      <c r="AU763" s="262" t="s">
        <v>89</v>
      </c>
      <c r="AV763" s="13" t="s">
        <v>89</v>
      </c>
      <c r="AW763" s="13" t="s">
        <v>35</v>
      </c>
      <c r="AX763" s="13" t="s">
        <v>80</v>
      </c>
      <c r="AY763" s="262" t="s">
        <v>196</v>
      </c>
    </row>
    <row r="764" s="14" customFormat="1">
      <c r="A764" s="14"/>
      <c r="B764" s="263"/>
      <c r="C764" s="264"/>
      <c r="D764" s="242" t="s">
        <v>254</v>
      </c>
      <c r="E764" s="265" t="s">
        <v>1</v>
      </c>
      <c r="F764" s="266" t="s">
        <v>291</v>
      </c>
      <c r="G764" s="264"/>
      <c r="H764" s="267">
        <v>523.5</v>
      </c>
      <c r="I764" s="268"/>
      <c r="J764" s="264"/>
      <c r="K764" s="264"/>
      <c r="L764" s="269"/>
      <c r="M764" s="270"/>
      <c r="N764" s="271"/>
      <c r="O764" s="271"/>
      <c r="P764" s="271"/>
      <c r="Q764" s="271"/>
      <c r="R764" s="271"/>
      <c r="S764" s="271"/>
      <c r="T764" s="272"/>
      <c r="U764" s="14"/>
      <c r="V764" s="14"/>
      <c r="W764" s="14"/>
      <c r="X764" s="14"/>
      <c r="Y764" s="14"/>
      <c r="Z764" s="14"/>
      <c r="AA764" s="14"/>
      <c r="AB764" s="14"/>
      <c r="AC764" s="14"/>
      <c r="AD764" s="14"/>
      <c r="AE764" s="14"/>
      <c r="AT764" s="273" t="s">
        <v>254</v>
      </c>
      <c r="AU764" s="273" t="s">
        <v>89</v>
      </c>
      <c r="AV764" s="14" t="s">
        <v>100</v>
      </c>
      <c r="AW764" s="14" t="s">
        <v>35</v>
      </c>
      <c r="AX764" s="14" t="s">
        <v>80</v>
      </c>
      <c r="AY764" s="273" t="s">
        <v>196</v>
      </c>
    </row>
    <row r="765" s="15" customFormat="1">
      <c r="A765" s="15"/>
      <c r="B765" s="274"/>
      <c r="C765" s="275"/>
      <c r="D765" s="242" t="s">
        <v>254</v>
      </c>
      <c r="E765" s="276" t="s">
        <v>1</v>
      </c>
      <c r="F765" s="277" t="s">
        <v>267</v>
      </c>
      <c r="G765" s="275"/>
      <c r="H765" s="278">
        <v>523.5</v>
      </c>
      <c r="I765" s="279"/>
      <c r="J765" s="275"/>
      <c r="K765" s="275"/>
      <c r="L765" s="280"/>
      <c r="M765" s="281"/>
      <c r="N765" s="282"/>
      <c r="O765" s="282"/>
      <c r="P765" s="282"/>
      <c r="Q765" s="282"/>
      <c r="R765" s="282"/>
      <c r="S765" s="282"/>
      <c r="T765" s="283"/>
      <c r="U765" s="15"/>
      <c r="V765" s="15"/>
      <c r="W765" s="15"/>
      <c r="X765" s="15"/>
      <c r="Y765" s="15"/>
      <c r="Z765" s="15"/>
      <c r="AA765" s="15"/>
      <c r="AB765" s="15"/>
      <c r="AC765" s="15"/>
      <c r="AD765" s="15"/>
      <c r="AE765" s="15"/>
      <c r="AT765" s="284" t="s">
        <v>254</v>
      </c>
      <c r="AU765" s="284" t="s">
        <v>89</v>
      </c>
      <c r="AV765" s="15" t="s">
        <v>113</v>
      </c>
      <c r="AW765" s="15" t="s">
        <v>35</v>
      </c>
      <c r="AX765" s="15" t="s">
        <v>87</v>
      </c>
      <c r="AY765" s="284" t="s">
        <v>196</v>
      </c>
    </row>
    <row r="766" s="2" customFormat="1" ht="16.5" customHeight="1">
      <c r="A766" s="38"/>
      <c r="B766" s="39"/>
      <c r="C766" s="228" t="s">
        <v>1314</v>
      </c>
      <c r="D766" s="228" t="s">
        <v>199</v>
      </c>
      <c r="E766" s="229" t="s">
        <v>1315</v>
      </c>
      <c r="F766" s="230" t="s">
        <v>1316</v>
      </c>
      <c r="G766" s="231" t="s">
        <v>251</v>
      </c>
      <c r="H766" s="232">
        <v>523.5</v>
      </c>
      <c r="I766" s="233"/>
      <c r="J766" s="234">
        <f>ROUND(I766*H766,2)</f>
        <v>0</v>
      </c>
      <c r="K766" s="235"/>
      <c r="L766" s="44"/>
      <c r="M766" s="236" t="s">
        <v>1</v>
      </c>
      <c r="N766" s="237" t="s">
        <v>45</v>
      </c>
      <c r="O766" s="91"/>
      <c r="P766" s="238">
        <f>O766*H766</f>
        <v>0</v>
      </c>
      <c r="Q766" s="238">
        <v>0</v>
      </c>
      <c r="R766" s="238">
        <f>Q766*H766</f>
        <v>0</v>
      </c>
      <c r="S766" s="238">
        <v>0</v>
      </c>
      <c r="T766" s="239">
        <f>S766*H766</f>
        <v>0</v>
      </c>
      <c r="U766" s="38"/>
      <c r="V766" s="38"/>
      <c r="W766" s="38"/>
      <c r="X766" s="38"/>
      <c r="Y766" s="38"/>
      <c r="Z766" s="38"/>
      <c r="AA766" s="38"/>
      <c r="AB766" s="38"/>
      <c r="AC766" s="38"/>
      <c r="AD766" s="38"/>
      <c r="AE766" s="38"/>
      <c r="AR766" s="240" t="s">
        <v>405</v>
      </c>
      <c r="AT766" s="240" t="s">
        <v>199</v>
      </c>
      <c r="AU766" s="240" t="s">
        <v>89</v>
      </c>
      <c r="AY766" s="17" t="s">
        <v>196</v>
      </c>
      <c r="BE766" s="241">
        <f>IF(N766="základní",J766,0)</f>
        <v>0</v>
      </c>
      <c r="BF766" s="241">
        <f>IF(N766="snížená",J766,0)</f>
        <v>0</v>
      </c>
      <c r="BG766" s="241">
        <f>IF(N766="zákl. přenesená",J766,0)</f>
        <v>0</v>
      </c>
      <c r="BH766" s="241">
        <f>IF(N766="sníž. přenesená",J766,0)</f>
        <v>0</v>
      </c>
      <c r="BI766" s="241">
        <f>IF(N766="nulová",J766,0)</f>
        <v>0</v>
      </c>
      <c r="BJ766" s="17" t="s">
        <v>87</v>
      </c>
      <c r="BK766" s="241">
        <f>ROUND(I766*H766,2)</f>
        <v>0</v>
      </c>
      <c r="BL766" s="17" t="s">
        <v>405</v>
      </c>
      <c r="BM766" s="240" t="s">
        <v>1317</v>
      </c>
    </row>
    <row r="767" s="2" customFormat="1">
      <c r="A767" s="38"/>
      <c r="B767" s="39"/>
      <c r="C767" s="40"/>
      <c r="D767" s="242" t="s">
        <v>205</v>
      </c>
      <c r="E767" s="40"/>
      <c r="F767" s="243" t="s">
        <v>1318</v>
      </c>
      <c r="G767" s="40"/>
      <c r="H767" s="40"/>
      <c r="I767" s="244"/>
      <c r="J767" s="40"/>
      <c r="K767" s="40"/>
      <c r="L767" s="44"/>
      <c r="M767" s="245"/>
      <c r="N767" s="246"/>
      <c r="O767" s="91"/>
      <c r="P767" s="91"/>
      <c r="Q767" s="91"/>
      <c r="R767" s="91"/>
      <c r="S767" s="91"/>
      <c r="T767" s="92"/>
      <c r="U767" s="38"/>
      <c r="V767" s="38"/>
      <c r="W767" s="38"/>
      <c r="X767" s="38"/>
      <c r="Y767" s="38"/>
      <c r="Z767" s="38"/>
      <c r="AA767" s="38"/>
      <c r="AB767" s="38"/>
      <c r="AC767" s="38"/>
      <c r="AD767" s="38"/>
      <c r="AE767" s="38"/>
      <c r="AT767" s="17" t="s">
        <v>205</v>
      </c>
      <c r="AU767" s="17" t="s">
        <v>89</v>
      </c>
    </row>
    <row r="768" s="13" customFormat="1">
      <c r="A768" s="13"/>
      <c r="B768" s="252"/>
      <c r="C768" s="253"/>
      <c r="D768" s="242" t="s">
        <v>254</v>
      </c>
      <c r="E768" s="254" t="s">
        <v>1</v>
      </c>
      <c r="F768" s="255" t="s">
        <v>515</v>
      </c>
      <c r="G768" s="253"/>
      <c r="H768" s="256">
        <v>523.5</v>
      </c>
      <c r="I768" s="257"/>
      <c r="J768" s="253"/>
      <c r="K768" s="253"/>
      <c r="L768" s="258"/>
      <c r="M768" s="259"/>
      <c r="N768" s="260"/>
      <c r="O768" s="260"/>
      <c r="P768" s="260"/>
      <c r="Q768" s="260"/>
      <c r="R768" s="260"/>
      <c r="S768" s="260"/>
      <c r="T768" s="261"/>
      <c r="U768" s="13"/>
      <c r="V768" s="13"/>
      <c r="W768" s="13"/>
      <c r="X768" s="13"/>
      <c r="Y768" s="13"/>
      <c r="Z768" s="13"/>
      <c r="AA768" s="13"/>
      <c r="AB768" s="13"/>
      <c r="AC768" s="13"/>
      <c r="AD768" s="13"/>
      <c r="AE768" s="13"/>
      <c r="AT768" s="262" t="s">
        <v>254</v>
      </c>
      <c r="AU768" s="262" t="s">
        <v>89</v>
      </c>
      <c r="AV768" s="13" t="s">
        <v>89</v>
      </c>
      <c r="AW768" s="13" t="s">
        <v>35</v>
      </c>
      <c r="AX768" s="13" t="s">
        <v>80</v>
      </c>
      <c r="AY768" s="262" t="s">
        <v>196</v>
      </c>
    </row>
    <row r="769" s="14" customFormat="1">
      <c r="A769" s="14"/>
      <c r="B769" s="263"/>
      <c r="C769" s="264"/>
      <c r="D769" s="242" t="s">
        <v>254</v>
      </c>
      <c r="E769" s="265" t="s">
        <v>1</v>
      </c>
      <c r="F769" s="266" t="s">
        <v>311</v>
      </c>
      <c r="G769" s="264"/>
      <c r="H769" s="267">
        <v>523.5</v>
      </c>
      <c r="I769" s="268"/>
      <c r="J769" s="264"/>
      <c r="K769" s="264"/>
      <c r="L769" s="269"/>
      <c r="M769" s="270"/>
      <c r="N769" s="271"/>
      <c r="O769" s="271"/>
      <c r="P769" s="271"/>
      <c r="Q769" s="271"/>
      <c r="R769" s="271"/>
      <c r="S769" s="271"/>
      <c r="T769" s="272"/>
      <c r="U769" s="14"/>
      <c r="V769" s="14"/>
      <c r="W769" s="14"/>
      <c r="X769" s="14"/>
      <c r="Y769" s="14"/>
      <c r="Z769" s="14"/>
      <c r="AA769" s="14"/>
      <c r="AB769" s="14"/>
      <c r="AC769" s="14"/>
      <c r="AD769" s="14"/>
      <c r="AE769" s="14"/>
      <c r="AT769" s="273" t="s">
        <v>254</v>
      </c>
      <c r="AU769" s="273" t="s">
        <v>89</v>
      </c>
      <c r="AV769" s="14" t="s">
        <v>100</v>
      </c>
      <c r="AW769" s="14" t="s">
        <v>35</v>
      </c>
      <c r="AX769" s="14" t="s">
        <v>80</v>
      </c>
      <c r="AY769" s="273" t="s">
        <v>196</v>
      </c>
    </row>
    <row r="770" s="15" customFormat="1">
      <c r="A770" s="15"/>
      <c r="B770" s="274"/>
      <c r="C770" s="275"/>
      <c r="D770" s="242" t="s">
        <v>254</v>
      </c>
      <c r="E770" s="276" t="s">
        <v>1</v>
      </c>
      <c r="F770" s="277" t="s">
        <v>267</v>
      </c>
      <c r="G770" s="275"/>
      <c r="H770" s="278">
        <v>523.5</v>
      </c>
      <c r="I770" s="279"/>
      <c r="J770" s="275"/>
      <c r="K770" s="275"/>
      <c r="L770" s="280"/>
      <c r="M770" s="281"/>
      <c r="N770" s="282"/>
      <c r="O770" s="282"/>
      <c r="P770" s="282"/>
      <c r="Q770" s="282"/>
      <c r="R770" s="282"/>
      <c r="S770" s="282"/>
      <c r="T770" s="283"/>
      <c r="U770" s="15"/>
      <c r="V770" s="15"/>
      <c r="W770" s="15"/>
      <c r="X770" s="15"/>
      <c r="Y770" s="15"/>
      <c r="Z770" s="15"/>
      <c r="AA770" s="15"/>
      <c r="AB770" s="15"/>
      <c r="AC770" s="15"/>
      <c r="AD770" s="15"/>
      <c r="AE770" s="15"/>
      <c r="AT770" s="284" t="s">
        <v>254</v>
      </c>
      <c r="AU770" s="284" t="s">
        <v>89</v>
      </c>
      <c r="AV770" s="15" t="s">
        <v>113</v>
      </c>
      <c r="AW770" s="15" t="s">
        <v>35</v>
      </c>
      <c r="AX770" s="15" t="s">
        <v>87</v>
      </c>
      <c r="AY770" s="284" t="s">
        <v>196</v>
      </c>
    </row>
    <row r="771" s="2" customFormat="1" ht="21.75" customHeight="1">
      <c r="A771" s="38"/>
      <c r="B771" s="39"/>
      <c r="C771" s="228" t="s">
        <v>1319</v>
      </c>
      <c r="D771" s="228" t="s">
        <v>199</v>
      </c>
      <c r="E771" s="229" t="s">
        <v>1320</v>
      </c>
      <c r="F771" s="230" t="s">
        <v>1321</v>
      </c>
      <c r="G771" s="231" t="s">
        <v>251</v>
      </c>
      <c r="H771" s="232">
        <v>523.5</v>
      </c>
      <c r="I771" s="233"/>
      <c r="J771" s="234">
        <f>ROUND(I771*H771,2)</f>
        <v>0</v>
      </c>
      <c r="K771" s="235"/>
      <c r="L771" s="44"/>
      <c r="M771" s="236" t="s">
        <v>1</v>
      </c>
      <c r="N771" s="237" t="s">
        <v>45</v>
      </c>
      <c r="O771" s="91"/>
      <c r="P771" s="238">
        <f>O771*H771</f>
        <v>0</v>
      </c>
      <c r="Q771" s="238">
        <v>3.0000000000000001E-05</v>
      </c>
      <c r="R771" s="238">
        <f>Q771*H771</f>
        <v>0.015705</v>
      </c>
      <c r="S771" s="238">
        <v>0</v>
      </c>
      <c r="T771" s="239">
        <f>S771*H771</f>
        <v>0</v>
      </c>
      <c r="U771" s="38"/>
      <c r="V771" s="38"/>
      <c r="W771" s="38"/>
      <c r="X771" s="38"/>
      <c r="Y771" s="38"/>
      <c r="Z771" s="38"/>
      <c r="AA771" s="38"/>
      <c r="AB771" s="38"/>
      <c r="AC771" s="38"/>
      <c r="AD771" s="38"/>
      <c r="AE771" s="38"/>
      <c r="AR771" s="240" t="s">
        <v>405</v>
      </c>
      <c r="AT771" s="240" t="s">
        <v>199</v>
      </c>
      <c r="AU771" s="240" t="s">
        <v>89</v>
      </c>
      <c r="AY771" s="17" t="s">
        <v>196</v>
      </c>
      <c r="BE771" s="241">
        <f>IF(N771="základní",J771,0)</f>
        <v>0</v>
      </c>
      <c r="BF771" s="241">
        <f>IF(N771="snížená",J771,0)</f>
        <v>0</v>
      </c>
      <c r="BG771" s="241">
        <f>IF(N771="zákl. přenesená",J771,0)</f>
        <v>0</v>
      </c>
      <c r="BH771" s="241">
        <f>IF(N771="sníž. přenesená",J771,0)</f>
        <v>0</v>
      </c>
      <c r="BI771" s="241">
        <f>IF(N771="nulová",J771,0)</f>
        <v>0</v>
      </c>
      <c r="BJ771" s="17" t="s">
        <v>87</v>
      </c>
      <c r="BK771" s="241">
        <f>ROUND(I771*H771,2)</f>
        <v>0</v>
      </c>
      <c r="BL771" s="17" t="s">
        <v>405</v>
      </c>
      <c r="BM771" s="240" t="s">
        <v>1322</v>
      </c>
    </row>
    <row r="772" s="2" customFormat="1">
      <c r="A772" s="38"/>
      <c r="B772" s="39"/>
      <c r="C772" s="40"/>
      <c r="D772" s="242" t="s">
        <v>205</v>
      </c>
      <c r="E772" s="40"/>
      <c r="F772" s="243" t="s">
        <v>1323</v>
      </c>
      <c r="G772" s="40"/>
      <c r="H772" s="40"/>
      <c r="I772" s="244"/>
      <c r="J772" s="40"/>
      <c r="K772" s="40"/>
      <c r="L772" s="44"/>
      <c r="M772" s="245"/>
      <c r="N772" s="246"/>
      <c r="O772" s="91"/>
      <c r="P772" s="91"/>
      <c r="Q772" s="91"/>
      <c r="R772" s="91"/>
      <c r="S772" s="91"/>
      <c r="T772" s="92"/>
      <c r="U772" s="38"/>
      <c r="V772" s="38"/>
      <c r="W772" s="38"/>
      <c r="X772" s="38"/>
      <c r="Y772" s="38"/>
      <c r="Z772" s="38"/>
      <c r="AA772" s="38"/>
      <c r="AB772" s="38"/>
      <c r="AC772" s="38"/>
      <c r="AD772" s="38"/>
      <c r="AE772" s="38"/>
      <c r="AT772" s="17" t="s">
        <v>205</v>
      </c>
      <c r="AU772" s="17" t="s">
        <v>89</v>
      </c>
    </row>
    <row r="773" s="13" customFormat="1">
      <c r="A773" s="13"/>
      <c r="B773" s="252"/>
      <c r="C773" s="253"/>
      <c r="D773" s="242" t="s">
        <v>254</v>
      </c>
      <c r="E773" s="254" t="s">
        <v>1</v>
      </c>
      <c r="F773" s="255" t="s">
        <v>515</v>
      </c>
      <c r="G773" s="253"/>
      <c r="H773" s="256">
        <v>523.5</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254</v>
      </c>
      <c r="AU773" s="262" t="s">
        <v>89</v>
      </c>
      <c r="AV773" s="13" t="s">
        <v>89</v>
      </c>
      <c r="AW773" s="13" t="s">
        <v>35</v>
      </c>
      <c r="AX773" s="13" t="s">
        <v>80</v>
      </c>
      <c r="AY773" s="262" t="s">
        <v>196</v>
      </c>
    </row>
    <row r="774" s="14" customFormat="1">
      <c r="A774" s="14"/>
      <c r="B774" s="263"/>
      <c r="C774" s="264"/>
      <c r="D774" s="242" t="s">
        <v>254</v>
      </c>
      <c r="E774" s="265" t="s">
        <v>1</v>
      </c>
      <c r="F774" s="266" t="s">
        <v>291</v>
      </c>
      <c r="G774" s="264"/>
      <c r="H774" s="267">
        <v>523.5</v>
      </c>
      <c r="I774" s="268"/>
      <c r="J774" s="264"/>
      <c r="K774" s="264"/>
      <c r="L774" s="269"/>
      <c r="M774" s="270"/>
      <c r="N774" s="271"/>
      <c r="O774" s="271"/>
      <c r="P774" s="271"/>
      <c r="Q774" s="271"/>
      <c r="R774" s="271"/>
      <c r="S774" s="271"/>
      <c r="T774" s="272"/>
      <c r="U774" s="14"/>
      <c r="V774" s="14"/>
      <c r="W774" s="14"/>
      <c r="X774" s="14"/>
      <c r="Y774" s="14"/>
      <c r="Z774" s="14"/>
      <c r="AA774" s="14"/>
      <c r="AB774" s="14"/>
      <c r="AC774" s="14"/>
      <c r="AD774" s="14"/>
      <c r="AE774" s="14"/>
      <c r="AT774" s="273" t="s">
        <v>254</v>
      </c>
      <c r="AU774" s="273" t="s">
        <v>89</v>
      </c>
      <c r="AV774" s="14" t="s">
        <v>100</v>
      </c>
      <c r="AW774" s="14" t="s">
        <v>35</v>
      </c>
      <c r="AX774" s="14" t="s">
        <v>80</v>
      </c>
      <c r="AY774" s="273" t="s">
        <v>196</v>
      </c>
    </row>
    <row r="775" s="15" customFormat="1">
      <c r="A775" s="15"/>
      <c r="B775" s="274"/>
      <c r="C775" s="275"/>
      <c r="D775" s="242" t="s">
        <v>254</v>
      </c>
      <c r="E775" s="276" t="s">
        <v>1</v>
      </c>
      <c r="F775" s="277" t="s">
        <v>267</v>
      </c>
      <c r="G775" s="275"/>
      <c r="H775" s="278">
        <v>523.5</v>
      </c>
      <c r="I775" s="279"/>
      <c r="J775" s="275"/>
      <c r="K775" s="275"/>
      <c r="L775" s="280"/>
      <c r="M775" s="281"/>
      <c r="N775" s="282"/>
      <c r="O775" s="282"/>
      <c r="P775" s="282"/>
      <c r="Q775" s="282"/>
      <c r="R775" s="282"/>
      <c r="S775" s="282"/>
      <c r="T775" s="283"/>
      <c r="U775" s="15"/>
      <c r="V775" s="15"/>
      <c r="W775" s="15"/>
      <c r="X775" s="15"/>
      <c r="Y775" s="15"/>
      <c r="Z775" s="15"/>
      <c r="AA775" s="15"/>
      <c r="AB775" s="15"/>
      <c r="AC775" s="15"/>
      <c r="AD775" s="15"/>
      <c r="AE775" s="15"/>
      <c r="AT775" s="284" t="s">
        <v>254</v>
      </c>
      <c r="AU775" s="284" t="s">
        <v>89</v>
      </c>
      <c r="AV775" s="15" t="s">
        <v>113</v>
      </c>
      <c r="AW775" s="15" t="s">
        <v>35</v>
      </c>
      <c r="AX775" s="15" t="s">
        <v>87</v>
      </c>
      <c r="AY775" s="284" t="s">
        <v>196</v>
      </c>
    </row>
    <row r="776" s="2" customFormat="1" ht="21.75" customHeight="1">
      <c r="A776" s="38"/>
      <c r="B776" s="39"/>
      <c r="C776" s="228" t="s">
        <v>1324</v>
      </c>
      <c r="D776" s="228" t="s">
        <v>199</v>
      </c>
      <c r="E776" s="229" t="s">
        <v>1325</v>
      </c>
      <c r="F776" s="230" t="s">
        <v>1326</v>
      </c>
      <c r="G776" s="231" t="s">
        <v>251</v>
      </c>
      <c r="H776" s="232">
        <v>162.91</v>
      </c>
      <c r="I776" s="233"/>
      <c r="J776" s="234">
        <f>ROUND(I776*H776,2)</f>
        <v>0</v>
      </c>
      <c r="K776" s="235"/>
      <c r="L776" s="44"/>
      <c r="M776" s="236" t="s">
        <v>1</v>
      </c>
      <c r="N776" s="237" t="s">
        <v>45</v>
      </c>
      <c r="O776" s="91"/>
      <c r="P776" s="238">
        <f>O776*H776</f>
        <v>0</v>
      </c>
      <c r="Q776" s="238">
        <v>0.0045500000000000002</v>
      </c>
      <c r="R776" s="238">
        <f>Q776*H776</f>
        <v>0.74124049999999997</v>
      </c>
      <c r="S776" s="238">
        <v>0</v>
      </c>
      <c r="T776" s="239">
        <f>S776*H776</f>
        <v>0</v>
      </c>
      <c r="U776" s="38"/>
      <c r="V776" s="38"/>
      <c r="W776" s="38"/>
      <c r="X776" s="38"/>
      <c r="Y776" s="38"/>
      <c r="Z776" s="38"/>
      <c r="AA776" s="38"/>
      <c r="AB776" s="38"/>
      <c r="AC776" s="38"/>
      <c r="AD776" s="38"/>
      <c r="AE776" s="38"/>
      <c r="AR776" s="240" t="s">
        <v>405</v>
      </c>
      <c r="AT776" s="240" t="s">
        <v>199</v>
      </c>
      <c r="AU776" s="240" t="s">
        <v>89</v>
      </c>
      <c r="AY776" s="17" t="s">
        <v>196</v>
      </c>
      <c r="BE776" s="241">
        <f>IF(N776="základní",J776,0)</f>
        <v>0</v>
      </c>
      <c r="BF776" s="241">
        <f>IF(N776="snížená",J776,0)</f>
        <v>0</v>
      </c>
      <c r="BG776" s="241">
        <f>IF(N776="zákl. přenesená",J776,0)</f>
        <v>0</v>
      </c>
      <c r="BH776" s="241">
        <f>IF(N776="sníž. přenesená",J776,0)</f>
        <v>0</v>
      </c>
      <c r="BI776" s="241">
        <f>IF(N776="nulová",J776,0)</f>
        <v>0</v>
      </c>
      <c r="BJ776" s="17" t="s">
        <v>87</v>
      </c>
      <c r="BK776" s="241">
        <f>ROUND(I776*H776,2)</f>
        <v>0</v>
      </c>
      <c r="BL776" s="17" t="s">
        <v>405</v>
      </c>
      <c r="BM776" s="240" t="s">
        <v>1327</v>
      </c>
    </row>
    <row r="777" s="2" customFormat="1">
      <c r="A777" s="38"/>
      <c r="B777" s="39"/>
      <c r="C777" s="40"/>
      <c r="D777" s="242" t="s">
        <v>205</v>
      </c>
      <c r="E777" s="40"/>
      <c r="F777" s="243" t="s">
        <v>1328</v>
      </c>
      <c r="G777" s="40"/>
      <c r="H777" s="40"/>
      <c r="I777" s="244"/>
      <c r="J777" s="40"/>
      <c r="K777" s="40"/>
      <c r="L777" s="44"/>
      <c r="M777" s="245"/>
      <c r="N777" s="246"/>
      <c r="O777" s="91"/>
      <c r="P777" s="91"/>
      <c r="Q777" s="91"/>
      <c r="R777" s="91"/>
      <c r="S777" s="91"/>
      <c r="T777" s="92"/>
      <c r="U777" s="38"/>
      <c r="V777" s="38"/>
      <c r="W777" s="38"/>
      <c r="X777" s="38"/>
      <c r="Y777" s="38"/>
      <c r="Z777" s="38"/>
      <c r="AA777" s="38"/>
      <c r="AB777" s="38"/>
      <c r="AC777" s="38"/>
      <c r="AD777" s="38"/>
      <c r="AE777" s="38"/>
      <c r="AT777" s="17" t="s">
        <v>205</v>
      </c>
      <c r="AU777" s="17" t="s">
        <v>89</v>
      </c>
    </row>
    <row r="778" s="13" customFormat="1">
      <c r="A778" s="13"/>
      <c r="B778" s="252"/>
      <c r="C778" s="253"/>
      <c r="D778" s="242" t="s">
        <v>254</v>
      </c>
      <c r="E778" s="254" t="s">
        <v>1</v>
      </c>
      <c r="F778" s="255" t="s">
        <v>1329</v>
      </c>
      <c r="G778" s="253"/>
      <c r="H778" s="256">
        <v>162.91</v>
      </c>
      <c r="I778" s="257"/>
      <c r="J778" s="253"/>
      <c r="K778" s="253"/>
      <c r="L778" s="258"/>
      <c r="M778" s="259"/>
      <c r="N778" s="260"/>
      <c r="O778" s="260"/>
      <c r="P778" s="260"/>
      <c r="Q778" s="260"/>
      <c r="R778" s="260"/>
      <c r="S778" s="260"/>
      <c r="T778" s="261"/>
      <c r="U778" s="13"/>
      <c r="V778" s="13"/>
      <c r="W778" s="13"/>
      <c r="X778" s="13"/>
      <c r="Y778" s="13"/>
      <c r="Z778" s="13"/>
      <c r="AA778" s="13"/>
      <c r="AB778" s="13"/>
      <c r="AC778" s="13"/>
      <c r="AD778" s="13"/>
      <c r="AE778" s="13"/>
      <c r="AT778" s="262" t="s">
        <v>254</v>
      </c>
      <c r="AU778" s="262" t="s">
        <v>89</v>
      </c>
      <c r="AV778" s="13" t="s">
        <v>89</v>
      </c>
      <c r="AW778" s="13" t="s">
        <v>35</v>
      </c>
      <c r="AX778" s="13" t="s">
        <v>80</v>
      </c>
      <c r="AY778" s="262" t="s">
        <v>196</v>
      </c>
    </row>
    <row r="779" s="14" customFormat="1">
      <c r="A779" s="14"/>
      <c r="B779" s="263"/>
      <c r="C779" s="264"/>
      <c r="D779" s="242" t="s">
        <v>254</v>
      </c>
      <c r="E779" s="265" t="s">
        <v>1</v>
      </c>
      <c r="F779" s="266" t="s">
        <v>445</v>
      </c>
      <c r="G779" s="264"/>
      <c r="H779" s="267">
        <v>162.91</v>
      </c>
      <c r="I779" s="268"/>
      <c r="J779" s="264"/>
      <c r="K779" s="264"/>
      <c r="L779" s="269"/>
      <c r="M779" s="270"/>
      <c r="N779" s="271"/>
      <c r="O779" s="271"/>
      <c r="P779" s="271"/>
      <c r="Q779" s="271"/>
      <c r="R779" s="271"/>
      <c r="S779" s="271"/>
      <c r="T779" s="272"/>
      <c r="U779" s="14"/>
      <c r="V779" s="14"/>
      <c r="W779" s="14"/>
      <c r="X779" s="14"/>
      <c r="Y779" s="14"/>
      <c r="Z779" s="14"/>
      <c r="AA779" s="14"/>
      <c r="AB779" s="14"/>
      <c r="AC779" s="14"/>
      <c r="AD779" s="14"/>
      <c r="AE779" s="14"/>
      <c r="AT779" s="273" t="s">
        <v>254</v>
      </c>
      <c r="AU779" s="273" t="s">
        <v>89</v>
      </c>
      <c r="AV779" s="14" t="s">
        <v>100</v>
      </c>
      <c r="AW779" s="14" t="s">
        <v>35</v>
      </c>
      <c r="AX779" s="14" t="s">
        <v>80</v>
      </c>
      <c r="AY779" s="273" t="s">
        <v>196</v>
      </c>
    </row>
    <row r="780" s="15" customFormat="1">
      <c r="A780" s="15"/>
      <c r="B780" s="274"/>
      <c r="C780" s="275"/>
      <c r="D780" s="242" t="s">
        <v>254</v>
      </c>
      <c r="E780" s="276" t="s">
        <v>1</v>
      </c>
      <c r="F780" s="277" t="s">
        <v>267</v>
      </c>
      <c r="G780" s="275"/>
      <c r="H780" s="278">
        <v>162.91</v>
      </c>
      <c r="I780" s="279"/>
      <c r="J780" s="275"/>
      <c r="K780" s="275"/>
      <c r="L780" s="280"/>
      <c r="M780" s="281"/>
      <c r="N780" s="282"/>
      <c r="O780" s="282"/>
      <c r="P780" s="282"/>
      <c r="Q780" s="282"/>
      <c r="R780" s="282"/>
      <c r="S780" s="282"/>
      <c r="T780" s="283"/>
      <c r="U780" s="15"/>
      <c r="V780" s="15"/>
      <c r="W780" s="15"/>
      <c r="X780" s="15"/>
      <c r="Y780" s="15"/>
      <c r="Z780" s="15"/>
      <c r="AA780" s="15"/>
      <c r="AB780" s="15"/>
      <c r="AC780" s="15"/>
      <c r="AD780" s="15"/>
      <c r="AE780" s="15"/>
      <c r="AT780" s="284" t="s">
        <v>254</v>
      </c>
      <c r="AU780" s="284" t="s">
        <v>89</v>
      </c>
      <c r="AV780" s="15" t="s">
        <v>113</v>
      </c>
      <c r="AW780" s="15" t="s">
        <v>35</v>
      </c>
      <c r="AX780" s="15" t="s">
        <v>87</v>
      </c>
      <c r="AY780" s="284" t="s">
        <v>196</v>
      </c>
    </row>
    <row r="781" s="2" customFormat="1" ht="16.5" customHeight="1">
      <c r="A781" s="38"/>
      <c r="B781" s="39"/>
      <c r="C781" s="228" t="s">
        <v>1330</v>
      </c>
      <c r="D781" s="228" t="s">
        <v>199</v>
      </c>
      <c r="E781" s="229" t="s">
        <v>1331</v>
      </c>
      <c r="F781" s="230" t="s">
        <v>1332</v>
      </c>
      <c r="G781" s="231" t="s">
        <v>251</v>
      </c>
      <c r="H781" s="232">
        <v>95.209999999999994</v>
      </c>
      <c r="I781" s="233"/>
      <c r="J781" s="234">
        <f>ROUND(I781*H781,2)</f>
        <v>0</v>
      </c>
      <c r="K781" s="235"/>
      <c r="L781" s="44"/>
      <c r="M781" s="236" t="s">
        <v>1</v>
      </c>
      <c r="N781" s="237" t="s">
        <v>45</v>
      </c>
      <c r="O781" s="91"/>
      <c r="P781" s="238">
        <f>O781*H781</f>
        <v>0</v>
      </c>
      <c r="Q781" s="238">
        <v>0.00029999999999999997</v>
      </c>
      <c r="R781" s="238">
        <f>Q781*H781</f>
        <v>0.028562999999999995</v>
      </c>
      <c r="S781" s="238">
        <v>0</v>
      </c>
      <c r="T781" s="239">
        <f>S781*H781</f>
        <v>0</v>
      </c>
      <c r="U781" s="38"/>
      <c r="V781" s="38"/>
      <c r="W781" s="38"/>
      <c r="X781" s="38"/>
      <c r="Y781" s="38"/>
      <c r="Z781" s="38"/>
      <c r="AA781" s="38"/>
      <c r="AB781" s="38"/>
      <c r="AC781" s="38"/>
      <c r="AD781" s="38"/>
      <c r="AE781" s="38"/>
      <c r="AR781" s="240" t="s">
        <v>405</v>
      </c>
      <c r="AT781" s="240" t="s">
        <v>199</v>
      </c>
      <c r="AU781" s="240" t="s">
        <v>89</v>
      </c>
      <c r="AY781" s="17" t="s">
        <v>196</v>
      </c>
      <c r="BE781" s="241">
        <f>IF(N781="základní",J781,0)</f>
        <v>0</v>
      </c>
      <c r="BF781" s="241">
        <f>IF(N781="snížená",J781,0)</f>
        <v>0</v>
      </c>
      <c r="BG781" s="241">
        <f>IF(N781="zákl. přenesená",J781,0)</f>
        <v>0</v>
      </c>
      <c r="BH781" s="241">
        <f>IF(N781="sníž. přenesená",J781,0)</f>
        <v>0</v>
      </c>
      <c r="BI781" s="241">
        <f>IF(N781="nulová",J781,0)</f>
        <v>0</v>
      </c>
      <c r="BJ781" s="17" t="s">
        <v>87</v>
      </c>
      <c r="BK781" s="241">
        <f>ROUND(I781*H781,2)</f>
        <v>0</v>
      </c>
      <c r="BL781" s="17" t="s">
        <v>405</v>
      </c>
      <c r="BM781" s="240" t="s">
        <v>1333</v>
      </c>
    </row>
    <row r="782" s="2" customFormat="1">
      <c r="A782" s="38"/>
      <c r="B782" s="39"/>
      <c r="C782" s="40"/>
      <c r="D782" s="242" t="s">
        <v>205</v>
      </c>
      <c r="E782" s="40"/>
      <c r="F782" s="243" t="s">
        <v>1334</v>
      </c>
      <c r="G782" s="40"/>
      <c r="H782" s="40"/>
      <c r="I782" s="244"/>
      <c r="J782" s="40"/>
      <c r="K782" s="40"/>
      <c r="L782" s="44"/>
      <c r="M782" s="245"/>
      <c r="N782" s="246"/>
      <c r="O782" s="91"/>
      <c r="P782" s="91"/>
      <c r="Q782" s="91"/>
      <c r="R782" s="91"/>
      <c r="S782" s="91"/>
      <c r="T782" s="92"/>
      <c r="U782" s="38"/>
      <c r="V782" s="38"/>
      <c r="W782" s="38"/>
      <c r="X782" s="38"/>
      <c r="Y782" s="38"/>
      <c r="Z782" s="38"/>
      <c r="AA782" s="38"/>
      <c r="AB782" s="38"/>
      <c r="AC782" s="38"/>
      <c r="AD782" s="38"/>
      <c r="AE782" s="38"/>
      <c r="AT782" s="17" t="s">
        <v>205</v>
      </c>
      <c r="AU782" s="17" t="s">
        <v>89</v>
      </c>
    </row>
    <row r="783" s="13" customFormat="1">
      <c r="A783" s="13"/>
      <c r="B783" s="252"/>
      <c r="C783" s="253"/>
      <c r="D783" s="242" t="s">
        <v>254</v>
      </c>
      <c r="E783" s="254" t="s">
        <v>1</v>
      </c>
      <c r="F783" s="255" t="s">
        <v>1335</v>
      </c>
      <c r="G783" s="253"/>
      <c r="H783" s="256">
        <v>95.209999999999994</v>
      </c>
      <c r="I783" s="257"/>
      <c r="J783" s="253"/>
      <c r="K783" s="253"/>
      <c r="L783" s="258"/>
      <c r="M783" s="259"/>
      <c r="N783" s="260"/>
      <c r="O783" s="260"/>
      <c r="P783" s="260"/>
      <c r="Q783" s="260"/>
      <c r="R783" s="260"/>
      <c r="S783" s="260"/>
      <c r="T783" s="261"/>
      <c r="U783" s="13"/>
      <c r="V783" s="13"/>
      <c r="W783" s="13"/>
      <c r="X783" s="13"/>
      <c r="Y783" s="13"/>
      <c r="Z783" s="13"/>
      <c r="AA783" s="13"/>
      <c r="AB783" s="13"/>
      <c r="AC783" s="13"/>
      <c r="AD783" s="13"/>
      <c r="AE783" s="13"/>
      <c r="AT783" s="262" t="s">
        <v>254</v>
      </c>
      <c r="AU783" s="262" t="s">
        <v>89</v>
      </c>
      <c r="AV783" s="13" t="s">
        <v>89</v>
      </c>
      <c r="AW783" s="13" t="s">
        <v>35</v>
      </c>
      <c r="AX783" s="13" t="s">
        <v>80</v>
      </c>
      <c r="AY783" s="262" t="s">
        <v>196</v>
      </c>
    </row>
    <row r="784" s="14" customFormat="1">
      <c r="A784" s="14"/>
      <c r="B784" s="263"/>
      <c r="C784" s="264"/>
      <c r="D784" s="242" t="s">
        <v>254</v>
      </c>
      <c r="E784" s="265" t="s">
        <v>1</v>
      </c>
      <c r="F784" s="266" t="s">
        <v>1336</v>
      </c>
      <c r="G784" s="264"/>
      <c r="H784" s="267">
        <v>95.209999999999994</v>
      </c>
      <c r="I784" s="268"/>
      <c r="J784" s="264"/>
      <c r="K784" s="264"/>
      <c r="L784" s="269"/>
      <c r="M784" s="270"/>
      <c r="N784" s="271"/>
      <c r="O784" s="271"/>
      <c r="P784" s="271"/>
      <c r="Q784" s="271"/>
      <c r="R784" s="271"/>
      <c r="S784" s="271"/>
      <c r="T784" s="272"/>
      <c r="U784" s="14"/>
      <c r="V784" s="14"/>
      <c r="W784" s="14"/>
      <c r="X784" s="14"/>
      <c r="Y784" s="14"/>
      <c r="Z784" s="14"/>
      <c r="AA784" s="14"/>
      <c r="AB784" s="14"/>
      <c r="AC784" s="14"/>
      <c r="AD784" s="14"/>
      <c r="AE784" s="14"/>
      <c r="AT784" s="273" t="s">
        <v>254</v>
      </c>
      <c r="AU784" s="273" t="s">
        <v>89</v>
      </c>
      <c r="AV784" s="14" t="s">
        <v>100</v>
      </c>
      <c r="AW784" s="14" t="s">
        <v>35</v>
      </c>
      <c r="AX784" s="14" t="s">
        <v>80</v>
      </c>
      <c r="AY784" s="273" t="s">
        <v>196</v>
      </c>
    </row>
    <row r="785" s="15" customFormat="1">
      <c r="A785" s="15"/>
      <c r="B785" s="274"/>
      <c r="C785" s="275"/>
      <c r="D785" s="242" t="s">
        <v>254</v>
      </c>
      <c r="E785" s="276" t="s">
        <v>1</v>
      </c>
      <c r="F785" s="277" t="s">
        <v>267</v>
      </c>
      <c r="G785" s="275"/>
      <c r="H785" s="278">
        <v>95.209999999999994</v>
      </c>
      <c r="I785" s="279"/>
      <c r="J785" s="275"/>
      <c r="K785" s="275"/>
      <c r="L785" s="280"/>
      <c r="M785" s="281"/>
      <c r="N785" s="282"/>
      <c r="O785" s="282"/>
      <c r="P785" s="282"/>
      <c r="Q785" s="282"/>
      <c r="R785" s="282"/>
      <c r="S785" s="282"/>
      <c r="T785" s="283"/>
      <c r="U785" s="15"/>
      <c r="V785" s="15"/>
      <c r="W785" s="15"/>
      <c r="X785" s="15"/>
      <c r="Y785" s="15"/>
      <c r="Z785" s="15"/>
      <c r="AA785" s="15"/>
      <c r="AB785" s="15"/>
      <c r="AC785" s="15"/>
      <c r="AD785" s="15"/>
      <c r="AE785" s="15"/>
      <c r="AT785" s="284" t="s">
        <v>254</v>
      </c>
      <c r="AU785" s="284" t="s">
        <v>89</v>
      </c>
      <c r="AV785" s="15" t="s">
        <v>113</v>
      </c>
      <c r="AW785" s="15" t="s">
        <v>35</v>
      </c>
      <c r="AX785" s="15" t="s">
        <v>87</v>
      </c>
      <c r="AY785" s="284" t="s">
        <v>196</v>
      </c>
    </row>
    <row r="786" s="2" customFormat="1" ht="21.75" customHeight="1">
      <c r="A786" s="38"/>
      <c r="B786" s="39"/>
      <c r="C786" s="288" t="s">
        <v>1337</v>
      </c>
      <c r="D786" s="288" t="s">
        <v>646</v>
      </c>
      <c r="E786" s="289" t="s">
        <v>1338</v>
      </c>
      <c r="F786" s="290" t="s">
        <v>1339</v>
      </c>
      <c r="G786" s="291" t="s">
        <v>251</v>
      </c>
      <c r="H786" s="292">
        <v>104.731</v>
      </c>
      <c r="I786" s="293"/>
      <c r="J786" s="294">
        <f>ROUND(I786*H786,2)</f>
        <v>0</v>
      </c>
      <c r="K786" s="295"/>
      <c r="L786" s="296"/>
      <c r="M786" s="297" t="s">
        <v>1</v>
      </c>
      <c r="N786" s="298" t="s">
        <v>45</v>
      </c>
      <c r="O786" s="91"/>
      <c r="P786" s="238">
        <f>O786*H786</f>
        <v>0</v>
      </c>
      <c r="Q786" s="238">
        <v>0.0028700000000000002</v>
      </c>
      <c r="R786" s="238">
        <f>Q786*H786</f>
        <v>0.30057797000000003</v>
      </c>
      <c r="S786" s="238">
        <v>0</v>
      </c>
      <c r="T786" s="239">
        <f>S786*H786</f>
        <v>0</v>
      </c>
      <c r="U786" s="38"/>
      <c r="V786" s="38"/>
      <c r="W786" s="38"/>
      <c r="X786" s="38"/>
      <c r="Y786" s="38"/>
      <c r="Z786" s="38"/>
      <c r="AA786" s="38"/>
      <c r="AB786" s="38"/>
      <c r="AC786" s="38"/>
      <c r="AD786" s="38"/>
      <c r="AE786" s="38"/>
      <c r="AR786" s="240" t="s">
        <v>518</v>
      </c>
      <c r="AT786" s="240" t="s">
        <v>646</v>
      </c>
      <c r="AU786" s="240" t="s">
        <v>89</v>
      </c>
      <c r="AY786" s="17" t="s">
        <v>196</v>
      </c>
      <c r="BE786" s="241">
        <f>IF(N786="základní",J786,0)</f>
        <v>0</v>
      </c>
      <c r="BF786" s="241">
        <f>IF(N786="snížená",J786,0)</f>
        <v>0</v>
      </c>
      <c r="BG786" s="241">
        <f>IF(N786="zákl. přenesená",J786,0)</f>
        <v>0</v>
      </c>
      <c r="BH786" s="241">
        <f>IF(N786="sníž. přenesená",J786,0)</f>
        <v>0</v>
      </c>
      <c r="BI786" s="241">
        <f>IF(N786="nulová",J786,0)</f>
        <v>0</v>
      </c>
      <c r="BJ786" s="17" t="s">
        <v>87</v>
      </c>
      <c r="BK786" s="241">
        <f>ROUND(I786*H786,2)</f>
        <v>0</v>
      </c>
      <c r="BL786" s="17" t="s">
        <v>405</v>
      </c>
      <c r="BM786" s="240" t="s">
        <v>1340</v>
      </c>
    </row>
    <row r="787" s="2" customFormat="1">
      <c r="A787" s="38"/>
      <c r="B787" s="39"/>
      <c r="C787" s="40"/>
      <c r="D787" s="242" t="s">
        <v>205</v>
      </c>
      <c r="E787" s="40"/>
      <c r="F787" s="243" t="s">
        <v>1341</v>
      </c>
      <c r="G787" s="40"/>
      <c r="H787" s="40"/>
      <c r="I787" s="244"/>
      <c r="J787" s="40"/>
      <c r="K787" s="40"/>
      <c r="L787" s="44"/>
      <c r="M787" s="245"/>
      <c r="N787" s="246"/>
      <c r="O787" s="91"/>
      <c r="P787" s="91"/>
      <c r="Q787" s="91"/>
      <c r="R787" s="91"/>
      <c r="S787" s="91"/>
      <c r="T787" s="92"/>
      <c r="U787" s="38"/>
      <c r="V787" s="38"/>
      <c r="W787" s="38"/>
      <c r="X787" s="38"/>
      <c r="Y787" s="38"/>
      <c r="Z787" s="38"/>
      <c r="AA787" s="38"/>
      <c r="AB787" s="38"/>
      <c r="AC787" s="38"/>
      <c r="AD787" s="38"/>
      <c r="AE787" s="38"/>
      <c r="AT787" s="17" t="s">
        <v>205</v>
      </c>
      <c r="AU787" s="17" t="s">
        <v>89</v>
      </c>
    </row>
    <row r="788" s="13" customFormat="1">
      <c r="A788" s="13"/>
      <c r="B788" s="252"/>
      <c r="C788" s="253"/>
      <c r="D788" s="242" t="s">
        <v>254</v>
      </c>
      <c r="E788" s="254" t="s">
        <v>1</v>
      </c>
      <c r="F788" s="255" t="s">
        <v>1335</v>
      </c>
      <c r="G788" s="253"/>
      <c r="H788" s="256">
        <v>95.209999999999994</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254</v>
      </c>
      <c r="AU788" s="262" t="s">
        <v>89</v>
      </c>
      <c r="AV788" s="13" t="s">
        <v>89</v>
      </c>
      <c r="AW788" s="13" t="s">
        <v>35</v>
      </c>
      <c r="AX788" s="13" t="s">
        <v>80</v>
      </c>
      <c r="AY788" s="262" t="s">
        <v>196</v>
      </c>
    </row>
    <row r="789" s="14" customFormat="1">
      <c r="A789" s="14"/>
      <c r="B789" s="263"/>
      <c r="C789" s="264"/>
      <c r="D789" s="242" t="s">
        <v>254</v>
      </c>
      <c r="E789" s="265" t="s">
        <v>1</v>
      </c>
      <c r="F789" s="266" t="s">
        <v>1342</v>
      </c>
      <c r="G789" s="264"/>
      <c r="H789" s="267">
        <v>95.209999999999994</v>
      </c>
      <c r="I789" s="268"/>
      <c r="J789" s="264"/>
      <c r="K789" s="264"/>
      <c r="L789" s="269"/>
      <c r="M789" s="270"/>
      <c r="N789" s="271"/>
      <c r="O789" s="271"/>
      <c r="P789" s="271"/>
      <c r="Q789" s="271"/>
      <c r="R789" s="271"/>
      <c r="S789" s="271"/>
      <c r="T789" s="272"/>
      <c r="U789" s="14"/>
      <c r="V789" s="14"/>
      <c r="W789" s="14"/>
      <c r="X789" s="14"/>
      <c r="Y789" s="14"/>
      <c r="Z789" s="14"/>
      <c r="AA789" s="14"/>
      <c r="AB789" s="14"/>
      <c r="AC789" s="14"/>
      <c r="AD789" s="14"/>
      <c r="AE789" s="14"/>
      <c r="AT789" s="273" t="s">
        <v>254</v>
      </c>
      <c r="AU789" s="273" t="s">
        <v>89</v>
      </c>
      <c r="AV789" s="14" t="s">
        <v>100</v>
      </c>
      <c r="AW789" s="14" t="s">
        <v>35</v>
      </c>
      <c r="AX789" s="14" t="s">
        <v>87</v>
      </c>
      <c r="AY789" s="273" t="s">
        <v>196</v>
      </c>
    </row>
    <row r="790" s="13" customFormat="1">
      <c r="A790" s="13"/>
      <c r="B790" s="252"/>
      <c r="C790" s="253"/>
      <c r="D790" s="242" t="s">
        <v>254</v>
      </c>
      <c r="E790" s="253"/>
      <c r="F790" s="255" t="s">
        <v>1343</v>
      </c>
      <c r="G790" s="253"/>
      <c r="H790" s="256">
        <v>104.731</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254</v>
      </c>
      <c r="AU790" s="262" t="s">
        <v>89</v>
      </c>
      <c r="AV790" s="13" t="s">
        <v>89</v>
      </c>
      <c r="AW790" s="13" t="s">
        <v>4</v>
      </c>
      <c r="AX790" s="13" t="s">
        <v>87</v>
      </c>
      <c r="AY790" s="262" t="s">
        <v>196</v>
      </c>
    </row>
    <row r="791" s="2" customFormat="1" ht="21.75" customHeight="1">
      <c r="A791" s="38"/>
      <c r="B791" s="39"/>
      <c r="C791" s="228" t="s">
        <v>1344</v>
      </c>
      <c r="D791" s="228" t="s">
        <v>199</v>
      </c>
      <c r="E791" s="229" t="s">
        <v>1345</v>
      </c>
      <c r="F791" s="230" t="s">
        <v>1346</v>
      </c>
      <c r="G791" s="231" t="s">
        <v>251</v>
      </c>
      <c r="H791" s="232">
        <v>67.700000000000003</v>
      </c>
      <c r="I791" s="233"/>
      <c r="J791" s="234">
        <f>ROUND(I791*H791,2)</f>
        <v>0</v>
      </c>
      <c r="K791" s="235"/>
      <c r="L791" s="44"/>
      <c r="M791" s="236" t="s">
        <v>1</v>
      </c>
      <c r="N791" s="237" t="s">
        <v>45</v>
      </c>
      <c r="O791" s="91"/>
      <c r="P791" s="238">
        <f>O791*H791</f>
        <v>0</v>
      </c>
      <c r="Q791" s="238">
        <v>0.00040000000000000002</v>
      </c>
      <c r="R791" s="238">
        <f>Q791*H791</f>
        <v>0.027080000000000003</v>
      </c>
      <c r="S791" s="238">
        <v>0</v>
      </c>
      <c r="T791" s="239">
        <f>S791*H791</f>
        <v>0</v>
      </c>
      <c r="U791" s="38"/>
      <c r="V791" s="38"/>
      <c r="W791" s="38"/>
      <c r="X791" s="38"/>
      <c r="Y791" s="38"/>
      <c r="Z791" s="38"/>
      <c r="AA791" s="38"/>
      <c r="AB791" s="38"/>
      <c r="AC791" s="38"/>
      <c r="AD791" s="38"/>
      <c r="AE791" s="38"/>
      <c r="AR791" s="240" t="s">
        <v>405</v>
      </c>
      <c r="AT791" s="240" t="s">
        <v>199</v>
      </c>
      <c r="AU791" s="240" t="s">
        <v>89</v>
      </c>
      <c r="AY791" s="17" t="s">
        <v>196</v>
      </c>
      <c r="BE791" s="241">
        <f>IF(N791="základní",J791,0)</f>
        <v>0</v>
      </c>
      <c r="BF791" s="241">
        <f>IF(N791="snížená",J791,0)</f>
        <v>0</v>
      </c>
      <c r="BG791" s="241">
        <f>IF(N791="zákl. přenesená",J791,0)</f>
        <v>0</v>
      </c>
      <c r="BH791" s="241">
        <f>IF(N791="sníž. přenesená",J791,0)</f>
        <v>0</v>
      </c>
      <c r="BI791" s="241">
        <f>IF(N791="nulová",J791,0)</f>
        <v>0</v>
      </c>
      <c r="BJ791" s="17" t="s">
        <v>87</v>
      </c>
      <c r="BK791" s="241">
        <f>ROUND(I791*H791,2)</f>
        <v>0</v>
      </c>
      <c r="BL791" s="17" t="s">
        <v>405</v>
      </c>
      <c r="BM791" s="240" t="s">
        <v>1347</v>
      </c>
    </row>
    <row r="792" s="2" customFormat="1">
      <c r="A792" s="38"/>
      <c r="B792" s="39"/>
      <c r="C792" s="40"/>
      <c r="D792" s="242" t="s">
        <v>205</v>
      </c>
      <c r="E792" s="40"/>
      <c r="F792" s="243" t="s">
        <v>1348</v>
      </c>
      <c r="G792" s="40"/>
      <c r="H792" s="40"/>
      <c r="I792" s="244"/>
      <c r="J792" s="40"/>
      <c r="K792" s="40"/>
      <c r="L792" s="44"/>
      <c r="M792" s="245"/>
      <c r="N792" s="246"/>
      <c r="O792" s="91"/>
      <c r="P792" s="91"/>
      <c r="Q792" s="91"/>
      <c r="R792" s="91"/>
      <c r="S792" s="91"/>
      <c r="T792" s="92"/>
      <c r="U792" s="38"/>
      <c r="V792" s="38"/>
      <c r="W792" s="38"/>
      <c r="X792" s="38"/>
      <c r="Y792" s="38"/>
      <c r="Z792" s="38"/>
      <c r="AA792" s="38"/>
      <c r="AB792" s="38"/>
      <c r="AC792" s="38"/>
      <c r="AD792" s="38"/>
      <c r="AE792" s="38"/>
      <c r="AT792" s="17" t="s">
        <v>205</v>
      </c>
      <c r="AU792" s="17" t="s">
        <v>89</v>
      </c>
    </row>
    <row r="793" s="13" customFormat="1">
      <c r="A793" s="13"/>
      <c r="B793" s="252"/>
      <c r="C793" s="253"/>
      <c r="D793" s="242" t="s">
        <v>254</v>
      </c>
      <c r="E793" s="254" t="s">
        <v>1</v>
      </c>
      <c r="F793" s="255" t="s">
        <v>1349</v>
      </c>
      <c r="G793" s="253"/>
      <c r="H793" s="256">
        <v>67.700000000000003</v>
      </c>
      <c r="I793" s="257"/>
      <c r="J793" s="253"/>
      <c r="K793" s="253"/>
      <c r="L793" s="258"/>
      <c r="M793" s="259"/>
      <c r="N793" s="260"/>
      <c r="O793" s="260"/>
      <c r="P793" s="260"/>
      <c r="Q793" s="260"/>
      <c r="R793" s="260"/>
      <c r="S793" s="260"/>
      <c r="T793" s="261"/>
      <c r="U793" s="13"/>
      <c r="V793" s="13"/>
      <c r="W793" s="13"/>
      <c r="X793" s="13"/>
      <c r="Y793" s="13"/>
      <c r="Z793" s="13"/>
      <c r="AA793" s="13"/>
      <c r="AB793" s="13"/>
      <c r="AC793" s="13"/>
      <c r="AD793" s="13"/>
      <c r="AE793" s="13"/>
      <c r="AT793" s="262" t="s">
        <v>254</v>
      </c>
      <c r="AU793" s="262" t="s">
        <v>89</v>
      </c>
      <c r="AV793" s="13" t="s">
        <v>89</v>
      </c>
      <c r="AW793" s="13" t="s">
        <v>35</v>
      </c>
      <c r="AX793" s="13" t="s">
        <v>80</v>
      </c>
      <c r="AY793" s="262" t="s">
        <v>196</v>
      </c>
    </row>
    <row r="794" s="14" customFormat="1">
      <c r="A794" s="14"/>
      <c r="B794" s="263"/>
      <c r="C794" s="264"/>
      <c r="D794" s="242" t="s">
        <v>254</v>
      </c>
      <c r="E794" s="265" t="s">
        <v>1</v>
      </c>
      <c r="F794" s="266" t="s">
        <v>445</v>
      </c>
      <c r="G794" s="264"/>
      <c r="H794" s="267">
        <v>67.700000000000003</v>
      </c>
      <c r="I794" s="268"/>
      <c r="J794" s="264"/>
      <c r="K794" s="264"/>
      <c r="L794" s="269"/>
      <c r="M794" s="270"/>
      <c r="N794" s="271"/>
      <c r="O794" s="271"/>
      <c r="P794" s="271"/>
      <c r="Q794" s="271"/>
      <c r="R794" s="271"/>
      <c r="S794" s="271"/>
      <c r="T794" s="272"/>
      <c r="U794" s="14"/>
      <c r="V794" s="14"/>
      <c r="W794" s="14"/>
      <c r="X794" s="14"/>
      <c r="Y794" s="14"/>
      <c r="Z794" s="14"/>
      <c r="AA794" s="14"/>
      <c r="AB794" s="14"/>
      <c r="AC794" s="14"/>
      <c r="AD794" s="14"/>
      <c r="AE794" s="14"/>
      <c r="AT794" s="273" t="s">
        <v>254</v>
      </c>
      <c r="AU794" s="273" t="s">
        <v>89</v>
      </c>
      <c r="AV794" s="14" t="s">
        <v>100</v>
      </c>
      <c r="AW794" s="14" t="s">
        <v>35</v>
      </c>
      <c r="AX794" s="14" t="s">
        <v>80</v>
      </c>
      <c r="AY794" s="273" t="s">
        <v>196</v>
      </c>
    </row>
    <row r="795" s="15" customFormat="1">
      <c r="A795" s="15"/>
      <c r="B795" s="274"/>
      <c r="C795" s="275"/>
      <c r="D795" s="242" t="s">
        <v>254</v>
      </c>
      <c r="E795" s="276" t="s">
        <v>1</v>
      </c>
      <c r="F795" s="277" t="s">
        <v>267</v>
      </c>
      <c r="G795" s="275"/>
      <c r="H795" s="278">
        <v>67.700000000000003</v>
      </c>
      <c r="I795" s="279"/>
      <c r="J795" s="275"/>
      <c r="K795" s="275"/>
      <c r="L795" s="280"/>
      <c r="M795" s="281"/>
      <c r="N795" s="282"/>
      <c r="O795" s="282"/>
      <c r="P795" s="282"/>
      <c r="Q795" s="282"/>
      <c r="R795" s="282"/>
      <c r="S795" s="282"/>
      <c r="T795" s="283"/>
      <c r="U795" s="15"/>
      <c r="V795" s="15"/>
      <c r="W795" s="15"/>
      <c r="X795" s="15"/>
      <c r="Y795" s="15"/>
      <c r="Z795" s="15"/>
      <c r="AA795" s="15"/>
      <c r="AB795" s="15"/>
      <c r="AC795" s="15"/>
      <c r="AD795" s="15"/>
      <c r="AE795" s="15"/>
      <c r="AT795" s="284" t="s">
        <v>254</v>
      </c>
      <c r="AU795" s="284" t="s">
        <v>89</v>
      </c>
      <c r="AV795" s="15" t="s">
        <v>113</v>
      </c>
      <c r="AW795" s="15" t="s">
        <v>35</v>
      </c>
      <c r="AX795" s="15" t="s">
        <v>87</v>
      </c>
      <c r="AY795" s="284" t="s">
        <v>196</v>
      </c>
    </row>
    <row r="796" s="2" customFormat="1" ht="16.5" customHeight="1">
      <c r="A796" s="38"/>
      <c r="B796" s="39"/>
      <c r="C796" s="288" t="s">
        <v>1350</v>
      </c>
      <c r="D796" s="288" t="s">
        <v>646</v>
      </c>
      <c r="E796" s="289" t="s">
        <v>1351</v>
      </c>
      <c r="F796" s="290" t="s">
        <v>1352</v>
      </c>
      <c r="G796" s="291" t="s">
        <v>251</v>
      </c>
      <c r="H796" s="292">
        <v>74.469999999999999</v>
      </c>
      <c r="I796" s="293"/>
      <c r="J796" s="294">
        <f>ROUND(I796*H796,2)</f>
        <v>0</v>
      </c>
      <c r="K796" s="295"/>
      <c r="L796" s="296"/>
      <c r="M796" s="297" t="s">
        <v>1</v>
      </c>
      <c r="N796" s="298" t="s">
        <v>45</v>
      </c>
      <c r="O796" s="91"/>
      <c r="P796" s="238">
        <f>O796*H796</f>
        <v>0</v>
      </c>
      <c r="Q796" s="238">
        <v>0</v>
      </c>
      <c r="R796" s="238">
        <f>Q796*H796</f>
        <v>0</v>
      </c>
      <c r="S796" s="238">
        <v>0</v>
      </c>
      <c r="T796" s="239">
        <f>S796*H796</f>
        <v>0</v>
      </c>
      <c r="U796" s="38"/>
      <c r="V796" s="38"/>
      <c r="W796" s="38"/>
      <c r="X796" s="38"/>
      <c r="Y796" s="38"/>
      <c r="Z796" s="38"/>
      <c r="AA796" s="38"/>
      <c r="AB796" s="38"/>
      <c r="AC796" s="38"/>
      <c r="AD796" s="38"/>
      <c r="AE796" s="38"/>
      <c r="AR796" s="240" t="s">
        <v>518</v>
      </c>
      <c r="AT796" s="240" t="s">
        <v>646</v>
      </c>
      <c r="AU796" s="240" t="s">
        <v>89</v>
      </c>
      <c r="AY796" s="17" t="s">
        <v>196</v>
      </c>
      <c r="BE796" s="241">
        <f>IF(N796="základní",J796,0)</f>
        <v>0</v>
      </c>
      <c r="BF796" s="241">
        <f>IF(N796="snížená",J796,0)</f>
        <v>0</v>
      </c>
      <c r="BG796" s="241">
        <f>IF(N796="zákl. přenesená",J796,0)</f>
        <v>0</v>
      </c>
      <c r="BH796" s="241">
        <f>IF(N796="sníž. přenesená",J796,0)</f>
        <v>0</v>
      </c>
      <c r="BI796" s="241">
        <f>IF(N796="nulová",J796,0)</f>
        <v>0</v>
      </c>
      <c r="BJ796" s="17" t="s">
        <v>87</v>
      </c>
      <c r="BK796" s="241">
        <f>ROUND(I796*H796,2)</f>
        <v>0</v>
      </c>
      <c r="BL796" s="17" t="s">
        <v>405</v>
      </c>
      <c r="BM796" s="240" t="s">
        <v>1353</v>
      </c>
    </row>
    <row r="797" s="2" customFormat="1">
      <c r="A797" s="38"/>
      <c r="B797" s="39"/>
      <c r="C797" s="40"/>
      <c r="D797" s="242" t="s">
        <v>205</v>
      </c>
      <c r="E797" s="40"/>
      <c r="F797" s="243" t="s">
        <v>1354</v>
      </c>
      <c r="G797" s="40"/>
      <c r="H797" s="40"/>
      <c r="I797" s="244"/>
      <c r="J797" s="40"/>
      <c r="K797" s="40"/>
      <c r="L797" s="44"/>
      <c r="M797" s="245"/>
      <c r="N797" s="246"/>
      <c r="O797" s="91"/>
      <c r="P797" s="91"/>
      <c r="Q797" s="91"/>
      <c r="R797" s="91"/>
      <c r="S797" s="91"/>
      <c r="T797" s="92"/>
      <c r="U797" s="38"/>
      <c r="V797" s="38"/>
      <c r="W797" s="38"/>
      <c r="X797" s="38"/>
      <c r="Y797" s="38"/>
      <c r="Z797" s="38"/>
      <c r="AA797" s="38"/>
      <c r="AB797" s="38"/>
      <c r="AC797" s="38"/>
      <c r="AD797" s="38"/>
      <c r="AE797" s="38"/>
      <c r="AT797" s="17" t="s">
        <v>205</v>
      </c>
      <c r="AU797" s="17" t="s">
        <v>89</v>
      </c>
    </row>
    <row r="798" s="13" customFormat="1">
      <c r="A798" s="13"/>
      <c r="B798" s="252"/>
      <c r="C798" s="253"/>
      <c r="D798" s="242" t="s">
        <v>254</v>
      </c>
      <c r="E798" s="254" t="s">
        <v>1</v>
      </c>
      <c r="F798" s="255" t="s">
        <v>1355</v>
      </c>
      <c r="G798" s="253"/>
      <c r="H798" s="256">
        <v>67.700000000000003</v>
      </c>
      <c r="I798" s="257"/>
      <c r="J798" s="253"/>
      <c r="K798" s="253"/>
      <c r="L798" s="258"/>
      <c r="M798" s="259"/>
      <c r="N798" s="260"/>
      <c r="O798" s="260"/>
      <c r="P798" s="260"/>
      <c r="Q798" s="260"/>
      <c r="R798" s="260"/>
      <c r="S798" s="260"/>
      <c r="T798" s="261"/>
      <c r="U798" s="13"/>
      <c r="V798" s="13"/>
      <c r="W798" s="13"/>
      <c r="X798" s="13"/>
      <c r="Y798" s="13"/>
      <c r="Z798" s="13"/>
      <c r="AA798" s="13"/>
      <c r="AB798" s="13"/>
      <c r="AC798" s="13"/>
      <c r="AD798" s="13"/>
      <c r="AE798" s="13"/>
      <c r="AT798" s="262" t="s">
        <v>254</v>
      </c>
      <c r="AU798" s="262" t="s">
        <v>89</v>
      </c>
      <c r="AV798" s="13" t="s">
        <v>89</v>
      </c>
      <c r="AW798" s="13" t="s">
        <v>35</v>
      </c>
      <c r="AX798" s="13" t="s">
        <v>80</v>
      </c>
      <c r="AY798" s="262" t="s">
        <v>196</v>
      </c>
    </row>
    <row r="799" s="14" customFormat="1">
      <c r="A799" s="14"/>
      <c r="B799" s="263"/>
      <c r="C799" s="264"/>
      <c r="D799" s="242" t="s">
        <v>254</v>
      </c>
      <c r="E799" s="265" t="s">
        <v>1</v>
      </c>
      <c r="F799" s="266" t="s">
        <v>445</v>
      </c>
      <c r="G799" s="264"/>
      <c r="H799" s="267">
        <v>67.700000000000003</v>
      </c>
      <c r="I799" s="268"/>
      <c r="J799" s="264"/>
      <c r="K799" s="264"/>
      <c r="L799" s="269"/>
      <c r="M799" s="270"/>
      <c r="N799" s="271"/>
      <c r="O799" s="271"/>
      <c r="P799" s="271"/>
      <c r="Q799" s="271"/>
      <c r="R799" s="271"/>
      <c r="S799" s="271"/>
      <c r="T799" s="272"/>
      <c r="U799" s="14"/>
      <c r="V799" s="14"/>
      <c r="W799" s="14"/>
      <c r="X799" s="14"/>
      <c r="Y799" s="14"/>
      <c r="Z799" s="14"/>
      <c r="AA799" s="14"/>
      <c r="AB799" s="14"/>
      <c r="AC799" s="14"/>
      <c r="AD799" s="14"/>
      <c r="AE799" s="14"/>
      <c r="AT799" s="273" t="s">
        <v>254</v>
      </c>
      <c r="AU799" s="273" t="s">
        <v>89</v>
      </c>
      <c r="AV799" s="14" t="s">
        <v>100</v>
      </c>
      <c r="AW799" s="14" t="s">
        <v>35</v>
      </c>
      <c r="AX799" s="14" t="s">
        <v>87</v>
      </c>
      <c r="AY799" s="273" t="s">
        <v>196</v>
      </c>
    </row>
    <row r="800" s="13" customFormat="1">
      <c r="A800" s="13"/>
      <c r="B800" s="252"/>
      <c r="C800" s="253"/>
      <c r="D800" s="242" t="s">
        <v>254</v>
      </c>
      <c r="E800" s="253"/>
      <c r="F800" s="255" t="s">
        <v>1356</v>
      </c>
      <c r="G800" s="253"/>
      <c r="H800" s="256">
        <v>74.469999999999999</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254</v>
      </c>
      <c r="AU800" s="262" t="s">
        <v>89</v>
      </c>
      <c r="AV800" s="13" t="s">
        <v>89</v>
      </c>
      <c r="AW800" s="13" t="s">
        <v>4</v>
      </c>
      <c r="AX800" s="13" t="s">
        <v>87</v>
      </c>
      <c r="AY800" s="262" t="s">
        <v>196</v>
      </c>
    </row>
    <row r="801" s="2" customFormat="1" ht="16.5" customHeight="1">
      <c r="A801" s="38"/>
      <c r="B801" s="39"/>
      <c r="C801" s="228" t="s">
        <v>1357</v>
      </c>
      <c r="D801" s="228" t="s">
        <v>199</v>
      </c>
      <c r="E801" s="229" t="s">
        <v>1358</v>
      </c>
      <c r="F801" s="230" t="s">
        <v>1359</v>
      </c>
      <c r="G801" s="231" t="s">
        <v>326</v>
      </c>
      <c r="H801" s="232">
        <v>71.099999999999994</v>
      </c>
      <c r="I801" s="233"/>
      <c r="J801" s="234">
        <f>ROUND(I801*H801,2)</f>
        <v>0</v>
      </c>
      <c r="K801" s="235"/>
      <c r="L801" s="44"/>
      <c r="M801" s="236" t="s">
        <v>1</v>
      </c>
      <c r="N801" s="237" t="s">
        <v>45</v>
      </c>
      <c r="O801" s="91"/>
      <c r="P801" s="238">
        <f>O801*H801</f>
        <v>0</v>
      </c>
      <c r="Q801" s="238">
        <v>1.0000000000000001E-05</v>
      </c>
      <c r="R801" s="238">
        <f>Q801*H801</f>
        <v>0.00071100000000000004</v>
      </c>
      <c r="S801" s="238">
        <v>0</v>
      </c>
      <c r="T801" s="239">
        <f>S801*H801</f>
        <v>0</v>
      </c>
      <c r="U801" s="38"/>
      <c r="V801" s="38"/>
      <c r="W801" s="38"/>
      <c r="X801" s="38"/>
      <c r="Y801" s="38"/>
      <c r="Z801" s="38"/>
      <c r="AA801" s="38"/>
      <c r="AB801" s="38"/>
      <c r="AC801" s="38"/>
      <c r="AD801" s="38"/>
      <c r="AE801" s="38"/>
      <c r="AR801" s="240" t="s">
        <v>405</v>
      </c>
      <c r="AT801" s="240" t="s">
        <v>199</v>
      </c>
      <c r="AU801" s="240" t="s">
        <v>89</v>
      </c>
      <c r="AY801" s="17" t="s">
        <v>196</v>
      </c>
      <c r="BE801" s="241">
        <f>IF(N801="základní",J801,0)</f>
        <v>0</v>
      </c>
      <c r="BF801" s="241">
        <f>IF(N801="snížená",J801,0)</f>
        <v>0</v>
      </c>
      <c r="BG801" s="241">
        <f>IF(N801="zákl. přenesená",J801,0)</f>
        <v>0</v>
      </c>
      <c r="BH801" s="241">
        <f>IF(N801="sníž. přenesená",J801,0)</f>
        <v>0</v>
      </c>
      <c r="BI801" s="241">
        <f>IF(N801="nulová",J801,0)</f>
        <v>0</v>
      </c>
      <c r="BJ801" s="17" t="s">
        <v>87</v>
      </c>
      <c r="BK801" s="241">
        <f>ROUND(I801*H801,2)</f>
        <v>0</v>
      </c>
      <c r="BL801" s="17" t="s">
        <v>405</v>
      </c>
      <c r="BM801" s="240" t="s">
        <v>1360</v>
      </c>
    </row>
    <row r="802" s="2" customFormat="1">
      <c r="A802" s="38"/>
      <c r="B802" s="39"/>
      <c r="C802" s="40"/>
      <c r="D802" s="242" t="s">
        <v>205</v>
      </c>
      <c r="E802" s="40"/>
      <c r="F802" s="243" t="s">
        <v>1361</v>
      </c>
      <c r="G802" s="40"/>
      <c r="H802" s="40"/>
      <c r="I802" s="244"/>
      <c r="J802" s="40"/>
      <c r="K802" s="40"/>
      <c r="L802" s="44"/>
      <c r="M802" s="245"/>
      <c r="N802" s="246"/>
      <c r="O802" s="91"/>
      <c r="P802" s="91"/>
      <c r="Q802" s="91"/>
      <c r="R802" s="91"/>
      <c r="S802" s="91"/>
      <c r="T802" s="92"/>
      <c r="U802" s="38"/>
      <c r="V802" s="38"/>
      <c r="W802" s="38"/>
      <c r="X802" s="38"/>
      <c r="Y802" s="38"/>
      <c r="Z802" s="38"/>
      <c r="AA802" s="38"/>
      <c r="AB802" s="38"/>
      <c r="AC802" s="38"/>
      <c r="AD802" s="38"/>
      <c r="AE802" s="38"/>
      <c r="AT802" s="17" t="s">
        <v>205</v>
      </c>
      <c r="AU802" s="17" t="s">
        <v>89</v>
      </c>
    </row>
    <row r="803" s="13" customFormat="1">
      <c r="A803" s="13"/>
      <c r="B803" s="252"/>
      <c r="C803" s="253"/>
      <c r="D803" s="242" t="s">
        <v>254</v>
      </c>
      <c r="E803" s="254" t="s">
        <v>1</v>
      </c>
      <c r="F803" s="255" t="s">
        <v>1362</v>
      </c>
      <c r="G803" s="253"/>
      <c r="H803" s="256">
        <v>71.099999999999994</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254</v>
      </c>
      <c r="AU803" s="262" t="s">
        <v>89</v>
      </c>
      <c r="AV803" s="13" t="s">
        <v>89</v>
      </c>
      <c r="AW803" s="13" t="s">
        <v>35</v>
      </c>
      <c r="AX803" s="13" t="s">
        <v>80</v>
      </c>
      <c r="AY803" s="262" t="s">
        <v>196</v>
      </c>
    </row>
    <row r="804" s="14" customFormat="1">
      <c r="A804" s="14"/>
      <c r="B804" s="263"/>
      <c r="C804" s="264"/>
      <c r="D804" s="242" t="s">
        <v>254</v>
      </c>
      <c r="E804" s="265" t="s">
        <v>1</v>
      </c>
      <c r="F804" s="266" t="s">
        <v>291</v>
      </c>
      <c r="G804" s="264"/>
      <c r="H804" s="267">
        <v>71.099999999999994</v>
      </c>
      <c r="I804" s="268"/>
      <c r="J804" s="264"/>
      <c r="K804" s="264"/>
      <c r="L804" s="269"/>
      <c r="M804" s="270"/>
      <c r="N804" s="271"/>
      <c r="O804" s="271"/>
      <c r="P804" s="271"/>
      <c r="Q804" s="271"/>
      <c r="R804" s="271"/>
      <c r="S804" s="271"/>
      <c r="T804" s="272"/>
      <c r="U804" s="14"/>
      <c r="V804" s="14"/>
      <c r="W804" s="14"/>
      <c r="X804" s="14"/>
      <c r="Y804" s="14"/>
      <c r="Z804" s="14"/>
      <c r="AA804" s="14"/>
      <c r="AB804" s="14"/>
      <c r="AC804" s="14"/>
      <c r="AD804" s="14"/>
      <c r="AE804" s="14"/>
      <c r="AT804" s="273" t="s">
        <v>254</v>
      </c>
      <c r="AU804" s="273" t="s">
        <v>89</v>
      </c>
      <c r="AV804" s="14" t="s">
        <v>100</v>
      </c>
      <c r="AW804" s="14" t="s">
        <v>35</v>
      </c>
      <c r="AX804" s="14" t="s">
        <v>80</v>
      </c>
      <c r="AY804" s="273" t="s">
        <v>196</v>
      </c>
    </row>
    <row r="805" s="15" customFormat="1">
      <c r="A805" s="15"/>
      <c r="B805" s="274"/>
      <c r="C805" s="275"/>
      <c r="D805" s="242" t="s">
        <v>254</v>
      </c>
      <c r="E805" s="276" t="s">
        <v>1</v>
      </c>
      <c r="F805" s="277" t="s">
        <v>267</v>
      </c>
      <c r="G805" s="275"/>
      <c r="H805" s="278">
        <v>71.099999999999994</v>
      </c>
      <c r="I805" s="279"/>
      <c r="J805" s="275"/>
      <c r="K805" s="275"/>
      <c r="L805" s="280"/>
      <c r="M805" s="281"/>
      <c r="N805" s="282"/>
      <c r="O805" s="282"/>
      <c r="P805" s="282"/>
      <c r="Q805" s="282"/>
      <c r="R805" s="282"/>
      <c r="S805" s="282"/>
      <c r="T805" s="283"/>
      <c r="U805" s="15"/>
      <c r="V805" s="15"/>
      <c r="W805" s="15"/>
      <c r="X805" s="15"/>
      <c r="Y805" s="15"/>
      <c r="Z805" s="15"/>
      <c r="AA805" s="15"/>
      <c r="AB805" s="15"/>
      <c r="AC805" s="15"/>
      <c r="AD805" s="15"/>
      <c r="AE805" s="15"/>
      <c r="AT805" s="284" t="s">
        <v>254</v>
      </c>
      <c r="AU805" s="284" t="s">
        <v>89</v>
      </c>
      <c r="AV805" s="15" t="s">
        <v>113</v>
      </c>
      <c r="AW805" s="15" t="s">
        <v>35</v>
      </c>
      <c r="AX805" s="15" t="s">
        <v>87</v>
      </c>
      <c r="AY805" s="284" t="s">
        <v>196</v>
      </c>
    </row>
    <row r="806" s="2" customFormat="1" ht="16.5" customHeight="1">
      <c r="A806" s="38"/>
      <c r="B806" s="39"/>
      <c r="C806" s="288" t="s">
        <v>1363</v>
      </c>
      <c r="D806" s="288" t="s">
        <v>646</v>
      </c>
      <c r="E806" s="289" t="s">
        <v>1364</v>
      </c>
      <c r="F806" s="290" t="s">
        <v>1365</v>
      </c>
      <c r="G806" s="291" t="s">
        <v>326</v>
      </c>
      <c r="H806" s="292">
        <v>71.099999999999994</v>
      </c>
      <c r="I806" s="293"/>
      <c r="J806" s="294">
        <f>ROUND(I806*H806,2)</f>
        <v>0</v>
      </c>
      <c r="K806" s="295"/>
      <c r="L806" s="296"/>
      <c r="M806" s="297" t="s">
        <v>1</v>
      </c>
      <c r="N806" s="298" t="s">
        <v>45</v>
      </c>
      <c r="O806" s="91"/>
      <c r="P806" s="238">
        <f>O806*H806</f>
        <v>0</v>
      </c>
      <c r="Q806" s="238">
        <v>0</v>
      </c>
      <c r="R806" s="238">
        <f>Q806*H806</f>
        <v>0</v>
      </c>
      <c r="S806" s="238">
        <v>0</v>
      </c>
      <c r="T806" s="239">
        <f>S806*H806</f>
        <v>0</v>
      </c>
      <c r="U806" s="38"/>
      <c r="V806" s="38"/>
      <c r="W806" s="38"/>
      <c r="X806" s="38"/>
      <c r="Y806" s="38"/>
      <c r="Z806" s="38"/>
      <c r="AA806" s="38"/>
      <c r="AB806" s="38"/>
      <c r="AC806" s="38"/>
      <c r="AD806" s="38"/>
      <c r="AE806" s="38"/>
      <c r="AR806" s="240" t="s">
        <v>518</v>
      </c>
      <c r="AT806" s="240" t="s">
        <v>646</v>
      </c>
      <c r="AU806" s="240" t="s">
        <v>89</v>
      </c>
      <c r="AY806" s="17" t="s">
        <v>196</v>
      </c>
      <c r="BE806" s="241">
        <f>IF(N806="základní",J806,0)</f>
        <v>0</v>
      </c>
      <c r="BF806" s="241">
        <f>IF(N806="snížená",J806,0)</f>
        <v>0</v>
      </c>
      <c r="BG806" s="241">
        <f>IF(N806="zákl. přenesená",J806,0)</f>
        <v>0</v>
      </c>
      <c r="BH806" s="241">
        <f>IF(N806="sníž. přenesená",J806,0)</f>
        <v>0</v>
      </c>
      <c r="BI806" s="241">
        <f>IF(N806="nulová",J806,0)</f>
        <v>0</v>
      </c>
      <c r="BJ806" s="17" t="s">
        <v>87</v>
      </c>
      <c r="BK806" s="241">
        <f>ROUND(I806*H806,2)</f>
        <v>0</v>
      </c>
      <c r="BL806" s="17" t="s">
        <v>405</v>
      </c>
      <c r="BM806" s="240" t="s">
        <v>1366</v>
      </c>
    </row>
    <row r="807" s="2" customFormat="1">
      <c r="A807" s="38"/>
      <c r="B807" s="39"/>
      <c r="C807" s="40"/>
      <c r="D807" s="242" t="s">
        <v>205</v>
      </c>
      <c r="E807" s="40"/>
      <c r="F807" s="243" t="s">
        <v>1367</v>
      </c>
      <c r="G807" s="40"/>
      <c r="H807" s="40"/>
      <c r="I807" s="244"/>
      <c r="J807" s="40"/>
      <c r="K807" s="40"/>
      <c r="L807" s="44"/>
      <c r="M807" s="245"/>
      <c r="N807" s="246"/>
      <c r="O807" s="91"/>
      <c r="P807" s="91"/>
      <c r="Q807" s="91"/>
      <c r="R807" s="91"/>
      <c r="S807" s="91"/>
      <c r="T807" s="92"/>
      <c r="U807" s="38"/>
      <c r="V807" s="38"/>
      <c r="W807" s="38"/>
      <c r="X807" s="38"/>
      <c r="Y807" s="38"/>
      <c r="Z807" s="38"/>
      <c r="AA807" s="38"/>
      <c r="AB807" s="38"/>
      <c r="AC807" s="38"/>
      <c r="AD807" s="38"/>
      <c r="AE807" s="38"/>
      <c r="AT807" s="17" t="s">
        <v>205</v>
      </c>
      <c r="AU807" s="17" t="s">
        <v>89</v>
      </c>
    </row>
    <row r="808" s="2" customFormat="1" ht="21.75" customHeight="1">
      <c r="A808" s="38"/>
      <c r="B808" s="39"/>
      <c r="C808" s="228" t="s">
        <v>1368</v>
      </c>
      <c r="D808" s="228" t="s">
        <v>199</v>
      </c>
      <c r="E808" s="229" t="s">
        <v>1369</v>
      </c>
      <c r="F808" s="230" t="s">
        <v>1370</v>
      </c>
      <c r="G808" s="231" t="s">
        <v>431</v>
      </c>
      <c r="H808" s="232">
        <v>1.1140000000000001</v>
      </c>
      <c r="I808" s="233"/>
      <c r="J808" s="234">
        <f>ROUND(I808*H808,2)</f>
        <v>0</v>
      </c>
      <c r="K808" s="235"/>
      <c r="L808" s="44"/>
      <c r="M808" s="236" t="s">
        <v>1</v>
      </c>
      <c r="N808" s="237" t="s">
        <v>45</v>
      </c>
      <c r="O808" s="91"/>
      <c r="P808" s="238">
        <f>O808*H808</f>
        <v>0</v>
      </c>
      <c r="Q808" s="238">
        <v>0</v>
      </c>
      <c r="R808" s="238">
        <f>Q808*H808</f>
        <v>0</v>
      </c>
      <c r="S808" s="238">
        <v>0</v>
      </c>
      <c r="T808" s="239">
        <f>S808*H808</f>
        <v>0</v>
      </c>
      <c r="U808" s="38"/>
      <c r="V808" s="38"/>
      <c r="W808" s="38"/>
      <c r="X808" s="38"/>
      <c r="Y808" s="38"/>
      <c r="Z808" s="38"/>
      <c r="AA808" s="38"/>
      <c r="AB808" s="38"/>
      <c r="AC808" s="38"/>
      <c r="AD808" s="38"/>
      <c r="AE808" s="38"/>
      <c r="AR808" s="240" t="s">
        <v>405</v>
      </c>
      <c r="AT808" s="240" t="s">
        <v>199</v>
      </c>
      <c r="AU808" s="240" t="s">
        <v>89</v>
      </c>
      <c r="AY808" s="17" t="s">
        <v>196</v>
      </c>
      <c r="BE808" s="241">
        <f>IF(N808="základní",J808,0)</f>
        <v>0</v>
      </c>
      <c r="BF808" s="241">
        <f>IF(N808="snížená",J808,0)</f>
        <v>0</v>
      </c>
      <c r="BG808" s="241">
        <f>IF(N808="zákl. přenesená",J808,0)</f>
        <v>0</v>
      </c>
      <c r="BH808" s="241">
        <f>IF(N808="sníž. přenesená",J808,0)</f>
        <v>0</v>
      </c>
      <c r="BI808" s="241">
        <f>IF(N808="nulová",J808,0)</f>
        <v>0</v>
      </c>
      <c r="BJ808" s="17" t="s">
        <v>87</v>
      </c>
      <c r="BK808" s="241">
        <f>ROUND(I808*H808,2)</f>
        <v>0</v>
      </c>
      <c r="BL808" s="17" t="s">
        <v>405</v>
      </c>
      <c r="BM808" s="240" t="s">
        <v>1371</v>
      </c>
    </row>
    <row r="809" s="2" customFormat="1">
      <c r="A809" s="38"/>
      <c r="B809" s="39"/>
      <c r="C809" s="40"/>
      <c r="D809" s="242" t="s">
        <v>205</v>
      </c>
      <c r="E809" s="40"/>
      <c r="F809" s="243" t="s">
        <v>1372</v>
      </c>
      <c r="G809" s="40"/>
      <c r="H809" s="40"/>
      <c r="I809" s="244"/>
      <c r="J809" s="40"/>
      <c r="K809" s="40"/>
      <c r="L809" s="44"/>
      <c r="M809" s="245"/>
      <c r="N809" s="246"/>
      <c r="O809" s="91"/>
      <c r="P809" s="91"/>
      <c r="Q809" s="91"/>
      <c r="R809" s="91"/>
      <c r="S809" s="91"/>
      <c r="T809" s="92"/>
      <c r="U809" s="38"/>
      <c r="V809" s="38"/>
      <c r="W809" s="38"/>
      <c r="X809" s="38"/>
      <c r="Y809" s="38"/>
      <c r="Z809" s="38"/>
      <c r="AA809" s="38"/>
      <c r="AB809" s="38"/>
      <c r="AC809" s="38"/>
      <c r="AD809" s="38"/>
      <c r="AE809" s="38"/>
      <c r="AT809" s="17" t="s">
        <v>205</v>
      </c>
      <c r="AU809" s="17" t="s">
        <v>89</v>
      </c>
    </row>
    <row r="810" s="12" customFormat="1" ht="22.8" customHeight="1">
      <c r="A810" s="12"/>
      <c r="B810" s="212"/>
      <c r="C810" s="213"/>
      <c r="D810" s="214" t="s">
        <v>79</v>
      </c>
      <c r="E810" s="226" t="s">
        <v>1373</v>
      </c>
      <c r="F810" s="226" t="s">
        <v>1374</v>
      </c>
      <c r="G810" s="213"/>
      <c r="H810" s="213"/>
      <c r="I810" s="216"/>
      <c r="J810" s="227">
        <f>BK810</f>
        <v>0</v>
      </c>
      <c r="K810" s="213"/>
      <c r="L810" s="218"/>
      <c r="M810" s="219"/>
      <c r="N810" s="220"/>
      <c r="O810" s="220"/>
      <c r="P810" s="221">
        <f>SUM(P811:P819)</f>
        <v>0</v>
      </c>
      <c r="Q810" s="220"/>
      <c r="R810" s="221">
        <f>SUM(R811:R819)</f>
        <v>0</v>
      </c>
      <c r="S810" s="220"/>
      <c r="T810" s="222">
        <f>SUM(T811:T819)</f>
        <v>0</v>
      </c>
      <c r="U810" s="12"/>
      <c r="V810" s="12"/>
      <c r="W810" s="12"/>
      <c r="X810" s="12"/>
      <c r="Y810" s="12"/>
      <c r="Z810" s="12"/>
      <c r="AA810" s="12"/>
      <c r="AB810" s="12"/>
      <c r="AC810" s="12"/>
      <c r="AD810" s="12"/>
      <c r="AE810" s="12"/>
      <c r="AR810" s="223" t="s">
        <v>89</v>
      </c>
      <c r="AT810" s="224" t="s">
        <v>79</v>
      </c>
      <c r="AU810" s="224" t="s">
        <v>87</v>
      </c>
      <c r="AY810" s="223" t="s">
        <v>196</v>
      </c>
      <c r="BK810" s="225">
        <f>SUM(BK811:BK819)</f>
        <v>0</v>
      </c>
    </row>
    <row r="811" s="2" customFormat="1" ht="21.75" customHeight="1">
      <c r="A811" s="38"/>
      <c r="B811" s="39"/>
      <c r="C811" s="228" t="s">
        <v>1375</v>
      </c>
      <c r="D811" s="228" t="s">
        <v>199</v>
      </c>
      <c r="E811" s="229" t="s">
        <v>1376</v>
      </c>
      <c r="F811" s="230" t="s">
        <v>1377</v>
      </c>
      <c r="G811" s="231" t="s">
        <v>1378</v>
      </c>
      <c r="H811" s="300"/>
      <c r="I811" s="233"/>
      <c r="J811" s="234">
        <f>ROUND(I811*H811,2)</f>
        <v>0</v>
      </c>
      <c r="K811" s="235"/>
      <c r="L811" s="44"/>
      <c r="M811" s="236" t="s">
        <v>1</v>
      </c>
      <c r="N811" s="237" t="s">
        <v>45</v>
      </c>
      <c r="O811" s="91"/>
      <c r="P811" s="238">
        <f>O811*H811</f>
        <v>0</v>
      </c>
      <c r="Q811" s="238">
        <v>0</v>
      </c>
      <c r="R811" s="238">
        <f>Q811*H811</f>
        <v>0</v>
      </c>
      <c r="S811" s="238">
        <v>0</v>
      </c>
      <c r="T811" s="239">
        <f>S811*H811</f>
        <v>0</v>
      </c>
      <c r="U811" s="38"/>
      <c r="V811" s="38"/>
      <c r="W811" s="38"/>
      <c r="X811" s="38"/>
      <c r="Y811" s="38"/>
      <c r="Z811" s="38"/>
      <c r="AA811" s="38"/>
      <c r="AB811" s="38"/>
      <c r="AC811" s="38"/>
      <c r="AD811" s="38"/>
      <c r="AE811" s="38"/>
      <c r="AR811" s="240" t="s">
        <v>405</v>
      </c>
      <c r="AT811" s="240" t="s">
        <v>199</v>
      </c>
      <c r="AU811" s="240" t="s">
        <v>89</v>
      </c>
      <c r="AY811" s="17" t="s">
        <v>196</v>
      </c>
      <c r="BE811" s="241">
        <f>IF(N811="základní",J811,0)</f>
        <v>0</v>
      </c>
      <c r="BF811" s="241">
        <f>IF(N811="snížená",J811,0)</f>
        <v>0</v>
      </c>
      <c r="BG811" s="241">
        <f>IF(N811="zákl. přenesená",J811,0)</f>
        <v>0</v>
      </c>
      <c r="BH811" s="241">
        <f>IF(N811="sníž. přenesená",J811,0)</f>
        <v>0</v>
      </c>
      <c r="BI811" s="241">
        <f>IF(N811="nulová",J811,0)</f>
        <v>0</v>
      </c>
      <c r="BJ811" s="17" t="s">
        <v>87</v>
      </c>
      <c r="BK811" s="241">
        <f>ROUND(I811*H811,2)</f>
        <v>0</v>
      </c>
      <c r="BL811" s="17" t="s">
        <v>405</v>
      </c>
      <c r="BM811" s="240" t="s">
        <v>1379</v>
      </c>
    </row>
    <row r="812" s="2" customFormat="1">
      <c r="A812" s="38"/>
      <c r="B812" s="39"/>
      <c r="C812" s="40"/>
      <c r="D812" s="242" t="s">
        <v>205</v>
      </c>
      <c r="E812" s="40"/>
      <c r="F812" s="243" t="s">
        <v>1380</v>
      </c>
      <c r="G812" s="40"/>
      <c r="H812" s="40"/>
      <c r="I812" s="244"/>
      <c r="J812" s="40"/>
      <c r="K812" s="40"/>
      <c r="L812" s="44"/>
      <c r="M812" s="245"/>
      <c r="N812" s="246"/>
      <c r="O812" s="91"/>
      <c r="P812" s="91"/>
      <c r="Q812" s="91"/>
      <c r="R812" s="91"/>
      <c r="S812" s="91"/>
      <c r="T812" s="92"/>
      <c r="U812" s="38"/>
      <c r="V812" s="38"/>
      <c r="W812" s="38"/>
      <c r="X812" s="38"/>
      <c r="Y812" s="38"/>
      <c r="Z812" s="38"/>
      <c r="AA812" s="38"/>
      <c r="AB812" s="38"/>
      <c r="AC812" s="38"/>
      <c r="AD812" s="38"/>
      <c r="AE812" s="38"/>
      <c r="AT812" s="17" t="s">
        <v>205</v>
      </c>
      <c r="AU812" s="17" t="s">
        <v>89</v>
      </c>
    </row>
    <row r="813" s="2" customFormat="1" ht="21.75" customHeight="1">
      <c r="A813" s="38"/>
      <c r="B813" s="39"/>
      <c r="C813" s="228" t="s">
        <v>1381</v>
      </c>
      <c r="D813" s="228" t="s">
        <v>199</v>
      </c>
      <c r="E813" s="229" t="s">
        <v>1382</v>
      </c>
      <c r="F813" s="230" t="s">
        <v>1383</v>
      </c>
      <c r="G813" s="231" t="s">
        <v>251</v>
      </c>
      <c r="H813" s="232">
        <v>138.887</v>
      </c>
      <c r="I813" s="233"/>
      <c r="J813" s="234">
        <f>ROUND(I813*H813,2)</f>
        <v>0</v>
      </c>
      <c r="K813" s="235"/>
      <c r="L813" s="44"/>
      <c r="M813" s="236" t="s">
        <v>1</v>
      </c>
      <c r="N813" s="237" t="s">
        <v>45</v>
      </c>
      <c r="O813" s="91"/>
      <c r="P813" s="238">
        <f>O813*H813</f>
        <v>0</v>
      </c>
      <c r="Q813" s="238">
        <v>0</v>
      </c>
      <c r="R813" s="238">
        <f>Q813*H813</f>
        <v>0</v>
      </c>
      <c r="S813" s="238">
        <v>0</v>
      </c>
      <c r="T813" s="239">
        <f>S813*H813</f>
        <v>0</v>
      </c>
      <c r="U813" s="38"/>
      <c r="V813" s="38"/>
      <c r="W813" s="38"/>
      <c r="X813" s="38"/>
      <c r="Y813" s="38"/>
      <c r="Z813" s="38"/>
      <c r="AA813" s="38"/>
      <c r="AB813" s="38"/>
      <c r="AC813" s="38"/>
      <c r="AD813" s="38"/>
      <c r="AE813" s="38"/>
      <c r="AR813" s="240" t="s">
        <v>405</v>
      </c>
      <c r="AT813" s="240" t="s">
        <v>199</v>
      </c>
      <c r="AU813" s="240" t="s">
        <v>89</v>
      </c>
      <c r="AY813" s="17" t="s">
        <v>196</v>
      </c>
      <c r="BE813" s="241">
        <f>IF(N813="základní",J813,0)</f>
        <v>0</v>
      </c>
      <c r="BF813" s="241">
        <f>IF(N813="snížená",J813,0)</f>
        <v>0</v>
      </c>
      <c r="BG813" s="241">
        <f>IF(N813="zákl. přenesená",J813,0)</f>
        <v>0</v>
      </c>
      <c r="BH813" s="241">
        <f>IF(N813="sníž. přenesená",J813,0)</f>
        <v>0</v>
      </c>
      <c r="BI813" s="241">
        <f>IF(N813="nulová",J813,0)</f>
        <v>0</v>
      </c>
      <c r="BJ813" s="17" t="s">
        <v>87</v>
      </c>
      <c r="BK813" s="241">
        <f>ROUND(I813*H813,2)</f>
        <v>0</v>
      </c>
      <c r="BL813" s="17" t="s">
        <v>405</v>
      </c>
      <c r="BM813" s="240" t="s">
        <v>1384</v>
      </c>
    </row>
    <row r="814" s="2" customFormat="1">
      <c r="A814" s="38"/>
      <c r="B814" s="39"/>
      <c r="C814" s="40"/>
      <c r="D814" s="242" t="s">
        <v>205</v>
      </c>
      <c r="E814" s="40"/>
      <c r="F814" s="243" t="s">
        <v>1383</v>
      </c>
      <c r="G814" s="40"/>
      <c r="H814" s="40"/>
      <c r="I814" s="244"/>
      <c r="J814" s="40"/>
      <c r="K814" s="40"/>
      <c r="L814" s="44"/>
      <c r="M814" s="245"/>
      <c r="N814" s="246"/>
      <c r="O814" s="91"/>
      <c r="P814" s="91"/>
      <c r="Q814" s="91"/>
      <c r="R814" s="91"/>
      <c r="S814" s="91"/>
      <c r="T814" s="92"/>
      <c r="U814" s="38"/>
      <c r="V814" s="38"/>
      <c r="W814" s="38"/>
      <c r="X814" s="38"/>
      <c r="Y814" s="38"/>
      <c r="Z814" s="38"/>
      <c r="AA814" s="38"/>
      <c r="AB814" s="38"/>
      <c r="AC814" s="38"/>
      <c r="AD814" s="38"/>
      <c r="AE814" s="38"/>
      <c r="AT814" s="17" t="s">
        <v>205</v>
      </c>
      <c r="AU814" s="17" t="s">
        <v>89</v>
      </c>
    </row>
    <row r="815" s="13" customFormat="1">
      <c r="A815" s="13"/>
      <c r="B815" s="252"/>
      <c r="C815" s="253"/>
      <c r="D815" s="242" t="s">
        <v>254</v>
      </c>
      <c r="E815" s="254" t="s">
        <v>1</v>
      </c>
      <c r="F815" s="255" t="s">
        <v>1385</v>
      </c>
      <c r="G815" s="253"/>
      <c r="H815" s="256">
        <v>17.187000000000001</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254</v>
      </c>
      <c r="AU815" s="262" t="s">
        <v>89</v>
      </c>
      <c r="AV815" s="13" t="s">
        <v>89</v>
      </c>
      <c r="AW815" s="13" t="s">
        <v>35</v>
      </c>
      <c r="AX815" s="13" t="s">
        <v>80</v>
      </c>
      <c r="AY815" s="262" t="s">
        <v>196</v>
      </c>
    </row>
    <row r="816" s="14" customFormat="1">
      <c r="A816" s="14"/>
      <c r="B816" s="263"/>
      <c r="C816" s="264"/>
      <c r="D816" s="242" t="s">
        <v>254</v>
      </c>
      <c r="E816" s="265" t="s">
        <v>1</v>
      </c>
      <c r="F816" s="266" t="s">
        <v>1386</v>
      </c>
      <c r="G816" s="264"/>
      <c r="H816" s="267">
        <v>17.187000000000001</v>
      </c>
      <c r="I816" s="268"/>
      <c r="J816" s="264"/>
      <c r="K816" s="264"/>
      <c r="L816" s="269"/>
      <c r="M816" s="270"/>
      <c r="N816" s="271"/>
      <c r="O816" s="271"/>
      <c r="P816" s="271"/>
      <c r="Q816" s="271"/>
      <c r="R816" s="271"/>
      <c r="S816" s="271"/>
      <c r="T816" s="272"/>
      <c r="U816" s="14"/>
      <c r="V816" s="14"/>
      <c r="W816" s="14"/>
      <c r="X816" s="14"/>
      <c r="Y816" s="14"/>
      <c r="Z816" s="14"/>
      <c r="AA816" s="14"/>
      <c r="AB816" s="14"/>
      <c r="AC816" s="14"/>
      <c r="AD816" s="14"/>
      <c r="AE816" s="14"/>
      <c r="AT816" s="273" t="s">
        <v>254</v>
      </c>
      <c r="AU816" s="273" t="s">
        <v>89</v>
      </c>
      <c r="AV816" s="14" t="s">
        <v>100</v>
      </c>
      <c r="AW816" s="14" t="s">
        <v>35</v>
      </c>
      <c r="AX816" s="14" t="s">
        <v>80</v>
      </c>
      <c r="AY816" s="273" t="s">
        <v>196</v>
      </c>
    </row>
    <row r="817" s="13" customFormat="1">
      <c r="A817" s="13"/>
      <c r="B817" s="252"/>
      <c r="C817" s="253"/>
      <c r="D817" s="242" t="s">
        <v>254</v>
      </c>
      <c r="E817" s="254" t="s">
        <v>1</v>
      </c>
      <c r="F817" s="255" t="s">
        <v>1387</v>
      </c>
      <c r="G817" s="253"/>
      <c r="H817" s="256">
        <v>121.7</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254</v>
      </c>
      <c r="AU817" s="262" t="s">
        <v>89</v>
      </c>
      <c r="AV817" s="13" t="s">
        <v>89</v>
      </c>
      <c r="AW817" s="13" t="s">
        <v>35</v>
      </c>
      <c r="AX817" s="13" t="s">
        <v>80</v>
      </c>
      <c r="AY817" s="262" t="s">
        <v>196</v>
      </c>
    </row>
    <row r="818" s="14" customFormat="1">
      <c r="A818" s="14"/>
      <c r="B818" s="263"/>
      <c r="C818" s="264"/>
      <c r="D818" s="242" t="s">
        <v>254</v>
      </c>
      <c r="E818" s="265" t="s">
        <v>1</v>
      </c>
      <c r="F818" s="266" t="s">
        <v>311</v>
      </c>
      <c r="G818" s="264"/>
      <c r="H818" s="267">
        <v>121.7</v>
      </c>
      <c r="I818" s="268"/>
      <c r="J818" s="264"/>
      <c r="K818" s="264"/>
      <c r="L818" s="269"/>
      <c r="M818" s="270"/>
      <c r="N818" s="271"/>
      <c r="O818" s="271"/>
      <c r="P818" s="271"/>
      <c r="Q818" s="271"/>
      <c r="R818" s="271"/>
      <c r="S818" s="271"/>
      <c r="T818" s="272"/>
      <c r="U818" s="14"/>
      <c r="V818" s="14"/>
      <c r="W818" s="14"/>
      <c r="X818" s="14"/>
      <c r="Y818" s="14"/>
      <c r="Z818" s="14"/>
      <c r="AA818" s="14"/>
      <c r="AB818" s="14"/>
      <c r="AC818" s="14"/>
      <c r="AD818" s="14"/>
      <c r="AE818" s="14"/>
      <c r="AT818" s="273" t="s">
        <v>254</v>
      </c>
      <c r="AU818" s="273" t="s">
        <v>89</v>
      </c>
      <c r="AV818" s="14" t="s">
        <v>100</v>
      </c>
      <c r="AW818" s="14" t="s">
        <v>35</v>
      </c>
      <c r="AX818" s="14" t="s">
        <v>80</v>
      </c>
      <c r="AY818" s="273" t="s">
        <v>196</v>
      </c>
    </row>
    <row r="819" s="15" customFormat="1">
      <c r="A819" s="15"/>
      <c r="B819" s="274"/>
      <c r="C819" s="275"/>
      <c r="D819" s="242" t="s">
        <v>254</v>
      </c>
      <c r="E819" s="276" t="s">
        <v>1</v>
      </c>
      <c r="F819" s="277" t="s">
        <v>1136</v>
      </c>
      <c r="G819" s="275"/>
      <c r="H819" s="278">
        <v>138.887</v>
      </c>
      <c r="I819" s="279"/>
      <c r="J819" s="275"/>
      <c r="K819" s="275"/>
      <c r="L819" s="280"/>
      <c r="M819" s="281"/>
      <c r="N819" s="282"/>
      <c r="O819" s="282"/>
      <c r="P819" s="282"/>
      <c r="Q819" s="282"/>
      <c r="R819" s="282"/>
      <c r="S819" s="282"/>
      <c r="T819" s="283"/>
      <c r="U819" s="15"/>
      <c r="V819" s="15"/>
      <c r="W819" s="15"/>
      <c r="X819" s="15"/>
      <c r="Y819" s="15"/>
      <c r="Z819" s="15"/>
      <c r="AA819" s="15"/>
      <c r="AB819" s="15"/>
      <c r="AC819" s="15"/>
      <c r="AD819" s="15"/>
      <c r="AE819" s="15"/>
      <c r="AT819" s="284" t="s">
        <v>254</v>
      </c>
      <c r="AU819" s="284" t="s">
        <v>89</v>
      </c>
      <c r="AV819" s="15" t="s">
        <v>113</v>
      </c>
      <c r="AW819" s="15" t="s">
        <v>35</v>
      </c>
      <c r="AX819" s="15" t="s">
        <v>87</v>
      </c>
      <c r="AY819" s="284" t="s">
        <v>196</v>
      </c>
    </row>
    <row r="820" s="12" customFormat="1" ht="22.8" customHeight="1">
      <c r="A820" s="12"/>
      <c r="B820" s="212"/>
      <c r="C820" s="213"/>
      <c r="D820" s="214" t="s">
        <v>79</v>
      </c>
      <c r="E820" s="226" t="s">
        <v>1388</v>
      </c>
      <c r="F820" s="226" t="s">
        <v>1389</v>
      </c>
      <c r="G820" s="213"/>
      <c r="H820" s="213"/>
      <c r="I820" s="216"/>
      <c r="J820" s="227">
        <f>BK820</f>
        <v>0</v>
      </c>
      <c r="K820" s="213"/>
      <c r="L820" s="218"/>
      <c r="M820" s="219"/>
      <c r="N820" s="220"/>
      <c r="O820" s="220"/>
      <c r="P820" s="221">
        <f>SUM(P821:P840)</f>
        <v>0</v>
      </c>
      <c r="Q820" s="220"/>
      <c r="R820" s="221">
        <f>SUM(R821:R840)</f>
        <v>6.931937500000001</v>
      </c>
      <c r="S820" s="220"/>
      <c r="T820" s="222">
        <f>SUM(T821:T840)</f>
        <v>0</v>
      </c>
      <c r="U820" s="12"/>
      <c r="V820" s="12"/>
      <c r="W820" s="12"/>
      <c r="X820" s="12"/>
      <c r="Y820" s="12"/>
      <c r="Z820" s="12"/>
      <c r="AA820" s="12"/>
      <c r="AB820" s="12"/>
      <c r="AC820" s="12"/>
      <c r="AD820" s="12"/>
      <c r="AE820" s="12"/>
      <c r="AR820" s="223" t="s">
        <v>89</v>
      </c>
      <c r="AT820" s="224" t="s">
        <v>79</v>
      </c>
      <c r="AU820" s="224" t="s">
        <v>87</v>
      </c>
      <c r="AY820" s="223" t="s">
        <v>196</v>
      </c>
      <c r="BK820" s="225">
        <f>SUM(BK821:BK840)</f>
        <v>0</v>
      </c>
    </row>
    <row r="821" s="2" customFormat="1" ht="33" customHeight="1">
      <c r="A821" s="38"/>
      <c r="B821" s="39"/>
      <c r="C821" s="228" t="s">
        <v>1390</v>
      </c>
      <c r="D821" s="228" t="s">
        <v>199</v>
      </c>
      <c r="E821" s="229" t="s">
        <v>1391</v>
      </c>
      <c r="F821" s="230" t="s">
        <v>1392</v>
      </c>
      <c r="G821" s="231" t="s">
        <v>251</v>
      </c>
      <c r="H821" s="232">
        <v>430.02100000000002</v>
      </c>
      <c r="I821" s="233"/>
      <c r="J821" s="234">
        <f>ROUND(I821*H821,2)</f>
        <v>0</v>
      </c>
      <c r="K821" s="235"/>
      <c r="L821" s="44"/>
      <c r="M821" s="236" t="s">
        <v>1</v>
      </c>
      <c r="N821" s="237" t="s">
        <v>45</v>
      </c>
      <c r="O821" s="91"/>
      <c r="P821" s="238">
        <f>O821*H821</f>
        <v>0</v>
      </c>
      <c r="Q821" s="238">
        <v>0.0048999999999999998</v>
      </c>
      <c r="R821" s="238">
        <f>Q821*H821</f>
        <v>2.1071029000000001</v>
      </c>
      <c r="S821" s="238">
        <v>0</v>
      </c>
      <c r="T821" s="239">
        <f>S821*H821</f>
        <v>0</v>
      </c>
      <c r="U821" s="38"/>
      <c r="V821" s="38"/>
      <c r="W821" s="38"/>
      <c r="X821" s="38"/>
      <c r="Y821" s="38"/>
      <c r="Z821" s="38"/>
      <c r="AA821" s="38"/>
      <c r="AB821" s="38"/>
      <c r="AC821" s="38"/>
      <c r="AD821" s="38"/>
      <c r="AE821" s="38"/>
      <c r="AR821" s="240" t="s">
        <v>405</v>
      </c>
      <c r="AT821" s="240" t="s">
        <v>199</v>
      </c>
      <c r="AU821" s="240" t="s">
        <v>89</v>
      </c>
      <c r="AY821" s="17" t="s">
        <v>196</v>
      </c>
      <c r="BE821" s="241">
        <f>IF(N821="základní",J821,0)</f>
        <v>0</v>
      </c>
      <c r="BF821" s="241">
        <f>IF(N821="snížená",J821,0)</f>
        <v>0</v>
      </c>
      <c r="BG821" s="241">
        <f>IF(N821="zákl. přenesená",J821,0)</f>
        <v>0</v>
      </c>
      <c r="BH821" s="241">
        <f>IF(N821="sníž. přenesená",J821,0)</f>
        <v>0</v>
      </c>
      <c r="BI821" s="241">
        <f>IF(N821="nulová",J821,0)</f>
        <v>0</v>
      </c>
      <c r="BJ821" s="17" t="s">
        <v>87</v>
      </c>
      <c r="BK821" s="241">
        <f>ROUND(I821*H821,2)</f>
        <v>0</v>
      </c>
      <c r="BL821" s="17" t="s">
        <v>405</v>
      </c>
      <c r="BM821" s="240" t="s">
        <v>1393</v>
      </c>
    </row>
    <row r="822" s="2" customFormat="1">
      <c r="A822" s="38"/>
      <c r="B822" s="39"/>
      <c r="C822" s="40"/>
      <c r="D822" s="242" t="s">
        <v>205</v>
      </c>
      <c r="E822" s="40"/>
      <c r="F822" s="243" t="s">
        <v>1394</v>
      </c>
      <c r="G822" s="40"/>
      <c r="H822" s="40"/>
      <c r="I822" s="244"/>
      <c r="J822" s="40"/>
      <c r="K822" s="40"/>
      <c r="L822" s="44"/>
      <c r="M822" s="245"/>
      <c r="N822" s="246"/>
      <c r="O822" s="91"/>
      <c r="P822" s="91"/>
      <c r="Q822" s="91"/>
      <c r="R822" s="91"/>
      <c r="S822" s="91"/>
      <c r="T822" s="92"/>
      <c r="U822" s="38"/>
      <c r="V822" s="38"/>
      <c r="W822" s="38"/>
      <c r="X822" s="38"/>
      <c r="Y822" s="38"/>
      <c r="Z822" s="38"/>
      <c r="AA822" s="38"/>
      <c r="AB822" s="38"/>
      <c r="AC822" s="38"/>
      <c r="AD822" s="38"/>
      <c r="AE822" s="38"/>
      <c r="AT822" s="17" t="s">
        <v>205</v>
      </c>
      <c r="AU822" s="17" t="s">
        <v>89</v>
      </c>
    </row>
    <row r="823" s="13" customFormat="1">
      <c r="A823" s="13"/>
      <c r="B823" s="252"/>
      <c r="C823" s="253"/>
      <c r="D823" s="242" t="s">
        <v>254</v>
      </c>
      <c r="E823" s="254" t="s">
        <v>1</v>
      </c>
      <c r="F823" s="255" t="s">
        <v>1395</v>
      </c>
      <c r="G823" s="253"/>
      <c r="H823" s="256">
        <v>79.581000000000003</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254</v>
      </c>
      <c r="AU823" s="262" t="s">
        <v>89</v>
      </c>
      <c r="AV823" s="13" t="s">
        <v>89</v>
      </c>
      <c r="AW823" s="13" t="s">
        <v>35</v>
      </c>
      <c r="AX823" s="13" t="s">
        <v>80</v>
      </c>
      <c r="AY823" s="262" t="s">
        <v>196</v>
      </c>
    </row>
    <row r="824" s="14" customFormat="1">
      <c r="A824" s="14"/>
      <c r="B824" s="263"/>
      <c r="C824" s="264"/>
      <c r="D824" s="242" t="s">
        <v>254</v>
      </c>
      <c r="E824" s="265" t="s">
        <v>1</v>
      </c>
      <c r="F824" s="266" t="s">
        <v>273</v>
      </c>
      <c r="G824" s="264"/>
      <c r="H824" s="267">
        <v>79.581000000000003</v>
      </c>
      <c r="I824" s="268"/>
      <c r="J824" s="264"/>
      <c r="K824" s="264"/>
      <c r="L824" s="269"/>
      <c r="M824" s="270"/>
      <c r="N824" s="271"/>
      <c r="O824" s="271"/>
      <c r="P824" s="271"/>
      <c r="Q824" s="271"/>
      <c r="R824" s="271"/>
      <c r="S824" s="271"/>
      <c r="T824" s="272"/>
      <c r="U824" s="14"/>
      <c r="V824" s="14"/>
      <c r="W824" s="14"/>
      <c r="X824" s="14"/>
      <c r="Y824" s="14"/>
      <c r="Z824" s="14"/>
      <c r="AA824" s="14"/>
      <c r="AB824" s="14"/>
      <c r="AC824" s="14"/>
      <c r="AD824" s="14"/>
      <c r="AE824" s="14"/>
      <c r="AT824" s="273" t="s">
        <v>254</v>
      </c>
      <c r="AU824" s="273" t="s">
        <v>89</v>
      </c>
      <c r="AV824" s="14" t="s">
        <v>100</v>
      </c>
      <c r="AW824" s="14" t="s">
        <v>35</v>
      </c>
      <c r="AX824" s="14" t="s">
        <v>80</v>
      </c>
      <c r="AY824" s="273" t="s">
        <v>196</v>
      </c>
    </row>
    <row r="825" s="13" customFormat="1">
      <c r="A825" s="13"/>
      <c r="B825" s="252"/>
      <c r="C825" s="253"/>
      <c r="D825" s="242" t="s">
        <v>254</v>
      </c>
      <c r="E825" s="254" t="s">
        <v>1</v>
      </c>
      <c r="F825" s="255" t="s">
        <v>1396</v>
      </c>
      <c r="G825" s="253"/>
      <c r="H825" s="256">
        <v>85.049999999999997</v>
      </c>
      <c r="I825" s="257"/>
      <c r="J825" s="253"/>
      <c r="K825" s="253"/>
      <c r="L825" s="258"/>
      <c r="M825" s="259"/>
      <c r="N825" s="260"/>
      <c r="O825" s="260"/>
      <c r="P825" s="260"/>
      <c r="Q825" s="260"/>
      <c r="R825" s="260"/>
      <c r="S825" s="260"/>
      <c r="T825" s="261"/>
      <c r="U825" s="13"/>
      <c r="V825" s="13"/>
      <c r="W825" s="13"/>
      <c r="X825" s="13"/>
      <c r="Y825" s="13"/>
      <c r="Z825" s="13"/>
      <c r="AA825" s="13"/>
      <c r="AB825" s="13"/>
      <c r="AC825" s="13"/>
      <c r="AD825" s="13"/>
      <c r="AE825" s="13"/>
      <c r="AT825" s="262" t="s">
        <v>254</v>
      </c>
      <c r="AU825" s="262" t="s">
        <v>89</v>
      </c>
      <c r="AV825" s="13" t="s">
        <v>89</v>
      </c>
      <c r="AW825" s="13" t="s">
        <v>35</v>
      </c>
      <c r="AX825" s="13" t="s">
        <v>80</v>
      </c>
      <c r="AY825" s="262" t="s">
        <v>196</v>
      </c>
    </row>
    <row r="826" s="14" customFormat="1">
      <c r="A826" s="14"/>
      <c r="B826" s="263"/>
      <c r="C826" s="264"/>
      <c r="D826" s="242" t="s">
        <v>254</v>
      </c>
      <c r="E826" s="265" t="s">
        <v>1</v>
      </c>
      <c r="F826" s="266" t="s">
        <v>1259</v>
      </c>
      <c r="G826" s="264"/>
      <c r="H826" s="267">
        <v>85.049999999999997</v>
      </c>
      <c r="I826" s="268"/>
      <c r="J826" s="264"/>
      <c r="K826" s="264"/>
      <c r="L826" s="269"/>
      <c r="M826" s="270"/>
      <c r="N826" s="271"/>
      <c r="O826" s="271"/>
      <c r="P826" s="271"/>
      <c r="Q826" s="271"/>
      <c r="R826" s="271"/>
      <c r="S826" s="271"/>
      <c r="T826" s="272"/>
      <c r="U826" s="14"/>
      <c r="V826" s="14"/>
      <c r="W826" s="14"/>
      <c r="X826" s="14"/>
      <c r="Y826" s="14"/>
      <c r="Z826" s="14"/>
      <c r="AA826" s="14"/>
      <c r="AB826" s="14"/>
      <c r="AC826" s="14"/>
      <c r="AD826" s="14"/>
      <c r="AE826" s="14"/>
      <c r="AT826" s="273" t="s">
        <v>254</v>
      </c>
      <c r="AU826" s="273" t="s">
        <v>89</v>
      </c>
      <c r="AV826" s="14" t="s">
        <v>100</v>
      </c>
      <c r="AW826" s="14" t="s">
        <v>35</v>
      </c>
      <c r="AX826" s="14" t="s">
        <v>80</v>
      </c>
      <c r="AY826" s="273" t="s">
        <v>196</v>
      </c>
    </row>
    <row r="827" s="13" customFormat="1">
      <c r="A827" s="13"/>
      <c r="B827" s="252"/>
      <c r="C827" s="253"/>
      <c r="D827" s="242" t="s">
        <v>254</v>
      </c>
      <c r="E827" s="254" t="s">
        <v>1</v>
      </c>
      <c r="F827" s="255" t="s">
        <v>1397</v>
      </c>
      <c r="G827" s="253"/>
      <c r="H827" s="256">
        <v>74.599999999999994</v>
      </c>
      <c r="I827" s="257"/>
      <c r="J827" s="253"/>
      <c r="K827" s="253"/>
      <c r="L827" s="258"/>
      <c r="M827" s="259"/>
      <c r="N827" s="260"/>
      <c r="O827" s="260"/>
      <c r="P827" s="260"/>
      <c r="Q827" s="260"/>
      <c r="R827" s="260"/>
      <c r="S827" s="260"/>
      <c r="T827" s="261"/>
      <c r="U827" s="13"/>
      <c r="V827" s="13"/>
      <c r="W827" s="13"/>
      <c r="X827" s="13"/>
      <c r="Y827" s="13"/>
      <c r="Z827" s="13"/>
      <c r="AA827" s="13"/>
      <c r="AB827" s="13"/>
      <c r="AC827" s="13"/>
      <c r="AD827" s="13"/>
      <c r="AE827" s="13"/>
      <c r="AT827" s="262" t="s">
        <v>254</v>
      </c>
      <c r="AU827" s="262" t="s">
        <v>89</v>
      </c>
      <c r="AV827" s="13" t="s">
        <v>89</v>
      </c>
      <c r="AW827" s="13" t="s">
        <v>35</v>
      </c>
      <c r="AX827" s="13" t="s">
        <v>80</v>
      </c>
      <c r="AY827" s="262" t="s">
        <v>196</v>
      </c>
    </row>
    <row r="828" s="14" customFormat="1">
      <c r="A828" s="14"/>
      <c r="B828" s="263"/>
      <c r="C828" s="264"/>
      <c r="D828" s="242" t="s">
        <v>254</v>
      </c>
      <c r="E828" s="265" t="s">
        <v>1</v>
      </c>
      <c r="F828" s="266" t="s">
        <v>513</v>
      </c>
      <c r="G828" s="264"/>
      <c r="H828" s="267">
        <v>74.599999999999994</v>
      </c>
      <c r="I828" s="268"/>
      <c r="J828" s="264"/>
      <c r="K828" s="264"/>
      <c r="L828" s="269"/>
      <c r="M828" s="270"/>
      <c r="N828" s="271"/>
      <c r="O828" s="271"/>
      <c r="P828" s="271"/>
      <c r="Q828" s="271"/>
      <c r="R828" s="271"/>
      <c r="S828" s="271"/>
      <c r="T828" s="272"/>
      <c r="U828" s="14"/>
      <c r="V828" s="14"/>
      <c r="W828" s="14"/>
      <c r="X828" s="14"/>
      <c r="Y828" s="14"/>
      <c r="Z828" s="14"/>
      <c r="AA828" s="14"/>
      <c r="AB828" s="14"/>
      <c r="AC828" s="14"/>
      <c r="AD828" s="14"/>
      <c r="AE828" s="14"/>
      <c r="AT828" s="273" t="s">
        <v>254</v>
      </c>
      <c r="AU828" s="273" t="s">
        <v>89</v>
      </c>
      <c r="AV828" s="14" t="s">
        <v>100</v>
      </c>
      <c r="AW828" s="14" t="s">
        <v>35</v>
      </c>
      <c r="AX828" s="14" t="s">
        <v>80</v>
      </c>
      <c r="AY828" s="273" t="s">
        <v>196</v>
      </c>
    </row>
    <row r="829" s="13" customFormat="1">
      <c r="A829" s="13"/>
      <c r="B829" s="252"/>
      <c r="C829" s="253"/>
      <c r="D829" s="242" t="s">
        <v>254</v>
      </c>
      <c r="E829" s="254" t="s">
        <v>1</v>
      </c>
      <c r="F829" s="255" t="s">
        <v>1398</v>
      </c>
      <c r="G829" s="253"/>
      <c r="H829" s="256">
        <v>108.83</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254</v>
      </c>
      <c r="AU829" s="262" t="s">
        <v>89</v>
      </c>
      <c r="AV829" s="13" t="s">
        <v>89</v>
      </c>
      <c r="AW829" s="13" t="s">
        <v>35</v>
      </c>
      <c r="AX829" s="13" t="s">
        <v>80</v>
      </c>
      <c r="AY829" s="262" t="s">
        <v>196</v>
      </c>
    </row>
    <row r="830" s="14" customFormat="1">
      <c r="A830" s="14"/>
      <c r="B830" s="263"/>
      <c r="C830" s="264"/>
      <c r="D830" s="242" t="s">
        <v>254</v>
      </c>
      <c r="E830" s="265" t="s">
        <v>1</v>
      </c>
      <c r="F830" s="266" t="s">
        <v>284</v>
      </c>
      <c r="G830" s="264"/>
      <c r="H830" s="267">
        <v>108.83</v>
      </c>
      <c r="I830" s="268"/>
      <c r="J830" s="264"/>
      <c r="K830" s="264"/>
      <c r="L830" s="269"/>
      <c r="M830" s="270"/>
      <c r="N830" s="271"/>
      <c r="O830" s="271"/>
      <c r="P830" s="271"/>
      <c r="Q830" s="271"/>
      <c r="R830" s="271"/>
      <c r="S830" s="271"/>
      <c r="T830" s="272"/>
      <c r="U830" s="14"/>
      <c r="V830" s="14"/>
      <c r="W830" s="14"/>
      <c r="X830" s="14"/>
      <c r="Y830" s="14"/>
      <c r="Z830" s="14"/>
      <c r="AA830" s="14"/>
      <c r="AB830" s="14"/>
      <c r="AC830" s="14"/>
      <c r="AD830" s="14"/>
      <c r="AE830" s="14"/>
      <c r="AT830" s="273" t="s">
        <v>254</v>
      </c>
      <c r="AU830" s="273" t="s">
        <v>89</v>
      </c>
      <c r="AV830" s="14" t="s">
        <v>100</v>
      </c>
      <c r="AW830" s="14" t="s">
        <v>35</v>
      </c>
      <c r="AX830" s="14" t="s">
        <v>80</v>
      </c>
      <c r="AY830" s="273" t="s">
        <v>196</v>
      </c>
    </row>
    <row r="831" s="13" customFormat="1">
      <c r="A831" s="13"/>
      <c r="B831" s="252"/>
      <c r="C831" s="253"/>
      <c r="D831" s="242" t="s">
        <v>254</v>
      </c>
      <c r="E831" s="254" t="s">
        <v>1</v>
      </c>
      <c r="F831" s="255" t="s">
        <v>1399</v>
      </c>
      <c r="G831" s="253"/>
      <c r="H831" s="256">
        <v>89.400000000000006</v>
      </c>
      <c r="I831" s="257"/>
      <c r="J831" s="253"/>
      <c r="K831" s="253"/>
      <c r="L831" s="258"/>
      <c r="M831" s="259"/>
      <c r="N831" s="260"/>
      <c r="O831" s="260"/>
      <c r="P831" s="260"/>
      <c r="Q831" s="260"/>
      <c r="R831" s="260"/>
      <c r="S831" s="260"/>
      <c r="T831" s="261"/>
      <c r="U831" s="13"/>
      <c r="V831" s="13"/>
      <c r="W831" s="13"/>
      <c r="X831" s="13"/>
      <c r="Y831" s="13"/>
      <c r="Z831" s="13"/>
      <c r="AA831" s="13"/>
      <c r="AB831" s="13"/>
      <c r="AC831" s="13"/>
      <c r="AD831" s="13"/>
      <c r="AE831" s="13"/>
      <c r="AT831" s="262" t="s">
        <v>254</v>
      </c>
      <c r="AU831" s="262" t="s">
        <v>89</v>
      </c>
      <c r="AV831" s="13" t="s">
        <v>89</v>
      </c>
      <c r="AW831" s="13" t="s">
        <v>35</v>
      </c>
      <c r="AX831" s="13" t="s">
        <v>80</v>
      </c>
      <c r="AY831" s="262" t="s">
        <v>196</v>
      </c>
    </row>
    <row r="832" s="14" customFormat="1">
      <c r="A832" s="14"/>
      <c r="B832" s="263"/>
      <c r="C832" s="264"/>
      <c r="D832" s="242" t="s">
        <v>254</v>
      </c>
      <c r="E832" s="265" t="s">
        <v>1</v>
      </c>
      <c r="F832" s="266" t="s">
        <v>291</v>
      </c>
      <c r="G832" s="264"/>
      <c r="H832" s="267">
        <v>89.400000000000006</v>
      </c>
      <c r="I832" s="268"/>
      <c r="J832" s="264"/>
      <c r="K832" s="264"/>
      <c r="L832" s="269"/>
      <c r="M832" s="270"/>
      <c r="N832" s="271"/>
      <c r="O832" s="271"/>
      <c r="P832" s="271"/>
      <c r="Q832" s="271"/>
      <c r="R832" s="271"/>
      <c r="S832" s="271"/>
      <c r="T832" s="272"/>
      <c r="U832" s="14"/>
      <c r="V832" s="14"/>
      <c r="W832" s="14"/>
      <c r="X832" s="14"/>
      <c r="Y832" s="14"/>
      <c r="Z832" s="14"/>
      <c r="AA832" s="14"/>
      <c r="AB832" s="14"/>
      <c r="AC832" s="14"/>
      <c r="AD832" s="14"/>
      <c r="AE832" s="14"/>
      <c r="AT832" s="273" t="s">
        <v>254</v>
      </c>
      <c r="AU832" s="273" t="s">
        <v>89</v>
      </c>
      <c r="AV832" s="14" t="s">
        <v>100</v>
      </c>
      <c r="AW832" s="14" t="s">
        <v>35</v>
      </c>
      <c r="AX832" s="14" t="s">
        <v>80</v>
      </c>
      <c r="AY832" s="273" t="s">
        <v>196</v>
      </c>
    </row>
    <row r="833" s="13" customFormat="1">
      <c r="A833" s="13"/>
      <c r="B833" s="252"/>
      <c r="C833" s="253"/>
      <c r="D833" s="242" t="s">
        <v>254</v>
      </c>
      <c r="E833" s="254" t="s">
        <v>1</v>
      </c>
      <c r="F833" s="255" t="s">
        <v>1400</v>
      </c>
      <c r="G833" s="253"/>
      <c r="H833" s="256">
        <v>-7.4400000000000004</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254</v>
      </c>
      <c r="AU833" s="262" t="s">
        <v>89</v>
      </c>
      <c r="AV833" s="13" t="s">
        <v>89</v>
      </c>
      <c r="AW833" s="13" t="s">
        <v>35</v>
      </c>
      <c r="AX833" s="13" t="s">
        <v>80</v>
      </c>
      <c r="AY833" s="262" t="s">
        <v>196</v>
      </c>
    </row>
    <row r="834" s="14" customFormat="1">
      <c r="A834" s="14"/>
      <c r="B834" s="263"/>
      <c r="C834" s="264"/>
      <c r="D834" s="242" t="s">
        <v>254</v>
      </c>
      <c r="E834" s="265" t="s">
        <v>1</v>
      </c>
      <c r="F834" s="266" t="s">
        <v>445</v>
      </c>
      <c r="G834" s="264"/>
      <c r="H834" s="267">
        <v>-7.4400000000000004</v>
      </c>
      <c r="I834" s="268"/>
      <c r="J834" s="264"/>
      <c r="K834" s="264"/>
      <c r="L834" s="269"/>
      <c r="M834" s="270"/>
      <c r="N834" s="271"/>
      <c r="O834" s="271"/>
      <c r="P834" s="271"/>
      <c r="Q834" s="271"/>
      <c r="R834" s="271"/>
      <c r="S834" s="271"/>
      <c r="T834" s="272"/>
      <c r="U834" s="14"/>
      <c r="V834" s="14"/>
      <c r="W834" s="14"/>
      <c r="X834" s="14"/>
      <c r="Y834" s="14"/>
      <c r="Z834" s="14"/>
      <c r="AA834" s="14"/>
      <c r="AB834" s="14"/>
      <c r="AC834" s="14"/>
      <c r="AD834" s="14"/>
      <c r="AE834" s="14"/>
      <c r="AT834" s="273" t="s">
        <v>254</v>
      </c>
      <c r="AU834" s="273" t="s">
        <v>89</v>
      </c>
      <c r="AV834" s="14" t="s">
        <v>100</v>
      </c>
      <c r="AW834" s="14" t="s">
        <v>35</v>
      </c>
      <c r="AX834" s="14" t="s">
        <v>80</v>
      </c>
      <c r="AY834" s="273" t="s">
        <v>196</v>
      </c>
    </row>
    <row r="835" s="15" customFormat="1">
      <c r="A835" s="15"/>
      <c r="B835" s="274"/>
      <c r="C835" s="275"/>
      <c r="D835" s="242" t="s">
        <v>254</v>
      </c>
      <c r="E835" s="276" t="s">
        <v>1</v>
      </c>
      <c r="F835" s="277" t="s">
        <v>267</v>
      </c>
      <c r="G835" s="275"/>
      <c r="H835" s="278">
        <v>430.02100000000002</v>
      </c>
      <c r="I835" s="279"/>
      <c r="J835" s="275"/>
      <c r="K835" s="275"/>
      <c r="L835" s="280"/>
      <c r="M835" s="281"/>
      <c r="N835" s="282"/>
      <c r="O835" s="282"/>
      <c r="P835" s="282"/>
      <c r="Q835" s="282"/>
      <c r="R835" s="282"/>
      <c r="S835" s="282"/>
      <c r="T835" s="283"/>
      <c r="U835" s="15"/>
      <c r="V835" s="15"/>
      <c r="W835" s="15"/>
      <c r="X835" s="15"/>
      <c r="Y835" s="15"/>
      <c r="Z835" s="15"/>
      <c r="AA835" s="15"/>
      <c r="AB835" s="15"/>
      <c r="AC835" s="15"/>
      <c r="AD835" s="15"/>
      <c r="AE835" s="15"/>
      <c r="AT835" s="284" t="s">
        <v>254</v>
      </c>
      <c r="AU835" s="284" t="s">
        <v>89</v>
      </c>
      <c r="AV835" s="15" t="s">
        <v>113</v>
      </c>
      <c r="AW835" s="15" t="s">
        <v>35</v>
      </c>
      <c r="AX835" s="15" t="s">
        <v>87</v>
      </c>
      <c r="AY835" s="284" t="s">
        <v>196</v>
      </c>
    </row>
    <row r="836" s="2" customFormat="1" ht="21.75" customHeight="1">
      <c r="A836" s="38"/>
      <c r="B836" s="39"/>
      <c r="C836" s="288" t="s">
        <v>1401</v>
      </c>
      <c r="D836" s="288" t="s">
        <v>646</v>
      </c>
      <c r="E836" s="289" t="s">
        <v>1402</v>
      </c>
      <c r="F836" s="290" t="s">
        <v>1403</v>
      </c>
      <c r="G836" s="291" t="s">
        <v>251</v>
      </c>
      <c r="H836" s="292">
        <v>473.02300000000002</v>
      </c>
      <c r="I836" s="293"/>
      <c r="J836" s="294">
        <f>ROUND(I836*H836,2)</f>
        <v>0</v>
      </c>
      <c r="K836" s="295"/>
      <c r="L836" s="296"/>
      <c r="M836" s="297" t="s">
        <v>1</v>
      </c>
      <c r="N836" s="298" t="s">
        <v>45</v>
      </c>
      <c r="O836" s="91"/>
      <c r="P836" s="238">
        <f>O836*H836</f>
        <v>0</v>
      </c>
      <c r="Q836" s="238">
        <v>0.010200000000000001</v>
      </c>
      <c r="R836" s="238">
        <f>Q836*H836</f>
        <v>4.8248346000000009</v>
      </c>
      <c r="S836" s="238">
        <v>0</v>
      </c>
      <c r="T836" s="239">
        <f>S836*H836</f>
        <v>0</v>
      </c>
      <c r="U836" s="38"/>
      <c r="V836" s="38"/>
      <c r="W836" s="38"/>
      <c r="X836" s="38"/>
      <c r="Y836" s="38"/>
      <c r="Z836" s="38"/>
      <c r="AA836" s="38"/>
      <c r="AB836" s="38"/>
      <c r="AC836" s="38"/>
      <c r="AD836" s="38"/>
      <c r="AE836" s="38"/>
      <c r="AR836" s="240" t="s">
        <v>518</v>
      </c>
      <c r="AT836" s="240" t="s">
        <v>646</v>
      </c>
      <c r="AU836" s="240" t="s">
        <v>89</v>
      </c>
      <c r="AY836" s="17" t="s">
        <v>196</v>
      </c>
      <c r="BE836" s="241">
        <f>IF(N836="základní",J836,0)</f>
        <v>0</v>
      </c>
      <c r="BF836" s="241">
        <f>IF(N836="snížená",J836,0)</f>
        <v>0</v>
      </c>
      <c r="BG836" s="241">
        <f>IF(N836="zákl. přenesená",J836,0)</f>
        <v>0</v>
      </c>
      <c r="BH836" s="241">
        <f>IF(N836="sníž. přenesená",J836,0)</f>
        <v>0</v>
      </c>
      <c r="BI836" s="241">
        <f>IF(N836="nulová",J836,0)</f>
        <v>0</v>
      </c>
      <c r="BJ836" s="17" t="s">
        <v>87</v>
      </c>
      <c r="BK836" s="241">
        <f>ROUND(I836*H836,2)</f>
        <v>0</v>
      </c>
      <c r="BL836" s="17" t="s">
        <v>405</v>
      </c>
      <c r="BM836" s="240" t="s">
        <v>1404</v>
      </c>
    </row>
    <row r="837" s="2" customFormat="1">
      <c r="A837" s="38"/>
      <c r="B837" s="39"/>
      <c r="C837" s="40"/>
      <c r="D837" s="242" t="s">
        <v>205</v>
      </c>
      <c r="E837" s="40"/>
      <c r="F837" s="243" t="s">
        <v>1403</v>
      </c>
      <c r="G837" s="40"/>
      <c r="H837" s="40"/>
      <c r="I837" s="244"/>
      <c r="J837" s="40"/>
      <c r="K837" s="40"/>
      <c r="L837" s="44"/>
      <c r="M837" s="245"/>
      <c r="N837" s="246"/>
      <c r="O837" s="91"/>
      <c r="P837" s="91"/>
      <c r="Q837" s="91"/>
      <c r="R837" s="91"/>
      <c r="S837" s="91"/>
      <c r="T837" s="92"/>
      <c r="U837" s="38"/>
      <c r="V837" s="38"/>
      <c r="W837" s="38"/>
      <c r="X837" s="38"/>
      <c r="Y837" s="38"/>
      <c r="Z837" s="38"/>
      <c r="AA837" s="38"/>
      <c r="AB837" s="38"/>
      <c r="AC837" s="38"/>
      <c r="AD837" s="38"/>
      <c r="AE837" s="38"/>
      <c r="AT837" s="17" t="s">
        <v>205</v>
      </c>
      <c r="AU837" s="17" t="s">
        <v>89</v>
      </c>
    </row>
    <row r="838" s="13" customFormat="1">
      <c r="A838" s="13"/>
      <c r="B838" s="252"/>
      <c r="C838" s="253"/>
      <c r="D838" s="242" t="s">
        <v>254</v>
      </c>
      <c r="E838" s="253"/>
      <c r="F838" s="255" t="s">
        <v>1405</v>
      </c>
      <c r="G838" s="253"/>
      <c r="H838" s="256">
        <v>473.02300000000002</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254</v>
      </c>
      <c r="AU838" s="262" t="s">
        <v>89</v>
      </c>
      <c r="AV838" s="13" t="s">
        <v>89</v>
      </c>
      <c r="AW838" s="13" t="s">
        <v>4</v>
      </c>
      <c r="AX838" s="13" t="s">
        <v>87</v>
      </c>
      <c r="AY838" s="262" t="s">
        <v>196</v>
      </c>
    </row>
    <row r="839" s="2" customFormat="1" ht="21.75" customHeight="1">
      <c r="A839" s="38"/>
      <c r="B839" s="39"/>
      <c r="C839" s="228" t="s">
        <v>1406</v>
      </c>
      <c r="D839" s="228" t="s">
        <v>199</v>
      </c>
      <c r="E839" s="229" t="s">
        <v>1407</v>
      </c>
      <c r="F839" s="230" t="s">
        <v>1408</v>
      </c>
      <c r="G839" s="231" t="s">
        <v>431</v>
      </c>
      <c r="H839" s="232">
        <v>6.9320000000000004</v>
      </c>
      <c r="I839" s="233"/>
      <c r="J839" s="234">
        <f>ROUND(I839*H839,2)</f>
        <v>0</v>
      </c>
      <c r="K839" s="235"/>
      <c r="L839" s="44"/>
      <c r="M839" s="236" t="s">
        <v>1</v>
      </c>
      <c r="N839" s="237" t="s">
        <v>45</v>
      </c>
      <c r="O839" s="91"/>
      <c r="P839" s="238">
        <f>O839*H839</f>
        <v>0</v>
      </c>
      <c r="Q839" s="238">
        <v>0</v>
      </c>
      <c r="R839" s="238">
        <f>Q839*H839</f>
        <v>0</v>
      </c>
      <c r="S839" s="238">
        <v>0</v>
      </c>
      <c r="T839" s="239">
        <f>S839*H839</f>
        <v>0</v>
      </c>
      <c r="U839" s="38"/>
      <c r="V839" s="38"/>
      <c r="W839" s="38"/>
      <c r="X839" s="38"/>
      <c r="Y839" s="38"/>
      <c r="Z839" s="38"/>
      <c r="AA839" s="38"/>
      <c r="AB839" s="38"/>
      <c r="AC839" s="38"/>
      <c r="AD839" s="38"/>
      <c r="AE839" s="38"/>
      <c r="AR839" s="240" t="s">
        <v>405</v>
      </c>
      <c r="AT839" s="240" t="s">
        <v>199</v>
      </c>
      <c r="AU839" s="240" t="s">
        <v>89</v>
      </c>
      <c r="AY839" s="17" t="s">
        <v>196</v>
      </c>
      <c r="BE839" s="241">
        <f>IF(N839="základní",J839,0)</f>
        <v>0</v>
      </c>
      <c r="BF839" s="241">
        <f>IF(N839="snížená",J839,0)</f>
        <v>0</v>
      </c>
      <c r="BG839" s="241">
        <f>IF(N839="zákl. přenesená",J839,0)</f>
        <v>0</v>
      </c>
      <c r="BH839" s="241">
        <f>IF(N839="sníž. přenesená",J839,0)</f>
        <v>0</v>
      </c>
      <c r="BI839" s="241">
        <f>IF(N839="nulová",J839,0)</f>
        <v>0</v>
      </c>
      <c r="BJ839" s="17" t="s">
        <v>87</v>
      </c>
      <c r="BK839" s="241">
        <f>ROUND(I839*H839,2)</f>
        <v>0</v>
      </c>
      <c r="BL839" s="17" t="s">
        <v>405</v>
      </c>
      <c r="BM839" s="240" t="s">
        <v>1409</v>
      </c>
    </row>
    <row r="840" s="2" customFormat="1">
      <c r="A840" s="38"/>
      <c r="B840" s="39"/>
      <c r="C840" s="40"/>
      <c r="D840" s="242" t="s">
        <v>205</v>
      </c>
      <c r="E840" s="40"/>
      <c r="F840" s="243" t="s">
        <v>1410</v>
      </c>
      <c r="G840" s="40"/>
      <c r="H840" s="40"/>
      <c r="I840" s="244"/>
      <c r="J840" s="40"/>
      <c r="K840" s="40"/>
      <c r="L840" s="44"/>
      <c r="M840" s="245"/>
      <c r="N840" s="246"/>
      <c r="O840" s="91"/>
      <c r="P840" s="91"/>
      <c r="Q840" s="91"/>
      <c r="R840" s="91"/>
      <c r="S840" s="91"/>
      <c r="T840" s="92"/>
      <c r="U840" s="38"/>
      <c r="V840" s="38"/>
      <c r="W840" s="38"/>
      <c r="X840" s="38"/>
      <c r="Y840" s="38"/>
      <c r="Z840" s="38"/>
      <c r="AA840" s="38"/>
      <c r="AB840" s="38"/>
      <c r="AC840" s="38"/>
      <c r="AD840" s="38"/>
      <c r="AE840" s="38"/>
      <c r="AT840" s="17" t="s">
        <v>205</v>
      </c>
      <c r="AU840" s="17" t="s">
        <v>89</v>
      </c>
    </row>
    <row r="841" s="12" customFormat="1" ht="22.8" customHeight="1">
      <c r="A841" s="12"/>
      <c r="B841" s="212"/>
      <c r="C841" s="213"/>
      <c r="D841" s="214" t="s">
        <v>79</v>
      </c>
      <c r="E841" s="226" t="s">
        <v>587</v>
      </c>
      <c r="F841" s="226" t="s">
        <v>588</v>
      </c>
      <c r="G841" s="213"/>
      <c r="H841" s="213"/>
      <c r="I841" s="216"/>
      <c r="J841" s="227">
        <f>BK841</f>
        <v>0</v>
      </c>
      <c r="K841" s="213"/>
      <c r="L841" s="218"/>
      <c r="M841" s="219"/>
      <c r="N841" s="220"/>
      <c r="O841" s="220"/>
      <c r="P841" s="221">
        <f>SUM(P842:P873)</f>
        <v>0</v>
      </c>
      <c r="Q841" s="220"/>
      <c r="R841" s="221">
        <f>SUM(R842:R873)</f>
        <v>0.23416623999999994</v>
      </c>
      <c r="S841" s="220"/>
      <c r="T841" s="222">
        <f>SUM(T842:T873)</f>
        <v>0</v>
      </c>
      <c r="U841" s="12"/>
      <c r="V841" s="12"/>
      <c r="W841" s="12"/>
      <c r="X841" s="12"/>
      <c r="Y841" s="12"/>
      <c r="Z841" s="12"/>
      <c r="AA841" s="12"/>
      <c r="AB841" s="12"/>
      <c r="AC841" s="12"/>
      <c r="AD841" s="12"/>
      <c r="AE841" s="12"/>
      <c r="AR841" s="223" t="s">
        <v>89</v>
      </c>
      <c r="AT841" s="224" t="s">
        <v>79</v>
      </c>
      <c r="AU841" s="224" t="s">
        <v>87</v>
      </c>
      <c r="AY841" s="223" t="s">
        <v>196</v>
      </c>
      <c r="BK841" s="225">
        <f>SUM(BK842:BK873)</f>
        <v>0</v>
      </c>
    </row>
    <row r="842" s="2" customFormat="1" ht="44.25" customHeight="1">
      <c r="A842" s="38"/>
      <c r="B842" s="39"/>
      <c r="C842" s="228" t="s">
        <v>1411</v>
      </c>
      <c r="D842" s="228" t="s">
        <v>199</v>
      </c>
      <c r="E842" s="229" t="s">
        <v>1412</v>
      </c>
      <c r="F842" s="230" t="s">
        <v>1413</v>
      </c>
      <c r="G842" s="231" t="s">
        <v>251</v>
      </c>
      <c r="H842" s="232">
        <v>244.41999999999999</v>
      </c>
      <c r="I842" s="233"/>
      <c r="J842" s="234">
        <f>ROUND(I842*H842,2)</f>
        <v>0</v>
      </c>
      <c r="K842" s="235"/>
      <c r="L842" s="44"/>
      <c r="M842" s="236" t="s">
        <v>1</v>
      </c>
      <c r="N842" s="237" t="s">
        <v>45</v>
      </c>
      <c r="O842" s="91"/>
      <c r="P842" s="238">
        <f>O842*H842</f>
        <v>0</v>
      </c>
      <c r="Q842" s="238">
        <v>0.00025999999999999998</v>
      </c>
      <c r="R842" s="238">
        <f>Q842*H842</f>
        <v>0.063549199999999986</v>
      </c>
      <c r="S842" s="238">
        <v>0</v>
      </c>
      <c r="T842" s="239">
        <f>S842*H842</f>
        <v>0</v>
      </c>
      <c r="U842" s="38"/>
      <c r="V842" s="38"/>
      <c r="W842" s="38"/>
      <c r="X842" s="38"/>
      <c r="Y842" s="38"/>
      <c r="Z842" s="38"/>
      <c r="AA842" s="38"/>
      <c r="AB842" s="38"/>
      <c r="AC842" s="38"/>
      <c r="AD842" s="38"/>
      <c r="AE842" s="38"/>
      <c r="AR842" s="240" t="s">
        <v>405</v>
      </c>
      <c r="AT842" s="240" t="s">
        <v>199</v>
      </c>
      <c r="AU842" s="240" t="s">
        <v>89</v>
      </c>
      <c r="AY842" s="17" t="s">
        <v>196</v>
      </c>
      <c r="BE842" s="241">
        <f>IF(N842="základní",J842,0)</f>
        <v>0</v>
      </c>
      <c r="BF842" s="241">
        <f>IF(N842="snížená",J842,0)</f>
        <v>0</v>
      </c>
      <c r="BG842" s="241">
        <f>IF(N842="zákl. přenesená",J842,0)</f>
        <v>0</v>
      </c>
      <c r="BH842" s="241">
        <f>IF(N842="sníž. přenesená",J842,0)</f>
        <v>0</v>
      </c>
      <c r="BI842" s="241">
        <f>IF(N842="nulová",J842,0)</f>
        <v>0</v>
      </c>
      <c r="BJ842" s="17" t="s">
        <v>87</v>
      </c>
      <c r="BK842" s="241">
        <f>ROUND(I842*H842,2)</f>
        <v>0</v>
      </c>
      <c r="BL842" s="17" t="s">
        <v>405</v>
      </c>
      <c r="BM842" s="240" t="s">
        <v>1414</v>
      </c>
    </row>
    <row r="843" s="2" customFormat="1">
      <c r="A843" s="38"/>
      <c r="B843" s="39"/>
      <c r="C843" s="40"/>
      <c r="D843" s="242" t="s">
        <v>205</v>
      </c>
      <c r="E843" s="40"/>
      <c r="F843" s="243" t="s">
        <v>1415</v>
      </c>
      <c r="G843" s="40"/>
      <c r="H843" s="40"/>
      <c r="I843" s="244"/>
      <c r="J843" s="40"/>
      <c r="K843" s="40"/>
      <c r="L843" s="44"/>
      <c r="M843" s="245"/>
      <c r="N843" s="246"/>
      <c r="O843" s="91"/>
      <c r="P843" s="91"/>
      <c r="Q843" s="91"/>
      <c r="R843" s="91"/>
      <c r="S843" s="91"/>
      <c r="T843" s="92"/>
      <c r="U843" s="38"/>
      <c r="V843" s="38"/>
      <c r="W843" s="38"/>
      <c r="X843" s="38"/>
      <c r="Y843" s="38"/>
      <c r="Z843" s="38"/>
      <c r="AA843" s="38"/>
      <c r="AB843" s="38"/>
      <c r="AC843" s="38"/>
      <c r="AD843" s="38"/>
      <c r="AE843" s="38"/>
      <c r="AT843" s="17" t="s">
        <v>205</v>
      </c>
      <c r="AU843" s="17" t="s">
        <v>89</v>
      </c>
    </row>
    <row r="844" s="13" customFormat="1">
      <c r="A844" s="13"/>
      <c r="B844" s="252"/>
      <c r="C844" s="253"/>
      <c r="D844" s="242" t="s">
        <v>254</v>
      </c>
      <c r="E844" s="254" t="s">
        <v>1</v>
      </c>
      <c r="F844" s="255" t="s">
        <v>1416</v>
      </c>
      <c r="G844" s="253"/>
      <c r="H844" s="256">
        <v>244.41999999999999</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254</v>
      </c>
      <c r="AU844" s="262" t="s">
        <v>89</v>
      </c>
      <c r="AV844" s="13" t="s">
        <v>89</v>
      </c>
      <c r="AW844" s="13" t="s">
        <v>35</v>
      </c>
      <c r="AX844" s="13" t="s">
        <v>80</v>
      </c>
      <c r="AY844" s="262" t="s">
        <v>196</v>
      </c>
    </row>
    <row r="845" s="14" customFormat="1">
      <c r="A845" s="14"/>
      <c r="B845" s="263"/>
      <c r="C845" s="264"/>
      <c r="D845" s="242" t="s">
        <v>254</v>
      </c>
      <c r="E845" s="265" t="s">
        <v>1</v>
      </c>
      <c r="F845" s="266" t="s">
        <v>726</v>
      </c>
      <c r="G845" s="264"/>
      <c r="H845" s="267">
        <v>244.41999999999999</v>
      </c>
      <c r="I845" s="268"/>
      <c r="J845" s="264"/>
      <c r="K845" s="264"/>
      <c r="L845" s="269"/>
      <c r="M845" s="270"/>
      <c r="N845" s="271"/>
      <c r="O845" s="271"/>
      <c r="P845" s="271"/>
      <c r="Q845" s="271"/>
      <c r="R845" s="271"/>
      <c r="S845" s="271"/>
      <c r="T845" s="272"/>
      <c r="U845" s="14"/>
      <c r="V845" s="14"/>
      <c r="W845" s="14"/>
      <c r="X845" s="14"/>
      <c r="Y845" s="14"/>
      <c r="Z845" s="14"/>
      <c r="AA845" s="14"/>
      <c r="AB845" s="14"/>
      <c r="AC845" s="14"/>
      <c r="AD845" s="14"/>
      <c r="AE845" s="14"/>
      <c r="AT845" s="273" t="s">
        <v>254</v>
      </c>
      <c r="AU845" s="273" t="s">
        <v>89</v>
      </c>
      <c r="AV845" s="14" t="s">
        <v>100</v>
      </c>
      <c r="AW845" s="14" t="s">
        <v>35</v>
      </c>
      <c r="AX845" s="14" t="s">
        <v>80</v>
      </c>
      <c r="AY845" s="273" t="s">
        <v>196</v>
      </c>
    </row>
    <row r="846" s="15" customFormat="1">
      <c r="A846" s="15"/>
      <c r="B846" s="274"/>
      <c r="C846" s="275"/>
      <c r="D846" s="242" t="s">
        <v>254</v>
      </c>
      <c r="E846" s="276" t="s">
        <v>1</v>
      </c>
      <c r="F846" s="277" t="s">
        <v>267</v>
      </c>
      <c r="G846" s="275"/>
      <c r="H846" s="278">
        <v>244.41999999999999</v>
      </c>
      <c r="I846" s="279"/>
      <c r="J846" s="275"/>
      <c r="K846" s="275"/>
      <c r="L846" s="280"/>
      <c r="M846" s="281"/>
      <c r="N846" s="282"/>
      <c r="O846" s="282"/>
      <c r="P846" s="282"/>
      <c r="Q846" s="282"/>
      <c r="R846" s="282"/>
      <c r="S846" s="282"/>
      <c r="T846" s="283"/>
      <c r="U846" s="15"/>
      <c r="V846" s="15"/>
      <c r="W846" s="15"/>
      <c r="X846" s="15"/>
      <c r="Y846" s="15"/>
      <c r="Z846" s="15"/>
      <c r="AA846" s="15"/>
      <c r="AB846" s="15"/>
      <c r="AC846" s="15"/>
      <c r="AD846" s="15"/>
      <c r="AE846" s="15"/>
      <c r="AT846" s="284" t="s">
        <v>254</v>
      </c>
      <c r="AU846" s="284" t="s">
        <v>89</v>
      </c>
      <c r="AV846" s="15" t="s">
        <v>113</v>
      </c>
      <c r="AW846" s="15" t="s">
        <v>35</v>
      </c>
      <c r="AX846" s="15" t="s">
        <v>87</v>
      </c>
      <c r="AY846" s="284" t="s">
        <v>196</v>
      </c>
    </row>
    <row r="847" s="2" customFormat="1" ht="33" customHeight="1">
      <c r="A847" s="38"/>
      <c r="B847" s="39"/>
      <c r="C847" s="228" t="s">
        <v>1417</v>
      </c>
      <c r="D847" s="228" t="s">
        <v>199</v>
      </c>
      <c r="E847" s="229" t="s">
        <v>1418</v>
      </c>
      <c r="F847" s="230" t="s">
        <v>1419</v>
      </c>
      <c r="G847" s="231" t="s">
        <v>251</v>
      </c>
      <c r="H847" s="232">
        <v>150.72900000000001</v>
      </c>
      <c r="I847" s="233"/>
      <c r="J847" s="234">
        <f>ROUND(I847*H847,2)</f>
        <v>0</v>
      </c>
      <c r="K847" s="235"/>
      <c r="L847" s="44"/>
      <c r="M847" s="236" t="s">
        <v>1</v>
      </c>
      <c r="N847" s="237" t="s">
        <v>45</v>
      </c>
      <c r="O847" s="91"/>
      <c r="P847" s="238">
        <f>O847*H847</f>
        <v>0</v>
      </c>
      <c r="Q847" s="238">
        <v>0.00025999999999999998</v>
      </c>
      <c r="R847" s="238">
        <f>Q847*H847</f>
        <v>0.039189540000000002</v>
      </c>
      <c r="S847" s="238">
        <v>0</v>
      </c>
      <c r="T847" s="239">
        <f>S847*H847</f>
        <v>0</v>
      </c>
      <c r="U847" s="38"/>
      <c r="V847" s="38"/>
      <c r="W847" s="38"/>
      <c r="X847" s="38"/>
      <c r="Y847" s="38"/>
      <c r="Z847" s="38"/>
      <c r="AA847" s="38"/>
      <c r="AB847" s="38"/>
      <c r="AC847" s="38"/>
      <c r="AD847" s="38"/>
      <c r="AE847" s="38"/>
      <c r="AR847" s="240" t="s">
        <v>405</v>
      </c>
      <c r="AT847" s="240" t="s">
        <v>199</v>
      </c>
      <c r="AU847" s="240" t="s">
        <v>89</v>
      </c>
      <c r="AY847" s="17" t="s">
        <v>196</v>
      </c>
      <c r="BE847" s="241">
        <f>IF(N847="základní",J847,0)</f>
        <v>0</v>
      </c>
      <c r="BF847" s="241">
        <f>IF(N847="snížená",J847,0)</f>
        <v>0</v>
      </c>
      <c r="BG847" s="241">
        <f>IF(N847="zákl. přenesená",J847,0)</f>
        <v>0</v>
      </c>
      <c r="BH847" s="241">
        <f>IF(N847="sníž. přenesená",J847,0)</f>
        <v>0</v>
      </c>
      <c r="BI847" s="241">
        <f>IF(N847="nulová",J847,0)</f>
        <v>0</v>
      </c>
      <c r="BJ847" s="17" t="s">
        <v>87</v>
      </c>
      <c r="BK847" s="241">
        <f>ROUND(I847*H847,2)</f>
        <v>0</v>
      </c>
      <c r="BL847" s="17" t="s">
        <v>405</v>
      </c>
      <c r="BM847" s="240" t="s">
        <v>1420</v>
      </c>
    </row>
    <row r="848" s="2" customFormat="1">
      <c r="A848" s="38"/>
      <c r="B848" s="39"/>
      <c r="C848" s="40"/>
      <c r="D848" s="242" t="s">
        <v>205</v>
      </c>
      <c r="E848" s="40"/>
      <c r="F848" s="243" t="s">
        <v>1421</v>
      </c>
      <c r="G848" s="40"/>
      <c r="H848" s="40"/>
      <c r="I848" s="244"/>
      <c r="J848" s="40"/>
      <c r="K848" s="40"/>
      <c r="L848" s="44"/>
      <c r="M848" s="245"/>
      <c r="N848" s="246"/>
      <c r="O848" s="91"/>
      <c r="P848" s="91"/>
      <c r="Q848" s="91"/>
      <c r="R848" s="91"/>
      <c r="S848" s="91"/>
      <c r="T848" s="92"/>
      <c r="U848" s="38"/>
      <c r="V848" s="38"/>
      <c r="W848" s="38"/>
      <c r="X848" s="38"/>
      <c r="Y848" s="38"/>
      <c r="Z848" s="38"/>
      <c r="AA848" s="38"/>
      <c r="AB848" s="38"/>
      <c r="AC848" s="38"/>
      <c r="AD848" s="38"/>
      <c r="AE848" s="38"/>
      <c r="AT848" s="17" t="s">
        <v>205</v>
      </c>
      <c r="AU848" s="17" t="s">
        <v>89</v>
      </c>
    </row>
    <row r="849" s="13" customFormat="1">
      <c r="A849" s="13"/>
      <c r="B849" s="252"/>
      <c r="C849" s="253"/>
      <c r="D849" s="242" t="s">
        <v>254</v>
      </c>
      <c r="E849" s="254" t="s">
        <v>1</v>
      </c>
      <c r="F849" s="255" t="s">
        <v>1422</v>
      </c>
      <c r="G849" s="253"/>
      <c r="H849" s="256">
        <v>35.159999999999997</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254</v>
      </c>
      <c r="AU849" s="262" t="s">
        <v>89</v>
      </c>
      <c r="AV849" s="13" t="s">
        <v>89</v>
      </c>
      <c r="AW849" s="13" t="s">
        <v>35</v>
      </c>
      <c r="AX849" s="13" t="s">
        <v>80</v>
      </c>
      <c r="AY849" s="262" t="s">
        <v>196</v>
      </c>
    </row>
    <row r="850" s="14" customFormat="1">
      <c r="A850" s="14"/>
      <c r="B850" s="263"/>
      <c r="C850" s="264"/>
      <c r="D850" s="242" t="s">
        <v>254</v>
      </c>
      <c r="E850" s="265" t="s">
        <v>1</v>
      </c>
      <c r="F850" s="266" t="s">
        <v>273</v>
      </c>
      <c r="G850" s="264"/>
      <c r="H850" s="267">
        <v>35.159999999999997</v>
      </c>
      <c r="I850" s="268"/>
      <c r="J850" s="264"/>
      <c r="K850" s="264"/>
      <c r="L850" s="269"/>
      <c r="M850" s="270"/>
      <c r="N850" s="271"/>
      <c r="O850" s="271"/>
      <c r="P850" s="271"/>
      <c r="Q850" s="271"/>
      <c r="R850" s="271"/>
      <c r="S850" s="271"/>
      <c r="T850" s="272"/>
      <c r="U850" s="14"/>
      <c r="V850" s="14"/>
      <c r="W850" s="14"/>
      <c r="X850" s="14"/>
      <c r="Y850" s="14"/>
      <c r="Z850" s="14"/>
      <c r="AA850" s="14"/>
      <c r="AB850" s="14"/>
      <c r="AC850" s="14"/>
      <c r="AD850" s="14"/>
      <c r="AE850" s="14"/>
      <c r="AT850" s="273" t="s">
        <v>254</v>
      </c>
      <c r="AU850" s="273" t="s">
        <v>89</v>
      </c>
      <c r="AV850" s="14" t="s">
        <v>100</v>
      </c>
      <c r="AW850" s="14" t="s">
        <v>35</v>
      </c>
      <c r="AX850" s="14" t="s">
        <v>80</v>
      </c>
      <c r="AY850" s="273" t="s">
        <v>196</v>
      </c>
    </row>
    <row r="851" s="13" customFormat="1">
      <c r="A851" s="13"/>
      <c r="B851" s="252"/>
      <c r="C851" s="253"/>
      <c r="D851" s="242" t="s">
        <v>254</v>
      </c>
      <c r="E851" s="254" t="s">
        <v>1</v>
      </c>
      <c r="F851" s="255" t="s">
        <v>1423</v>
      </c>
      <c r="G851" s="253"/>
      <c r="H851" s="256">
        <v>41.857999999999997</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254</v>
      </c>
      <c r="AU851" s="262" t="s">
        <v>89</v>
      </c>
      <c r="AV851" s="13" t="s">
        <v>89</v>
      </c>
      <c r="AW851" s="13" t="s">
        <v>35</v>
      </c>
      <c r="AX851" s="13" t="s">
        <v>80</v>
      </c>
      <c r="AY851" s="262" t="s">
        <v>196</v>
      </c>
    </row>
    <row r="852" s="14" customFormat="1">
      <c r="A852" s="14"/>
      <c r="B852" s="263"/>
      <c r="C852" s="264"/>
      <c r="D852" s="242" t="s">
        <v>254</v>
      </c>
      <c r="E852" s="265" t="s">
        <v>1</v>
      </c>
      <c r="F852" s="266" t="s">
        <v>760</v>
      </c>
      <c r="G852" s="264"/>
      <c r="H852" s="267">
        <v>41.857999999999997</v>
      </c>
      <c r="I852" s="268"/>
      <c r="J852" s="264"/>
      <c r="K852" s="264"/>
      <c r="L852" s="269"/>
      <c r="M852" s="270"/>
      <c r="N852" s="271"/>
      <c r="O852" s="271"/>
      <c r="P852" s="271"/>
      <c r="Q852" s="271"/>
      <c r="R852" s="271"/>
      <c r="S852" s="271"/>
      <c r="T852" s="272"/>
      <c r="U852" s="14"/>
      <c r="V852" s="14"/>
      <c r="W852" s="14"/>
      <c r="X852" s="14"/>
      <c r="Y852" s="14"/>
      <c r="Z852" s="14"/>
      <c r="AA852" s="14"/>
      <c r="AB852" s="14"/>
      <c r="AC852" s="14"/>
      <c r="AD852" s="14"/>
      <c r="AE852" s="14"/>
      <c r="AT852" s="273" t="s">
        <v>254</v>
      </c>
      <c r="AU852" s="273" t="s">
        <v>89</v>
      </c>
      <c r="AV852" s="14" t="s">
        <v>100</v>
      </c>
      <c r="AW852" s="14" t="s">
        <v>35</v>
      </c>
      <c r="AX852" s="14" t="s">
        <v>80</v>
      </c>
      <c r="AY852" s="273" t="s">
        <v>196</v>
      </c>
    </row>
    <row r="853" s="13" customFormat="1">
      <c r="A853" s="13"/>
      <c r="B853" s="252"/>
      <c r="C853" s="253"/>
      <c r="D853" s="242" t="s">
        <v>254</v>
      </c>
      <c r="E853" s="254" t="s">
        <v>1</v>
      </c>
      <c r="F853" s="255" t="s">
        <v>1424</v>
      </c>
      <c r="G853" s="253"/>
      <c r="H853" s="256">
        <v>21.896000000000001</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254</v>
      </c>
      <c r="AU853" s="262" t="s">
        <v>89</v>
      </c>
      <c r="AV853" s="13" t="s">
        <v>89</v>
      </c>
      <c r="AW853" s="13" t="s">
        <v>35</v>
      </c>
      <c r="AX853" s="13" t="s">
        <v>80</v>
      </c>
      <c r="AY853" s="262" t="s">
        <v>196</v>
      </c>
    </row>
    <row r="854" s="14" customFormat="1">
      <c r="A854" s="14"/>
      <c r="B854" s="263"/>
      <c r="C854" s="264"/>
      <c r="D854" s="242" t="s">
        <v>254</v>
      </c>
      <c r="E854" s="265" t="s">
        <v>1</v>
      </c>
      <c r="F854" s="266" t="s">
        <v>513</v>
      </c>
      <c r="G854" s="264"/>
      <c r="H854" s="267">
        <v>21.896000000000001</v>
      </c>
      <c r="I854" s="268"/>
      <c r="J854" s="264"/>
      <c r="K854" s="264"/>
      <c r="L854" s="269"/>
      <c r="M854" s="270"/>
      <c r="N854" s="271"/>
      <c r="O854" s="271"/>
      <c r="P854" s="271"/>
      <c r="Q854" s="271"/>
      <c r="R854" s="271"/>
      <c r="S854" s="271"/>
      <c r="T854" s="272"/>
      <c r="U854" s="14"/>
      <c r="V854" s="14"/>
      <c r="W854" s="14"/>
      <c r="X854" s="14"/>
      <c r="Y854" s="14"/>
      <c r="Z854" s="14"/>
      <c r="AA854" s="14"/>
      <c r="AB854" s="14"/>
      <c r="AC854" s="14"/>
      <c r="AD854" s="14"/>
      <c r="AE854" s="14"/>
      <c r="AT854" s="273" t="s">
        <v>254</v>
      </c>
      <c r="AU854" s="273" t="s">
        <v>89</v>
      </c>
      <c r="AV854" s="14" t="s">
        <v>100</v>
      </c>
      <c r="AW854" s="14" t="s">
        <v>35</v>
      </c>
      <c r="AX854" s="14" t="s">
        <v>80</v>
      </c>
      <c r="AY854" s="273" t="s">
        <v>196</v>
      </c>
    </row>
    <row r="855" s="13" customFormat="1">
      <c r="A855" s="13"/>
      <c r="B855" s="252"/>
      <c r="C855" s="253"/>
      <c r="D855" s="242" t="s">
        <v>254</v>
      </c>
      <c r="E855" s="254" t="s">
        <v>1</v>
      </c>
      <c r="F855" s="255" t="s">
        <v>1425</v>
      </c>
      <c r="G855" s="253"/>
      <c r="H855" s="256">
        <v>51.814999999999998</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254</v>
      </c>
      <c r="AU855" s="262" t="s">
        <v>89</v>
      </c>
      <c r="AV855" s="13" t="s">
        <v>89</v>
      </c>
      <c r="AW855" s="13" t="s">
        <v>35</v>
      </c>
      <c r="AX855" s="13" t="s">
        <v>80</v>
      </c>
      <c r="AY855" s="262" t="s">
        <v>196</v>
      </c>
    </row>
    <row r="856" s="14" customFormat="1">
      <c r="A856" s="14"/>
      <c r="B856" s="263"/>
      <c r="C856" s="264"/>
      <c r="D856" s="242" t="s">
        <v>254</v>
      </c>
      <c r="E856" s="265" t="s">
        <v>1</v>
      </c>
      <c r="F856" s="266" t="s">
        <v>284</v>
      </c>
      <c r="G856" s="264"/>
      <c r="H856" s="267">
        <v>51.814999999999998</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254</v>
      </c>
      <c r="AU856" s="273" t="s">
        <v>89</v>
      </c>
      <c r="AV856" s="14" t="s">
        <v>100</v>
      </c>
      <c r="AW856" s="14" t="s">
        <v>35</v>
      </c>
      <c r="AX856" s="14" t="s">
        <v>80</v>
      </c>
      <c r="AY856" s="273" t="s">
        <v>196</v>
      </c>
    </row>
    <row r="857" s="15" customFormat="1">
      <c r="A857" s="15"/>
      <c r="B857" s="274"/>
      <c r="C857" s="275"/>
      <c r="D857" s="242" t="s">
        <v>254</v>
      </c>
      <c r="E857" s="276" t="s">
        <v>1</v>
      </c>
      <c r="F857" s="277" t="s">
        <v>267</v>
      </c>
      <c r="G857" s="275"/>
      <c r="H857" s="278">
        <v>150.72899999999999</v>
      </c>
      <c r="I857" s="279"/>
      <c r="J857" s="275"/>
      <c r="K857" s="275"/>
      <c r="L857" s="280"/>
      <c r="M857" s="281"/>
      <c r="N857" s="282"/>
      <c r="O857" s="282"/>
      <c r="P857" s="282"/>
      <c r="Q857" s="282"/>
      <c r="R857" s="282"/>
      <c r="S857" s="282"/>
      <c r="T857" s="283"/>
      <c r="U857" s="15"/>
      <c r="V857" s="15"/>
      <c r="W857" s="15"/>
      <c r="X857" s="15"/>
      <c r="Y857" s="15"/>
      <c r="Z857" s="15"/>
      <c r="AA857" s="15"/>
      <c r="AB857" s="15"/>
      <c r="AC857" s="15"/>
      <c r="AD857" s="15"/>
      <c r="AE857" s="15"/>
      <c r="AT857" s="284" t="s">
        <v>254</v>
      </c>
      <c r="AU857" s="284" t="s">
        <v>89</v>
      </c>
      <c r="AV857" s="15" t="s">
        <v>113</v>
      </c>
      <c r="AW857" s="15" t="s">
        <v>35</v>
      </c>
      <c r="AX857" s="15" t="s">
        <v>87</v>
      </c>
      <c r="AY857" s="284" t="s">
        <v>196</v>
      </c>
    </row>
    <row r="858" s="2" customFormat="1" ht="44.25" customHeight="1">
      <c r="A858" s="38"/>
      <c r="B858" s="39"/>
      <c r="C858" s="228" t="s">
        <v>1426</v>
      </c>
      <c r="D858" s="228" t="s">
        <v>199</v>
      </c>
      <c r="E858" s="229" t="s">
        <v>1427</v>
      </c>
      <c r="F858" s="230" t="s">
        <v>1428</v>
      </c>
      <c r="G858" s="231" t="s">
        <v>251</v>
      </c>
      <c r="H858" s="232">
        <v>247.58000000000001</v>
      </c>
      <c r="I858" s="233"/>
      <c r="J858" s="234">
        <f>ROUND(I858*H858,2)</f>
        <v>0</v>
      </c>
      <c r="K858" s="235"/>
      <c r="L858" s="44"/>
      <c r="M858" s="236" t="s">
        <v>1</v>
      </c>
      <c r="N858" s="237" t="s">
        <v>45</v>
      </c>
      <c r="O858" s="91"/>
      <c r="P858" s="238">
        <f>O858*H858</f>
        <v>0</v>
      </c>
      <c r="Q858" s="238">
        <v>0.00025999999999999998</v>
      </c>
      <c r="R858" s="238">
        <f>Q858*H858</f>
        <v>0.064370799999999992</v>
      </c>
      <c r="S858" s="238">
        <v>0</v>
      </c>
      <c r="T858" s="239">
        <f>S858*H858</f>
        <v>0</v>
      </c>
      <c r="U858" s="38"/>
      <c r="V858" s="38"/>
      <c r="W858" s="38"/>
      <c r="X858" s="38"/>
      <c r="Y858" s="38"/>
      <c r="Z858" s="38"/>
      <c r="AA858" s="38"/>
      <c r="AB858" s="38"/>
      <c r="AC858" s="38"/>
      <c r="AD858" s="38"/>
      <c r="AE858" s="38"/>
      <c r="AR858" s="240" t="s">
        <v>405</v>
      </c>
      <c r="AT858" s="240" t="s">
        <v>199</v>
      </c>
      <c r="AU858" s="240" t="s">
        <v>89</v>
      </c>
      <c r="AY858" s="17" t="s">
        <v>196</v>
      </c>
      <c r="BE858" s="241">
        <f>IF(N858="základní",J858,0)</f>
        <v>0</v>
      </c>
      <c r="BF858" s="241">
        <f>IF(N858="snížená",J858,0)</f>
        <v>0</v>
      </c>
      <c r="BG858" s="241">
        <f>IF(N858="zákl. přenesená",J858,0)</f>
        <v>0</v>
      </c>
      <c r="BH858" s="241">
        <f>IF(N858="sníž. přenesená",J858,0)</f>
        <v>0</v>
      </c>
      <c r="BI858" s="241">
        <f>IF(N858="nulová",J858,0)</f>
        <v>0</v>
      </c>
      <c r="BJ858" s="17" t="s">
        <v>87</v>
      </c>
      <c r="BK858" s="241">
        <f>ROUND(I858*H858,2)</f>
        <v>0</v>
      </c>
      <c r="BL858" s="17" t="s">
        <v>405</v>
      </c>
      <c r="BM858" s="240" t="s">
        <v>1429</v>
      </c>
    </row>
    <row r="859" s="2" customFormat="1">
      <c r="A859" s="38"/>
      <c r="B859" s="39"/>
      <c r="C859" s="40"/>
      <c r="D859" s="242" t="s">
        <v>205</v>
      </c>
      <c r="E859" s="40"/>
      <c r="F859" s="243" t="s">
        <v>1430</v>
      </c>
      <c r="G859" s="40"/>
      <c r="H859" s="40"/>
      <c r="I859" s="244"/>
      <c r="J859" s="40"/>
      <c r="K859" s="40"/>
      <c r="L859" s="44"/>
      <c r="M859" s="245"/>
      <c r="N859" s="246"/>
      <c r="O859" s="91"/>
      <c r="P859" s="91"/>
      <c r="Q859" s="91"/>
      <c r="R859" s="91"/>
      <c r="S859" s="91"/>
      <c r="T859" s="92"/>
      <c r="U859" s="38"/>
      <c r="V859" s="38"/>
      <c r="W859" s="38"/>
      <c r="X859" s="38"/>
      <c r="Y859" s="38"/>
      <c r="Z859" s="38"/>
      <c r="AA859" s="38"/>
      <c r="AB859" s="38"/>
      <c r="AC859" s="38"/>
      <c r="AD859" s="38"/>
      <c r="AE859" s="38"/>
      <c r="AT859" s="17" t="s">
        <v>205</v>
      </c>
      <c r="AU859" s="17" t="s">
        <v>89</v>
      </c>
    </row>
    <row r="860" s="13" customFormat="1">
      <c r="A860" s="13"/>
      <c r="B860" s="252"/>
      <c r="C860" s="253"/>
      <c r="D860" s="242" t="s">
        <v>254</v>
      </c>
      <c r="E860" s="254" t="s">
        <v>1</v>
      </c>
      <c r="F860" s="255" t="s">
        <v>1431</v>
      </c>
      <c r="G860" s="253"/>
      <c r="H860" s="256">
        <v>247.58000000000001</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254</v>
      </c>
      <c r="AU860" s="262" t="s">
        <v>89</v>
      </c>
      <c r="AV860" s="13" t="s">
        <v>89</v>
      </c>
      <c r="AW860" s="13" t="s">
        <v>35</v>
      </c>
      <c r="AX860" s="13" t="s">
        <v>80</v>
      </c>
      <c r="AY860" s="262" t="s">
        <v>196</v>
      </c>
    </row>
    <row r="861" s="14" customFormat="1">
      <c r="A861" s="14"/>
      <c r="B861" s="263"/>
      <c r="C861" s="264"/>
      <c r="D861" s="242" t="s">
        <v>254</v>
      </c>
      <c r="E861" s="265" t="s">
        <v>1</v>
      </c>
      <c r="F861" s="266" t="s">
        <v>726</v>
      </c>
      <c r="G861" s="264"/>
      <c r="H861" s="267">
        <v>247.58000000000001</v>
      </c>
      <c r="I861" s="268"/>
      <c r="J861" s="264"/>
      <c r="K861" s="264"/>
      <c r="L861" s="269"/>
      <c r="M861" s="270"/>
      <c r="N861" s="271"/>
      <c r="O861" s="271"/>
      <c r="P861" s="271"/>
      <c r="Q861" s="271"/>
      <c r="R861" s="271"/>
      <c r="S861" s="271"/>
      <c r="T861" s="272"/>
      <c r="U861" s="14"/>
      <c r="V861" s="14"/>
      <c r="W861" s="14"/>
      <c r="X861" s="14"/>
      <c r="Y861" s="14"/>
      <c r="Z861" s="14"/>
      <c r="AA861" s="14"/>
      <c r="AB861" s="14"/>
      <c r="AC861" s="14"/>
      <c r="AD861" s="14"/>
      <c r="AE861" s="14"/>
      <c r="AT861" s="273" t="s">
        <v>254</v>
      </c>
      <c r="AU861" s="273" t="s">
        <v>89</v>
      </c>
      <c r="AV861" s="14" t="s">
        <v>100</v>
      </c>
      <c r="AW861" s="14" t="s">
        <v>35</v>
      </c>
      <c r="AX861" s="14" t="s">
        <v>80</v>
      </c>
      <c r="AY861" s="273" t="s">
        <v>196</v>
      </c>
    </row>
    <row r="862" s="15" customFormat="1">
      <c r="A862" s="15"/>
      <c r="B862" s="274"/>
      <c r="C862" s="275"/>
      <c r="D862" s="242" t="s">
        <v>254</v>
      </c>
      <c r="E862" s="276" t="s">
        <v>1</v>
      </c>
      <c r="F862" s="277" t="s">
        <v>267</v>
      </c>
      <c r="G862" s="275"/>
      <c r="H862" s="278">
        <v>247.58000000000001</v>
      </c>
      <c r="I862" s="279"/>
      <c r="J862" s="275"/>
      <c r="K862" s="275"/>
      <c r="L862" s="280"/>
      <c r="M862" s="281"/>
      <c r="N862" s="282"/>
      <c r="O862" s="282"/>
      <c r="P862" s="282"/>
      <c r="Q862" s="282"/>
      <c r="R862" s="282"/>
      <c r="S862" s="282"/>
      <c r="T862" s="283"/>
      <c r="U862" s="15"/>
      <c r="V862" s="15"/>
      <c r="W862" s="15"/>
      <c r="X862" s="15"/>
      <c r="Y862" s="15"/>
      <c r="Z862" s="15"/>
      <c r="AA862" s="15"/>
      <c r="AB862" s="15"/>
      <c r="AC862" s="15"/>
      <c r="AD862" s="15"/>
      <c r="AE862" s="15"/>
      <c r="AT862" s="284" t="s">
        <v>254</v>
      </c>
      <c r="AU862" s="284" t="s">
        <v>89</v>
      </c>
      <c r="AV862" s="15" t="s">
        <v>113</v>
      </c>
      <c r="AW862" s="15" t="s">
        <v>35</v>
      </c>
      <c r="AX862" s="15" t="s">
        <v>87</v>
      </c>
      <c r="AY862" s="284" t="s">
        <v>196</v>
      </c>
    </row>
    <row r="863" s="2" customFormat="1" ht="21.75" customHeight="1">
      <c r="A863" s="38"/>
      <c r="B863" s="39"/>
      <c r="C863" s="228" t="s">
        <v>1432</v>
      </c>
      <c r="D863" s="228" t="s">
        <v>199</v>
      </c>
      <c r="E863" s="229" t="s">
        <v>1433</v>
      </c>
      <c r="F863" s="230" t="s">
        <v>1434</v>
      </c>
      <c r="G863" s="231" t="s">
        <v>251</v>
      </c>
      <c r="H863" s="232">
        <v>231.22999999999999</v>
      </c>
      <c r="I863" s="233"/>
      <c r="J863" s="234">
        <f>ROUND(I863*H863,2)</f>
        <v>0</v>
      </c>
      <c r="K863" s="235"/>
      <c r="L863" s="44"/>
      <c r="M863" s="236" t="s">
        <v>1</v>
      </c>
      <c r="N863" s="237" t="s">
        <v>45</v>
      </c>
      <c r="O863" s="91"/>
      <c r="P863" s="238">
        <f>O863*H863</f>
        <v>0</v>
      </c>
      <c r="Q863" s="238">
        <v>0.00029</v>
      </c>
      <c r="R863" s="238">
        <f>Q863*H863</f>
        <v>0.067056699999999997</v>
      </c>
      <c r="S863" s="238">
        <v>0</v>
      </c>
      <c r="T863" s="239">
        <f>S863*H863</f>
        <v>0</v>
      </c>
      <c r="U863" s="38"/>
      <c r="V863" s="38"/>
      <c r="W863" s="38"/>
      <c r="X863" s="38"/>
      <c r="Y863" s="38"/>
      <c r="Z863" s="38"/>
      <c r="AA863" s="38"/>
      <c r="AB863" s="38"/>
      <c r="AC863" s="38"/>
      <c r="AD863" s="38"/>
      <c r="AE863" s="38"/>
      <c r="AR863" s="240" t="s">
        <v>405</v>
      </c>
      <c r="AT863" s="240" t="s">
        <v>199</v>
      </c>
      <c r="AU863" s="240" t="s">
        <v>89</v>
      </c>
      <c r="AY863" s="17" t="s">
        <v>196</v>
      </c>
      <c r="BE863" s="241">
        <f>IF(N863="základní",J863,0)</f>
        <v>0</v>
      </c>
      <c r="BF863" s="241">
        <f>IF(N863="snížená",J863,0)</f>
        <v>0</v>
      </c>
      <c r="BG863" s="241">
        <f>IF(N863="zákl. přenesená",J863,0)</f>
        <v>0</v>
      </c>
      <c r="BH863" s="241">
        <f>IF(N863="sníž. přenesená",J863,0)</f>
        <v>0</v>
      </c>
      <c r="BI863" s="241">
        <f>IF(N863="nulová",J863,0)</f>
        <v>0</v>
      </c>
      <c r="BJ863" s="17" t="s">
        <v>87</v>
      </c>
      <c r="BK863" s="241">
        <f>ROUND(I863*H863,2)</f>
        <v>0</v>
      </c>
      <c r="BL863" s="17" t="s">
        <v>405</v>
      </c>
      <c r="BM863" s="240" t="s">
        <v>1435</v>
      </c>
    </row>
    <row r="864" s="2" customFormat="1">
      <c r="A864" s="38"/>
      <c r="B864" s="39"/>
      <c r="C864" s="40"/>
      <c r="D864" s="242" t="s">
        <v>205</v>
      </c>
      <c r="E864" s="40"/>
      <c r="F864" s="243" t="s">
        <v>1436</v>
      </c>
      <c r="G864" s="40"/>
      <c r="H864" s="40"/>
      <c r="I864" s="244"/>
      <c r="J864" s="40"/>
      <c r="K864" s="40"/>
      <c r="L864" s="44"/>
      <c r="M864" s="245"/>
      <c r="N864" s="246"/>
      <c r="O864" s="91"/>
      <c r="P864" s="91"/>
      <c r="Q864" s="91"/>
      <c r="R864" s="91"/>
      <c r="S864" s="91"/>
      <c r="T864" s="92"/>
      <c r="U864" s="38"/>
      <c r="V864" s="38"/>
      <c r="W864" s="38"/>
      <c r="X864" s="38"/>
      <c r="Y864" s="38"/>
      <c r="Z864" s="38"/>
      <c r="AA864" s="38"/>
      <c r="AB864" s="38"/>
      <c r="AC864" s="38"/>
      <c r="AD864" s="38"/>
      <c r="AE864" s="38"/>
      <c r="AT864" s="17" t="s">
        <v>205</v>
      </c>
      <c r="AU864" s="17" t="s">
        <v>89</v>
      </c>
    </row>
    <row r="865" s="13" customFormat="1">
      <c r="A865" s="13"/>
      <c r="B865" s="252"/>
      <c r="C865" s="253"/>
      <c r="D865" s="242" t="s">
        <v>254</v>
      </c>
      <c r="E865" s="254" t="s">
        <v>1</v>
      </c>
      <c r="F865" s="255" t="s">
        <v>1437</v>
      </c>
      <c r="G865" s="253"/>
      <c r="H865" s="256">
        <v>88.920000000000002</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254</v>
      </c>
      <c r="AU865" s="262" t="s">
        <v>89</v>
      </c>
      <c r="AV865" s="13" t="s">
        <v>89</v>
      </c>
      <c r="AW865" s="13" t="s">
        <v>35</v>
      </c>
      <c r="AX865" s="13" t="s">
        <v>80</v>
      </c>
      <c r="AY865" s="262" t="s">
        <v>196</v>
      </c>
    </row>
    <row r="866" s="14" customFormat="1">
      <c r="A866" s="14"/>
      <c r="B866" s="263"/>
      <c r="C866" s="264"/>
      <c r="D866" s="242" t="s">
        <v>254</v>
      </c>
      <c r="E866" s="265" t="s">
        <v>1</v>
      </c>
      <c r="F866" s="266" t="s">
        <v>299</v>
      </c>
      <c r="G866" s="264"/>
      <c r="H866" s="267">
        <v>88.920000000000002</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254</v>
      </c>
      <c r="AU866" s="273" t="s">
        <v>89</v>
      </c>
      <c r="AV866" s="14" t="s">
        <v>100</v>
      </c>
      <c r="AW866" s="14" t="s">
        <v>35</v>
      </c>
      <c r="AX866" s="14" t="s">
        <v>80</v>
      </c>
      <c r="AY866" s="273" t="s">
        <v>196</v>
      </c>
    </row>
    <row r="867" s="13" customFormat="1">
      <c r="A867" s="13"/>
      <c r="B867" s="252"/>
      <c r="C867" s="253"/>
      <c r="D867" s="242" t="s">
        <v>254</v>
      </c>
      <c r="E867" s="254" t="s">
        <v>1</v>
      </c>
      <c r="F867" s="255" t="s">
        <v>1438</v>
      </c>
      <c r="G867" s="253"/>
      <c r="H867" s="256">
        <v>74.390000000000001</v>
      </c>
      <c r="I867" s="257"/>
      <c r="J867" s="253"/>
      <c r="K867" s="253"/>
      <c r="L867" s="258"/>
      <c r="M867" s="259"/>
      <c r="N867" s="260"/>
      <c r="O867" s="260"/>
      <c r="P867" s="260"/>
      <c r="Q867" s="260"/>
      <c r="R867" s="260"/>
      <c r="S867" s="260"/>
      <c r="T867" s="261"/>
      <c r="U867" s="13"/>
      <c r="V867" s="13"/>
      <c r="W867" s="13"/>
      <c r="X867" s="13"/>
      <c r="Y867" s="13"/>
      <c r="Z867" s="13"/>
      <c r="AA867" s="13"/>
      <c r="AB867" s="13"/>
      <c r="AC867" s="13"/>
      <c r="AD867" s="13"/>
      <c r="AE867" s="13"/>
      <c r="AT867" s="262" t="s">
        <v>254</v>
      </c>
      <c r="AU867" s="262" t="s">
        <v>89</v>
      </c>
      <c r="AV867" s="13" t="s">
        <v>89</v>
      </c>
      <c r="AW867" s="13" t="s">
        <v>35</v>
      </c>
      <c r="AX867" s="13" t="s">
        <v>80</v>
      </c>
      <c r="AY867" s="262" t="s">
        <v>196</v>
      </c>
    </row>
    <row r="868" s="14" customFormat="1">
      <c r="A868" s="14"/>
      <c r="B868" s="263"/>
      <c r="C868" s="264"/>
      <c r="D868" s="242" t="s">
        <v>254</v>
      </c>
      <c r="E868" s="265" t="s">
        <v>1</v>
      </c>
      <c r="F868" s="266" t="s">
        <v>319</v>
      </c>
      <c r="G868" s="264"/>
      <c r="H868" s="267">
        <v>74.390000000000001</v>
      </c>
      <c r="I868" s="268"/>
      <c r="J868" s="264"/>
      <c r="K868" s="264"/>
      <c r="L868" s="269"/>
      <c r="M868" s="270"/>
      <c r="N868" s="271"/>
      <c r="O868" s="271"/>
      <c r="P868" s="271"/>
      <c r="Q868" s="271"/>
      <c r="R868" s="271"/>
      <c r="S868" s="271"/>
      <c r="T868" s="272"/>
      <c r="U868" s="14"/>
      <c r="V868" s="14"/>
      <c r="W868" s="14"/>
      <c r="X868" s="14"/>
      <c r="Y868" s="14"/>
      <c r="Z868" s="14"/>
      <c r="AA868" s="14"/>
      <c r="AB868" s="14"/>
      <c r="AC868" s="14"/>
      <c r="AD868" s="14"/>
      <c r="AE868" s="14"/>
      <c r="AT868" s="273" t="s">
        <v>254</v>
      </c>
      <c r="AU868" s="273" t="s">
        <v>89</v>
      </c>
      <c r="AV868" s="14" t="s">
        <v>100</v>
      </c>
      <c r="AW868" s="14" t="s">
        <v>35</v>
      </c>
      <c r="AX868" s="14" t="s">
        <v>80</v>
      </c>
      <c r="AY868" s="273" t="s">
        <v>196</v>
      </c>
    </row>
    <row r="869" s="13" customFormat="1">
      <c r="A869" s="13"/>
      <c r="B869" s="252"/>
      <c r="C869" s="253"/>
      <c r="D869" s="242" t="s">
        <v>254</v>
      </c>
      <c r="E869" s="254" t="s">
        <v>1</v>
      </c>
      <c r="F869" s="255" t="s">
        <v>1439</v>
      </c>
      <c r="G869" s="253"/>
      <c r="H869" s="256">
        <v>28.66</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254</v>
      </c>
      <c r="AU869" s="262" t="s">
        <v>89</v>
      </c>
      <c r="AV869" s="13" t="s">
        <v>89</v>
      </c>
      <c r="AW869" s="13" t="s">
        <v>35</v>
      </c>
      <c r="AX869" s="13" t="s">
        <v>80</v>
      </c>
      <c r="AY869" s="262" t="s">
        <v>196</v>
      </c>
    </row>
    <row r="870" s="14" customFormat="1">
      <c r="A870" s="14"/>
      <c r="B870" s="263"/>
      <c r="C870" s="264"/>
      <c r="D870" s="242" t="s">
        <v>254</v>
      </c>
      <c r="E870" s="265" t="s">
        <v>1</v>
      </c>
      <c r="F870" s="266" t="s">
        <v>513</v>
      </c>
      <c r="G870" s="264"/>
      <c r="H870" s="267">
        <v>28.66</v>
      </c>
      <c r="I870" s="268"/>
      <c r="J870" s="264"/>
      <c r="K870" s="264"/>
      <c r="L870" s="269"/>
      <c r="M870" s="270"/>
      <c r="N870" s="271"/>
      <c r="O870" s="271"/>
      <c r="P870" s="271"/>
      <c r="Q870" s="271"/>
      <c r="R870" s="271"/>
      <c r="S870" s="271"/>
      <c r="T870" s="272"/>
      <c r="U870" s="14"/>
      <c r="V870" s="14"/>
      <c r="W870" s="14"/>
      <c r="X870" s="14"/>
      <c r="Y870" s="14"/>
      <c r="Z870" s="14"/>
      <c r="AA870" s="14"/>
      <c r="AB870" s="14"/>
      <c r="AC870" s="14"/>
      <c r="AD870" s="14"/>
      <c r="AE870" s="14"/>
      <c r="AT870" s="273" t="s">
        <v>254</v>
      </c>
      <c r="AU870" s="273" t="s">
        <v>89</v>
      </c>
      <c r="AV870" s="14" t="s">
        <v>100</v>
      </c>
      <c r="AW870" s="14" t="s">
        <v>35</v>
      </c>
      <c r="AX870" s="14" t="s">
        <v>80</v>
      </c>
      <c r="AY870" s="273" t="s">
        <v>196</v>
      </c>
    </row>
    <row r="871" s="13" customFormat="1">
      <c r="A871" s="13"/>
      <c r="B871" s="252"/>
      <c r="C871" s="253"/>
      <c r="D871" s="242" t="s">
        <v>254</v>
      </c>
      <c r="E871" s="254" t="s">
        <v>1</v>
      </c>
      <c r="F871" s="255" t="s">
        <v>1440</v>
      </c>
      <c r="G871" s="253"/>
      <c r="H871" s="256">
        <v>39.259999999999998</v>
      </c>
      <c r="I871" s="257"/>
      <c r="J871" s="253"/>
      <c r="K871" s="253"/>
      <c r="L871" s="258"/>
      <c r="M871" s="259"/>
      <c r="N871" s="260"/>
      <c r="O871" s="260"/>
      <c r="P871" s="260"/>
      <c r="Q871" s="260"/>
      <c r="R871" s="260"/>
      <c r="S871" s="260"/>
      <c r="T871" s="261"/>
      <c r="U871" s="13"/>
      <c r="V871" s="13"/>
      <c r="W871" s="13"/>
      <c r="X871" s="13"/>
      <c r="Y871" s="13"/>
      <c r="Z871" s="13"/>
      <c r="AA871" s="13"/>
      <c r="AB871" s="13"/>
      <c r="AC871" s="13"/>
      <c r="AD871" s="13"/>
      <c r="AE871" s="13"/>
      <c r="AT871" s="262" t="s">
        <v>254</v>
      </c>
      <c r="AU871" s="262" t="s">
        <v>89</v>
      </c>
      <c r="AV871" s="13" t="s">
        <v>89</v>
      </c>
      <c r="AW871" s="13" t="s">
        <v>35</v>
      </c>
      <c r="AX871" s="13" t="s">
        <v>80</v>
      </c>
      <c r="AY871" s="262" t="s">
        <v>196</v>
      </c>
    </row>
    <row r="872" s="14" customFormat="1">
      <c r="A872" s="14"/>
      <c r="B872" s="263"/>
      <c r="C872" s="264"/>
      <c r="D872" s="242" t="s">
        <v>254</v>
      </c>
      <c r="E872" s="265" t="s">
        <v>1</v>
      </c>
      <c r="F872" s="266" t="s">
        <v>284</v>
      </c>
      <c r="G872" s="264"/>
      <c r="H872" s="267">
        <v>39.259999999999998</v>
      </c>
      <c r="I872" s="268"/>
      <c r="J872" s="264"/>
      <c r="K872" s="264"/>
      <c r="L872" s="269"/>
      <c r="M872" s="270"/>
      <c r="N872" s="271"/>
      <c r="O872" s="271"/>
      <c r="P872" s="271"/>
      <c r="Q872" s="271"/>
      <c r="R872" s="271"/>
      <c r="S872" s="271"/>
      <c r="T872" s="272"/>
      <c r="U872" s="14"/>
      <c r="V872" s="14"/>
      <c r="W872" s="14"/>
      <c r="X872" s="14"/>
      <c r="Y872" s="14"/>
      <c r="Z872" s="14"/>
      <c r="AA872" s="14"/>
      <c r="AB872" s="14"/>
      <c r="AC872" s="14"/>
      <c r="AD872" s="14"/>
      <c r="AE872" s="14"/>
      <c r="AT872" s="273" t="s">
        <v>254</v>
      </c>
      <c r="AU872" s="273" t="s">
        <v>89</v>
      </c>
      <c r="AV872" s="14" t="s">
        <v>100</v>
      </c>
      <c r="AW872" s="14" t="s">
        <v>35</v>
      </c>
      <c r="AX872" s="14" t="s">
        <v>80</v>
      </c>
      <c r="AY872" s="273" t="s">
        <v>196</v>
      </c>
    </row>
    <row r="873" s="15" customFormat="1">
      <c r="A873" s="15"/>
      <c r="B873" s="274"/>
      <c r="C873" s="275"/>
      <c r="D873" s="242" t="s">
        <v>254</v>
      </c>
      <c r="E873" s="276" t="s">
        <v>1</v>
      </c>
      <c r="F873" s="277" t="s">
        <v>267</v>
      </c>
      <c r="G873" s="275"/>
      <c r="H873" s="278">
        <v>231.22999999999999</v>
      </c>
      <c r="I873" s="279"/>
      <c r="J873" s="275"/>
      <c r="K873" s="275"/>
      <c r="L873" s="280"/>
      <c r="M873" s="281"/>
      <c r="N873" s="282"/>
      <c r="O873" s="282"/>
      <c r="P873" s="282"/>
      <c r="Q873" s="282"/>
      <c r="R873" s="282"/>
      <c r="S873" s="282"/>
      <c r="T873" s="283"/>
      <c r="U873" s="15"/>
      <c r="V873" s="15"/>
      <c r="W873" s="15"/>
      <c r="X873" s="15"/>
      <c r="Y873" s="15"/>
      <c r="Z873" s="15"/>
      <c r="AA873" s="15"/>
      <c r="AB873" s="15"/>
      <c r="AC873" s="15"/>
      <c r="AD873" s="15"/>
      <c r="AE873" s="15"/>
      <c r="AT873" s="284" t="s">
        <v>254</v>
      </c>
      <c r="AU873" s="284" t="s">
        <v>89</v>
      </c>
      <c r="AV873" s="15" t="s">
        <v>113</v>
      </c>
      <c r="AW873" s="15" t="s">
        <v>35</v>
      </c>
      <c r="AX873" s="15" t="s">
        <v>87</v>
      </c>
      <c r="AY873" s="284" t="s">
        <v>196</v>
      </c>
    </row>
    <row r="874" s="12" customFormat="1" ht="22.8" customHeight="1">
      <c r="A874" s="12"/>
      <c r="B874" s="212"/>
      <c r="C874" s="213"/>
      <c r="D874" s="214" t="s">
        <v>79</v>
      </c>
      <c r="E874" s="226" t="s">
        <v>1441</v>
      </c>
      <c r="F874" s="226" t="s">
        <v>1442</v>
      </c>
      <c r="G874" s="213"/>
      <c r="H874" s="213"/>
      <c r="I874" s="216"/>
      <c r="J874" s="227">
        <f>BK874</f>
        <v>0</v>
      </c>
      <c r="K874" s="213"/>
      <c r="L874" s="218"/>
      <c r="M874" s="219"/>
      <c r="N874" s="220"/>
      <c r="O874" s="220"/>
      <c r="P874" s="221">
        <f>SUM(P875:P888)</f>
        <v>0</v>
      </c>
      <c r="Q874" s="220"/>
      <c r="R874" s="221">
        <f>SUM(R875:R888)</f>
        <v>0</v>
      </c>
      <c r="S874" s="220"/>
      <c r="T874" s="222">
        <f>SUM(T875:T888)</f>
        <v>0</v>
      </c>
      <c r="U874" s="12"/>
      <c r="V874" s="12"/>
      <c r="W874" s="12"/>
      <c r="X874" s="12"/>
      <c r="Y874" s="12"/>
      <c r="Z874" s="12"/>
      <c r="AA874" s="12"/>
      <c r="AB874" s="12"/>
      <c r="AC874" s="12"/>
      <c r="AD874" s="12"/>
      <c r="AE874" s="12"/>
      <c r="AR874" s="223" t="s">
        <v>89</v>
      </c>
      <c r="AT874" s="224" t="s">
        <v>79</v>
      </c>
      <c r="AU874" s="224" t="s">
        <v>87</v>
      </c>
      <c r="AY874" s="223" t="s">
        <v>196</v>
      </c>
      <c r="BK874" s="225">
        <f>SUM(BK875:BK888)</f>
        <v>0</v>
      </c>
    </row>
    <row r="875" s="2" customFormat="1" ht="21.75" customHeight="1">
      <c r="A875" s="38"/>
      <c r="B875" s="39"/>
      <c r="C875" s="228" t="s">
        <v>1443</v>
      </c>
      <c r="D875" s="228" t="s">
        <v>199</v>
      </c>
      <c r="E875" s="229" t="s">
        <v>1444</v>
      </c>
      <c r="F875" s="230" t="s">
        <v>1445</v>
      </c>
      <c r="G875" s="231" t="s">
        <v>1378</v>
      </c>
      <c r="H875" s="300"/>
      <c r="I875" s="233"/>
      <c r="J875" s="234">
        <f>ROUND(I875*H875,2)</f>
        <v>0</v>
      </c>
      <c r="K875" s="235"/>
      <c r="L875" s="44"/>
      <c r="M875" s="236" t="s">
        <v>1</v>
      </c>
      <c r="N875" s="237" t="s">
        <v>45</v>
      </c>
      <c r="O875" s="91"/>
      <c r="P875" s="238">
        <f>O875*H875</f>
        <v>0</v>
      </c>
      <c r="Q875" s="238">
        <v>0</v>
      </c>
      <c r="R875" s="238">
        <f>Q875*H875</f>
        <v>0</v>
      </c>
      <c r="S875" s="238">
        <v>0</v>
      </c>
      <c r="T875" s="239">
        <f>S875*H875</f>
        <v>0</v>
      </c>
      <c r="U875" s="38"/>
      <c r="V875" s="38"/>
      <c r="W875" s="38"/>
      <c r="X875" s="38"/>
      <c r="Y875" s="38"/>
      <c r="Z875" s="38"/>
      <c r="AA875" s="38"/>
      <c r="AB875" s="38"/>
      <c r="AC875" s="38"/>
      <c r="AD875" s="38"/>
      <c r="AE875" s="38"/>
      <c r="AR875" s="240" t="s">
        <v>405</v>
      </c>
      <c r="AT875" s="240" t="s">
        <v>199</v>
      </c>
      <c r="AU875" s="240" t="s">
        <v>89</v>
      </c>
      <c r="AY875" s="17" t="s">
        <v>196</v>
      </c>
      <c r="BE875" s="241">
        <f>IF(N875="základní",J875,0)</f>
        <v>0</v>
      </c>
      <c r="BF875" s="241">
        <f>IF(N875="snížená",J875,0)</f>
        <v>0</v>
      </c>
      <c r="BG875" s="241">
        <f>IF(N875="zákl. přenesená",J875,0)</f>
        <v>0</v>
      </c>
      <c r="BH875" s="241">
        <f>IF(N875="sníž. přenesená",J875,0)</f>
        <v>0</v>
      </c>
      <c r="BI875" s="241">
        <f>IF(N875="nulová",J875,0)</f>
        <v>0</v>
      </c>
      <c r="BJ875" s="17" t="s">
        <v>87</v>
      </c>
      <c r="BK875" s="241">
        <f>ROUND(I875*H875,2)</f>
        <v>0</v>
      </c>
      <c r="BL875" s="17" t="s">
        <v>405</v>
      </c>
      <c r="BM875" s="240" t="s">
        <v>1446</v>
      </c>
    </row>
    <row r="876" s="2" customFormat="1">
      <c r="A876" s="38"/>
      <c r="B876" s="39"/>
      <c r="C876" s="40"/>
      <c r="D876" s="242" t="s">
        <v>205</v>
      </c>
      <c r="E876" s="40"/>
      <c r="F876" s="243" t="s">
        <v>1447</v>
      </c>
      <c r="G876" s="40"/>
      <c r="H876" s="40"/>
      <c r="I876" s="244"/>
      <c r="J876" s="40"/>
      <c r="K876" s="40"/>
      <c r="L876" s="44"/>
      <c r="M876" s="245"/>
      <c r="N876" s="246"/>
      <c r="O876" s="91"/>
      <c r="P876" s="91"/>
      <c r="Q876" s="91"/>
      <c r="R876" s="91"/>
      <c r="S876" s="91"/>
      <c r="T876" s="92"/>
      <c r="U876" s="38"/>
      <c r="V876" s="38"/>
      <c r="W876" s="38"/>
      <c r="X876" s="38"/>
      <c r="Y876" s="38"/>
      <c r="Z876" s="38"/>
      <c r="AA876" s="38"/>
      <c r="AB876" s="38"/>
      <c r="AC876" s="38"/>
      <c r="AD876" s="38"/>
      <c r="AE876" s="38"/>
      <c r="AT876" s="17" t="s">
        <v>205</v>
      </c>
      <c r="AU876" s="17" t="s">
        <v>89</v>
      </c>
    </row>
    <row r="877" s="2" customFormat="1" ht="21.75" customHeight="1">
      <c r="A877" s="38"/>
      <c r="B877" s="39"/>
      <c r="C877" s="228" t="s">
        <v>1448</v>
      </c>
      <c r="D877" s="228" t="s">
        <v>199</v>
      </c>
      <c r="E877" s="229" t="s">
        <v>1449</v>
      </c>
      <c r="F877" s="230" t="s">
        <v>1450</v>
      </c>
      <c r="G877" s="231" t="s">
        <v>202</v>
      </c>
      <c r="H877" s="232">
        <v>19</v>
      </c>
      <c r="I877" s="233"/>
      <c r="J877" s="234">
        <f>ROUND(I877*H877,2)</f>
        <v>0</v>
      </c>
      <c r="K877" s="235"/>
      <c r="L877" s="44"/>
      <c r="M877" s="236" t="s">
        <v>1</v>
      </c>
      <c r="N877" s="237" t="s">
        <v>45</v>
      </c>
      <c r="O877" s="91"/>
      <c r="P877" s="238">
        <f>O877*H877</f>
        <v>0</v>
      </c>
      <c r="Q877" s="238">
        <v>0</v>
      </c>
      <c r="R877" s="238">
        <f>Q877*H877</f>
        <v>0</v>
      </c>
      <c r="S877" s="238">
        <v>0</v>
      </c>
      <c r="T877" s="239">
        <f>S877*H877</f>
        <v>0</v>
      </c>
      <c r="U877" s="38"/>
      <c r="V877" s="38"/>
      <c r="W877" s="38"/>
      <c r="X877" s="38"/>
      <c r="Y877" s="38"/>
      <c r="Z877" s="38"/>
      <c r="AA877" s="38"/>
      <c r="AB877" s="38"/>
      <c r="AC877" s="38"/>
      <c r="AD877" s="38"/>
      <c r="AE877" s="38"/>
      <c r="AR877" s="240" t="s">
        <v>405</v>
      </c>
      <c r="AT877" s="240" t="s">
        <v>199</v>
      </c>
      <c r="AU877" s="240" t="s">
        <v>89</v>
      </c>
      <c r="AY877" s="17" t="s">
        <v>196</v>
      </c>
      <c r="BE877" s="241">
        <f>IF(N877="základní",J877,0)</f>
        <v>0</v>
      </c>
      <c r="BF877" s="241">
        <f>IF(N877="snížená",J877,0)</f>
        <v>0</v>
      </c>
      <c r="BG877" s="241">
        <f>IF(N877="zákl. přenesená",J877,0)</f>
        <v>0</v>
      </c>
      <c r="BH877" s="241">
        <f>IF(N877="sníž. přenesená",J877,0)</f>
        <v>0</v>
      </c>
      <c r="BI877" s="241">
        <f>IF(N877="nulová",J877,0)</f>
        <v>0</v>
      </c>
      <c r="BJ877" s="17" t="s">
        <v>87</v>
      </c>
      <c r="BK877" s="241">
        <f>ROUND(I877*H877,2)</f>
        <v>0</v>
      </c>
      <c r="BL877" s="17" t="s">
        <v>405</v>
      </c>
      <c r="BM877" s="240" t="s">
        <v>1451</v>
      </c>
    </row>
    <row r="878" s="2" customFormat="1">
      <c r="A878" s="38"/>
      <c r="B878" s="39"/>
      <c r="C878" s="40"/>
      <c r="D878" s="242" t="s">
        <v>205</v>
      </c>
      <c r="E878" s="40"/>
      <c r="F878" s="243" t="s">
        <v>1450</v>
      </c>
      <c r="G878" s="40"/>
      <c r="H878" s="40"/>
      <c r="I878" s="244"/>
      <c r="J878" s="40"/>
      <c r="K878" s="40"/>
      <c r="L878" s="44"/>
      <c r="M878" s="245"/>
      <c r="N878" s="246"/>
      <c r="O878" s="91"/>
      <c r="P878" s="91"/>
      <c r="Q878" s="91"/>
      <c r="R878" s="91"/>
      <c r="S878" s="91"/>
      <c r="T878" s="92"/>
      <c r="U878" s="38"/>
      <c r="V878" s="38"/>
      <c r="W878" s="38"/>
      <c r="X878" s="38"/>
      <c r="Y878" s="38"/>
      <c r="Z878" s="38"/>
      <c r="AA878" s="38"/>
      <c r="AB878" s="38"/>
      <c r="AC878" s="38"/>
      <c r="AD878" s="38"/>
      <c r="AE878" s="38"/>
      <c r="AT878" s="17" t="s">
        <v>205</v>
      </c>
      <c r="AU878" s="17" t="s">
        <v>89</v>
      </c>
    </row>
    <row r="879" s="2" customFormat="1" ht="21.75" customHeight="1">
      <c r="A879" s="38"/>
      <c r="B879" s="39"/>
      <c r="C879" s="228" t="s">
        <v>1452</v>
      </c>
      <c r="D879" s="228" t="s">
        <v>199</v>
      </c>
      <c r="E879" s="229" t="s">
        <v>1453</v>
      </c>
      <c r="F879" s="230" t="s">
        <v>1454</v>
      </c>
      <c r="G879" s="231" t="s">
        <v>202</v>
      </c>
      <c r="H879" s="232">
        <v>2</v>
      </c>
      <c r="I879" s="233"/>
      <c r="J879" s="234">
        <f>ROUND(I879*H879,2)</f>
        <v>0</v>
      </c>
      <c r="K879" s="235"/>
      <c r="L879" s="44"/>
      <c r="M879" s="236" t="s">
        <v>1</v>
      </c>
      <c r="N879" s="237" t="s">
        <v>45</v>
      </c>
      <c r="O879" s="91"/>
      <c r="P879" s="238">
        <f>O879*H879</f>
        <v>0</v>
      </c>
      <c r="Q879" s="238">
        <v>0</v>
      </c>
      <c r="R879" s="238">
        <f>Q879*H879</f>
        <v>0</v>
      </c>
      <c r="S879" s="238">
        <v>0</v>
      </c>
      <c r="T879" s="239">
        <f>S879*H879</f>
        <v>0</v>
      </c>
      <c r="U879" s="38"/>
      <c r="V879" s="38"/>
      <c r="W879" s="38"/>
      <c r="X879" s="38"/>
      <c r="Y879" s="38"/>
      <c r="Z879" s="38"/>
      <c r="AA879" s="38"/>
      <c r="AB879" s="38"/>
      <c r="AC879" s="38"/>
      <c r="AD879" s="38"/>
      <c r="AE879" s="38"/>
      <c r="AR879" s="240" t="s">
        <v>405</v>
      </c>
      <c r="AT879" s="240" t="s">
        <v>199</v>
      </c>
      <c r="AU879" s="240" t="s">
        <v>89</v>
      </c>
      <c r="AY879" s="17" t="s">
        <v>196</v>
      </c>
      <c r="BE879" s="241">
        <f>IF(N879="základní",J879,0)</f>
        <v>0</v>
      </c>
      <c r="BF879" s="241">
        <f>IF(N879="snížená",J879,0)</f>
        <v>0</v>
      </c>
      <c r="BG879" s="241">
        <f>IF(N879="zákl. přenesená",J879,0)</f>
        <v>0</v>
      </c>
      <c r="BH879" s="241">
        <f>IF(N879="sníž. přenesená",J879,0)</f>
        <v>0</v>
      </c>
      <c r="BI879" s="241">
        <f>IF(N879="nulová",J879,0)</f>
        <v>0</v>
      </c>
      <c r="BJ879" s="17" t="s">
        <v>87</v>
      </c>
      <c r="BK879" s="241">
        <f>ROUND(I879*H879,2)</f>
        <v>0</v>
      </c>
      <c r="BL879" s="17" t="s">
        <v>405</v>
      </c>
      <c r="BM879" s="240" t="s">
        <v>1455</v>
      </c>
    </row>
    <row r="880" s="2" customFormat="1">
      <c r="A880" s="38"/>
      <c r="B880" s="39"/>
      <c r="C880" s="40"/>
      <c r="D880" s="242" t="s">
        <v>205</v>
      </c>
      <c r="E880" s="40"/>
      <c r="F880" s="243" t="s">
        <v>1454</v>
      </c>
      <c r="G880" s="40"/>
      <c r="H880" s="40"/>
      <c r="I880" s="244"/>
      <c r="J880" s="40"/>
      <c r="K880" s="40"/>
      <c r="L880" s="44"/>
      <c r="M880" s="245"/>
      <c r="N880" s="246"/>
      <c r="O880" s="91"/>
      <c r="P880" s="91"/>
      <c r="Q880" s="91"/>
      <c r="R880" s="91"/>
      <c r="S880" s="91"/>
      <c r="T880" s="92"/>
      <c r="U880" s="38"/>
      <c r="V880" s="38"/>
      <c r="W880" s="38"/>
      <c r="X880" s="38"/>
      <c r="Y880" s="38"/>
      <c r="Z880" s="38"/>
      <c r="AA880" s="38"/>
      <c r="AB880" s="38"/>
      <c r="AC880" s="38"/>
      <c r="AD880" s="38"/>
      <c r="AE880" s="38"/>
      <c r="AT880" s="17" t="s">
        <v>205</v>
      </c>
      <c r="AU880" s="17" t="s">
        <v>89</v>
      </c>
    </row>
    <row r="881" s="2" customFormat="1" ht="21.75" customHeight="1">
      <c r="A881" s="38"/>
      <c r="B881" s="39"/>
      <c r="C881" s="228" t="s">
        <v>1456</v>
      </c>
      <c r="D881" s="228" t="s">
        <v>199</v>
      </c>
      <c r="E881" s="229" t="s">
        <v>1457</v>
      </c>
      <c r="F881" s="230" t="s">
        <v>1458</v>
      </c>
      <c r="G881" s="231" t="s">
        <v>202</v>
      </c>
      <c r="H881" s="232">
        <v>6</v>
      </c>
      <c r="I881" s="233"/>
      <c r="J881" s="234">
        <f>ROUND(I881*H881,2)</f>
        <v>0</v>
      </c>
      <c r="K881" s="235"/>
      <c r="L881" s="44"/>
      <c r="M881" s="236" t="s">
        <v>1</v>
      </c>
      <c r="N881" s="237" t="s">
        <v>45</v>
      </c>
      <c r="O881" s="91"/>
      <c r="P881" s="238">
        <f>O881*H881</f>
        <v>0</v>
      </c>
      <c r="Q881" s="238">
        <v>0</v>
      </c>
      <c r="R881" s="238">
        <f>Q881*H881</f>
        <v>0</v>
      </c>
      <c r="S881" s="238">
        <v>0</v>
      </c>
      <c r="T881" s="239">
        <f>S881*H881</f>
        <v>0</v>
      </c>
      <c r="U881" s="38"/>
      <c r="V881" s="38"/>
      <c r="W881" s="38"/>
      <c r="X881" s="38"/>
      <c r="Y881" s="38"/>
      <c r="Z881" s="38"/>
      <c r="AA881" s="38"/>
      <c r="AB881" s="38"/>
      <c r="AC881" s="38"/>
      <c r="AD881" s="38"/>
      <c r="AE881" s="38"/>
      <c r="AR881" s="240" t="s">
        <v>405</v>
      </c>
      <c r="AT881" s="240" t="s">
        <v>199</v>
      </c>
      <c r="AU881" s="240" t="s">
        <v>89</v>
      </c>
      <c r="AY881" s="17" t="s">
        <v>196</v>
      </c>
      <c r="BE881" s="241">
        <f>IF(N881="základní",J881,0)</f>
        <v>0</v>
      </c>
      <c r="BF881" s="241">
        <f>IF(N881="snížená",J881,0)</f>
        <v>0</v>
      </c>
      <c r="BG881" s="241">
        <f>IF(N881="zákl. přenesená",J881,0)</f>
        <v>0</v>
      </c>
      <c r="BH881" s="241">
        <f>IF(N881="sníž. přenesená",J881,0)</f>
        <v>0</v>
      </c>
      <c r="BI881" s="241">
        <f>IF(N881="nulová",J881,0)</f>
        <v>0</v>
      </c>
      <c r="BJ881" s="17" t="s">
        <v>87</v>
      </c>
      <c r="BK881" s="241">
        <f>ROUND(I881*H881,2)</f>
        <v>0</v>
      </c>
      <c r="BL881" s="17" t="s">
        <v>405</v>
      </c>
      <c r="BM881" s="240" t="s">
        <v>1459</v>
      </c>
    </row>
    <row r="882" s="2" customFormat="1">
      <c r="A882" s="38"/>
      <c r="B882" s="39"/>
      <c r="C882" s="40"/>
      <c r="D882" s="242" t="s">
        <v>205</v>
      </c>
      <c r="E882" s="40"/>
      <c r="F882" s="243" t="s">
        <v>1458</v>
      </c>
      <c r="G882" s="40"/>
      <c r="H882" s="40"/>
      <c r="I882" s="244"/>
      <c r="J882" s="40"/>
      <c r="K882" s="40"/>
      <c r="L882" s="44"/>
      <c r="M882" s="245"/>
      <c r="N882" s="246"/>
      <c r="O882" s="91"/>
      <c r="P882" s="91"/>
      <c r="Q882" s="91"/>
      <c r="R882" s="91"/>
      <c r="S882" s="91"/>
      <c r="T882" s="92"/>
      <c r="U882" s="38"/>
      <c r="V882" s="38"/>
      <c r="W882" s="38"/>
      <c r="X882" s="38"/>
      <c r="Y882" s="38"/>
      <c r="Z882" s="38"/>
      <c r="AA882" s="38"/>
      <c r="AB882" s="38"/>
      <c r="AC882" s="38"/>
      <c r="AD882" s="38"/>
      <c r="AE882" s="38"/>
      <c r="AT882" s="17" t="s">
        <v>205</v>
      </c>
      <c r="AU882" s="17" t="s">
        <v>89</v>
      </c>
    </row>
    <row r="883" s="13" customFormat="1">
      <c r="A883" s="13"/>
      <c r="B883" s="252"/>
      <c r="C883" s="253"/>
      <c r="D883" s="242" t="s">
        <v>254</v>
      </c>
      <c r="E883" s="254" t="s">
        <v>1</v>
      </c>
      <c r="F883" s="255" t="s">
        <v>902</v>
      </c>
      <c r="G883" s="253"/>
      <c r="H883" s="256">
        <v>6</v>
      </c>
      <c r="I883" s="257"/>
      <c r="J883" s="253"/>
      <c r="K883" s="253"/>
      <c r="L883" s="258"/>
      <c r="M883" s="259"/>
      <c r="N883" s="260"/>
      <c r="O883" s="260"/>
      <c r="P883" s="260"/>
      <c r="Q883" s="260"/>
      <c r="R883" s="260"/>
      <c r="S883" s="260"/>
      <c r="T883" s="261"/>
      <c r="U883" s="13"/>
      <c r="V883" s="13"/>
      <c r="W883" s="13"/>
      <c r="X883" s="13"/>
      <c r="Y883" s="13"/>
      <c r="Z883" s="13"/>
      <c r="AA883" s="13"/>
      <c r="AB883" s="13"/>
      <c r="AC883" s="13"/>
      <c r="AD883" s="13"/>
      <c r="AE883" s="13"/>
      <c r="AT883" s="262" t="s">
        <v>254</v>
      </c>
      <c r="AU883" s="262" t="s">
        <v>89</v>
      </c>
      <c r="AV883" s="13" t="s">
        <v>89</v>
      </c>
      <c r="AW883" s="13" t="s">
        <v>35</v>
      </c>
      <c r="AX883" s="13" t="s">
        <v>80</v>
      </c>
      <c r="AY883" s="262" t="s">
        <v>196</v>
      </c>
    </row>
    <row r="884" s="15" customFormat="1">
      <c r="A884" s="15"/>
      <c r="B884" s="274"/>
      <c r="C884" s="275"/>
      <c r="D884" s="242" t="s">
        <v>254</v>
      </c>
      <c r="E884" s="276" t="s">
        <v>1</v>
      </c>
      <c r="F884" s="277" t="s">
        <v>267</v>
      </c>
      <c r="G884" s="275"/>
      <c r="H884" s="278">
        <v>6</v>
      </c>
      <c r="I884" s="279"/>
      <c r="J884" s="275"/>
      <c r="K884" s="275"/>
      <c r="L884" s="280"/>
      <c r="M884" s="281"/>
      <c r="N884" s="282"/>
      <c r="O884" s="282"/>
      <c r="P884" s="282"/>
      <c r="Q884" s="282"/>
      <c r="R884" s="282"/>
      <c r="S884" s="282"/>
      <c r="T884" s="283"/>
      <c r="U884" s="15"/>
      <c r="V884" s="15"/>
      <c r="W884" s="15"/>
      <c r="X884" s="15"/>
      <c r="Y884" s="15"/>
      <c r="Z884" s="15"/>
      <c r="AA884" s="15"/>
      <c r="AB884" s="15"/>
      <c r="AC884" s="15"/>
      <c r="AD884" s="15"/>
      <c r="AE884" s="15"/>
      <c r="AT884" s="284" t="s">
        <v>254</v>
      </c>
      <c r="AU884" s="284" t="s">
        <v>89</v>
      </c>
      <c r="AV884" s="15" t="s">
        <v>113</v>
      </c>
      <c r="AW884" s="15" t="s">
        <v>35</v>
      </c>
      <c r="AX884" s="15" t="s">
        <v>87</v>
      </c>
      <c r="AY884" s="284" t="s">
        <v>196</v>
      </c>
    </row>
    <row r="885" s="2" customFormat="1" ht="21.75" customHeight="1">
      <c r="A885" s="38"/>
      <c r="B885" s="39"/>
      <c r="C885" s="228" t="s">
        <v>1460</v>
      </c>
      <c r="D885" s="228" t="s">
        <v>199</v>
      </c>
      <c r="E885" s="229" t="s">
        <v>1461</v>
      </c>
      <c r="F885" s="230" t="s">
        <v>1462</v>
      </c>
      <c r="G885" s="231" t="s">
        <v>202</v>
      </c>
      <c r="H885" s="232">
        <v>1</v>
      </c>
      <c r="I885" s="233"/>
      <c r="J885" s="234">
        <f>ROUND(I885*H885,2)</f>
        <v>0</v>
      </c>
      <c r="K885" s="235"/>
      <c r="L885" s="44"/>
      <c r="M885" s="236" t="s">
        <v>1</v>
      </c>
      <c r="N885" s="237" t="s">
        <v>45</v>
      </c>
      <c r="O885" s="91"/>
      <c r="P885" s="238">
        <f>O885*H885</f>
        <v>0</v>
      </c>
      <c r="Q885" s="238">
        <v>0</v>
      </c>
      <c r="R885" s="238">
        <f>Q885*H885</f>
        <v>0</v>
      </c>
      <c r="S885" s="238">
        <v>0</v>
      </c>
      <c r="T885" s="239">
        <f>S885*H885</f>
        <v>0</v>
      </c>
      <c r="U885" s="38"/>
      <c r="V885" s="38"/>
      <c r="W885" s="38"/>
      <c r="X885" s="38"/>
      <c r="Y885" s="38"/>
      <c r="Z885" s="38"/>
      <c r="AA885" s="38"/>
      <c r="AB885" s="38"/>
      <c r="AC885" s="38"/>
      <c r="AD885" s="38"/>
      <c r="AE885" s="38"/>
      <c r="AR885" s="240" t="s">
        <v>405</v>
      </c>
      <c r="AT885" s="240" t="s">
        <v>199</v>
      </c>
      <c r="AU885" s="240" t="s">
        <v>89</v>
      </c>
      <c r="AY885" s="17" t="s">
        <v>196</v>
      </c>
      <c r="BE885" s="241">
        <f>IF(N885="základní",J885,0)</f>
        <v>0</v>
      </c>
      <c r="BF885" s="241">
        <f>IF(N885="snížená",J885,0)</f>
        <v>0</v>
      </c>
      <c r="BG885" s="241">
        <f>IF(N885="zákl. přenesená",J885,0)</f>
        <v>0</v>
      </c>
      <c r="BH885" s="241">
        <f>IF(N885="sníž. přenesená",J885,0)</f>
        <v>0</v>
      </c>
      <c r="BI885" s="241">
        <f>IF(N885="nulová",J885,0)</f>
        <v>0</v>
      </c>
      <c r="BJ885" s="17" t="s">
        <v>87</v>
      </c>
      <c r="BK885" s="241">
        <f>ROUND(I885*H885,2)</f>
        <v>0</v>
      </c>
      <c r="BL885" s="17" t="s">
        <v>405</v>
      </c>
      <c r="BM885" s="240" t="s">
        <v>1463</v>
      </c>
    </row>
    <row r="886" s="2" customFormat="1">
      <c r="A886" s="38"/>
      <c r="B886" s="39"/>
      <c r="C886" s="40"/>
      <c r="D886" s="242" t="s">
        <v>205</v>
      </c>
      <c r="E886" s="40"/>
      <c r="F886" s="243" t="s">
        <v>1462</v>
      </c>
      <c r="G886" s="40"/>
      <c r="H886" s="40"/>
      <c r="I886" s="244"/>
      <c r="J886" s="40"/>
      <c r="K886" s="40"/>
      <c r="L886" s="44"/>
      <c r="M886" s="245"/>
      <c r="N886" s="246"/>
      <c r="O886" s="91"/>
      <c r="P886" s="91"/>
      <c r="Q886" s="91"/>
      <c r="R886" s="91"/>
      <c r="S886" s="91"/>
      <c r="T886" s="92"/>
      <c r="U886" s="38"/>
      <c r="V886" s="38"/>
      <c r="W886" s="38"/>
      <c r="X886" s="38"/>
      <c r="Y886" s="38"/>
      <c r="Z886" s="38"/>
      <c r="AA886" s="38"/>
      <c r="AB886" s="38"/>
      <c r="AC886" s="38"/>
      <c r="AD886" s="38"/>
      <c r="AE886" s="38"/>
      <c r="AT886" s="17" t="s">
        <v>205</v>
      </c>
      <c r="AU886" s="17" t="s">
        <v>89</v>
      </c>
    </row>
    <row r="887" s="13" customFormat="1">
      <c r="A887" s="13"/>
      <c r="B887" s="252"/>
      <c r="C887" s="253"/>
      <c r="D887" s="242" t="s">
        <v>254</v>
      </c>
      <c r="E887" s="254" t="s">
        <v>1</v>
      </c>
      <c r="F887" s="255" t="s">
        <v>87</v>
      </c>
      <c r="G887" s="253"/>
      <c r="H887" s="256">
        <v>1</v>
      </c>
      <c r="I887" s="257"/>
      <c r="J887" s="253"/>
      <c r="K887" s="253"/>
      <c r="L887" s="258"/>
      <c r="M887" s="259"/>
      <c r="N887" s="260"/>
      <c r="O887" s="260"/>
      <c r="P887" s="260"/>
      <c r="Q887" s="260"/>
      <c r="R887" s="260"/>
      <c r="S887" s="260"/>
      <c r="T887" s="261"/>
      <c r="U887" s="13"/>
      <c r="V887" s="13"/>
      <c r="W887" s="13"/>
      <c r="X887" s="13"/>
      <c r="Y887" s="13"/>
      <c r="Z887" s="13"/>
      <c r="AA887" s="13"/>
      <c r="AB887" s="13"/>
      <c r="AC887" s="13"/>
      <c r="AD887" s="13"/>
      <c r="AE887" s="13"/>
      <c r="AT887" s="262" t="s">
        <v>254</v>
      </c>
      <c r="AU887" s="262" t="s">
        <v>89</v>
      </c>
      <c r="AV887" s="13" t="s">
        <v>89</v>
      </c>
      <c r="AW887" s="13" t="s">
        <v>35</v>
      </c>
      <c r="AX887" s="13" t="s">
        <v>80</v>
      </c>
      <c r="AY887" s="262" t="s">
        <v>196</v>
      </c>
    </row>
    <row r="888" s="15" customFormat="1">
      <c r="A888" s="15"/>
      <c r="B888" s="274"/>
      <c r="C888" s="275"/>
      <c r="D888" s="242" t="s">
        <v>254</v>
      </c>
      <c r="E888" s="276" t="s">
        <v>1</v>
      </c>
      <c r="F888" s="277" t="s">
        <v>267</v>
      </c>
      <c r="G888" s="275"/>
      <c r="H888" s="278">
        <v>1</v>
      </c>
      <c r="I888" s="279"/>
      <c r="J888" s="275"/>
      <c r="K888" s="275"/>
      <c r="L888" s="280"/>
      <c r="M888" s="281"/>
      <c r="N888" s="282"/>
      <c r="O888" s="282"/>
      <c r="P888" s="282"/>
      <c r="Q888" s="282"/>
      <c r="R888" s="282"/>
      <c r="S888" s="282"/>
      <c r="T888" s="283"/>
      <c r="U888" s="15"/>
      <c r="V888" s="15"/>
      <c r="W888" s="15"/>
      <c r="X888" s="15"/>
      <c r="Y888" s="15"/>
      <c r="Z888" s="15"/>
      <c r="AA888" s="15"/>
      <c r="AB888" s="15"/>
      <c r="AC888" s="15"/>
      <c r="AD888" s="15"/>
      <c r="AE888" s="15"/>
      <c r="AT888" s="284" t="s">
        <v>254</v>
      </c>
      <c r="AU888" s="284" t="s">
        <v>89</v>
      </c>
      <c r="AV888" s="15" t="s">
        <v>113</v>
      </c>
      <c r="AW888" s="15" t="s">
        <v>35</v>
      </c>
      <c r="AX888" s="15" t="s">
        <v>87</v>
      </c>
      <c r="AY888" s="284" t="s">
        <v>196</v>
      </c>
    </row>
    <row r="889" s="12" customFormat="1" ht="25.92" customHeight="1">
      <c r="A889" s="12"/>
      <c r="B889" s="212"/>
      <c r="C889" s="213"/>
      <c r="D889" s="214" t="s">
        <v>79</v>
      </c>
      <c r="E889" s="215" t="s">
        <v>1464</v>
      </c>
      <c r="F889" s="215" t="s">
        <v>1464</v>
      </c>
      <c r="G889" s="213"/>
      <c r="H889" s="213"/>
      <c r="I889" s="216"/>
      <c r="J889" s="217">
        <f>BK889</f>
        <v>0</v>
      </c>
      <c r="K889" s="213"/>
      <c r="L889" s="218"/>
      <c r="M889" s="219"/>
      <c r="N889" s="220"/>
      <c r="O889" s="220"/>
      <c r="P889" s="221">
        <f>P890</f>
        <v>0</v>
      </c>
      <c r="Q889" s="220"/>
      <c r="R889" s="221">
        <f>R890</f>
        <v>0</v>
      </c>
      <c r="S889" s="220"/>
      <c r="T889" s="222">
        <f>T890</f>
        <v>0</v>
      </c>
      <c r="U889" s="12"/>
      <c r="V889" s="12"/>
      <c r="W889" s="12"/>
      <c r="X889" s="12"/>
      <c r="Y889" s="12"/>
      <c r="Z889" s="12"/>
      <c r="AA889" s="12"/>
      <c r="AB889" s="12"/>
      <c r="AC889" s="12"/>
      <c r="AD889" s="12"/>
      <c r="AE889" s="12"/>
      <c r="AR889" s="223" t="s">
        <v>113</v>
      </c>
      <c r="AT889" s="224" t="s">
        <v>79</v>
      </c>
      <c r="AU889" s="224" t="s">
        <v>80</v>
      </c>
      <c r="AY889" s="223" t="s">
        <v>196</v>
      </c>
      <c r="BK889" s="225">
        <f>BK890</f>
        <v>0</v>
      </c>
    </row>
    <row r="890" s="12" customFormat="1" ht="22.8" customHeight="1">
      <c r="A890" s="12"/>
      <c r="B890" s="212"/>
      <c r="C890" s="213"/>
      <c r="D890" s="214" t="s">
        <v>79</v>
      </c>
      <c r="E890" s="226" t="s">
        <v>1465</v>
      </c>
      <c r="F890" s="226" t="s">
        <v>1466</v>
      </c>
      <c r="G890" s="213"/>
      <c r="H890" s="213"/>
      <c r="I890" s="216"/>
      <c r="J890" s="227">
        <f>BK890</f>
        <v>0</v>
      </c>
      <c r="K890" s="213"/>
      <c r="L890" s="218"/>
      <c r="M890" s="219"/>
      <c r="N890" s="220"/>
      <c r="O890" s="220"/>
      <c r="P890" s="221">
        <f>SUM(P891:P903)</f>
        <v>0</v>
      </c>
      <c r="Q890" s="220"/>
      <c r="R890" s="221">
        <f>SUM(R891:R903)</f>
        <v>0</v>
      </c>
      <c r="S890" s="220"/>
      <c r="T890" s="222">
        <f>SUM(T891:T903)</f>
        <v>0</v>
      </c>
      <c r="U890" s="12"/>
      <c r="V890" s="12"/>
      <c r="W890" s="12"/>
      <c r="X890" s="12"/>
      <c r="Y890" s="12"/>
      <c r="Z890" s="12"/>
      <c r="AA890" s="12"/>
      <c r="AB890" s="12"/>
      <c r="AC890" s="12"/>
      <c r="AD890" s="12"/>
      <c r="AE890" s="12"/>
      <c r="AR890" s="223" t="s">
        <v>113</v>
      </c>
      <c r="AT890" s="224" t="s">
        <v>79</v>
      </c>
      <c r="AU890" s="224" t="s">
        <v>87</v>
      </c>
      <c r="AY890" s="223" t="s">
        <v>196</v>
      </c>
      <c r="BK890" s="225">
        <f>SUM(BK891:BK903)</f>
        <v>0</v>
      </c>
    </row>
    <row r="891" s="2" customFormat="1" ht="16.5" customHeight="1">
      <c r="A891" s="38"/>
      <c r="B891" s="39"/>
      <c r="C891" s="228" t="s">
        <v>1467</v>
      </c>
      <c r="D891" s="228" t="s">
        <v>199</v>
      </c>
      <c r="E891" s="229" t="s">
        <v>1468</v>
      </c>
      <c r="F891" s="230" t="s">
        <v>1469</v>
      </c>
      <c r="G891" s="231" t="s">
        <v>202</v>
      </c>
      <c r="H891" s="232">
        <v>21</v>
      </c>
      <c r="I891" s="233"/>
      <c r="J891" s="234">
        <f>ROUND(I891*H891,2)</f>
        <v>0</v>
      </c>
      <c r="K891" s="235"/>
      <c r="L891" s="44"/>
      <c r="M891" s="236" t="s">
        <v>1</v>
      </c>
      <c r="N891" s="237" t="s">
        <v>45</v>
      </c>
      <c r="O891" s="91"/>
      <c r="P891" s="238">
        <f>O891*H891</f>
        <v>0</v>
      </c>
      <c r="Q891" s="238">
        <v>0</v>
      </c>
      <c r="R891" s="238">
        <f>Q891*H891</f>
        <v>0</v>
      </c>
      <c r="S891" s="238">
        <v>0</v>
      </c>
      <c r="T891" s="239">
        <f>S891*H891</f>
        <v>0</v>
      </c>
      <c r="U891" s="38"/>
      <c r="V891" s="38"/>
      <c r="W891" s="38"/>
      <c r="X891" s="38"/>
      <c r="Y891" s="38"/>
      <c r="Z891" s="38"/>
      <c r="AA891" s="38"/>
      <c r="AB891" s="38"/>
      <c r="AC891" s="38"/>
      <c r="AD891" s="38"/>
      <c r="AE891" s="38"/>
      <c r="AR891" s="240" t="s">
        <v>1470</v>
      </c>
      <c r="AT891" s="240" t="s">
        <v>199</v>
      </c>
      <c r="AU891" s="240" t="s">
        <v>89</v>
      </c>
      <c r="AY891" s="17" t="s">
        <v>196</v>
      </c>
      <c r="BE891" s="241">
        <f>IF(N891="základní",J891,0)</f>
        <v>0</v>
      </c>
      <c r="BF891" s="241">
        <f>IF(N891="snížená",J891,0)</f>
        <v>0</v>
      </c>
      <c r="BG891" s="241">
        <f>IF(N891="zákl. přenesená",J891,0)</f>
        <v>0</v>
      </c>
      <c r="BH891" s="241">
        <f>IF(N891="sníž. přenesená",J891,0)</f>
        <v>0</v>
      </c>
      <c r="BI891" s="241">
        <f>IF(N891="nulová",J891,0)</f>
        <v>0</v>
      </c>
      <c r="BJ891" s="17" t="s">
        <v>87</v>
      </c>
      <c r="BK891" s="241">
        <f>ROUND(I891*H891,2)</f>
        <v>0</v>
      </c>
      <c r="BL891" s="17" t="s">
        <v>1470</v>
      </c>
      <c r="BM891" s="240" t="s">
        <v>1471</v>
      </c>
    </row>
    <row r="892" s="2" customFormat="1">
      <c r="A892" s="38"/>
      <c r="B892" s="39"/>
      <c r="C892" s="40"/>
      <c r="D892" s="242" t="s">
        <v>205</v>
      </c>
      <c r="E892" s="40"/>
      <c r="F892" s="243" t="s">
        <v>1469</v>
      </c>
      <c r="G892" s="40"/>
      <c r="H892" s="40"/>
      <c r="I892" s="244"/>
      <c r="J892" s="40"/>
      <c r="K892" s="40"/>
      <c r="L892" s="44"/>
      <c r="M892" s="245"/>
      <c r="N892" s="246"/>
      <c r="O892" s="91"/>
      <c r="P892" s="91"/>
      <c r="Q892" s="91"/>
      <c r="R892" s="91"/>
      <c r="S892" s="91"/>
      <c r="T892" s="92"/>
      <c r="U892" s="38"/>
      <c r="V892" s="38"/>
      <c r="W892" s="38"/>
      <c r="X892" s="38"/>
      <c r="Y892" s="38"/>
      <c r="Z892" s="38"/>
      <c r="AA892" s="38"/>
      <c r="AB892" s="38"/>
      <c r="AC892" s="38"/>
      <c r="AD892" s="38"/>
      <c r="AE892" s="38"/>
      <c r="AT892" s="17" t="s">
        <v>205</v>
      </c>
      <c r="AU892" s="17" t="s">
        <v>89</v>
      </c>
    </row>
    <row r="893" s="13" customFormat="1">
      <c r="A893" s="13"/>
      <c r="B893" s="252"/>
      <c r="C893" s="253"/>
      <c r="D893" s="242" t="s">
        <v>254</v>
      </c>
      <c r="E893" s="254" t="s">
        <v>1</v>
      </c>
      <c r="F893" s="255" t="s">
        <v>113</v>
      </c>
      <c r="G893" s="253"/>
      <c r="H893" s="256">
        <v>4</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254</v>
      </c>
      <c r="AU893" s="262" t="s">
        <v>89</v>
      </c>
      <c r="AV893" s="13" t="s">
        <v>89</v>
      </c>
      <c r="AW893" s="13" t="s">
        <v>35</v>
      </c>
      <c r="AX893" s="13" t="s">
        <v>80</v>
      </c>
      <c r="AY893" s="262" t="s">
        <v>196</v>
      </c>
    </row>
    <row r="894" s="14" customFormat="1">
      <c r="A894" s="14"/>
      <c r="B894" s="263"/>
      <c r="C894" s="264"/>
      <c r="D894" s="242" t="s">
        <v>254</v>
      </c>
      <c r="E894" s="265" t="s">
        <v>1</v>
      </c>
      <c r="F894" s="266" t="s">
        <v>311</v>
      </c>
      <c r="G894" s="264"/>
      <c r="H894" s="267">
        <v>4</v>
      </c>
      <c r="I894" s="268"/>
      <c r="J894" s="264"/>
      <c r="K894" s="264"/>
      <c r="L894" s="269"/>
      <c r="M894" s="270"/>
      <c r="N894" s="271"/>
      <c r="O894" s="271"/>
      <c r="P894" s="271"/>
      <c r="Q894" s="271"/>
      <c r="R894" s="271"/>
      <c r="S894" s="271"/>
      <c r="T894" s="272"/>
      <c r="U894" s="14"/>
      <c r="V894" s="14"/>
      <c r="W894" s="14"/>
      <c r="X894" s="14"/>
      <c r="Y894" s="14"/>
      <c r="Z894" s="14"/>
      <c r="AA894" s="14"/>
      <c r="AB894" s="14"/>
      <c r="AC894" s="14"/>
      <c r="AD894" s="14"/>
      <c r="AE894" s="14"/>
      <c r="AT894" s="273" t="s">
        <v>254</v>
      </c>
      <c r="AU894" s="273" t="s">
        <v>89</v>
      </c>
      <c r="AV894" s="14" t="s">
        <v>100</v>
      </c>
      <c r="AW894" s="14" t="s">
        <v>35</v>
      </c>
      <c r="AX894" s="14" t="s">
        <v>80</v>
      </c>
      <c r="AY894" s="273" t="s">
        <v>196</v>
      </c>
    </row>
    <row r="895" s="13" customFormat="1">
      <c r="A895" s="13"/>
      <c r="B895" s="252"/>
      <c r="C895" s="253"/>
      <c r="D895" s="242" t="s">
        <v>254</v>
      </c>
      <c r="E895" s="254" t="s">
        <v>1</v>
      </c>
      <c r="F895" s="255" t="s">
        <v>208</v>
      </c>
      <c r="G895" s="253"/>
      <c r="H895" s="256">
        <v>5</v>
      </c>
      <c r="I895" s="257"/>
      <c r="J895" s="253"/>
      <c r="K895" s="253"/>
      <c r="L895" s="258"/>
      <c r="M895" s="259"/>
      <c r="N895" s="260"/>
      <c r="O895" s="260"/>
      <c r="P895" s="260"/>
      <c r="Q895" s="260"/>
      <c r="R895" s="260"/>
      <c r="S895" s="260"/>
      <c r="T895" s="261"/>
      <c r="U895" s="13"/>
      <c r="V895" s="13"/>
      <c r="W895" s="13"/>
      <c r="X895" s="13"/>
      <c r="Y895" s="13"/>
      <c r="Z895" s="13"/>
      <c r="AA895" s="13"/>
      <c r="AB895" s="13"/>
      <c r="AC895" s="13"/>
      <c r="AD895" s="13"/>
      <c r="AE895" s="13"/>
      <c r="AT895" s="262" t="s">
        <v>254</v>
      </c>
      <c r="AU895" s="262" t="s">
        <v>89</v>
      </c>
      <c r="AV895" s="13" t="s">
        <v>89</v>
      </c>
      <c r="AW895" s="13" t="s">
        <v>35</v>
      </c>
      <c r="AX895" s="13" t="s">
        <v>80</v>
      </c>
      <c r="AY895" s="262" t="s">
        <v>196</v>
      </c>
    </row>
    <row r="896" s="14" customFormat="1">
      <c r="A896" s="14"/>
      <c r="B896" s="263"/>
      <c r="C896" s="264"/>
      <c r="D896" s="242" t="s">
        <v>254</v>
      </c>
      <c r="E896" s="265" t="s">
        <v>1</v>
      </c>
      <c r="F896" s="266" t="s">
        <v>309</v>
      </c>
      <c r="G896" s="264"/>
      <c r="H896" s="267">
        <v>5</v>
      </c>
      <c r="I896" s="268"/>
      <c r="J896" s="264"/>
      <c r="K896" s="264"/>
      <c r="L896" s="269"/>
      <c r="M896" s="270"/>
      <c r="N896" s="271"/>
      <c r="O896" s="271"/>
      <c r="P896" s="271"/>
      <c r="Q896" s="271"/>
      <c r="R896" s="271"/>
      <c r="S896" s="271"/>
      <c r="T896" s="272"/>
      <c r="U896" s="14"/>
      <c r="V896" s="14"/>
      <c r="W896" s="14"/>
      <c r="X896" s="14"/>
      <c r="Y896" s="14"/>
      <c r="Z896" s="14"/>
      <c r="AA896" s="14"/>
      <c r="AB896" s="14"/>
      <c r="AC896" s="14"/>
      <c r="AD896" s="14"/>
      <c r="AE896" s="14"/>
      <c r="AT896" s="273" t="s">
        <v>254</v>
      </c>
      <c r="AU896" s="273" t="s">
        <v>89</v>
      </c>
      <c r="AV896" s="14" t="s">
        <v>100</v>
      </c>
      <c r="AW896" s="14" t="s">
        <v>35</v>
      </c>
      <c r="AX896" s="14" t="s">
        <v>80</v>
      </c>
      <c r="AY896" s="273" t="s">
        <v>196</v>
      </c>
    </row>
    <row r="897" s="13" customFormat="1">
      <c r="A897" s="13"/>
      <c r="B897" s="252"/>
      <c r="C897" s="253"/>
      <c r="D897" s="242" t="s">
        <v>254</v>
      </c>
      <c r="E897" s="254" t="s">
        <v>1</v>
      </c>
      <c r="F897" s="255" t="s">
        <v>113</v>
      </c>
      <c r="G897" s="253"/>
      <c r="H897" s="256">
        <v>4</v>
      </c>
      <c r="I897" s="257"/>
      <c r="J897" s="253"/>
      <c r="K897" s="253"/>
      <c r="L897" s="258"/>
      <c r="M897" s="259"/>
      <c r="N897" s="260"/>
      <c r="O897" s="260"/>
      <c r="P897" s="260"/>
      <c r="Q897" s="260"/>
      <c r="R897" s="260"/>
      <c r="S897" s="260"/>
      <c r="T897" s="261"/>
      <c r="U897" s="13"/>
      <c r="V897" s="13"/>
      <c r="W897" s="13"/>
      <c r="X897" s="13"/>
      <c r="Y897" s="13"/>
      <c r="Z897" s="13"/>
      <c r="AA897" s="13"/>
      <c r="AB897" s="13"/>
      <c r="AC897" s="13"/>
      <c r="AD897" s="13"/>
      <c r="AE897" s="13"/>
      <c r="AT897" s="262" t="s">
        <v>254</v>
      </c>
      <c r="AU897" s="262" t="s">
        <v>89</v>
      </c>
      <c r="AV897" s="13" t="s">
        <v>89</v>
      </c>
      <c r="AW897" s="13" t="s">
        <v>35</v>
      </c>
      <c r="AX897" s="13" t="s">
        <v>80</v>
      </c>
      <c r="AY897" s="262" t="s">
        <v>196</v>
      </c>
    </row>
    <row r="898" s="14" customFormat="1">
      <c r="A898" s="14"/>
      <c r="B898" s="263"/>
      <c r="C898" s="264"/>
      <c r="D898" s="242" t="s">
        <v>254</v>
      </c>
      <c r="E898" s="265" t="s">
        <v>1</v>
      </c>
      <c r="F898" s="266" t="s">
        <v>1151</v>
      </c>
      <c r="G898" s="264"/>
      <c r="H898" s="267">
        <v>4</v>
      </c>
      <c r="I898" s="268"/>
      <c r="J898" s="264"/>
      <c r="K898" s="264"/>
      <c r="L898" s="269"/>
      <c r="M898" s="270"/>
      <c r="N898" s="271"/>
      <c r="O898" s="271"/>
      <c r="P898" s="271"/>
      <c r="Q898" s="271"/>
      <c r="R898" s="271"/>
      <c r="S898" s="271"/>
      <c r="T898" s="272"/>
      <c r="U898" s="14"/>
      <c r="V898" s="14"/>
      <c r="W898" s="14"/>
      <c r="X898" s="14"/>
      <c r="Y898" s="14"/>
      <c r="Z898" s="14"/>
      <c r="AA898" s="14"/>
      <c r="AB898" s="14"/>
      <c r="AC898" s="14"/>
      <c r="AD898" s="14"/>
      <c r="AE898" s="14"/>
      <c r="AT898" s="273" t="s">
        <v>254</v>
      </c>
      <c r="AU898" s="273" t="s">
        <v>89</v>
      </c>
      <c r="AV898" s="14" t="s">
        <v>100</v>
      </c>
      <c r="AW898" s="14" t="s">
        <v>35</v>
      </c>
      <c r="AX898" s="14" t="s">
        <v>80</v>
      </c>
      <c r="AY898" s="273" t="s">
        <v>196</v>
      </c>
    </row>
    <row r="899" s="13" customFormat="1">
      <c r="A899" s="13"/>
      <c r="B899" s="252"/>
      <c r="C899" s="253"/>
      <c r="D899" s="242" t="s">
        <v>254</v>
      </c>
      <c r="E899" s="254" t="s">
        <v>1</v>
      </c>
      <c r="F899" s="255" t="s">
        <v>113</v>
      </c>
      <c r="G899" s="253"/>
      <c r="H899" s="256">
        <v>4</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254</v>
      </c>
      <c r="AU899" s="262" t="s">
        <v>89</v>
      </c>
      <c r="AV899" s="13" t="s">
        <v>89</v>
      </c>
      <c r="AW899" s="13" t="s">
        <v>35</v>
      </c>
      <c r="AX899" s="13" t="s">
        <v>80</v>
      </c>
      <c r="AY899" s="262" t="s">
        <v>196</v>
      </c>
    </row>
    <row r="900" s="14" customFormat="1">
      <c r="A900" s="14"/>
      <c r="B900" s="263"/>
      <c r="C900" s="264"/>
      <c r="D900" s="242" t="s">
        <v>254</v>
      </c>
      <c r="E900" s="265" t="s">
        <v>1</v>
      </c>
      <c r="F900" s="266" t="s">
        <v>1259</v>
      </c>
      <c r="G900" s="264"/>
      <c r="H900" s="267">
        <v>4</v>
      </c>
      <c r="I900" s="268"/>
      <c r="J900" s="264"/>
      <c r="K900" s="264"/>
      <c r="L900" s="269"/>
      <c r="M900" s="270"/>
      <c r="N900" s="271"/>
      <c r="O900" s="271"/>
      <c r="P900" s="271"/>
      <c r="Q900" s="271"/>
      <c r="R900" s="271"/>
      <c r="S900" s="271"/>
      <c r="T900" s="272"/>
      <c r="U900" s="14"/>
      <c r="V900" s="14"/>
      <c r="W900" s="14"/>
      <c r="X900" s="14"/>
      <c r="Y900" s="14"/>
      <c r="Z900" s="14"/>
      <c r="AA900" s="14"/>
      <c r="AB900" s="14"/>
      <c r="AC900" s="14"/>
      <c r="AD900" s="14"/>
      <c r="AE900" s="14"/>
      <c r="AT900" s="273" t="s">
        <v>254</v>
      </c>
      <c r="AU900" s="273" t="s">
        <v>89</v>
      </c>
      <c r="AV900" s="14" t="s">
        <v>100</v>
      </c>
      <c r="AW900" s="14" t="s">
        <v>35</v>
      </c>
      <c r="AX900" s="14" t="s">
        <v>80</v>
      </c>
      <c r="AY900" s="273" t="s">
        <v>196</v>
      </c>
    </row>
    <row r="901" s="13" customFormat="1">
      <c r="A901" s="13"/>
      <c r="B901" s="252"/>
      <c r="C901" s="253"/>
      <c r="D901" s="242" t="s">
        <v>254</v>
      </c>
      <c r="E901" s="254" t="s">
        <v>1</v>
      </c>
      <c r="F901" s="255" t="s">
        <v>113</v>
      </c>
      <c r="G901" s="253"/>
      <c r="H901" s="256">
        <v>4</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254</v>
      </c>
      <c r="AU901" s="262" t="s">
        <v>89</v>
      </c>
      <c r="AV901" s="13" t="s">
        <v>89</v>
      </c>
      <c r="AW901" s="13" t="s">
        <v>35</v>
      </c>
      <c r="AX901" s="13" t="s">
        <v>80</v>
      </c>
      <c r="AY901" s="262" t="s">
        <v>196</v>
      </c>
    </row>
    <row r="902" s="14" customFormat="1">
      <c r="A902" s="14"/>
      <c r="B902" s="263"/>
      <c r="C902" s="264"/>
      <c r="D902" s="242" t="s">
        <v>254</v>
      </c>
      <c r="E902" s="265" t="s">
        <v>1</v>
      </c>
      <c r="F902" s="266" t="s">
        <v>1143</v>
      </c>
      <c r="G902" s="264"/>
      <c r="H902" s="267">
        <v>4</v>
      </c>
      <c r="I902" s="268"/>
      <c r="J902" s="264"/>
      <c r="K902" s="264"/>
      <c r="L902" s="269"/>
      <c r="M902" s="270"/>
      <c r="N902" s="271"/>
      <c r="O902" s="271"/>
      <c r="P902" s="271"/>
      <c r="Q902" s="271"/>
      <c r="R902" s="271"/>
      <c r="S902" s="271"/>
      <c r="T902" s="272"/>
      <c r="U902" s="14"/>
      <c r="V902" s="14"/>
      <c r="W902" s="14"/>
      <c r="X902" s="14"/>
      <c r="Y902" s="14"/>
      <c r="Z902" s="14"/>
      <c r="AA902" s="14"/>
      <c r="AB902" s="14"/>
      <c r="AC902" s="14"/>
      <c r="AD902" s="14"/>
      <c r="AE902" s="14"/>
      <c r="AT902" s="273" t="s">
        <v>254</v>
      </c>
      <c r="AU902" s="273" t="s">
        <v>89</v>
      </c>
      <c r="AV902" s="14" t="s">
        <v>100</v>
      </c>
      <c r="AW902" s="14" t="s">
        <v>35</v>
      </c>
      <c r="AX902" s="14" t="s">
        <v>80</v>
      </c>
      <c r="AY902" s="273" t="s">
        <v>196</v>
      </c>
    </row>
    <row r="903" s="15" customFormat="1">
      <c r="A903" s="15"/>
      <c r="B903" s="274"/>
      <c r="C903" s="275"/>
      <c r="D903" s="242" t="s">
        <v>254</v>
      </c>
      <c r="E903" s="276" t="s">
        <v>1</v>
      </c>
      <c r="F903" s="277" t="s">
        <v>267</v>
      </c>
      <c r="G903" s="275"/>
      <c r="H903" s="278">
        <v>21</v>
      </c>
      <c r="I903" s="279"/>
      <c r="J903" s="275"/>
      <c r="K903" s="275"/>
      <c r="L903" s="280"/>
      <c r="M903" s="285"/>
      <c r="N903" s="286"/>
      <c r="O903" s="286"/>
      <c r="P903" s="286"/>
      <c r="Q903" s="286"/>
      <c r="R903" s="286"/>
      <c r="S903" s="286"/>
      <c r="T903" s="287"/>
      <c r="U903" s="15"/>
      <c r="V903" s="15"/>
      <c r="W903" s="15"/>
      <c r="X903" s="15"/>
      <c r="Y903" s="15"/>
      <c r="Z903" s="15"/>
      <c r="AA903" s="15"/>
      <c r="AB903" s="15"/>
      <c r="AC903" s="15"/>
      <c r="AD903" s="15"/>
      <c r="AE903" s="15"/>
      <c r="AT903" s="284" t="s">
        <v>254</v>
      </c>
      <c r="AU903" s="284" t="s">
        <v>89</v>
      </c>
      <c r="AV903" s="15" t="s">
        <v>113</v>
      </c>
      <c r="AW903" s="15" t="s">
        <v>35</v>
      </c>
      <c r="AX903" s="15" t="s">
        <v>87</v>
      </c>
      <c r="AY903" s="284" t="s">
        <v>196</v>
      </c>
    </row>
    <row r="904" s="2" customFormat="1" ht="6.96" customHeight="1">
      <c r="A904" s="38"/>
      <c r="B904" s="66"/>
      <c r="C904" s="67"/>
      <c r="D904" s="67"/>
      <c r="E904" s="67"/>
      <c r="F904" s="67"/>
      <c r="G904" s="67"/>
      <c r="H904" s="67"/>
      <c r="I904" s="67"/>
      <c r="J904" s="67"/>
      <c r="K904" s="67"/>
      <c r="L904" s="44"/>
      <c r="M904" s="38"/>
      <c r="O904" s="38"/>
      <c r="P904" s="38"/>
      <c r="Q904" s="38"/>
      <c r="R904" s="38"/>
      <c r="S904" s="38"/>
      <c r="T904" s="38"/>
      <c r="U904" s="38"/>
      <c r="V904" s="38"/>
      <c r="W904" s="38"/>
      <c r="X904" s="38"/>
      <c r="Y904" s="38"/>
      <c r="Z904" s="38"/>
      <c r="AA904" s="38"/>
      <c r="AB904" s="38"/>
      <c r="AC904" s="38"/>
      <c r="AD904" s="38"/>
      <c r="AE904" s="38"/>
    </row>
  </sheetData>
  <sheetProtection sheet="1" autoFilter="0" formatColumns="0" formatRows="0" objects="1" scenarios="1" spinCount="100000" saltValue="4+2VrE1irHDSCFniLdEsB+ExjRj060Sr9ImLYztuxrz1y8baUBwE0++/Vk4+ByShZPFQ8GZXPsvSdBSaa97u3Q==" hashValue="KYqobQTb41LPyJ/i1BejMbuf49muysxx7/j/Iis3V5SQY94a/WgvBfNNeBgAEvzTdeU4jVfbOlCeYk6AVFNQ4w==" algorithmName="SHA-512" password="CC35"/>
  <autoFilter ref="C145:K903"/>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1474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ROUND((SUM(BE133:BE425)),  2)</f>
        <v>0</v>
      </c>
      <c r="G37" s="38"/>
      <c r="H37" s="38"/>
      <c r="I37" s="165">
        <v>0.20999999999999999</v>
      </c>
      <c r="J37" s="164">
        <f>ROUND(((SUM(BE133:BE425))*I37),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ROUND((SUM(BF133:BF425)),  2)</f>
        <v>0</v>
      </c>
      <c r="G38" s="38"/>
      <c r="H38" s="38"/>
      <c r="I38" s="165">
        <v>0.14999999999999999</v>
      </c>
      <c r="J38" s="164">
        <f>ROUND(((SUM(BF133:BF425))*I38),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ROUND((SUM(BG133:BG425)),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ROUND((SUM(BH133:BH425)),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ROUND((SUM(BI133:BI425)),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20022-D.1.4.c -UT - 20022-D.1.4.c -UT - ústřední vytápění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J133</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J134</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235</v>
      </c>
      <c r="E102" s="197"/>
      <c r="F102" s="197"/>
      <c r="G102" s="197"/>
      <c r="H102" s="197"/>
      <c r="I102" s="197"/>
      <c r="J102" s="198">
        <f>J135</f>
        <v>0</v>
      </c>
      <c r="K102" s="133"/>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237</v>
      </c>
      <c r="E103" s="192"/>
      <c r="F103" s="192"/>
      <c r="G103" s="192"/>
      <c r="H103" s="192"/>
      <c r="I103" s="192"/>
      <c r="J103" s="193">
        <f>J138</f>
        <v>0</v>
      </c>
      <c r="K103" s="190"/>
      <c r="L103" s="194"/>
      <c r="S103" s="9"/>
      <c r="T103" s="9"/>
      <c r="U103" s="9"/>
      <c r="V103" s="9"/>
      <c r="W103" s="9"/>
      <c r="X103" s="9"/>
      <c r="Y103" s="9"/>
      <c r="Z103" s="9"/>
      <c r="AA103" s="9"/>
      <c r="AB103" s="9"/>
      <c r="AC103" s="9"/>
      <c r="AD103" s="9"/>
      <c r="AE103" s="9"/>
    </row>
    <row r="104" s="10" customFormat="1" ht="19.92" customHeight="1">
      <c r="A104" s="10"/>
      <c r="B104" s="195"/>
      <c r="C104" s="133"/>
      <c r="D104" s="196" t="s">
        <v>239</v>
      </c>
      <c r="E104" s="197"/>
      <c r="F104" s="197"/>
      <c r="G104" s="197"/>
      <c r="H104" s="197"/>
      <c r="I104" s="197"/>
      <c r="J104" s="198">
        <f>J139</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1475</v>
      </c>
      <c r="E105" s="197"/>
      <c r="F105" s="197"/>
      <c r="G105" s="197"/>
      <c r="H105" s="197"/>
      <c r="I105" s="197"/>
      <c r="J105" s="198">
        <f>J148</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1476</v>
      </c>
      <c r="E106" s="197"/>
      <c r="F106" s="197"/>
      <c r="G106" s="197"/>
      <c r="H106" s="197"/>
      <c r="I106" s="197"/>
      <c r="J106" s="198">
        <f>J155</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1477</v>
      </c>
      <c r="E107" s="197"/>
      <c r="F107" s="197"/>
      <c r="G107" s="197"/>
      <c r="H107" s="197"/>
      <c r="I107" s="197"/>
      <c r="J107" s="198">
        <f>J174</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1478</v>
      </c>
      <c r="E108" s="197"/>
      <c r="F108" s="197"/>
      <c r="G108" s="197"/>
      <c r="H108" s="197"/>
      <c r="I108" s="197"/>
      <c r="J108" s="198">
        <f>J203</f>
        <v>0</v>
      </c>
      <c r="K108" s="133"/>
      <c r="L108" s="199"/>
      <c r="S108" s="10"/>
      <c r="T108" s="10"/>
      <c r="U108" s="10"/>
      <c r="V108" s="10"/>
      <c r="W108" s="10"/>
      <c r="X108" s="10"/>
      <c r="Y108" s="10"/>
      <c r="Z108" s="10"/>
      <c r="AA108" s="10"/>
      <c r="AB108" s="10"/>
      <c r="AC108" s="10"/>
      <c r="AD108" s="10"/>
      <c r="AE108" s="10"/>
    </row>
    <row r="109" s="10" customFormat="1" ht="19.92" customHeight="1">
      <c r="A109" s="10"/>
      <c r="B109" s="195"/>
      <c r="C109" s="133"/>
      <c r="D109" s="196" t="s">
        <v>1479</v>
      </c>
      <c r="E109" s="197"/>
      <c r="F109" s="197"/>
      <c r="G109" s="197"/>
      <c r="H109" s="197"/>
      <c r="I109" s="197"/>
      <c r="J109" s="198">
        <f>J238</f>
        <v>0</v>
      </c>
      <c r="K109" s="133"/>
      <c r="L109" s="199"/>
      <c r="S109" s="10"/>
      <c r="T109" s="10"/>
      <c r="U109" s="10"/>
      <c r="V109" s="10"/>
      <c r="W109" s="10"/>
      <c r="X109" s="10"/>
      <c r="Y109" s="10"/>
      <c r="Z109" s="10"/>
      <c r="AA109" s="10"/>
      <c r="AB109" s="10"/>
      <c r="AC109" s="10"/>
      <c r="AD109" s="10"/>
      <c r="AE109" s="10"/>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181</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4" t="str">
        <f>E7</f>
        <v>20022-Oprava budovy F1-Technická univerzita v Liberci</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167</v>
      </c>
      <c r="D120" s="22"/>
      <c r="E120" s="22"/>
      <c r="F120" s="22"/>
      <c r="G120" s="22"/>
      <c r="H120" s="22"/>
      <c r="I120" s="22"/>
      <c r="J120" s="22"/>
      <c r="K120" s="22"/>
      <c r="L120" s="20"/>
    </row>
    <row r="121" s="1" customFormat="1" ht="16.5" customHeight="1">
      <c r="B121" s="21"/>
      <c r="C121" s="22"/>
      <c r="D121" s="22"/>
      <c r="E121" s="184" t="s">
        <v>168</v>
      </c>
      <c r="F121" s="22"/>
      <c r="G121" s="22"/>
      <c r="H121" s="22"/>
      <c r="I121" s="22"/>
      <c r="J121" s="22"/>
      <c r="K121" s="22"/>
      <c r="L121" s="20"/>
    </row>
    <row r="122" s="1" customFormat="1" ht="12" customHeight="1">
      <c r="B122" s="21"/>
      <c r="C122" s="32" t="s">
        <v>169</v>
      </c>
      <c r="D122" s="22"/>
      <c r="E122" s="22"/>
      <c r="F122" s="22"/>
      <c r="G122" s="22"/>
      <c r="H122" s="22"/>
      <c r="I122" s="22"/>
      <c r="J122" s="22"/>
      <c r="K122" s="22"/>
      <c r="L122" s="20"/>
    </row>
    <row r="123" s="2" customFormat="1" ht="23.25" customHeight="1">
      <c r="A123" s="38"/>
      <c r="B123" s="39"/>
      <c r="C123" s="40"/>
      <c r="D123" s="40"/>
      <c r="E123" s="251" t="s">
        <v>1472</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1473</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E13</f>
        <v>20022-D.1.4.c -UT - 20022-D.1.4.c -UT - ústřední vytápění</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Liberec</v>
      </c>
      <c r="G127" s="40"/>
      <c r="H127" s="40"/>
      <c r="I127" s="32" t="s">
        <v>22</v>
      </c>
      <c r="J127" s="79" t="str">
        <f>IF(J16="","",J16)</f>
        <v>2. 11. 2021</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40.05" customHeight="1">
      <c r="A129" s="38"/>
      <c r="B129" s="39"/>
      <c r="C129" s="32" t="s">
        <v>24</v>
      </c>
      <c r="D129" s="40"/>
      <c r="E129" s="40"/>
      <c r="F129" s="27" t="str">
        <f>E19</f>
        <v>Technická unmiverzita v Liberci,Hálkova 6, Liberec</v>
      </c>
      <c r="G129" s="40"/>
      <c r="H129" s="40"/>
      <c r="I129" s="32" t="s">
        <v>31</v>
      </c>
      <c r="J129" s="36" t="str">
        <f>E25</f>
        <v>Profes projekt, s. r.o., Vejrichova 272, Turnov</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29</v>
      </c>
      <c r="D130" s="40"/>
      <c r="E130" s="40"/>
      <c r="F130" s="27" t="str">
        <f>IF(E22="","",E22)</f>
        <v>Vyplň údaj</v>
      </c>
      <c r="G130" s="40"/>
      <c r="H130" s="40"/>
      <c r="I130" s="32" t="s">
        <v>36</v>
      </c>
      <c r="J130" s="36" t="str">
        <f>E28</f>
        <v xml:space="preserve"> </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0"/>
      <c r="B132" s="201"/>
      <c r="C132" s="202" t="s">
        <v>182</v>
      </c>
      <c r="D132" s="203" t="s">
        <v>65</v>
      </c>
      <c r="E132" s="203" t="s">
        <v>61</v>
      </c>
      <c r="F132" s="203" t="s">
        <v>62</v>
      </c>
      <c r="G132" s="203" t="s">
        <v>183</v>
      </c>
      <c r="H132" s="203" t="s">
        <v>184</v>
      </c>
      <c r="I132" s="203" t="s">
        <v>185</v>
      </c>
      <c r="J132" s="204" t="s">
        <v>173</v>
      </c>
      <c r="K132" s="205" t="s">
        <v>186</v>
      </c>
      <c r="L132" s="206"/>
      <c r="M132" s="100" t="s">
        <v>1</v>
      </c>
      <c r="N132" s="101" t="s">
        <v>44</v>
      </c>
      <c r="O132" s="101" t="s">
        <v>187</v>
      </c>
      <c r="P132" s="101" t="s">
        <v>188</v>
      </c>
      <c r="Q132" s="101" t="s">
        <v>189</v>
      </c>
      <c r="R132" s="101" t="s">
        <v>190</v>
      </c>
      <c r="S132" s="101" t="s">
        <v>191</v>
      </c>
      <c r="T132" s="102" t="s">
        <v>192</v>
      </c>
      <c r="U132" s="200"/>
      <c r="V132" s="200"/>
      <c r="W132" s="200"/>
      <c r="X132" s="200"/>
      <c r="Y132" s="200"/>
      <c r="Z132" s="200"/>
      <c r="AA132" s="200"/>
      <c r="AB132" s="200"/>
      <c r="AC132" s="200"/>
      <c r="AD132" s="200"/>
      <c r="AE132" s="200"/>
    </row>
    <row r="133" s="2" customFormat="1" ht="22.8" customHeight="1">
      <c r="A133" s="38"/>
      <c r="B133" s="39"/>
      <c r="C133" s="107" t="s">
        <v>193</v>
      </c>
      <c r="D133" s="40"/>
      <c r="E133" s="40"/>
      <c r="F133" s="40"/>
      <c r="G133" s="40"/>
      <c r="H133" s="40"/>
      <c r="I133" s="40"/>
      <c r="J133" s="207">
        <f>BK133</f>
        <v>0</v>
      </c>
      <c r="K133" s="40"/>
      <c r="L133" s="44"/>
      <c r="M133" s="103"/>
      <c r="N133" s="208"/>
      <c r="O133" s="104"/>
      <c r="P133" s="209">
        <f>P134+P138</f>
        <v>0</v>
      </c>
      <c r="Q133" s="104"/>
      <c r="R133" s="209">
        <f>R134+R138</f>
        <v>4.4391300000000005</v>
      </c>
      <c r="S133" s="104"/>
      <c r="T133" s="210">
        <f>T134+T138</f>
        <v>0</v>
      </c>
      <c r="U133" s="38"/>
      <c r="V133" s="38"/>
      <c r="W133" s="38"/>
      <c r="X133" s="38"/>
      <c r="Y133" s="38"/>
      <c r="Z133" s="38"/>
      <c r="AA133" s="38"/>
      <c r="AB133" s="38"/>
      <c r="AC133" s="38"/>
      <c r="AD133" s="38"/>
      <c r="AE133" s="38"/>
      <c r="AT133" s="17" t="s">
        <v>79</v>
      </c>
      <c r="AU133" s="17" t="s">
        <v>175</v>
      </c>
      <c r="BK133" s="211">
        <f>BK134+BK138</f>
        <v>0</v>
      </c>
    </row>
    <row r="134" s="12" customFormat="1" ht="25.92" customHeight="1">
      <c r="A134" s="12"/>
      <c r="B134" s="212"/>
      <c r="C134" s="213"/>
      <c r="D134" s="214" t="s">
        <v>79</v>
      </c>
      <c r="E134" s="215" t="s">
        <v>245</v>
      </c>
      <c r="F134" s="215" t="s">
        <v>246</v>
      </c>
      <c r="G134" s="213"/>
      <c r="H134" s="213"/>
      <c r="I134" s="216"/>
      <c r="J134" s="217">
        <f>BK134</f>
        <v>0</v>
      </c>
      <c r="K134" s="213"/>
      <c r="L134" s="218"/>
      <c r="M134" s="219"/>
      <c r="N134" s="220"/>
      <c r="O134" s="220"/>
      <c r="P134" s="221">
        <f>P135</f>
        <v>0</v>
      </c>
      <c r="Q134" s="220"/>
      <c r="R134" s="221">
        <f>R135</f>
        <v>0.012999999999999999</v>
      </c>
      <c r="S134" s="220"/>
      <c r="T134" s="222">
        <f>T135</f>
        <v>0</v>
      </c>
      <c r="U134" s="12"/>
      <c r="V134" s="12"/>
      <c r="W134" s="12"/>
      <c r="X134" s="12"/>
      <c r="Y134" s="12"/>
      <c r="Z134" s="12"/>
      <c r="AA134" s="12"/>
      <c r="AB134" s="12"/>
      <c r="AC134" s="12"/>
      <c r="AD134" s="12"/>
      <c r="AE134" s="12"/>
      <c r="AR134" s="223" t="s">
        <v>87</v>
      </c>
      <c r="AT134" s="224" t="s">
        <v>79</v>
      </c>
      <c r="AU134" s="224" t="s">
        <v>80</v>
      </c>
      <c r="AY134" s="223" t="s">
        <v>196</v>
      </c>
      <c r="BK134" s="225">
        <f>BK135</f>
        <v>0</v>
      </c>
    </row>
    <row r="135" s="12" customFormat="1" ht="22.8" customHeight="1">
      <c r="A135" s="12"/>
      <c r="B135" s="212"/>
      <c r="C135" s="213"/>
      <c r="D135" s="214" t="s">
        <v>79</v>
      </c>
      <c r="E135" s="226" t="s">
        <v>247</v>
      </c>
      <c r="F135" s="226" t="s">
        <v>248</v>
      </c>
      <c r="G135" s="213"/>
      <c r="H135" s="213"/>
      <c r="I135" s="216"/>
      <c r="J135" s="227">
        <f>BK135</f>
        <v>0</v>
      </c>
      <c r="K135" s="213"/>
      <c r="L135" s="218"/>
      <c r="M135" s="219"/>
      <c r="N135" s="220"/>
      <c r="O135" s="220"/>
      <c r="P135" s="221">
        <f>SUM(P136:P137)</f>
        <v>0</v>
      </c>
      <c r="Q135" s="220"/>
      <c r="R135" s="221">
        <f>SUM(R136:R137)</f>
        <v>0.012999999999999999</v>
      </c>
      <c r="S135" s="220"/>
      <c r="T135" s="222">
        <f>SUM(T136:T137)</f>
        <v>0</v>
      </c>
      <c r="U135" s="12"/>
      <c r="V135" s="12"/>
      <c r="W135" s="12"/>
      <c r="X135" s="12"/>
      <c r="Y135" s="12"/>
      <c r="Z135" s="12"/>
      <c r="AA135" s="12"/>
      <c r="AB135" s="12"/>
      <c r="AC135" s="12"/>
      <c r="AD135" s="12"/>
      <c r="AE135" s="12"/>
      <c r="AR135" s="223" t="s">
        <v>87</v>
      </c>
      <c r="AT135" s="224" t="s">
        <v>79</v>
      </c>
      <c r="AU135" s="224" t="s">
        <v>87</v>
      </c>
      <c r="AY135" s="223" t="s">
        <v>196</v>
      </c>
      <c r="BK135" s="225">
        <f>SUM(BK136:BK137)</f>
        <v>0</v>
      </c>
    </row>
    <row r="136" s="2" customFormat="1" ht="33" customHeight="1">
      <c r="A136" s="38"/>
      <c r="B136" s="39"/>
      <c r="C136" s="228" t="s">
        <v>87</v>
      </c>
      <c r="D136" s="228" t="s">
        <v>199</v>
      </c>
      <c r="E136" s="229" t="s">
        <v>1480</v>
      </c>
      <c r="F136" s="230" t="s">
        <v>1481</v>
      </c>
      <c r="G136" s="231" t="s">
        <v>251</v>
      </c>
      <c r="H136" s="232">
        <v>100</v>
      </c>
      <c r="I136" s="233"/>
      <c r="J136" s="234">
        <f>ROUND(I136*H136,2)</f>
        <v>0</v>
      </c>
      <c r="K136" s="235"/>
      <c r="L136" s="44"/>
      <c r="M136" s="236" t="s">
        <v>1</v>
      </c>
      <c r="N136" s="237" t="s">
        <v>45</v>
      </c>
      <c r="O136" s="91"/>
      <c r="P136" s="238">
        <f>O136*H136</f>
        <v>0</v>
      </c>
      <c r="Q136" s="238">
        <v>0.00012999999999999999</v>
      </c>
      <c r="R136" s="238">
        <f>Q136*H136</f>
        <v>0.012999999999999999</v>
      </c>
      <c r="S136" s="238">
        <v>0</v>
      </c>
      <c r="T136" s="239">
        <f>S136*H136</f>
        <v>0</v>
      </c>
      <c r="U136" s="38"/>
      <c r="V136" s="38"/>
      <c r="W136" s="38"/>
      <c r="X136" s="38"/>
      <c r="Y136" s="38"/>
      <c r="Z136" s="38"/>
      <c r="AA136" s="38"/>
      <c r="AB136" s="38"/>
      <c r="AC136" s="38"/>
      <c r="AD136" s="38"/>
      <c r="AE136" s="38"/>
      <c r="AR136" s="240" t="s">
        <v>113</v>
      </c>
      <c r="AT136" s="240" t="s">
        <v>199</v>
      </c>
      <c r="AU136" s="240" t="s">
        <v>89</v>
      </c>
      <c r="AY136" s="17" t="s">
        <v>196</v>
      </c>
      <c r="BE136" s="241">
        <f>IF(N136="základní",J136,0)</f>
        <v>0</v>
      </c>
      <c r="BF136" s="241">
        <f>IF(N136="snížená",J136,0)</f>
        <v>0</v>
      </c>
      <c r="BG136" s="241">
        <f>IF(N136="zákl. přenesená",J136,0)</f>
        <v>0</v>
      </c>
      <c r="BH136" s="241">
        <f>IF(N136="sníž. přenesená",J136,0)</f>
        <v>0</v>
      </c>
      <c r="BI136" s="241">
        <f>IF(N136="nulová",J136,0)</f>
        <v>0</v>
      </c>
      <c r="BJ136" s="17" t="s">
        <v>87</v>
      </c>
      <c r="BK136" s="241">
        <f>ROUND(I136*H136,2)</f>
        <v>0</v>
      </c>
      <c r="BL136" s="17" t="s">
        <v>113</v>
      </c>
      <c r="BM136" s="240" t="s">
        <v>1482</v>
      </c>
    </row>
    <row r="137" s="2" customFormat="1">
      <c r="A137" s="38"/>
      <c r="B137" s="39"/>
      <c r="C137" s="40"/>
      <c r="D137" s="242" t="s">
        <v>205</v>
      </c>
      <c r="E137" s="40"/>
      <c r="F137" s="243" t="s">
        <v>1483</v>
      </c>
      <c r="G137" s="40"/>
      <c r="H137" s="40"/>
      <c r="I137" s="244"/>
      <c r="J137" s="40"/>
      <c r="K137" s="40"/>
      <c r="L137" s="44"/>
      <c r="M137" s="245"/>
      <c r="N137" s="246"/>
      <c r="O137" s="91"/>
      <c r="P137" s="91"/>
      <c r="Q137" s="91"/>
      <c r="R137" s="91"/>
      <c r="S137" s="91"/>
      <c r="T137" s="92"/>
      <c r="U137" s="38"/>
      <c r="V137" s="38"/>
      <c r="W137" s="38"/>
      <c r="X137" s="38"/>
      <c r="Y137" s="38"/>
      <c r="Z137" s="38"/>
      <c r="AA137" s="38"/>
      <c r="AB137" s="38"/>
      <c r="AC137" s="38"/>
      <c r="AD137" s="38"/>
      <c r="AE137" s="38"/>
      <c r="AT137" s="17" t="s">
        <v>205</v>
      </c>
      <c r="AU137" s="17" t="s">
        <v>89</v>
      </c>
    </row>
    <row r="138" s="12" customFormat="1" ht="25.92" customHeight="1">
      <c r="A138" s="12"/>
      <c r="B138" s="212"/>
      <c r="C138" s="213"/>
      <c r="D138" s="214" t="s">
        <v>79</v>
      </c>
      <c r="E138" s="215" t="s">
        <v>501</v>
      </c>
      <c r="F138" s="215" t="s">
        <v>502</v>
      </c>
      <c r="G138" s="213"/>
      <c r="H138" s="213"/>
      <c r="I138" s="216"/>
      <c r="J138" s="217">
        <f>BK138</f>
        <v>0</v>
      </c>
      <c r="K138" s="213"/>
      <c r="L138" s="218"/>
      <c r="M138" s="219"/>
      <c r="N138" s="220"/>
      <c r="O138" s="220"/>
      <c r="P138" s="221">
        <f>P139+P148+P155+P174+P203+P238</f>
        <v>0</v>
      </c>
      <c r="Q138" s="220"/>
      <c r="R138" s="221">
        <f>R139+R148+R155+R174+R203+R238</f>
        <v>4.4261300000000006</v>
      </c>
      <c r="S138" s="220"/>
      <c r="T138" s="222">
        <f>T139+T148+T155+T174+T203+T238</f>
        <v>0</v>
      </c>
      <c r="U138" s="12"/>
      <c r="V138" s="12"/>
      <c r="W138" s="12"/>
      <c r="X138" s="12"/>
      <c r="Y138" s="12"/>
      <c r="Z138" s="12"/>
      <c r="AA138" s="12"/>
      <c r="AB138" s="12"/>
      <c r="AC138" s="12"/>
      <c r="AD138" s="12"/>
      <c r="AE138" s="12"/>
      <c r="AR138" s="223" t="s">
        <v>89</v>
      </c>
      <c r="AT138" s="224" t="s">
        <v>79</v>
      </c>
      <c r="AU138" s="224" t="s">
        <v>80</v>
      </c>
      <c r="AY138" s="223" t="s">
        <v>196</v>
      </c>
      <c r="BK138" s="225">
        <f>BK139+BK148+BK155+BK174+BK203+BK238</f>
        <v>0</v>
      </c>
    </row>
    <row r="139" s="12" customFormat="1" ht="22.8" customHeight="1">
      <c r="A139" s="12"/>
      <c r="B139" s="212"/>
      <c r="C139" s="213"/>
      <c r="D139" s="214" t="s">
        <v>79</v>
      </c>
      <c r="E139" s="226" t="s">
        <v>516</v>
      </c>
      <c r="F139" s="226" t="s">
        <v>517</v>
      </c>
      <c r="G139" s="213"/>
      <c r="H139" s="213"/>
      <c r="I139" s="216"/>
      <c r="J139" s="227">
        <f>BK139</f>
        <v>0</v>
      </c>
      <c r="K139" s="213"/>
      <c r="L139" s="218"/>
      <c r="M139" s="219"/>
      <c r="N139" s="220"/>
      <c r="O139" s="220"/>
      <c r="P139" s="221">
        <f>SUM(P140:P147)</f>
        <v>0</v>
      </c>
      <c r="Q139" s="220"/>
      <c r="R139" s="221">
        <f>SUM(R140:R147)</f>
        <v>0.35489999999999999</v>
      </c>
      <c r="S139" s="220"/>
      <c r="T139" s="222">
        <f>SUM(T140:T147)</f>
        <v>0</v>
      </c>
      <c r="U139" s="12"/>
      <c r="V139" s="12"/>
      <c r="W139" s="12"/>
      <c r="X139" s="12"/>
      <c r="Y139" s="12"/>
      <c r="Z139" s="12"/>
      <c r="AA139" s="12"/>
      <c r="AB139" s="12"/>
      <c r="AC139" s="12"/>
      <c r="AD139" s="12"/>
      <c r="AE139" s="12"/>
      <c r="AR139" s="223" t="s">
        <v>89</v>
      </c>
      <c r="AT139" s="224" t="s">
        <v>79</v>
      </c>
      <c r="AU139" s="224" t="s">
        <v>87</v>
      </c>
      <c r="AY139" s="223" t="s">
        <v>196</v>
      </c>
      <c r="BK139" s="225">
        <f>SUM(BK140:BK147)</f>
        <v>0</v>
      </c>
    </row>
    <row r="140" s="2" customFormat="1" ht="33" customHeight="1">
      <c r="A140" s="38"/>
      <c r="B140" s="39"/>
      <c r="C140" s="228" t="s">
        <v>89</v>
      </c>
      <c r="D140" s="228" t="s">
        <v>199</v>
      </c>
      <c r="E140" s="229" t="s">
        <v>1484</v>
      </c>
      <c r="F140" s="230" t="s">
        <v>1485</v>
      </c>
      <c r="G140" s="231" t="s">
        <v>326</v>
      </c>
      <c r="H140" s="232">
        <v>70</v>
      </c>
      <c r="I140" s="233"/>
      <c r="J140" s="234">
        <f>ROUND(I140*H140,2)</f>
        <v>0</v>
      </c>
      <c r="K140" s="235"/>
      <c r="L140" s="44"/>
      <c r="M140" s="236" t="s">
        <v>1</v>
      </c>
      <c r="N140" s="237" t="s">
        <v>45</v>
      </c>
      <c r="O140" s="91"/>
      <c r="P140" s="238">
        <f>O140*H140</f>
        <v>0</v>
      </c>
      <c r="Q140" s="238">
        <v>0.00019000000000000001</v>
      </c>
      <c r="R140" s="238">
        <f>Q140*H140</f>
        <v>0.013300000000000001</v>
      </c>
      <c r="S140" s="238">
        <v>0</v>
      </c>
      <c r="T140" s="239">
        <f>S140*H140</f>
        <v>0</v>
      </c>
      <c r="U140" s="38"/>
      <c r="V140" s="38"/>
      <c r="W140" s="38"/>
      <c r="X140" s="38"/>
      <c r="Y140" s="38"/>
      <c r="Z140" s="38"/>
      <c r="AA140" s="38"/>
      <c r="AB140" s="38"/>
      <c r="AC140" s="38"/>
      <c r="AD140" s="38"/>
      <c r="AE140" s="38"/>
      <c r="AR140" s="240" t="s">
        <v>405</v>
      </c>
      <c r="AT140" s="240" t="s">
        <v>199</v>
      </c>
      <c r="AU140" s="240" t="s">
        <v>89</v>
      </c>
      <c r="AY140" s="17" t="s">
        <v>196</v>
      </c>
      <c r="BE140" s="241">
        <f>IF(N140="základní",J140,0)</f>
        <v>0</v>
      </c>
      <c r="BF140" s="241">
        <f>IF(N140="snížená",J140,0)</f>
        <v>0</v>
      </c>
      <c r="BG140" s="241">
        <f>IF(N140="zákl. přenesená",J140,0)</f>
        <v>0</v>
      </c>
      <c r="BH140" s="241">
        <f>IF(N140="sníž. přenesená",J140,0)</f>
        <v>0</v>
      </c>
      <c r="BI140" s="241">
        <f>IF(N140="nulová",J140,0)</f>
        <v>0</v>
      </c>
      <c r="BJ140" s="17" t="s">
        <v>87</v>
      </c>
      <c r="BK140" s="241">
        <f>ROUND(I140*H140,2)</f>
        <v>0</v>
      </c>
      <c r="BL140" s="17" t="s">
        <v>405</v>
      </c>
      <c r="BM140" s="240" t="s">
        <v>1486</v>
      </c>
    </row>
    <row r="141" s="2" customFormat="1">
      <c r="A141" s="38"/>
      <c r="B141" s="39"/>
      <c r="C141" s="40"/>
      <c r="D141" s="242" t="s">
        <v>205</v>
      </c>
      <c r="E141" s="40"/>
      <c r="F141" s="243" t="s">
        <v>1487</v>
      </c>
      <c r="G141" s="40"/>
      <c r="H141" s="40"/>
      <c r="I141" s="244"/>
      <c r="J141" s="40"/>
      <c r="K141" s="40"/>
      <c r="L141" s="44"/>
      <c r="M141" s="245"/>
      <c r="N141" s="246"/>
      <c r="O141" s="91"/>
      <c r="P141" s="91"/>
      <c r="Q141" s="91"/>
      <c r="R141" s="91"/>
      <c r="S141" s="91"/>
      <c r="T141" s="92"/>
      <c r="U141" s="38"/>
      <c r="V141" s="38"/>
      <c r="W141" s="38"/>
      <c r="X141" s="38"/>
      <c r="Y141" s="38"/>
      <c r="Z141" s="38"/>
      <c r="AA141" s="38"/>
      <c r="AB141" s="38"/>
      <c r="AC141" s="38"/>
      <c r="AD141" s="38"/>
      <c r="AE141" s="38"/>
      <c r="AT141" s="17" t="s">
        <v>205</v>
      </c>
      <c r="AU141" s="17" t="s">
        <v>89</v>
      </c>
    </row>
    <row r="142" s="2" customFormat="1" ht="21.75" customHeight="1">
      <c r="A142" s="38"/>
      <c r="B142" s="39"/>
      <c r="C142" s="288" t="s">
        <v>100</v>
      </c>
      <c r="D142" s="288" t="s">
        <v>646</v>
      </c>
      <c r="E142" s="289" t="s">
        <v>1488</v>
      </c>
      <c r="F142" s="290" t="s">
        <v>1489</v>
      </c>
      <c r="G142" s="291" t="s">
        <v>326</v>
      </c>
      <c r="H142" s="292">
        <v>70</v>
      </c>
      <c r="I142" s="293"/>
      <c r="J142" s="294">
        <f>ROUND(I142*H142,2)</f>
        <v>0</v>
      </c>
      <c r="K142" s="295"/>
      <c r="L142" s="296"/>
      <c r="M142" s="297" t="s">
        <v>1</v>
      </c>
      <c r="N142" s="298" t="s">
        <v>45</v>
      </c>
      <c r="O142" s="91"/>
      <c r="P142" s="238">
        <f>O142*H142</f>
        <v>0</v>
      </c>
      <c r="Q142" s="238">
        <v>0.00032000000000000003</v>
      </c>
      <c r="R142" s="238">
        <f>Q142*H142</f>
        <v>0.022400000000000003</v>
      </c>
      <c r="S142" s="238">
        <v>0</v>
      </c>
      <c r="T142" s="239">
        <f>S142*H142</f>
        <v>0</v>
      </c>
      <c r="U142" s="38"/>
      <c r="V142" s="38"/>
      <c r="W142" s="38"/>
      <c r="X142" s="38"/>
      <c r="Y142" s="38"/>
      <c r="Z142" s="38"/>
      <c r="AA142" s="38"/>
      <c r="AB142" s="38"/>
      <c r="AC142" s="38"/>
      <c r="AD142" s="38"/>
      <c r="AE142" s="38"/>
      <c r="AR142" s="240" t="s">
        <v>518</v>
      </c>
      <c r="AT142" s="240" t="s">
        <v>646</v>
      </c>
      <c r="AU142" s="240" t="s">
        <v>89</v>
      </c>
      <c r="AY142" s="17" t="s">
        <v>196</v>
      </c>
      <c r="BE142" s="241">
        <f>IF(N142="základní",J142,0)</f>
        <v>0</v>
      </c>
      <c r="BF142" s="241">
        <f>IF(N142="snížená",J142,0)</f>
        <v>0</v>
      </c>
      <c r="BG142" s="241">
        <f>IF(N142="zákl. přenesená",J142,0)</f>
        <v>0</v>
      </c>
      <c r="BH142" s="241">
        <f>IF(N142="sníž. přenesená",J142,0)</f>
        <v>0</v>
      </c>
      <c r="BI142" s="241">
        <f>IF(N142="nulová",J142,0)</f>
        <v>0</v>
      </c>
      <c r="BJ142" s="17" t="s">
        <v>87</v>
      </c>
      <c r="BK142" s="241">
        <f>ROUND(I142*H142,2)</f>
        <v>0</v>
      </c>
      <c r="BL142" s="17" t="s">
        <v>405</v>
      </c>
      <c r="BM142" s="240" t="s">
        <v>1490</v>
      </c>
    </row>
    <row r="143" s="2" customFormat="1">
      <c r="A143" s="38"/>
      <c r="B143" s="39"/>
      <c r="C143" s="40"/>
      <c r="D143" s="242" t="s">
        <v>205</v>
      </c>
      <c r="E143" s="40"/>
      <c r="F143" s="243" t="s">
        <v>1489</v>
      </c>
      <c r="G143" s="40"/>
      <c r="H143" s="40"/>
      <c r="I143" s="244"/>
      <c r="J143" s="40"/>
      <c r="K143" s="40"/>
      <c r="L143" s="44"/>
      <c r="M143" s="245"/>
      <c r="N143" s="246"/>
      <c r="O143" s="91"/>
      <c r="P143" s="91"/>
      <c r="Q143" s="91"/>
      <c r="R143" s="91"/>
      <c r="S143" s="91"/>
      <c r="T143" s="92"/>
      <c r="U143" s="38"/>
      <c r="V143" s="38"/>
      <c r="W143" s="38"/>
      <c r="X143" s="38"/>
      <c r="Y143" s="38"/>
      <c r="Z143" s="38"/>
      <c r="AA143" s="38"/>
      <c r="AB143" s="38"/>
      <c r="AC143" s="38"/>
      <c r="AD143" s="38"/>
      <c r="AE143" s="38"/>
      <c r="AT143" s="17" t="s">
        <v>205</v>
      </c>
      <c r="AU143" s="17" t="s">
        <v>89</v>
      </c>
    </row>
    <row r="144" s="2" customFormat="1" ht="33" customHeight="1">
      <c r="A144" s="38"/>
      <c r="B144" s="39"/>
      <c r="C144" s="228" t="s">
        <v>113</v>
      </c>
      <c r="D144" s="228" t="s">
        <v>199</v>
      </c>
      <c r="E144" s="229" t="s">
        <v>1491</v>
      </c>
      <c r="F144" s="230" t="s">
        <v>1492</v>
      </c>
      <c r="G144" s="231" t="s">
        <v>326</v>
      </c>
      <c r="H144" s="232">
        <v>210</v>
      </c>
      <c r="I144" s="233"/>
      <c r="J144" s="234">
        <f>ROUND(I144*H144,2)</f>
        <v>0</v>
      </c>
      <c r="K144" s="235"/>
      <c r="L144" s="44"/>
      <c r="M144" s="236" t="s">
        <v>1</v>
      </c>
      <c r="N144" s="237" t="s">
        <v>45</v>
      </c>
      <c r="O144" s="91"/>
      <c r="P144" s="238">
        <f>O144*H144</f>
        <v>0</v>
      </c>
      <c r="Q144" s="238">
        <v>0.00027</v>
      </c>
      <c r="R144" s="238">
        <f>Q144*H144</f>
        <v>0.0567</v>
      </c>
      <c r="S144" s="238">
        <v>0</v>
      </c>
      <c r="T144" s="239">
        <f>S144*H144</f>
        <v>0</v>
      </c>
      <c r="U144" s="38"/>
      <c r="V144" s="38"/>
      <c r="W144" s="38"/>
      <c r="X144" s="38"/>
      <c r="Y144" s="38"/>
      <c r="Z144" s="38"/>
      <c r="AA144" s="38"/>
      <c r="AB144" s="38"/>
      <c r="AC144" s="38"/>
      <c r="AD144" s="38"/>
      <c r="AE144" s="38"/>
      <c r="AR144" s="240" t="s">
        <v>405</v>
      </c>
      <c r="AT144" s="240" t="s">
        <v>199</v>
      </c>
      <c r="AU144" s="240" t="s">
        <v>89</v>
      </c>
      <c r="AY144" s="17" t="s">
        <v>196</v>
      </c>
      <c r="BE144" s="241">
        <f>IF(N144="základní",J144,0)</f>
        <v>0</v>
      </c>
      <c r="BF144" s="241">
        <f>IF(N144="snížená",J144,0)</f>
        <v>0</v>
      </c>
      <c r="BG144" s="241">
        <f>IF(N144="zákl. přenesená",J144,0)</f>
        <v>0</v>
      </c>
      <c r="BH144" s="241">
        <f>IF(N144="sníž. přenesená",J144,0)</f>
        <v>0</v>
      </c>
      <c r="BI144" s="241">
        <f>IF(N144="nulová",J144,0)</f>
        <v>0</v>
      </c>
      <c r="BJ144" s="17" t="s">
        <v>87</v>
      </c>
      <c r="BK144" s="241">
        <f>ROUND(I144*H144,2)</f>
        <v>0</v>
      </c>
      <c r="BL144" s="17" t="s">
        <v>405</v>
      </c>
      <c r="BM144" s="240" t="s">
        <v>1493</v>
      </c>
    </row>
    <row r="145" s="2" customFormat="1">
      <c r="A145" s="38"/>
      <c r="B145" s="39"/>
      <c r="C145" s="40"/>
      <c r="D145" s="242" t="s">
        <v>205</v>
      </c>
      <c r="E145" s="40"/>
      <c r="F145" s="243" t="s">
        <v>1494</v>
      </c>
      <c r="G145" s="40"/>
      <c r="H145" s="40"/>
      <c r="I145" s="244"/>
      <c r="J145" s="40"/>
      <c r="K145" s="40"/>
      <c r="L145" s="44"/>
      <c r="M145" s="245"/>
      <c r="N145" s="246"/>
      <c r="O145" s="91"/>
      <c r="P145" s="91"/>
      <c r="Q145" s="91"/>
      <c r="R145" s="91"/>
      <c r="S145" s="91"/>
      <c r="T145" s="92"/>
      <c r="U145" s="38"/>
      <c r="V145" s="38"/>
      <c r="W145" s="38"/>
      <c r="X145" s="38"/>
      <c r="Y145" s="38"/>
      <c r="Z145" s="38"/>
      <c r="AA145" s="38"/>
      <c r="AB145" s="38"/>
      <c r="AC145" s="38"/>
      <c r="AD145" s="38"/>
      <c r="AE145" s="38"/>
      <c r="AT145" s="17" t="s">
        <v>205</v>
      </c>
      <c r="AU145" s="17" t="s">
        <v>89</v>
      </c>
    </row>
    <row r="146" s="2" customFormat="1" ht="21.75" customHeight="1">
      <c r="A146" s="38"/>
      <c r="B146" s="39"/>
      <c r="C146" s="288" t="s">
        <v>208</v>
      </c>
      <c r="D146" s="288" t="s">
        <v>646</v>
      </c>
      <c r="E146" s="289" t="s">
        <v>1495</v>
      </c>
      <c r="F146" s="290" t="s">
        <v>1496</v>
      </c>
      <c r="G146" s="291" t="s">
        <v>326</v>
      </c>
      <c r="H146" s="292">
        <v>210</v>
      </c>
      <c r="I146" s="293"/>
      <c r="J146" s="294">
        <f>ROUND(I146*H146,2)</f>
        <v>0</v>
      </c>
      <c r="K146" s="295"/>
      <c r="L146" s="296"/>
      <c r="M146" s="297" t="s">
        <v>1</v>
      </c>
      <c r="N146" s="298" t="s">
        <v>45</v>
      </c>
      <c r="O146" s="91"/>
      <c r="P146" s="238">
        <f>O146*H146</f>
        <v>0</v>
      </c>
      <c r="Q146" s="238">
        <v>0.00125</v>
      </c>
      <c r="R146" s="238">
        <f>Q146*H146</f>
        <v>0.26250000000000001</v>
      </c>
      <c r="S146" s="238">
        <v>0</v>
      </c>
      <c r="T146" s="239">
        <f>S146*H146</f>
        <v>0</v>
      </c>
      <c r="U146" s="38"/>
      <c r="V146" s="38"/>
      <c r="W146" s="38"/>
      <c r="X146" s="38"/>
      <c r="Y146" s="38"/>
      <c r="Z146" s="38"/>
      <c r="AA146" s="38"/>
      <c r="AB146" s="38"/>
      <c r="AC146" s="38"/>
      <c r="AD146" s="38"/>
      <c r="AE146" s="38"/>
      <c r="AR146" s="240" t="s">
        <v>518</v>
      </c>
      <c r="AT146" s="240" t="s">
        <v>646</v>
      </c>
      <c r="AU146" s="240" t="s">
        <v>89</v>
      </c>
      <c r="AY146" s="17" t="s">
        <v>196</v>
      </c>
      <c r="BE146" s="241">
        <f>IF(N146="základní",J146,0)</f>
        <v>0</v>
      </c>
      <c r="BF146" s="241">
        <f>IF(N146="snížená",J146,0)</f>
        <v>0</v>
      </c>
      <c r="BG146" s="241">
        <f>IF(N146="zákl. přenesená",J146,0)</f>
        <v>0</v>
      </c>
      <c r="BH146" s="241">
        <f>IF(N146="sníž. přenesená",J146,0)</f>
        <v>0</v>
      </c>
      <c r="BI146" s="241">
        <f>IF(N146="nulová",J146,0)</f>
        <v>0</v>
      </c>
      <c r="BJ146" s="17" t="s">
        <v>87</v>
      </c>
      <c r="BK146" s="241">
        <f>ROUND(I146*H146,2)</f>
        <v>0</v>
      </c>
      <c r="BL146" s="17" t="s">
        <v>405</v>
      </c>
      <c r="BM146" s="240" t="s">
        <v>1497</v>
      </c>
    </row>
    <row r="147" s="2" customFormat="1">
      <c r="A147" s="38"/>
      <c r="B147" s="39"/>
      <c r="C147" s="40"/>
      <c r="D147" s="242" t="s">
        <v>205</v>
      </c>
      <c r="E147" s="40"/>
      <c r="F147" s="243" t="s">
        <v>1496</v>
      </c>
      <c r="G147" s="40"/>
      <c r="H147" s="40"/>
      <c r="I147" s="244"/>
      <c r="J147" s="40"/>
      <c r="K147" s="40"/>
      <c r="L147" s="44"/>
      <c r="M147" s="245"/>
      <c r="N147" s="246"/>
      <c r="O147" s="91"/>
      <c r="P147" s="91"/>
      <c r="Q147" s="91"/>
      <c r="R147" s="91"/>
      <c r="S147" s="91"/>
      <c r="T147" s="92"/>
      <c r="U147" s="38"/>
      <c r="V147" s="38"/>
      <c r="W147" s="38"/>
      <c r="X147" s="38"/>
      <c r="Y147" s="38"/>
      <c r="Z147" s="38"/>
      <c r="AA147" s="38"/>
      <c r="AB147" s="38"/>
      <c r="AC147" s="38"/>
      <c r="AD147" s="38"/>
      <c r="AE147" s="38"/>
      <c r="AT147" s="17" t="s">
        <v>205</v>
      </c>
      <c r="AU147" s="17" t="s">
        <v>89</v>
      </c>
    </row>
    <row r="148" s="12" customFormat="1" ht="22.8" customHeight="1">
      <c r="A148" s="12"/>
      <c r="B148" s="212"/>
      <c r="C148" s="213"/>
      <c r="D148" s="214" t="s">
        <v>79</v>
      </c>
      <c r="E148" s="226" t="s">
        <v>1498</v>
      </c>
      <c r="F148" s="226" t="s">
        <v>1499</v>
      </c>
      <c r="G148" s="213"/>
      <c r="H148" s="213"/>
      <c r="I148" s="216"/>
      <c r="J148" s="227">
        <f>BK148</f>
        <v>0</v>
      </c>
      <c r="K148" s="213"/>
      <c r="L148" s="218"/>
      <c r="M148" s="219"/>
      <c r="N148" s="220"/>
      <c r="O148" s="220"/>
      <c r="P148" s="221">
        <f>SUM(P149:P154)</f>
        <v>0</v>
      </c>
      <c r="Q148" s="220"/>
      <c r="R148" s="221">
        <f>SUM(R149:R154)</f>
        <v>0.0027600000000000003</v>
      </c>
      <c r="S148" s="220"/>
      <c r="T148" s="222">
        <f>SUM(T149:T154)</f>
        <v>0</v>
      </c>
      <c r="U148" s="12"/>
      <c r="V148" s="12"/>
      <c r="W148" s="12"/>
      <c r="X148" s="12"/>
      <c r="Y148" s="12"/>
      <c r="Z148" s="12"/>
      <c r="AA148" s="12"/>
      <c r="AB148" s="12"/>
      <c r="AC148" s="12"/>
      <c r="AD148" s="12"/>
      <c r="AE148" s="12"/>
      <c r="AR148" s="223" t="s">
        <v>89</v>
      </c>
      <c r="AT148" s="224" t="s">
        <v>79</v>
      </c>
      <c r="AU148" s="224" t="s">
        <v>87</v>
      </c>
      <c r="AY148" s="223" t="s">
        <v>196</v>
      </c>
      <c r="BK148" s="225">
        <f>SUM(BK149:BK154)</f>
        <v>0</v>
      </c>
    </row>
    <row r="149" s="2" customFormat="1" ht="33" customHeight="1">
      <c r="A149" s="38"/>
      <c r="B149" s="39"/>
      <c r="C149" s="228" t="s">
        <v>223</v>
      </c>
      <c r="D149" s="228" t="s">
        <v>199</v>
      </c>
      <c r="E149" s="229" t="s">
        <v>1500</v>
      </c>
      <c r="F149" s="230" t="s">
        <v>1501</v>
      </c>
      <c r="G149" s="231" t="s">
        <v>354</v>
      </c>
      <c r="H149" s="232">
        <v>6</v>
      </c>
      <c r="I149" s="233"/>
      <c r="J149" s="234">
        <f>ROUND(I149*H149,2)</f>
        <v>0</v>
      </c>
      <c r="K149" s="235"/>
      <c r="L149" s="44"/>
      <c r="M149" s="236" t="s">
        <v>1</v>
      </c>
      <c r="N149" s="237" t="s">
        <v>45</v>
      </c>
      <c r="O149" s="91"/>
      <c r="P149" s="238">
        <f>O149*H149</f>
        <v>0</v>
      </c>
      <c r="Q149" s="238">
        <v>0.00046000000000000001</v>
      </c>
      <c r="R149" s="238">
        <f>Q149*H149</f>
        <v>0.0027600000000000003</v>
      </c>
      <c r="S149" s="238">
        <v>0</v>
      </c>
      <c r="T149" s="239">
        <f>S149*H149</f>
        <v>0</v>
      </c>
      <c r="U149" s="38"/>
      <c r="V149" s="38"/>
      <c r="W149" s="38"/>
      <c r="X149" s="38"/>
      <c r="Y149" s="38"/>
      <c r="Z149" s="38"/>
      <c r="AA149" s="38"/>
      <c r="AB149" s="38"/>
      <c r="AC149" s="38"/>
      <c r="AD149" s="38"/>
      <c r="AE149" s="38"/>
      <c r="AR149" s="240" t="s">
        <v>405</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405</v>
      </c>
      <c r="BM149" s="240" t="s">
        <v>1502</v>
      </c>
    </row>
    <row r="150" s="2" customFormat="1">
      <c r="A150" s="38"/>
      <c r="B150" s="39"/>
      <c r="C150" s="40"/>
      <c r="D150" s="242" t="s">
        <v>205</v>
      </c>
      <c r="E150" s="40"/>
      <c r="F150" s="243" t="s">
        <v>1503</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2" customFormat="1" ht="21.75" customHeight="1">
      <c r="A151" s="38"/>
      <c r="B151" s="39"/>
      <c r="C151" s="228" t="s">
        <v>227</v>
      </c>
      <c r="D151" s="228" t="s">
        <v>199</v>
      </c>
      <c r="E151" s="229" t="s">
        <v>1504</v>
      </c>
      <c r="F151" s="230" t="s">
        <v>1505</v>
      </c>
      <c r="G151" s="231" t="s">
        <v>202</v>
      </c>
      <c r="H151" s="232">
        <v>1</v>
      </c>
      <c r="I151" s="233"/>
      <c r="J151" s="234">
        <f>ROUND(I151*H151,2)</f>
        <v>0</v>
      </c>
      <c r="K151" s="235"/>
      <c r="L151" s="44"/>
      <c r="M151" s="236" t="s">
        <v>1</v>
      </c>
      <c r="N151" s="237" t="s">
        <v>45</v>
      </c>
      <c r="O151" s="91"/>
      <c r="P151" s="238">
        <f>O151*H151</f>
        <v>0</v>
      </c>
      <c r="Q151" s="238">
        <v>0</v>
      </c>
      <c r="R151" s="238">
        <f>Q151*H151</f>
        <v>0</v>
      </c>
      <c r="S151" s="238">
        <v>0</v>
      </c>
      <c r="T151" s="239">
        <f>S151*H151</f>
        <v>0</v>
      </c>
      <c r="U151" s="38"/>
      <c r="V151" s="38"/>
      <c r="W151" s="38"/>
      <c r="X151" s="38"/>
      <c r="Y151" s="38"/>
      <c r="Z151" s="38"/>
      <c r="AA151" s="38"/>
      <c r="AB151" s="38"/>
      <c r="AC151" s="38"/>
      <c r="AD151" s="38"/>
      <c r="AE151" s="38"/>
      <c r="AR151" s="240" t="s">
        <v>405</v>
      </c>
      <c r="AT151" s="240" t="s">
        <v>199</v>
      </c>
      <c r="AU151" s="240" t="s">
        <v>89</v>
      </c>
      <c r="AY151" s="17" t="s">
        <v>196</v>
      </c>
      <c r="BE151" s="241">
        <f>IF(N151="základní",J151,0)</f>
        <v>0</v>
      </c>
      <c r="BF151" s="241">
        <f>IF(N151="snížená",J151,0)</f>
        <v>0</v>
      </c>
      <c r="BG151" s="241">
        <f>IF(N151="zákl. přenesená",J151,0)</f>
        <v>0</v>
      </c>
      <c r="BH151" s="241">
        <f>IF(N151="sníž. přenesená",J151,0)</f>
        <v>0</v>
      </c>
      <c r="BI151" s="241">
        <f>IF(N151="nulová",J151,0)</f>
        <v>0</v>
      </c>
      <c r="BJ151" s="17" t="s">
        <v>87</v>
      </c>
      <c r="BK151" s="241">
        <f>ROUND(I151*H151,2)</f>
        <v>0</v>
      </c>
      <c r="BL151" s="17" t="s">
        <v>405</v>
      </c>
      <c r="BM151" s="240" t="s">
        <v>1506</v>
      </c>
    </row>
    <row r="152" s="2" customFormat="1">
      <c r="A152" s="38"/>
      <c r="B152" s="39"/>
      <c r="C152" s="40"/>
      <c r="D152" s="242" t="s">
        <v>205</v>
      </c>
      <c r="E152" s="40"/>
      <c r="F152" s="243" t="s">
        <v>1505</v>
      </c>
      <c r="G152" s="40"/>
      <c r="H152" s="40"/>
      <c r="I152" s="244"/>
      <c r="J152" s="40"/>
      <c r="K152" s="40"/>
      <c r="L152" s="44"/>
      <c r="M152" s="245"/>
      <c r="N152" s="246"/>
      <c r="O152" s="91"/>
      <c r="P152" s="91"/>
      <c r="Q152" s="91"/>
      <c r="R152" s="91"/>
      <c r="S152" s="91"/>
      <c r="T152" s="92"/>
      <c r="U152" s="38"/>
      <c r="V152" s="38"/>
      <c r="W152" s="38"/>
      <c r="X152" s="38"/>
      <c r="Y152" s="38"/>
      <c r="Z152" s="38"/>
      <c r="AA152" s="38"/>
      <c r="AB152" s="38"/>
      <c r="AC152" s="38"/>
      <c r="AD152" s="38"/>
      <c r="AE152" s="38"/>
      <c r="AT152" s="17" t="s">
        <v>205</v>
      </c>
      <c r="AU152" s="17" t="s">
        <v>89</v>
      </c>
    </row>
    <row r="153" s="2" customFormat="1" ht="21.75" customHeight="1">
      <c r="A153" s="38"/>
      <c r="B153" s="39"/>
      <c r="C153" s="228" t="s">
        <v>334</v>
      </c>
      <c r="D153" s="228" t="s">
        <v>199</v>
      </c>
      <c r="E153" s="229" t="s">
        <v>1507</v>
      </c>
      <c r="F153" s="230" t="s">
        <v>1508</v>
      </c>
      <c r="G153" s="231" t="s">
        <v>202</v>
      </c>
      <c r="H153" s="232">
        <v>6</v>
      </c>
      <c r="I153" s="233"/>
      <c r="J153" s="234">
        <f>ROUND(I153*H153,2)</f>
        <v>0</v>
      </c>
      <c r="K153" s="235"/>
      <c r="L153" s="44"/>
      <c r="M153" s="236" t="s">
        <v>1</v>
      </c>
      <c r="N153" s="237" t="s">
        <v>45</v>
      </c>
      <c r="O153" s="91"/>
      <c r="P153" s="238">
        <f>O153*H153</f>
        <v>0</v>
      </c>
      <c r="Q153" s="238">
        <v>0</v>
      </c>
      <c r="R153" s="238">
        <f>Q153*H153</f>
        <v>0</v>
      </c>
      <c r="S153" s="238">
        <v>0</v>
      </c>
      <c r="T153" s="239">
        <f>S153*H153</f>
        <v>0</v>
      </c>
      <c r="U153" s="38"/>
      <c r="V153" s="38"/>
      <c r="W153" s="38"/>
      <c r="X153" s="38"/>
      <c r="Y153" s="38"/>
      <c r="Z153" s="38"/>
      <c r="AA153" s="38"/>
      <c r="AB153" s="38"/>
      <c r="AC153" s="38"/>
      <c r="AD153" s="38"/>
      <c r="AE153" s="38"/>
      <c r="AR153" s="240" t="s">
        <v>405</v>
      </c>
      <c r="AT153" s="240" t="s">
        <v>199</v>
      </c>
      <c r="AU153" s="240" t="s">
        <v>89</v>
      </c>
      <c r="AY153" s="17" t="s">
        <v>196</v>
      </c>
      <c r="BE153" s="241">
        <f>IF(N153="základní",J153,0)</f>
        <v>0</v>
      </c>
      <c r="BF153" s="241">
        <f>IF(N153="snížená",J153,0)</f>
        <v>0</v>
      </c>
      <c r="BG153" s="241">
        <f>IF(N153="zákl. přenesená",J153,0)</f>
        <v>0</v>
      </c>
      <c r="BH153" s="241">
        <f>IF(N153="sníž. přenesená",J153,0)</f>
        <v>0</v>
      </c>
      <c r="BI153" s="241">
        <f>IF(N153="nulová",J153,0)</f>
        <v>0</v>
      </c>
      <c r="BJ153" s="17" t="s">
        <v>87</v>
      </c>
      <c r="BK153" s="241">
        <f>ROUND(I153*H153,2)</f>
        <v>0</v>
      </c>
      <c r="BL153" s="17" t="s">
        <v>405</v>
      </c>
      <c r="BM153" s="240" t="s">
        <v>1509</v>
      </c>
    </row>
    <row r="154" s="2" customFormat="1">
      <c r="A154" s="38"/>
      <c r="B154" s="39"/>
      <c r="C154" s="40"/>
      <c r="D154" s="242" t="s">
        <v>205</v>
      </c>
      <c r="E154" s="40"/>
      <c r="F154" s="243" t="s">
        <v>1508</v>
      </c>
      <c r="G154" s="40"/>
      <c r="H154" s="40"/>
      <c r="I154" s="244"/>
      <c r="J154" s="40"/>
      <c r="K154" s="40"/>
      <c r="L154" s="44"/>
      <c r="M154" s="245"/>
      <c r="N154" s="246"/>
      <c r="O154" s="91"/>
      <c r="P154" s="91"/>
      <c r="Q154" s="91"/>
      <c r="R154" s="91"/>
      <c r="S154" s="91"/>
      <c r="T154" s="92"/>
      <c r="U154" s="38"/>
      <c r="V154" s="38"/>
      <c r="W154" s="38"/>
      <c r="X154" s="38"/>
      <c r="Y154" s="38"/>
      <c r="Z154" s="38"/>
      <c r="AA154" s="38"/>
      <c r="AB154" s="38"/>
      <c r="AC154" s="38"/>
      <c r="AD154" s="38"/>
      <c r="AE154" s="38"/>
      <c r="AT154" s="17" t="s">
        <v>205</v>
      </c>
      <c r="AU154" s="17" t="s">
        <v>89</v>
      </c>
    </row>
    <row r="155" s="12" customFormat="1" ht="22.8" customHeight="1">
      <c r="A155" s="12"/>
      <c r="B155" s="212"/>
      <c r="C155" s="213"/>
      <c r="D155" s="214" t="s">
        <v>79</v>
      </c>
      <c r="E155" s="226" t="s">
        <v>1510</v>
      </c>
      <c r="F155" s="226" t="s">
        <v>1511</v>
      </c>
      <c r="G155" s="213"/>
      <c r="H155" s="213"/>
      <c r="I155" s="216"/>
      <c r="J155" s="227">
        <f>BK155</f>
        <v>0</v>
      </c>
      <c r="K155" s="213"/>
      <c r="L155" s="218"/>
      <c r="M155" s="219"/>
      <c r="N155" s="220"/>
      <c r="O155" s="220"/>
      <c r="P155" s="221">
        <f>SUM(P156:P173)</f>
        <v>0</v>
      </c>
      <c r="Q155" s="220"/>
      <c r="R155" s="221">
        <f>SUM(R156:R173)</f>
        <v>0</v>
      </c>
      <c r="S155" s="220"/>
      <c r="T155" s="222">
        <f>SUM(T156:T173)</f>
        <v>0</v>
      </c>
      <c r="U155" s="12"/>
      <c r="V155" s="12"/>
      <c r="W155" s="12"/>
      <c r="X155" s="12"/>
      <c r="Y155" s="12"/>
      <c r="Z155" s="12"/>
      <c r="AA155" s="12"/>
      <c r="AB155" s="12"/>
      <c r="AC155" s="12"/>
      <c r="AD155" s="12"/>
      <c r="AE155" s="12"/>
      <c r="AR155" s="223" t="s">
        <v>89</v>
      </c>
      <c r="AT155" s="224" t="s">
        <v>79</v>
      </c>
      <c r="AU155" s="224" t="s">
        <v>87</v>
      </c>
      <c r="AY155" s="223" t="s">
        <v>196</v>
      </c>
      <c r="BK155" s="225">
        <f>SUM(BK156:BK173)</f>
        <v>0</v>
      </c>
    </row>
    <row r="156" s="2" customFormat="1" ht="21.75" customHeight="1">
      <c r="A156" s="38"/>
      <c r="B156" s="39"/>
      <c r="C156" s="228" t="s">
        <v>247</v>
      </c>
      <c r="D156" s="228" t="s">
        <v>199</v>
      </c>
      <c r="E156" s="229" t="s">
        <v>1512</v>
      </c>
      <c r="F156" s="230" t="s">
        <v>1513</v>
      </c>
      <c r="G156" s="231" t="s">
        <v>1378</v>
      </c>
      <c r="H156" s="300"/>
      <c r="I156" s="233"/>
      <c r="J156" s="234">
        <f>ROUND(I156*H156,2)</f>
        <v>0</v>
      </c>
      <c r="K156" s="235"/>
      <c r="L156" s="44"/>
      <c r="M156" s="236" t="s">
        <v>1</v>
      </c>
      <c r="N156" s="237" t="s">
        <v>45</v>
      </c>
      <c r="O156" s="91"/>
      <c r="P156" s="238">
        <f>O156*H156</f>
        <v>0</v>
      </c>
      <c r="Q156" s="238">
        <v>0</v>
      </c>
      <c r="R156" s="238">
        <f>Q156*H156</f>
        <v>0</v>
      </c>
      <c r="S156" s="238">
        <v>0</v>
      </c>
      <c r="T156" s="239">
        <f>S156*H156</f>
        <v>0</v>
      </c>
      <c r="U156" s="38"/>
      <c r="V156" s="38"/>
      <c r="W156" s="38"/>
      <c r="X156" s="38"/>
      <c r="Y156" s="38"/>
      <c r="Z156" s="38"/>
      <c r="AA156" s="38"/>
      <c r="AB156" s="38"/>
      <c r="AC156" s="38"/>
      <c r="AD156" s="38"/>
      <c r="AE156" s="38"/>
      <c r="AR156" s="240" t="s">
        <v>405</v>
      </c>
      <c r="AT156" s="240" t="s">
        <v>199</v>
      </c>
      <c r="AU156" s="240" t="s">
        <v>89</v>
      </c>
      <c r="AY156" s="17" t="s">
        <v>196</v>
      </c>
      <c r="BE156" s="241">
        <f>IF(N156="základní",J156,0)</f>
        <v>0</v>
      </c>
      <c r="BF156" s="241">
        <f>IF(N156="snížená",J156,0)</f>
        <v>0</v>
      </c>
      <c r="BG156" s="241">
        <f>IF(N156="zákl. přenesená",J156,0)</f>
        <v>0</v>
      </c>
      <c r="BH156" s="241">
        <f>IF(N156="sníž. přenesená",J156,0)</f>
        <v>0</v>
      </c>
      <c r="BI156" s="241">
        <f>IF(N156="nulová",J156,0)</f>
        <v>0</v>
      </c>
      <c r="BJ156" s="17" t="s">
        <v>87</v>
      </c>
      <c r="BK156" s="241">
        <f>ROUND(I156*H156,2)</f>
        <v>0</v>
      </c>
      <c r="BL156" s="17" t="s">
        <v>405</v>
      </c>
      <c r="BM156" s="240" t="s">
        <v>1514</v>
      </c>
    </row>
    <row r="157" s="2" customFormat="1">
      <c r="A157" s="38"/>
      <c r="B157" s="39"/>
      <c r="C157" s="40"/>
      <c r="D157" s="242" t="s">
        <v>205</v>
      </c>
      <c r="E157" s="40"/>
      <c r="F157" s="243" t="s">
        <v>1515</v>
      </c>
      <c r="G157" s="40"/>
      <c r="H157" s="40"/>
      <c r="I157" s="244"/>
      <c r="J157" s="40"/>
      <c r="K157" s="40"/>
      <c r="L157" s="44"/>
      <c r="M157" s="245"/>
      <c r="N157" s="246"/>
      <c r="O157" s="91"/>
      <c r="P157" s="91"/>
      <c r="Q157" s="91"/>
      <c r="R157" s="91"/>
      <c r="S157" s="91"/>
      <c r="T157" s="92"/>
      <c r="U157" s="38"/>
      <c r="V157" s="38"/>
      <c r="W157" s="38"/>
      <c r="X157" s="38"/>
      <c r="Y157" s="38"/>
      <c r="Z157" s="38"/>
      <c r="AA157" s="38"/>
      <c r="AB157" s="38"/>
      <c r="AC157" s="38"/>
      <c r="AD157" s="38"/>
      <c r="AE157" s="38"/>
      <c r="AT157" s="17" t="s">
        <v>205</v>
      </c>
      <c r="AU157" s="17" t="s">
        <v>89</v>
      </c>
    </row>
    <row r="158" s="2" customFormat="1" ht="44.25" customHeight="1">
      <c r="A158" s="38"/>
      <c r="B158" s="39"/>
      <c r="C158" s="228" t="s">
        <v>351</v>
      </c>
      <c r="D158" s="228" t="s">
        <v>199</v>
      </c>
      <c r="E158" s="229" t="s">
        <v>1516</v>
      </c>
      <c r="F158" s="230" t="s">
        <v>1517</v>
      </c>
      <c r="G158" s="231" t="s">
        <v>202</v>
      </c>
      <c r="H158" s="232">
        <v>1</v>
      </c>
      <c r="I158" s="233"/>
      <c r="J158" s="234">
        <f>ROUND(I158*H158,2)</f>
        <v>0</v>
      </c>
      <c r="K158" s="235"/>
      <c r="L158" s="44"/>
      <c r="M158" s="236" t="s">
        <v>1</v>
      </c>
      <c r="N158" s="237" t="s">
        <v>45</v>
      </c>
      <c r="O158" s="91"/>
      <c r="P158" s="238">
        <f>O158*H158</f>
        <v>0</v>
      </c>
      <c r="Q158" s="238">
        <v>0</v>
      </c>
      <c r="R158" s="238">
        <f>Q158*H158</f>
        <v>0</v>
      </c>
      <c r="S158" s="238">
        <v>0</v>
      </c>
      <c r="T158" s="239">
        <f>S158*H158</f>
        <v>0</v>
      </c>
      <c r="U158" s="38"/>
      <c r="V158" s="38"/>
      <c r="W158" s="38"/>
      <c r="X158" s="38"/>
      <c r="Y158" s="38"/>
      <c r="Z158" s="38"/>
      <c r="AA158" s="38"/>
      <c r="AB158" s="38"/>
      <c r="AC158" s="38"/>
      <c r="AD158" s="38"/>
      <c r="AE158" s="38"/>
      <c r="AR158" s="240" t="s">
        <v>405</v>
      </c>
      <c r="AT158" s="240" t="s">
        <v>199</v>
      </c>
      <c r="AU158" s="240" t="s">
        <v>89</v>
      </c>
      <c r="AY158" s="17" t="s">
        <v>196</v>
      </c>
      <c r="BE158" s="241">
        <f>IF(N158="základní",J158,0)</f>
        <v>0</v>
      </c>
      <c r="BF158" s="241">
        <f>IF(N158="snížená",J158,0)</f>
        <v>0</v>
      </c>
      <c r="BG158" s="241">
        <f>IF(N158="zákl. přenesená",J158,0)</f>
        <v>0</v>
      </c>
      <c r="BH158" s="241">
        <f>IF(N158="sníž. přenesená",J158,0)</f>
        <v>0</v>
      </c>
      <c r="BI158" s="241">
        <f>IF(N158="nulová",J158,0)</f>
        <v>0</v>
      </c>
      <c r="BJ158" s="17" t="s">
        <v>87</v>
      </c>
      <c r="BK158" s="241">
        <f>ROUND(I158*H158,2)</f>
        <v>0</v>
      </c>
      <c r="BL158" s="17" t="s">
        <v>405</v>
      </c>
      <c r="BM158" s="240" t="s">
        <v>1518</v>
      </c>
    </row>
    <row r="159" s="2" customFormat="1">
      <c r="A159" s="38"/>
      <c r="B159" s="39"/>
      <c r="C159" s="40"/>
      <c r="D159" s="242" t="s">
        <v>205</v>
      </c>
      <c r="E159" s="40"/>
      <c r="F159" s="243" t="s">
        <v>1517</v>
      </c>
      <c r="G159" s="40"/>
      <c r="H159" s="40"/>
      <c r="I159" s="244"/>
      <c r="J159" s="40"/>
      <c r="K159" s="40"/>
      <c r="L159" s="44"/>
      <c r="M159" s="245"/>
      <c r="N159" s="246"/>
      <c r="O159" s="91"/>
      <c r="P159" s="91"/>
      <c r="Q159" s="91"/>
      <c r="R159" s="91"/>
      <c r="S159" s="91"/>
      <c r="T159" s="92"/>
      <c r="U159" s="38"/>
      <c r="V159" s="38"/>
      <c r="W159" s="38"/>
      <c r="X159" s="38"/>
      <c r="Y159" s="38"/>
      <c r="Z159" s="38"/>
      <c r="AA159" s="38"/>
      <c r="AB159" s="38"/>
      <c r="AC159" s="38"/>
      <c r="AD159" s="38"/>
      <c r="AE159" s="38"/>
      <c r="AT159" s="17" t="s">
        <v>205</v>
      </c>
      <c r="AU159" s="17" t="s">
        <v>89</v>
      </c>
    </row>
    <row r="160" s="2" customFormat="1" ht="21.75" customHeight="1">
      <c r="A160" s="38"/>
      <c r="B160" s="39"/>
      <c r="C160" s="228" t="s">
        <v>357</v>
      </c>
      <c r="D160" s="228" t="s">
        <v>199</v>
      </c>
      <c r="E160" s="229" t="s">
        <v>1519</v>
      </c>
      <c r="F160" s="230" t="s">
        <v>1520</v>
      </c>
      <c r="G160" s="231" t="s">
        <v>202</v>
      </c>
      <c r="H160" s="232">
        <v>1</v>
      </c>
      <c r="I160" s="233"/>
      <c r="J160" s="234">
        <f>ROUND(I160*H160,2)</f>
        <v>0</v>
      </c>
      <c r="K160" s="235"/>
      <c r="L160" s="44"/>
      <c r="M160" s="236" t="s">
        <v>1</v>
      </c>
      <c r="N160" s="237" t="s">
        <v>45</v>
      </c>
      <c r="O160" s="91"/>
      <c r="P160" s="238">
        <f>O160*H160</f>
        <v>0</v>
      </c>
      <c r="Q160" s="238">
        <v>0</v>
      </c>
      <c r="R160" s="238">
        <f>Q160*H160</f>
        <v>0</v>
      </c>
      <c r="S160" s="238">
        <v>0</v>
      </c>
      <c r="T160" s="239">
        <f>S160*H160</f>
        <v>0</v>
      </c>
      <c r="U160" s="38"/>
      <c r="V160" s="38"/>
      <c r="W160" s="38"/>
      <c r="X160" s="38"/>
      <c r="Y160" s="38"/>
      <c r="Z160" s="38"/>
      <c r="AA160" s="38"/>
      <c r="AB160" s="38"/>
      <c r="AC160" s="38"/>
      <c r="AD160" s="38"/>
      <c r="AE160" s="38"/>
      <c r="AR160" s="240" t="s">
        <v>405</v>
      </c>
      <c r="AT160" s="240" t="s">
        <v>199</v>
      </c>
      <c r="AU160" s="240" t="s">
        <v>89</v>
      </c>
      <c r="AY160" s="17" t="s">
        <v>196</v>
      </c>
      <c r="BE160" s="241">
        <f>IF(N160="základní",J160,0)</f>
        <v>0</v>
      </c>
      <c r="BF160" s="241">
        <f>IF(N160="snížená",J160,0)</f>
        <v>0</v>
      </c>
      <c r="BG160" s="241">
        <f>IF(N160="zákl. přenesená",J160,0)</f>
        <v>0</v>
      </c>
      <c r="BH160" s="241">
        <f>IF(N160="sníž. přenesená",J160,0)</f>
        <v>0</v>
      </c>
      <c r="BI160" s="241">
        <f>IF(N160="nulová",J160,0)</f>
        <v>0</v>
      </c>
      <c r="BJ160" s="17" t="s">
        <v>87</v>
      </c>
      <c r="BK160" s="241">
        <f>ROUND(I160*H160,2)</f>
        <v>0</v>
      </c>
      <c r="BL160" s="17" t="s">
        <v>405</v>
      </c>
      <c r="BM160" s="240" t="s">
        <v>1521</v>
      </c>
    </row>
    <row r="161" s="2" customFormat="1">
      <c r="A161" s="38"/>
      <c r="B161" s="39"/>
      <c r="C161" s="40"/>
      <c r="D161" s="242" t="s">
        <v>205</v>
      </c>
      <c r="E161" s="40"/>
      <c r="F161" s="243" t="s">
        <v>1520</v>
      </c>
      <c r="G161" s="40"/>
      <c r="H161" s="40"/>
      <c r="I161" s="244"/>
      <c r="J161" s="40"/>
      <c r="K161" s="40"/>
      <c r="L161" s="44"/>
      <c r="M161" s="245"/>
      <c r="N161" s="246"/>
      <c r="O161" s="91"/>
      <c r="P161" s="91"/>
      <c r="Q161" s="91"/>
      <c r="R161" s="91"/>
      <c r="S161" s="91"/>
      <c r="T161" s="92"/>
      <c r="U161" s="38"/>
      <c r="V161" s="38"/>
      <c r="W161" s="38"/>
      <c r="X161" s="38"/>
      <c r="Y161" s="38"/>
      <c r="Z161" s="38"/>
      <c r="AA161" s="38"/>
      <c r="AB161" s="38"/>
      <c r="AC161" s="38"/>
      <c r="AD161" s="38"/>
      <c r="AE161" s="38"/>
      <c r="AT161" s="17" t="s">
        <v>205</v>
      </c>
      <c r="AU161" s="17" t="s">
        <v>89</v>
      </c>
    </row>
    <row r="162" s="2" customFormat="1" ht="33" customHeight="1">
      <c r="A162" s="38"/>
      <c r="B162" s="39"/>
      <c r="C162" s="228" t="s">
        <v>366</v>
      </c>
      <c r="D162" s="228" t="s">
        <v>199</v>
      </c>
      <c r="E162" s="229" t="s">
        <v>1522</v>
      </c>
      <c r="F162" s="230" t="s">
        <v>1523</v>
      </c>
      <c r="G162" s="231" t="s">
        <v>202</v>
      </c>
      <c r="H162" s="232">
        <v>1</v>
      </c>
      <c r="I162" s="233"/>
      <c r="J162" s="234">
        <f>ROUND(I162*H162,2)</f>
        <v>0</v>
      </c>
      <c r="K162" s="235"/>
      <c r="L162" s="44"/>
      <c r="M162" s="236" t="s">
        <v>1</v>
      </c>
      <c r="N162" s="237" t="s">
        <v>45</v>
      </c>
      <c r="O162" s="91"/>
      <c r="P162" s="238">
        <f>O162*H162</f>
        <v>0</v>
      </c>
      <c r="Q162" s="238">
        <v>0</v>
      </c>
      <c r="R162" s="238">
        <f>Q162*H162</f>
        <v>0</v>
      </c>
      <c r="S162" s="238">
        <v>0</v>
      </c>
      <c r="T162" s="239">
        <f>S162*H162</f>
        <v>0</v>
      </c>
      <c r="U162" s="38"/>
      <c r="V162" s="38"/>
      <c r="W162" s="38"/>
      <c r="X162" s="38"/>
      <c r="Y162" s="38"/>
      <c r="Z162" s="38"/>
      <c r="AA162" s="38"/>
      <c r="AB162" s="38"/>
      <c r="AC162" s="38"/>
      <c r="AD162" s="38"/>
      <c r="AE162" s="38"/>
      <c r="AR162" s="240" t="s">
        <v>405</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405</v>
      </c>
      <c r="BM162" s="240" t="s">
        <v>1524</v>
      </c>
    </row>
    <row r="163" s="2" customFormat="1">
      <c r="A163" s="38"/>
      <c r="B163" s="39"/>
      <c r="C163" s="40"/>
      <c r="D163" s="242" t="s">
        <v>205</v>
      </c>
      <c r="E163" s="40"/>
      <c r="F163" s="243" t="s">
        <v>1523</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2" customFormat="1" ht="21.75" customHeight="1">
      <c r="A164" s="38"/>
      <c r="B164" s="39"/>
      <c r="C164" s="228" t="s">
        <v>375</v>
      </c>
      <c r="D164" s="228" t="s">
        <v>199</v>
      </c>
      <c r="E164" s="229" t="s">
        <v>1525</v>
      </c>
      <c r="F164" s="230" t="s">
        <v>1526</v>
      </c>
      <c r="G164" s="231" t="s">
        <v>202</v>
      </c>
      <c r="H164" s="232">
        <v>1</v>
      </c>
      <c r="I164" s="233"/>
      <c r="J164" s="234">
        <f>ROUND(I164*H164,2)</f>
        <v>0</v>
      </c>
      <c r="K164" s="235"/>
      <c r="L164" s="44"/>
      <c r="M164" s="236" t="s">
        <v>1</v>
      </c>
      <c r="N164" s="237" t="s">
        <v>45</v>
      </c>
      <c r="O164" s="91"/>
      <c r="P164" s="238">
        <f>O164*H164</f>
        <v>0</v>
      </c>
      <c r="Q164" s="238">
        <v>0</v>
      </c>
      <c r="R164" s="238">
        <f>Q164*H164</f>
        <v>0</v>
      </c>
      <c r="S164" s="238">
        <v>0</v>
      </c>
      <c r="T164" s="239">
        <f>S164*H164</f>
        <v>0</v>
      </c>
      <c r="U164" s="38"/>
      <c r="V164" s="38"/>
      <c r="W164" s="38"/>
      <c r="X164" s="38"/>
      <c r="Y164" s="38"/>
      <c r="Z164" s="38"/>
      <c r="AA164" s="38"/>
      <c r="AB164" s="38"/>
      <c r="AC164" s="38"/>
      <c r="AD164" s="38"/>
      <c r="AE164" s="38"/>
      <c r="AR164" s="240" t="s">
        <v>405</v>
      </c>
      <c r="AT164" s="240" t="s">
        <v>199</v>
      </c>
      <c r="AU164" s="240" t="s">
        <v>89</v>
      </c>
      <c r="AY164" s="17" t="s">
        <v>196</v>
      </c>
      <c r="BE164" s="241">
        <f>IF(N164="základní",J164,0)</f>
        <v>0</v>
      </c>
      <c r="BF164" s="241">
        <f>IF(N164="snížená",J164,0)</f>
        <v>0</v>
      </c>
      <c r="BG164" s="241">
        <f>IF(N164="zákl. přenesená",J164,0)</f>
        <v>0</v>
      </c>
      <c r="BH164" s="241">
        <f>IF(N164="sníž. přenesená",J164,0)</f>
        <v>0</v>
      </c>
      <c r="BI164" s="241">
        <f>IF(N164="nulová",J164,0)</f>
        <v>0</v>
      </c>
      <c r="BJ164" s="17" t="s">
        <v>87</v>
      </c>
      <c r="BK164" s="241">
        <f>ROUND(I164*H164,2)</f>
        <v>0</v>
      </c>
      <c r="BL164" s="17" t="s">
        <v>405</v>
      </c>
      <c r="BM164" s="240" t="s">
        <v>1527</v>
      </c>
    </row>
    <row r="165" s="2" customFormat="1">
      <c r="A165" s="38"/>
      <c r="B165" s="39"/>
      <c r="C165" s="40"/>
      <c r="D165" s="242" t="s">
        <v>205</v>
      </c>
      <c r="E165" s="40"/>
      <c r="F165" s="243" t="s">
        <v>1526</v>
      </c>
      <c r="G165" s="40"/>
      <c r="H165" s="40"/>
      <c r="I165" s="244"/>
      <c r="J165" s="40"/>
      <c r="K165" s="40"/>
      <c r="L165" s="44"/>
      <c r="M165" s="245"/>
      <c r="N165" s="246"/>
      <c r="O165" s="91"/>
      <c r="P165" s="91"/>
      <c r="Q165" s="91"/>
      <c r="R165" s="91"/>
      <c r="S165" s="91"/>
      <c r="T165" s="92"/>
      <c r="U165" s="38"/>
      <c r="V165" s="38"/>
      <c r="W165" s="38"/>
      <c r="X165" s="38"/>
      <c r="Y165" s="38"/>
      <c r="Z165" s="38"/>
      <c r="AA165" s="38"/>
      <c r="AB165" s="38"/>
      <c r="AC165" s="38"/>
      <c r="AD165" s="38"/>
      <c r="AE165" s="38"/>
      <c r="AT165" s="17" t="s">
        <v>205</v>
      </c>
      <c r="AU165" s="17" t="s">
        <v>89</v>
      </c>
    </row>
    <row r="166" s="2" customFormat="1" ht="21.75" customHeight="1">
      <c r="A166" s="38"/>
      <c r="B166" s="39"/>
      <c r="C166" s="228" t="s">
        <v>383</v>
      </c>
      <c r="D166" s="228" t="s">
        <v>199</v>
      </c>
      <c r="E166" s="229" t="s">
        <v>1528</v>
      </c>
      <c r="F166" s="230" t="s">
        <v>1529</v>
      </c>
      <c r="G166" s="231" t="s">
        <v>202</v>
      </c>
      <c r="H166" s="232">
        <v>1</v>
      </c>
      <c r="I166" s="233"/>
      <c r="J166" s="234">
        <f>ROUND(I166*H166,2)</f>
        <v>0</v>
      </c>
      <c r="K166" s="235"/>
      <c r="L166" s="44"/>
      <c r="M166" s="236" t="s">
        <v>1</v>
      </c>
      <c r="N166" s="237" t="s">
        <v>45</v>
      </c>
      <c r="O166" s="91"/>
      <c r="P166" s="238">
        <f>O166*H166</f>
        <v>0</v>
      </c>
      <c r="Q166" s="238">
        <v>0</v>
      </c>
      <c r="R166" s="238">
        <f>Q166*H166</f>
        <v>0</v>
      </c>
      <c r="S166" s="238">
        <v>0</v>
      </c>
      <c r="T166" s="239">
        <f>S166*H166</f>
        <v>0</v>
      </c>
      <c r="U166" s="38"/>
      <c r="V166" s="38"/>
      <c r="W166" s="38"/>
      <c r="X166" s="38"/>
      <c r="Y166" s="38"/>
      <c r="Z166" s="38"/>
      <c r="AA166" s="38"/>
      <c r="AB166" s="38"/>
      <c r="AC166" s="38"/>
      <c r="AD166" s="38"/>
      <c r="AE166" s="38"/>
      <c r="AR166" s="240" t="s">
        <v>405</v>
      </c>
      <c r="AT166" s="240" t="s">
        <v>199</v>
      </c>
      <c r="AU166" s="240" t="s">
        <v>89</v>
      </c>
      <c r="AY166" s="17" t="s">
        <v>196</v>
      </c>
      <c r="BE166" s="241">
        <f>IF(N166="základní",J166,0)</f>
        <v>0</v>
      </c>
      <c r="BF166" s="241">
        <f>IF(N166="snížená",J166,0)</f>
        <v>0</v>
      </c>
      <c r="BG166" s="241">
        <f>IF(N166="zákl. přenesená",J166,0)</f>
        <v>0</v>
      </c>
      <c r="BH166" s="241">
        <f>IF(N166="sníž. přenesená",J166,0)</f>
        <v>0</v>
      </c>
      <c r="BI166" s="241">
        <f>IF(N166="nulová",J166,0)</f>
        <v>0</v>
      </c>
      <c r="BJ166" s="17" t="s">
        <v>87</v>
      </c>
      <c r="BK166" s="241">
        <f>ROUND(I166*H166,2)</f>
        <v>0</v>
      </c>
      <c r="BL166" s="17" t="s">
        <v>405</v>
      </c>
      <c r="BM166" s="240" t="s">
        <v>1530</v>
      </c>
    </row>
    <row r="167" s="2" customFormat="1">
      <c r="A167" s="38"/>
      <c r="B167" s="39"/>
      <c r="C167" s="40"/>
      <c r="D167" s="242" t="s">
        <v>205</v>
      </c>
      <c r="E167" s="40"/>
      <c r="F167" s="243" t="s">
        <v>1529</v>
      </c>
      <c r="G167" s="40"/>
      <c r="H167" s="40"/>
      <c r="I167" s="244"/>
      <c r="J167" s="40"/>
      <c r="K167" s="40"/>
      <c r="L167" s="44"/>
      <c r="M167" s="245"/>
      <c r="N167" s="246"/>
      <c r="O167" s="91"/>
      <c r="P167" s="91"/>
      <c r="Q167" s="91"/>
      <c r="R167" s="91"/>
      <c r="S167" s="91"/>
      <c r="T167" s="92"/>
      <c r="U167" s="38"/>
      <c r="V167" s="38"/>
      <c r="W167" s="38"/>
      <c r="X167" s="38"/>
      <c r="Y167" s="38"/>
      <c r="Z167" s="38"/>
      <c r="AA167" s="38"/>
      <c r="AB167" s="38"/>
      <c r="AC167" s="38"/>
      <c r="AD167" s="38"/>
      <c r="AE167" s="38"/>
      <c r="AT167" s="17" t="s">
        <v>205</v>
      </c>
      <c r="AU167" s="17" t="s">
        <v>89</v>
      </c>
    </row>
    <row r="168" s="2" customFormat="1" ht="66.75" customHeight="1">
      <c r="A168" s="38"/>
      <c r="B168" s="39"/>
      <c r="C168" s="228" t="s">
        <v>8</v>
      </c>
      <c r="D168" s="228" t="s">
        <v>199</v>
      </c>
      <c r="E168" s="229" t="s">
        <v>1531</v>
      </c>
      <c r="F168" s="230" t="s">
        <v>1532</v>
      </c>
      <c r="G168" s="231" t="s">
        <v>202</v>
      </c>
      <c r="H168" s="232">
        <v>1</v>
      </c>
      <c r="I168" s="233"/>
      <c r="J168" s="234">
        <f>ROUND(I168*H168,2)</f>
        <v>0</v>
      </c>
      <c r="K168" s="235"/>
      <c r="L168" s="44"/>
      <c r="M168" s="236" t="s">
        <v>1</v>
      </c>
      <c r="N168" s="237" t="s">
        <v>45</v>
      </c>
      <c r="O168" s="91"/>
      <c r="P168" s="238">
        <f>O168*H168</f>
        <v>0</v>
      </c>
      <c r="Q168" s="238">
        <v>0</v>
      </c>
      <c r="R168" s="238">
        <f>Q168*H168</f>
        <v>0</v>
      </c>
      <c r="S168" s="238">
        <v>0</v>
      </c>
      <c r="T168" s="239">
        <f>S168*H168</f>
        <v>0</v>
      </c>
      <c r="U168" s="38"/>
      <c r="V168" s="38"/>
      <c r="W168" s="38"/>
      <c r="X168" s="38"/>
      <c r="Y168" s="38"/>
      <c r="Z168" s="38"/>
      <c r="AA168" s="38"/>
      <c r="AB168" s="38"/>
      <c r="AC168" s="38"/>
      <c r="AD168" s="38"/>
      <c r="AE168" s="38"/>
      <c r="AR168" s="240" t="s">
        <v>405</v>
      </c>
      <c r="AT168" s="240" t="s">
        <v>199</v>
      </c>
      <c r="AU168" s="240" t="s">
        <v>89</v>
      </c>
      <c r="AY168" s="17" t="s">
        <v>196</v>
      </c>
      <c r="BE168" s="241">
        <f>IF(N168="základní",J168,0)</f>
        <v>0</v>
      </c>
      <c r="BF168" s="241">
        <f>IF(N168="snížená",J168,0)</f>
        <v>0</v>
      </c>
      <c r="BG168" s="241">
        <f>IF(N168="zákl. přenesená",J168,0)</f>
        <v>0</v>
      </c>
      <c r="BH168" s="241">
        <f>IF(N168="sníž. přenesená",J168,0)</f>
        <v>0</v>
      </c>
      <c r="BI168" s="241">
        <f>IF(N168="nulová",J168,0)</f>
        <v>0</v>
      </c>
      <c r="BJ168" s="17" t="s">
        <v>87</v>
      </c>
      <c r="BK168" s="241">
        <f>ROUND(I168*H168,2)</f>
        <v>0</v>
      </c>
      <c r="BL168" s="17" t="s">
        <v>405</v>
      </c>
      <c r="BM168" s="240" t="s">
        <v>1533</v>
      </c>
    </row>
    <row r="169" s="2" customFormat="1">
      <c r="A169" s="38"/>
      <c r="B169" s="39"/>
      <c r="C169" s="40"/>
      <c r="D169" s="242" t="s">
        <v>205</v>
      </c>
      <c r="E169" s="40"/>
      <c r="F169" s="243" t="s">
        <v>1534</v>
      </c>
      <c r="G169" s="40"/>
      <c r="H169" s="40"/>
      <c r="I169" s="244"/>
      <c r="J169" s="40"/>
      <c r="K169" s="40"/>
      <c r="L169" s="44"/>
      <c r="M169" s="245"/>
      <c r="N169" s="246"/>
      <c r="O169" s="91"/>
      <c r="P169" s="91"/>
      <c r="Q169" s="91"/>
      <c r="R169" s="91"/>
      <c r="S169" s="91"/>
      <c r="T169" s="92"/>
      <c r="U169" s="38"/>
      <c r="V169" s="38"/>
      <c r="W169" s="38"/>
      <c r="X169" s="38"/>
      <c r="Y169" s="38"/>
      <c r="Z169" s="38"/>
      <c r="AA169" s="38"/>
      <c r="AB169" s="38"/>
      <c r="AC169" s="38"/>
      <c r="AD169" s="38"/>
      <c r="AE169" s="38"/>
      <c r="AT169" s="17" t="s">
        <v>205</v>
      </c>
      <c r="AU169" s="17" t="s">
        <v>89</v>
      </c>
    </row>
    <row r="170" s="13" customFormat="1">
      <c r="A170" s="13"/>
      <c r="B170" s="252"/>
      <c r="C170" s="253"/>
      <c r="D170" s="242" t="s">
        <v>254</v>
      </c>
      <c r="E170" s="254" t="s">
        <v>1</v>
      </c>
      <c r="F170" s="255" t="s">
        <v>87</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254</v>
      </c>
      <c r="AU170" s="262" t="s">
        <v>89</v>
      </c>
      <c r="AV170" s="13" t="s">
        <v>89</v>
      </c>
      <c r="AW170" s="13" t="s">
        <v>35</v>
      </c>
      <c r="AX170" s="13" t="s">
        <v>80</v>
      </c>
      <c r="AY170" s="262" t="s">
        <v>196</v>
      </c>
    </row>
    <row r="171" s="14" customFormat="1">
      <c r="A171" s="14"/>
      <c r="B171" s="263"/>
      <c r="C171" s="264"/>
      <c r="D171" s="242" t="s">
        <v>254</v>
      </c>
      <c r="E171" s="265" t="s">
        <v>1</v>
      </c>
      <c r="F171" s="266" t="s">
        <v>445</v>
      </c>
      <c r="G171" s="264"/>
      <c r="H171" s="267">
        <v>1</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254</v>
      </c>
      <c r="AU171" s="273" t="s">
        <v>89</v>
      </c>
      <c r="AV171" s="14" t="s">
        <v>100</v>
      </c>
      <c r="AW171" s="14" t="s">
        <v>35</v>
      </c>
      <c r="AX171" s="14" t="s">
        <v>87</v>
      </c>
      <c r="AY171" s="273" t="s">
        <v>196</v>
      </c>
    </row>
    <row r="172" s="2" customFormat="1" ht="33" customHeight="1">
      <c r="A172" s="38"/>
      <c r="B172" s="39"/>
      <c r="C172" s="228" t="s">
        <v>405</v>
      </c>
      <c r="D172" s="228" t="s">
        <v>199</v>
      </c>
      <c r="E172" s="229" t="s">
        <v>1535</v>
      </c>
      <c r="F172" s="230" t="s">
        <v>1536</v>
      </c>
      <c r="G172" s="231" t="s">
        <v>202</v>
      </c>
      <c r="H172" s="232">
        <v>1</v>
      </c>
      <c r="I172" s="233"/>
      <c r="J172" s="234">
        <f>ROUND(I172*H172,2)</f>
        <v>0</v>
      </c>
      <c r="K172" s="235"/>
      <c r="L172" s="44"/>
      <c r="M172" s="236" t="s">
        <v>1</v>
      </c>
      <c r="N172" s="237" t="s">
        <v>45</v>
      </c>
      <c r="O172" s="91"/>
      <c r="P172" s="238">
        <f>O172*H172</f>
        <v>0</v>
      </c>
      <c r="Q172" s="238">
        <v>0</v>
      </c>
      <c r="R172" s="238">
        <f>Q172*H172</f>
        <v>0</v>
      </c>
      <c r="S172" s="238">
        <v>0</v>
      </c>
      <c r="T172" s="239">
        <f>S172*H172</f>
        <v>0</v>
      </c>
      <c r="U172" s="38"/>
      <c r="V172" s="38"/>
      <c r="W172" s="38"/>
      <c r="X172" s="38"/>
      <c r="Y172" s="38"/>
      <c r="Z172" s="38"/>
      <c r="AA172" s="38"/>
      <c r="AB172" s="38"/>
      <c r="AC172" s="38"/>
      <c r="AD172" s="38"/>
      <c r="AE172" s="38"/>
      <c r="AR172" s="240" t="s">
        <v>405</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405</v>
      </c>
      <c r="BM172" s="240" t="s">
        <v>1537</v>
      </c>
    </row>
    <row r="173" s="2" customFormat="1">
      <c r="A173" s="38"/>
      <c r="B173" s="39"/>
      <c r="C173" s="40"/>
      <c r="D173" s="242" t="s">
        <v>205</v>
      </c>
      <c r="E173" s="40"/>
      <c r="F173" s="243" t="s">
        <v>1536</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12" customFormat="1" ht="22.8" customHeight="1">
      <c r="A174" s="12"/>
      <c r="B174" s="212"/>
      <c r="C174" s="213"/>
      <c r="D174" s="214" t="s">
        <v>79</v>
      </c>
      <c r="E174" s="226" t="s">
        <v>1538</v>
      </c>
      <c r="F174" s="226" t="s">
        <v>1539</v>
      </c>
      <c r="G174" s="213"/>
      <c r="H174" s="213"/>
      <c r="I174" s="216"/>
      <c r="J174" s="227">
        <f>BK174</f>
        <v>0</v>
      </c>
      <c r="K174" s="213"/>
      <c r="L174" s="218"/>
      <c r="M174" s="219"/>
      <c r="N174" s="220"/>
      <c r="O174" s="220"/>
      <c r="P174" s="221">
        <f>SUM(P175:P202)</f>
        <v>0</v>
      </c>
      <c r="Q174" s="220"/>
      <c r="R174" s="221">
        <f>SUM(R175:R202)</f>
        <v>0.82879999999999998</v>
      </c>
      <c r="S174" s="220"/>
      <c r="T174" s="222">
        <f>SUM(T175:T202)</f>
        <v>0</v>
      </c>
      <c r="U174" s="12"/>
      <c r="V174" s="12"/>
      <c r="W174" s="12"/>
      <c r="X174" s="12"/>
      <c r="Y174" s="12"/>
      <c r="Z174" s="12"/>
      <c r="AA174" s="12"/>
      <c r="AB174" s="12"/>
      <c r="AC174" s="12"/>
      <c r="AD174" s="12"/>
      <c r="AE174" s="12"/>
      <c r="AR174" s="223" t="s">
        <v>89</v>
      </c>
      <c r="AT174" s="224" t="s">
        <v>79</v>
      </c>
      <c r="AU174" s="224" t="s">
        <v>87</v>
      </c>
      <c r="AY174" s="223" t="s">
        <v>196</v>
      </c>
      <c r="BK174" s="225">
        <f>SUM(BK175:BK202)</f>
        <v>0</v>
      </c>
    </row>
    <row r="175" s="2" customFormat="1" ht="21.75" customHeight="1">
      <c r="A175" s="38"/>
      <c r="B175" s="39"/>
      <c r="C175" s="228" t="s">
        <v>421</v>
      </c>
      <c r="D175" s="228" t="s">
        <v>199</v>
      </c>
      <c r="E175" s="229" t="s">
        <v>1540</v>
      </c>
      <c r="F175" s="230" t="s">
        <v>1541</v>
      </c>
      <c r="G175" s="231" t="s">
        <v>326</v>
      </c>
      <c r="H175" s="232">
        <v>680</v>
      </c>
      <c r="I175" s="233"/>
      <c r="J175" s="234">
        <f>ROUND(I175*H175,2)</f>
        <v>0</v>
      </c>
      <c r="K175" s="235"/>
      <c r="L175" s="44"/>
      <c r="M175" s="236" t="s">
        <v>1</v>
      </c>
      <c r="N175" s="237" t="s">
        <v>45</v>
      </c>
      <c r="O175" s="91"/>
      <c r="P175" s="238">
        <f>O175*H175</f>
        <v>0</v>
      </c>
      <c r="Q175" s="238">
        <v>0.00046000000000000001</v>
      </c>
      <c r="R175" s="238">
        <f>Q175*H175</f>
        <v>0.31280000000000002</v>
      </c>
      <c r="S175" s="238">
        <v>0</v>
      </c>
      <c r="T175" s="239">
        <f>S175*H175</f>
        <v>0</v>
      </c>
      <c r="U175" s="38"/>
      <c r="V175" s="38"/>
      <c r="W175" s="38"/>
      <c r="X175" s="38"/>
      <c r="Y175" s="38"/>
      <c r="Z175" s="38"/>
      <c r="AA175" s="38"/>
      <c r="AB175" s="38"/>
      <c r="AC175" s="38"/>
      <c r="AD175" s="38"/>
      <c r="AE175" s="38"/>
      <c r="AR175" s="240" t="s">
        <v>405</v>
      </c>
      <c r="AT175" s="240" t="s">
        <v>199</v>
      </c>
      <c r="AU175" s="240" t="s">
        <v>89</v>
      </c>
      <c r="AY175" s="17" t="s">
        <v>196</v>
      </c>
      <c r="BE175" s="241">
        <f>IF(N175="základní",J175,0)</f>
        <v>0</v>
      </c>
      <c r="BF175" s="241">
        <f>IF(N175="snížená",J175,0)</f>
        <v>0</v>
      </c>
      <c r="BG175" s="241">
        <f>IF(N175="zákl. přenesená",J175,0)</f>
        <v>0</v>
      </c>
      <c r="BH175" s="241">
        <f>IF(N175="sníž. přenesená",J175,0)</f>
        <v>0</v>
      </c>
      <c r="BI175" s="241">
        <f>IF(N175="nulová",J175,0)</f>
        <v>0</v>
      </c>
      <c r="BJ175" s="17" t="s">
        <v>87</v>
      </c>
      <c r="BK175" s="241">
        <f>ROUND(I175*H175,2)</f>
        <v>0</v>
      </c>
      <c r="BL175" s="17" t="s">
        <v>405</v>
      </c>
      <c r="BM175" s="240" t="s">
        <v>1542</v>
      </c>
    </row>
    <row r="176" s="2" customFormat="1">
      <c r="A176" s="38"/>
      <c r="B176" s="39"/>
      <c r="C176" s="40"/>
      <c r="D176" s="242" t="s">
        <v>205</v>
      </c>
      <c r="E176" s="40"/>
      <c r="F176" s="243" t="s">
        <v>1543</v>
      </c>
      <c r="G176" s="40"/>
      <c r="H176" s="40"/>
      <c r="I176" s="244"/>
      <c r="J176" s="40"/>
      <c r="K176" s="40"/>
      <c r="L176" s="44"/>
      <c r="M176" s="245"/>
      <c r="N176" s="246"/>
      <c r="O176" s="91"/>
      <c r="P176" s="91"/>
      <c r="Q176" s="91"/>
      <c r="R176" s="91"/>
      <c r="S176" s="91"/>
      <c r="T176" s="92"/>
      <c r="U176" s="38"/>
      <c r="V176" s="38"/>
      <c r="W176" s="38"/>
      <c r="X176" s="38"/>
      <c r="Y176" s="38"/>
      <c r="Z176" s="38"/>
      <c r="AA176" s="38"/>
      <c r="AB176" s="38"/>
      <c r="AC176" s="38"/>
      <c r="AD176" s="38"/>
      <c r="AE176" s="38"/>
      <c r="AT176" s="17" t="s">
        <v>205</v>
      </c>
      <c r="AU176" s="17" t="s">
        <v>89</v>
      </c>
    </row>
    <row r="177" s="2" customFormat="1" ht="21.75" customHeight="1">
      <c r="A177" s="38"/>
      <c r="B177" s="39"/>
      <c r="C177" s="228" t="s">
        <v>428</v>
      </c>
      <c r="D177" s="228" t="s">
        <v>199</v>
      </c>
      <c r="E177" s="229" t="s">
        <v>1544</v>
      </c>
      <c r="F177" s="230" t="s">
        <v>1545</v>
      </c>
      <c r="G177" s="231" t="s">
        <v>326</v>
      </c>
      <c r="H177" s="232">
        <v>150</v>
      </c>
      <c r="I177" s="233"/>
      <c r="J177" s="234">
        <f>ROUND(I177*H177,2)</f>
        <v>0</v>
      </c>
      <c r="K177" s="235"/>
      <c r="L177" s="44"/>
      <c r="M177" s="236" t="s">
        <v>1</v>
      </c>
      <c r="N177" s="237" t="s">
        <v>45</v>
      </c>
      <c r="O177" s="91"/>
      <c r="P177" s="238">
        <f>O177*H177</f>
        <v>0</v>
      </c>
      <c r="Q177" s="238">
        <v>0.00056999999999999998</v>
      </c>
      <c r="R177" s="238">
        <f>Q177*H177</f>
        <v>0.085499999999999993</v>
      </c>
      <c r="S177" s="238">
        <v>0</v>
      </c>
      <c r="T177" s="239">
        <f>S177*H177</f>
        <v>0</v>
      </c>
      <c r="U177" s="38"/>
      <c r="V177" s="38"/>
      <c r="W177" s="38"/>
      <c r="X177" s="38"/>
      <c r="Y177" s="38"/>
      <c r="Z177" s="38"/>
      <c r="AA177" s="38"/>
      <c r="AB177" s="38"/>
      <c r="AC177" s="38"/>
      <c r="AD177" s="38"/>
      <c r="AE177" s="38"/>
      <c r="AR177" s="240" t="s">
        <v>405</v>
      </c>
      <c r="AT177" s="240" t="s">
        <v>199</v>
      </c>
      <c r="AU177" s="240" t="s">
        <v>89</v>
      </c>
      <c r="AY177" s="17" t="s">
        <v>196</v>
      </c>
      <c r="BE177" s="241">
        <f>IF(N177="základní",J177,0)</f>
        <v>0</v>
      </c>
      <c r="BF177" s="241">
        <f>IF(N177="snížená",J177,0)</f>
        <v>0</v>
      </c>
      <c r="BG177" s="241">
        <f>IF(N177="zákl. přenesená",J177,0)</f>
        <v>0</v>
      </c>
      <c r="BH177" s="241">
        <f>IF(N177="sníž. přenesená",J177,0)</f>
        <v>0</v>
      </c>
      <c r="BI177" s="241">
        <f>IF(N177="nulová",J177,0)</f>
        <v>0</v>
      </c>
      <c r="BJ177" s="17" t="s">
        <v>87</v>
      </c>
      <c r="BK177" s="241">
        <f>ROUND(I177*H177,2)</f>
        <v>0</v>
      </c>
      <c r="BL177" s="17" t="s">
        <v>405</v>
      </c>
      <c r="BM177" s="240" t="s">
        <v>1546</v>
      </c>
    </row>
    <row r="178" s="2" customFormat="1">
      <c r="A178" s="38"/>
      <c r="B178" s="39"/>
      <c r="C178" s="40"/>
      <c r="D178" s="242" t="s">
        <v>205</v>
      </c>
      <c r="E178" s="40"/>
      <c r="F178" s="243" t="s">
        <v>1547</v>
      </c>
      <c r="G178" s="40"/>
      <c r="H178" s="40"/>
      <c r="I178" s="244"/>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205</v>
      </c>
      <c r="AU178" s="17" t="s">
        <v>89</v>
      </c>
    </row>
    <row r="179" s="2" customFormat="1" ht="21.75" customHeight="1">
      <c r="A179" s="38"/>
      <c r="B179" s="39"/>
      <c r="C179" s="228" t="s">
        <v>434</v>
      </c>
      <c r="D179" s="228" t="s">
        <v>199</v>
      </c>
      <c r="E179" s="229" t="s">
        <v>1548</v>
      </c>
      <c r="F179" s="230" t="s">
        <v>1549</v>
      </c>
      <c r="G179" s="231" t="s">
        <v>326</v>
      </c>
      <c r="H179" s="232">
        <v>210</v>
      </c>
      <c r="I179" s="233"/>
      <c r="J179" s="234">
        <f>ROUND(I179*H179,2)</f>
        <v>0</v>
      </c>
      <c r="K179" s="235"/>
      <c r="L179" s="44"/>
      <c r="M179" s="236" t="s">
        <v>1</v>
      </c>
      <c r="N179" s="237" t="s">
        <v>45</v>
      </c>
      <c r="O179" s="91"/>
      <c r="P179" s="238">
        <f>O179*H179</f>
        <v>0</v>
      </c>
      <c r="Q179" s="238">
        <v>0.00069999999999999999</v>
      </c>
      <c r="R179" s="238">
        <f>Q179*H179</f>
        <v>0.14699999999999999</v>
      </c>
      <c r="S179" s="238">
        <v>0</v>
      </c>
      <c r="T179" s="239">
        <f>S179*H179</f>
        <v>0</v>
      </c>
      <c r="U179" s="38"/>
      <c r="V179" s="38"/>
      <c r="W179" s="38"/>
      <c r="X179" s="38"/>
      <c r="Y179" s="38"/>
      <c r="Z179" s="38"/>
      <c r="AA179" s="38"/>
      <c r="AB179" s="38"/>
      <c r="AC179" s="38"/>
      <c r="AD179" s="38"/>
      <c r="AE179" s="38"/>
      <c r="AR179" s="240" t="s">
        <v>405</v>
      </c>
      <c r="AT179" s="240" t="s">
        <v>199</v>
      </c>
      <c r="AU179" s="240" t="s">
        <v>89</v>
      </c>
      <c r="AY179" s="17" t="s">
        <v>196</v>
      </c>
      <c r="BE179" s="241">
        <f>IF(N179="základní",J179,0)</f>
        <v>0</v>
      </c>
      <c r="BF179" s="241">
        <f>IF(N179="snížená",J179,0)</f>
        <v>0</v>
      </c>
      <c r="BG179" s="241">
        <f>IF(N179="zákl. přenesená",J179,0)</f>
        <v>0</v>
      </c>
      <c r="BH179" s="241">
        <f>IF(N179="sníž. přenesená",J179,0)</f>
        <v>0</v>
      </c>
      <c r="BI179" s="241">
        <f>IF(N179="nulová",J179,0)</f>
        <v>0</v>
      </c>
      <c r="BJ179" s="17" t="s">
        <v>87</v>
      </c>
      <c r="BK179" s="241">
        <f>ROUND(I179*H179,2)</f>
        <v>0</v>
      </c>
      <c r="BL179" s="17" t="s">
        <v>405</v>
      </c>
      <c r="BM179" s="240" t="s">
        <v>1550</v>
      </c>
    </row>
    <row r="180" s="2" customFormat="1">
      <c r="A180" s="38"/>
      <c r="B180" s="39"/>
      <c r="C180" s="40"/>
      <c r="D180" s="242" t="s">
        <v>205</v>
      </c>
      <c r="E180" s="40"/>
      <c r="F180" s="243" t="s">
        <v>1551</v>
      </c>
      <c r="G180" s="40"/>
      <c r="H180" s="40"/>
      <c r="I180" s="244"/>
      <c r="J180" s="40"/>
      <c r="K180" s="40"/>
      <c r="L180" s="44"/>
      <c r="M180" s="245"/>
      <c r="N180" s="246"/>
      <c r="O180" s="91"/>
      <c r="P180" s="91"/>
      <c r="Q180" s="91"/>
      <c r="R180" s="91"/>
      <c r="S180" s="91"/>
      <c r="T180" s="92"/>
      <c r="U180" s="38"/>
      <c r="V180" s="38"/>
      <c r="W180" s="38"/>
      <c r="X180" s="38"/>
      <c r="Y180" s="38"/>
      <c r="Z180" s="38"/>
      <c r="AA180" s="38"/>
      <c r="AB180" s="38"/>
      <c r="AC180" s="38"/>
      <c r="AD180" s="38"/>
      <c r="AE180" s="38"/>
      <c r="AT180" s="17" t="s">
        <v>205</v>
      </c>
      <c r="AU180" s="17" t="s">
        <v>89</v>
      </c>
    </row>
    <row r="181" s="2" customFormat="1" ht="21.75" customHeight="1">
      <c r="A181" s="38"/>
      <c r="B181" s="39"/>
      <c r="C181" s="228" t="s">
        <v>439</v>
      </c>
      <c r="D181" s="228" t="s">
        <v>199</v>
      </c>
      <c r="E181" s="229" t="s">
        <v>1552</v>
      </c>
      <c r="F181" s="230" t="s">
        <v>1553</v>
      </c>
      <c r="G181" s="231" t="s">
        <v>326</v>
      </c>
      <c r="H181" s="232">
        <v>50</v>
      </c>
      <c r="I181" s="233"/>
      <c r="J181" s="234">
        <f>ROUND(I181*H181,2)</f>
        <v>0</v>
      </c>
      <c r="K181" s="235"/>
      <c r="L181" s="44"/>
      <c r="M181" s="236" t="s">
        <v>1</v>
      </c>
      <c r="N181" s="237" t="s">
        <v>45</v>
      </c>
      <c r="O181" s="91"/>
      <c r="P181" s="238">
        <f>O181*H181</f>
        <v>0</v>
      </c>
      <c r="Q181" s="238">
        <v>0.0012700000000000001</v>
      </c>
      <c r="R181" s="238">
        <f>Q181*H181</f>
        <v>0.063500000000000001</v>
      </c>
      <c r="S181" s="238">
        <v>0</v>
      </c>
      <c r="T181" s="239">
        <f>S181*H181</f>
        <v>0</v>
      </c>
      <c r="U181" s="38"/>
      <c r="V181" s="38"/>
      <c r="W181" s="38"/>
      <c r="X181" s="38"/>
      <c r="Y181" s="38"/>
      <c r="Z181" s="38"/>
      <c r="AA181" s="38"/>
      <c r="AB181" s="38"/>
      <c r="AC181" s="38"/>
      <c r="AD181" s="38"/>
      <c r="AE181" s="38"/>
      <c r="AR181" s="240" t="s">
        <v>405</v>
      </c>
      <c r="AT181" s="240" t="s">
        <v>199</v>
      </c>
      <c r="AU181" s="240" t="s">
        <v>89</v>
      </c>
      <c r="AY181" s="17" t="s">
        <v>196</v>
      </c>
      <c r="BE181" s="241">
        <f>IF(N181="základní",J181,0)</f>
        <v>0</v>
      </c>
      <c r="BF181" s="241">
        <f>IF(N181="snížená",J181,0)</f>
        <v>0</v>
      </c>
      <c r="BG181" s="241">
        <f>IF(N181="zákl. přenesená",J181,0)</f>
        <v>0</v>
      </c>
      <c r="BH181" s="241">
        <f>IF(N181="sníž. přenesená",J181,0)</f>
        <v>0</v>
      </c>
      <c r="BI181" s="241">
        <f>IF(N181="nulová",J181,0)</f>
        <v>0</v>
      </c>
      <c r="BJ181" s="17" t="s">
        <v>87</v>
      </c>
      <c r="BK181" s="241">
        <f>ROUND(I181*H181,2)</f>
        <v>0</v>
      </c>
      <c r="BL181" s="17" t="s">
        <v>405</v>
      </c>
      <c r="BM181" s="240" t="s">
        <v>1554</v>
      </c>
    </row>
    <row r="182" s="2" customFormat="1">
      <c r="A182" s="38"/>
      <c r="B182" s="39"/>
      <c r="C182" s="40"/>
      <c r="D182" s="242" t="s">
        <v>205</v>
      </c>
      <c r="E182" s="40"/>
      <c r="F182" s="243" t="s">
        <v>1555</v>
      </c>
      <c r="G182" s="40"/>
      <c r="H182" s="40"/>
      <c r="I182" s="244"/>
      <c r="J182" s="40"/>
      <c r="K182" s="40"/>
      <c r="L182" s="44"/>
      <c r="M182" s="245"/>
      <c r="N182" s="246"/>
      <c r="O182" s="91"/>
      <c r="P182" s="91"/>
      <c r="Q182" s="91"/>
      <c r="R182" s="91"/>
      <c r="S182" s="91"/>
      <c r="T182" s="92"/>
      <c r="U182" s="38"/>
      <c r="V182" s="38"/>
      <c r="W182" s="38"/>
      <c r="X182" s="38"/>
      <c r="Y182" s="38"/>
      <c r="Z182" s="38"/>
      <c r="AA182" s="38"/>
      <c r="AB182" s="38"/>
      <c r="AC182" s="38"/>
      <c r="AD182" s="38"/>
      <c r="AE182" s="38"/>
      <c r="AT182" s="17" t="s">
        <v>205</v>
      </c>
      <c r="AU182" s="17" t="s">
        <v>89</v>
      </c>
    </row>
    <row r="183" s="2" customFormat="1" ht="16.5" customHeight="1">
      <c r="A183" s="38"/>
      <c r="B183" s="39"/>
      <c r="C183" s="228" t="s">
        <v>7</v>
      </c>
      <c r="D183" s="228" t="s">
        <v>199</v>
      </c>
      <c r="E183" s="229" t="s">
        <v>1556</v>
      </c>
      <c r="F183" s="230" t="s">
        <v>1557</v>
      </c>
      <c r="G183" s="231" t="s">
        <v>326</v>
      </c>
      <c r="H183" s="232">
        <v>1090</v>
      </c>
      <c r="I183" s="233"/>
      <c r="J183" s="234">
        <f>ROUND(I183*H183,2)</f>
        <v>0</v>
      </c>
      <c r="K183" s="235"/>
      <c r="L183" s="44"/>
      <c r="M183" s="236" t="s">
        <v>1</v>
      </c>
      <c r="N183" s="237" t="s">
        <v>45</v>
      </c>
      <c r="O183" s="91"/>
      <c r="P183" s="238">
        <f>O183*H183</f>
        <v>0</v>
      </c>
      <c r="Q183" s="238">
        <v>0</v>
      </c>
      <c r="R183" s="238">
        <f>Q183*H183</f>
        <v>0</v>
      </c>
      <c r="S183" s="238">
        <v>0</v>
      </c>
      <c r="T183" s="239">
        <f>S183*H183</f>
        <v>0</v>
      </c>
      <c r="U183" s="38"/>
      <c r="V183" s="38"/>
      <c r="W183" s="38"/>
      <c r="X183" s="38"/>
      <c r="Y183" s="38"/>
      <c r="Z183" s="38"/>
      <c r="AA183" s="38"/>
      <c r="AB183" s="38"/>
      <c r="AC183" s="38"/>
      <c r="AD183" s="38"/>
      <c r="AE183" s="38"/>
      <c r="AR183" s="240" t="s">
        <v>405</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405</v>
      </c>
      <c r="BM183" s="240" t="s">
        <v>1558</v>
      </c>
    </row>
    <row r="184" s="2" customFormat="1">
      <c r="A184" s="38"/>
      <c r="B184" s="39"/>
      <c r="C184" s="40"/>
      <c r="D184" s="242" t="s">
        <v>205</v>
      </c>
      <c r="E184" s="40"/>
      <c r="F184" s="243" t="s">
        <v>1559</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13" customFormat="1">
      <c r="A185" s="13"/>
      <c r="B185" s="252"/>
      <c r="C185" s="253"/>
      <c r="D185" s="242" t="s">
        <v>254</v>
      </c>
      <c r="E185" s="254" t="s">
        <v>1</v>
      </c>
      <c r="F185" s="255" t="s">
        <v>1560</v>
      </c>
      <c r="G185" s="253"/>
      <c r="H185" s="256">
        <v>1090</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445</v>
      </c>
      <c r="G186" s="264"/>
      <c r="H186" s="267">
        <v>1090</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87</v>
      </c>
      <c r="AY186" s="273" t="s">
        <v>196</v>
      </c>
    </row>
    <row r="187" s="2" customFormat="1" ht="33" customHeight="1">
      <c r="A187" s="38"/>
      <c r="B187" s="39"/>
      <c r="C187" s="228" t="s">
        <v>451</v>
      </c>
      <c r="D187" s="228" t="s">
        <v>199</v>
      </c>
      <c r="E187" s="229" t="s">
        <v>1561</v>
      </c>
      <c r="F187" s="230" t="s">
        <v>1562</v>
      </c>
      <c r="G187" s="231" t="s">
        <v>326</v>
      </c>
      <c r="H187" s="232">
        <v>1040</v>
      </c>
      <c r="I187" s="233"/>
      <c r="J187" s="234">
        <f>ROUND(I187*H187,2)</f>
        <v>0</v>
      </c>
      <c r="K187" s="235"/>
      <c r="L187" s="44"/>
      <c r="M187" s="236" t="s">
        <v>1</v>
      </c>
      <c r="N187" s="237" t="s">
        <v>45</v>
      </c>
      <c r="O187" s="91"/>
      <c r="P187" s="238">
        <f>O187*H187</f>
        <v>0</v>
      </c>
      <c r="Q187" s="238">
        <v>0.00020000000000000001</v>
      </c>
      <c r="R187" s="238">
        <f>Q187*H187</f>
        <v>0.20800000000000002</v>
      </c>
      <c r="S187" s="238">
        <v>0</v>
      </c>
      <c r="T187" s="239">
        <f>S187*H187</f>
        <v>0</v>
      </c>
      <c r="U187" s="38"/>
      <c r="V187" s="38"/>
      <c r="W187" s="38"/>
      <c r="X187" s="38"/>
      <c r="Y187" s="38"/>
      <c r="Z187" s="38"/>
      <c r="AA187" s="38"/>
      <c r="AB187" s="38"/>
      <c r="AC187" s="38"/>
      <c r="AD187" s="38"/>
      <c r="AE187" s="38"/>
      <c r="AR187" s="240" t="s">
        <v>405</v>
      </c>
      <c r="AT187" s="240" t="s">
        <v>199</v>
      </c>
      <c r="AU187" s="240" t="s">
        <v>89</v>
      </c>
      <c r="AY187" s="17" t="s">
        <v>196</v>
      </c>
      <c r="BE187" s="241">
        <f>IF(N187="základní",J187,0)</f>
        <v>0</v>
      </c>
      <c r="BF187" s="241">
        <f>IF(N187="snížená",J187,0)</f>
        <v>0</v>
      </c>
      <c r="BG187" s="241">
        <f>IF(N187="zákl. přenesená",J187,0)</f>
        <v>0</v>
      </c>
      <c r="BH187" s="241">
        <f>IF(N187="sníž. přenesená",J187,0)</f>
        <v>0</v>
      </c>
      <c r="BI187" s="241">
        <f>IF(N187="nulová",J187,0)</f>
        <v>0</v>
      </c>
      <c r="BJ187" s="17" t="s">
        <v>87</v>
      </c>
      <c r="BK187" s="241">
        <f>ROUND(I187*H187,2)</f>
        <v>0</v>
      </c>
      <c r="BL187" s="17" t="s">
        <v>405</v>
      </c>
      <c r="BM187" s="240" t="s">
        <v>1563</v>
      </c>
    </row>
    <row r="188" s="2" customFormat="1">
      <c r="A188" s="38"/>
      <c r="B188" s="39"/>
      <c r="C188" s="40"/>
      <c r="D188" s="242" t="s">
        <v>205</v>
      </c>
      <c r="E188" s="40"/>
      <c r="F188" s="243" t="s">
        <v>1564</v>
      </c>
      <c r="G188" s="40"/>
      <c r="H188" s="40"/>
      <c r="I188" s="244"/>
      <c r="J188" s="40"/>
      <c r="K188" s="40"/>
      <c r="L188" s="44"/>
      <c r="M188" s="245"/>
      <c r="N188" s="246"/>
      <c r="O188" s="91"/>
      <c r="P188" s="91"/>
      <c r="Q188" s="91"/>
      <c r="R188" s="91"/>
      <c r="S188" s="91"/>
      <c r="T188" s="92"/>
      <c r="U188" s="38"/>
      <c r="V188" s="38"/>
      <c r="W188" s="38"/>
      <c r="X188" s="38"/>
      <c r="Y188" s="38"/>
      <c r="Z188" s="38"/>
      <c r="AA188" s="38"/>
      <c r="AB188" s="38"/>
      <c r="AC188" s="38"/>
      <c r="AD188" s="38"/>
      <c r="AE188" s="38"/>
      <c r="AT188" s="17" t="s">
        <v>205</v>
      </c>
      <c r="AU188" s="17" t="s">
        <v>89</v>
      </c>
    </row>
    <row r="189" s="13" customFormat="1">
      <c r="A189" s="13"/>
      <c r="B189" s="252"/>
      <c r="C189" s="253"/>
      <c r="D189" s="242" t="s">
        <v>254</v>
      </c>
      <c r="E189" s="254" t="s">
        <v>1</v>
      </c>
      <c r="F189" s="255" t="s">
        <v>1565</v>
      </c>
      <c r="G189" s="253"/>
      <c r="H189" s="256">
        <v>1040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254</v>
      </c>
      <c r="AU189" s="262" t="s">
        <v>89</v>
      </c>
      <c r="AV189" s="13" t="s">
        <v>89</v>
      </c>
      <c r="AW189" s="13" t="s">
        <v>35</v>
      </c>
      <c r="AX189" s="13" t="s">
        <v>80</v>
      </c>
      <c r="AY189" s="262" t="s">
        <v>196</v>
      </c>
    </row>
    <row r="190" s="14" customFormat="1">
      <c r="A190" s="14"/>
      <c r="B190" s="263"/>
      <c r="C190" s="264"/>
      <c r="D190" s="242" t="s">
        <v>254</v>
      </c>
      <c r="E190" s="265" t="s">
        <v>1</v>
      </c>
      <c r="F190" s="266" t="s">
        <v>445</v>
      </c>
      <c r="G190" s="264"/>
      <c r="H190" s="267">
        <v>1040</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254</v>
      </c>
      <c r="AU190" s="273" t="s">
        <v>89</v>
      </c>
      <c r="AV190" s="14" t="s">
        <v>100</v>
      </c>
      <c r="AW190" s="14" t="s">
        <v>35</v>
      </c>
      <c r="AX190" s="14" t="s">
        <v>87</v>
      </c>
      <c r="AY190" s="273" t="s">
        <v>196</v>
      </c>
    </row>
    <row r="191" s="2" customFormat="1" ht="33" customHeight="1">
      <c r="A191" s="38"/>
      <c r="B191" s="39"/>
      <c r="C191" s="228" t="s">
        <v>457</v>
      </c>
      <c r="D191" s="228" t="s">
        <v>199</v>
      </c>
      <c r="E191" s="229" t="s">
        <v>1566</v>
      </c>
      <c r="F191" s="230" t="s">
        <v>1567</v>
      </c>
      <c r="G191" s="231" t="s">
        <v>326</v>
      </c>
      <c r="H191" s="232">
        <v>50</v>
      </c>
      <c r="I191" s="233"/>
      <c r="J191" s="234">
        <f>ROUND(I191*H191,2)</f>
        <v>0</v>
      </c>
      <c r="K191" s="235"/>
      <c r="L191" s="44"/>
      <c r="M191" s="236" t="s">
        <v>1</v>
      </c>
      <c r="N191" s="237" t="s">
        <v>45</v>
      </c>
      <c r="O191" s="91"/>
      <c r="P191" s="238">
        <f>O191*H191</f>
        <v>0</v>
      </c>
      <c r="Q191" s="238">
        <v>0.00024000000000000001</v>
      </c>
      <c r="R191" s="238">
        <f>Q191*H191</f>
        <v>0.012</v>
      </c>
      <c r="S191" s="238">
        <v>0</v>
      </c>
      <c r="T191" s="239">
        <f>S191*H191</f>
        <v>0</v>
      </c>
      <c r="U191" s="38"/>
      <c r="V191" s="38"/>
      <c r="W191" s="38"/>
      <c r="X191" s="38"/>
      <c r="Y191" s="38"/>
      <c r="Z191" s="38"/>
      <c r="AA191" s="38"/>
      <c r="AB191" s="38"/>
      <c r="AC191" s="38"/>
      <c r="AD191" s="38"/>
      <c r="AE191" s="38"/>
      <c r="AR191" s="240" t="s">
        <v>405</v>
      </c>
      <c r="AT191" s="240" t="s">
        <v>199</v>
      </c>
      <c r="AU191" s="240" t="s">
        <v>89</v>
      </c>
      <c r="AY191" s="17" t="s">
        <v>196</v>
      </c>
      <c r="BE191" s="241">
        <f>IF(N191="základní",J191,0)</f>
        <v>0</v>
      </c>
      <c r="BF191" s="241">
        <f>IF(N191="snížená",J191,0)</f>
        <v>0</v>
      </c>
      <c r="BG191" s="241">
        <f>IF(N191="zákl. přenesená",J191,0)</f>
        <v>0</v>
      </c>
      <c r="BH191" s="241">
        <f>IF(N191="sníž. přenesená",J191,0)</f>
        <v>0</v>
      </c>
      <c r="BI191" s="241">
        <f>IF(N191="nulová",J191,0)</f>
        <v>0</v>
      </c>
      <c r="BJ191" s="17" t="s">
        <v>87</v>
      </c>
      <c r="BK191" s="241">
        <f>ROUND(I191*H191,2)</f>
        <v>0</v>
      </c>
      <c r="BL191" s="17" t="s">
        <v>405</v>
      </c>
      <c r="BM191" s="240" t="s">
        <v>1568</v>
      </c>
    </row>
    <row r="192" s="2" customFormat="1">
      <c r="A192" s="38"/>
      <c r="B192" s="39"/>
      <c r="C192" s="40"/>
      <c r="D192" s="242" t="s">
        <v>205</v>
      </c>
      <c r="E192" s="40"/>
      <c r="F192" s="243" t="s">
        <v>1569</v>
      </c>
      <c r="G192" s="40"/>
      <c r="H192" s="40"/>
      <c r="I192" s="244"/>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205</v>
      </c>
      <c r="AU192" s="17" t="s">
        <v>89</v>
      </c>
    </row>
    <row r="193" s="2" customFormat="1" ht="21.75" customHeight="1">
      <c r="A193" s="38"/>
      <c r="B193" s="39"/>
      <c r="C193" s="228" t="s">
        <v>463</v>
      </c>
      <c r="D193" s="228" t="s">
        <v>199</v>
      </c>
      <c r="E193" s="229" t="s">
        <v>1570</v>
      </c>
      <c r="F193" s="230" t="s">
        <v>1571</v>
      </c>
      <c r="G193" s="231" t="s">
        <v>431</v>
      </c>
      <c r="H193" s="232">
        <v>0.82899999999999996</v>
      </c>
      <c r="I193" s="233"/>
      <c r="J193" s="234">
        <f>ROUND(I193*H193,2)</f>
        <v>0</v>
      </c>
      <c r="K193" s="235"/>
      <c r="L193" s="44"/>
      <c r="M193" s="236" t="s">
        <v>1</v>
      </c>
      <c r="N193" s="237" t="s">
        <v>45</v>
      </c>
      <c r="O193" s="91"/>
      <c r="P193" s="238">
        <f>O193*H193</f>
        <v>0</v>
      </c>
      <c r="Q193" s="238">
        <v>0</v>
      </c>
      <c r="R193" s="238">
        <f>Q193*H193</f>
        <v>0</v>
      </c>
      <c r="S193" s="238">
        <v>0</v>
      </c>
      <c r="T193" s="239">
        <f>S193*H193</f>
        <v>0</v>
      </c>
      <c r="U193" s="38"/>
      <c r="V193" s="38"/>
      <c r="W193" s="38"/>
      <c r="X193" s="38"/>
      <c r="Y193" s="38"/>
      <c r="Z193" s="38"/>
      <c r="AA193" s="38"/>
      <c r="AB193" s="38"/>
      <c r="AC193" s="38"/>
      <c r="AD193" s="38"/>
      <c r="AE193" s="38"/>
      <c r="AR193" s="240" t="s">
        <v>405</v>
      </c>
      <c r="AT193" s="240" t="s">
        <v>199</v>
      </c>
      <c r="AU193" s="240" t="s">
        <v>89</v>
      </c>
      <c r="AY193" s="17" t="s">
        <v>196</v>
      </c>
      <c r="BE193" s="241">
        <f>IF(N193="základní",J193,0)</f>
        <v>0</v>
      </c>
      <c r="BF193" s="241">
        <f>IF(N193="snížená",J193,0)</f>
        <v>0</v>
      </c>
      <c r="BG193" s="241">
        <f>IF(N193="zákl. přenesená",J193,0)</f>
        <v>0</v>
      </c>
      <c r="BH193" s="241">
        <f>IF(N193="sníž. přenesená",J193,0)</f>
        <v>0</v>
      </c>
      <c r="BI193" s="241">
        <f>IF(N193="nulová",J193,0)</f>
        <v>0</v>
      </c>
      <c r="BJ193" s="17" t="s">
        <v>87</v>
      </c>
      <c r="BK193" s="241">
        <f>ROUND(I193*H193,2)</f>
        <v>0</v>
      </c>
      <c r="BL193" s="17" t="s">
        <v>405</v>
      </c>
      <c r="BM193" s="240" t="s">
        <v>1572</v>
      </c>
    </row>
    <row r="194" s="2" customFormat="1">
      <c r="A194" s="38"/>
      <c r="B194" s="39"/>
      <c r="C194" s="40"/>
      <c r="D194" s="242" t="s">
        <v>205</v>
      </c>
      <c r="E194" s="40"/>
      <c r="F194" s="243" t="s">
        <v>1573</v>
      </c>
      <c r="G194" s="40"/>
      <c r="H194" s="40"/>
      <c r="I194" s="244"/>
      <c r="J194" s="40"/>
      <c r="K194" s="40"/>
      <c r="L194" s="44"/>
      <c r="M194" s="245"/>
      <c r="N194" s="246"/>
      <c r="O194" s="91"/>
      <c r="P194" s="91"/>
      <c r="Q194" s="91"/>
      <c r="R194" s="91"/>
      <c r="S194" s="91"/>
      <c r="T194" s="92"/>
      <c r="U194" s="38"/>
      <c r="V194" s="38"/>
      <c r="W194" s="38"/>
      <c r="X194" s="38"/>
      <c r="Y194" s="38"/>
      <c r="Z194" s="38"/>
      <c r="AA194" s="38"/>
      <c r="AB194" s="38"/>
      <c r="AC194" s="38"/>
      <c r="AD194" s="38"/>
      <c r="AE194" s="38"/>
      <c r="AT194" s="17" t="s">
        <v>205</v>
      </c>
      <c r="AU194" s="17" t="s">
        <v>89</v>
      </c>
    </row>
    <row r="195" s="2" customFormat="1" ht="21.75" customHeight="1">
      <c r="A195" s="38"/>
      <c r="B195" s="39"/>
      <c r="C195" s="228" t="s">
        <v>469</v>
      </c>
      <c r="D195" s="228" t="s">
        <v>199</v>
      </c>
      <c r="E195" s="229" t="s">
        <v>1574</v>
      </c>
      <c r="F195" s="230" t="s">
        <v>1575</v>
      </c>
      <c r="G195" s="231" t="s">
        <v>202</v>
      </c>
      <c r="H195" s="232">
        <v>1</v>
      </c>
      <c r="I195" s="233"/>
      <c r="J195" s="234">
        <f>ROUND(I195*H195,2)</f>
        <v>0</v>
      </c>
      <c r="K195" s="235"/>
      <c r="L195" s="44"/>
      <c r="M195" s="236" t="s">
        <v>1</v>
      </c>
      <c r="N195" s="237" t="s">
        <v>45</v>
      </c>
      <c r="O195" s="91"/>
      <c r="P195" s="238">
        <f>O195*H195</f>
        <v>0</v>
      </c>
      <c r="Q195" s="238">
        <v>0</v>
      </c>
      <c r="R195" s="238">
        <f>Q195*H195</f>
        <v>0</v>
      </c>
      <c r="S195" s="238">
        <v>0</v>
      </c>
      <c r="T195" s="239">
        <f>S195*H195</f>
        <v>0</v>
      </c>
      <c r="U195" s="38"/>
      <c r="V195" s="38"/>
      <c r="W195" s="38"/>
      <c r="X195" s="38"/>
      <c r="Y195" s="38"/>
      <c r="Z195" s="38"/>
      <c r="AA195" s="38"/>
      <c r="AB195" s="38"/>
      <c r="AC195" s="38"/>
      <c r="AD195" s="38"/>
      <c r="AE195" s="38"/>
      <c r="AR195" s="240" t="s">
        <v>405</v>
      </c>
      <c r="AT195" s="240" t="s">
        <v>199</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405</v>
      </c>
      <c r="BM195" s="240" t="s">
        <v>1576</v>
      </c>
    </row>
    <row r="196" s="2" customFormat="1">
      <c r="A196" s="38"/>
      <c r="B196" s="39"/>
      <c r="C196" s="40"/>
      <c r="D196" s="242" t="s">
        <v>205</v>
      </c>
      <c r="E196" s="40"/>
      <c r="F196" s="243" t="s">
        <v>1575</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2" customFormat="1" ht="21.75" customHeight="1">
      <c r="A197" s="38"/>
      <c r="B197" s="39"/>
      <c r="C197" s="228" t="s">
        <v>476</v>
      </c>
      <c r="D197" s="228" t="s">
        <v>199</v>
      </c>
      <c r="E197" s="229" t="s">
        <v>1577</v>
      </c>
      <c r="F197" s="230" t="s">
        <v>1578</v>
      </c>
      <c r="G197" s="231" t="s">
        <v>202</v>
      </c>
      <c r="H197" s="232">
        <v>1</v>
      </c>
      <c r="I197" s="233"/>
      <c r="J197" s="234">
        <f>ROUND(I197*H197,2)</f>
        <v>0</v>
      </c>
      <c r="K197" s="235"/>
      <c r="L197" s="44"/>
      <c r="M197" s="236" t="s">
        <v>1</v>
      </c>
      <c r="N197" s="237" t="s">
        <v>45</v>
      </c>
      <c r="O197" s="91"/>
      <c r="P197" s="238">
        <f>O197*H197</f>
        <v>0</v>
      </c>
      <c r="Q197" s="238">
        <v>0</v>
      </c>
      <c r="R197" s="238">
        <f>Q197*H197</f>
        <v>0</v>
      </c>
      <c r="S197" s="238">
        <v>0</v>
      </c>
      <c r="T197" s="239">
        <f>S197*H197</f>
        <v>0</v>
      </c>
      <c r="U197" s="38"/>
      <c r="V197" s="38"/>
      <c r="W197" s="38"/>
      <c r="X197" s="38"/>
      <c r="Y197" s="38"/>
      <c r="Z197" s="38"/>
      <c r="AA197" s="38"/>
      <c r="AB197" s="38"/>
      <c r="AC197" s="38"/>
      <c r="AD197" s="38"/>
      <c r="AE197" s="38"/>
      <c r="AR197" s="240" t="s">
        <v>405</v>
      </c>
      <c r="AT197" s="240" t="s">
        <v>199</v>
      </c>
      <c r="AU197" s="240" t="s">
        <v>89</v>
      </c>
      <c r="AY197" s="17" t="s">
        <v>196</v>
      </c>
      <c r="BE197" s="241">
        <f>IF(N197="základní",J197,0)</f>
        <v>0</v>
      </c>
      <c r="BF197" s="241">
        <f>IF(N197="snížená",J197,0)</f>
        <v>0</v>
      </c>
      <c r="BG197" s="241">
        <f>IF(N197="zákl. přenesená",J197,0)</f>
        <v>0</v>
      </c>
      <c r="BH197" s="241">
        <f>IF(N197="sníž. přenesená",J197,0)</f>
        <v>0</v>
      </c>
      <c r="BI197" s="241">
        <f>IF(N197="nulová",J197,0)</f>
        <v>0</v>
      </c>
      <c r="BJ197" s="17" t="s">
        <v>87</v>
      </c>
      <c r="BK197" s="241">
        <f>ROUND(I197*H197,2)</f>
        <v>0</v>
      </c>
      <c r="BL197" s="17" t="s">
        <v>405</v>
      </c>
      <c r="BM197" s="240" t="s">
        <v>1579</v>
      </c>
    </row>
    <row r="198" s="2" customFormat="1">
      <c r="A198" s="38"/>
      <c r="B198" s="39"/>
      <c r="C198" s="40"/>
      <c r="D198" s="242" t="s">
        <v>205</v>
      </c>
      <c r="E198" s="40"/>
      <c r="F198" s="243" t="s">
        <v>1578</v>
      </c>
      <c r="G198" s="40"/>
      <c r="H198" s="40"/>
      <c r="I198" s="244"/>
      <c r="J198" s="40"/>
      <c r="K198" s="40"/>
      <c r="L198" s="44"/>
      <c r="M198" s="245"/>
      <c r="N198" s="246"/>
      <c r="O198" s="91"/>
      <c r="P198" s="91"/>
      <c r="Q198" s="91"/>
      <c r="R198" s="91"/>
      <c r="S198" s="91"/>
      <c r="T198" s="92"/>
      <c r="U198" s="38"/>
      <c r="V198" s="38"/>
      <c r="W198" s="38"/>
      <c r="X198" s="38"/>
      <c r="Y198" s="38"/>
      <c r="Z198" s="38"/>
      <c r="AA198" s="38"/>
      <c r="AB198" s="38"/>
      <c r="AC198" s="38"/>
      <c r="AD198" s="38"/>
      <c r="AE198" s="38"/>
      <c r="AT198" s="17" t="s">
        <v>205</v>
      </c>
      <c r="AU198" s="17" t="s">
        <v>89</v>
      </c>
    </row>
    <row r="199" s="2" customFormat="1" ht="33" customHeight="1">
      <c r="A199" s="38"/>
      <c r="B199" s="39"/>
      <c r="C199" s="228" t="s">
        <v>482</v>
      </c>
      <c r="D199" s="228" t="s">
        <v>199</v>
      </c>
      <c r="E199" s="229" t="s">
        <v>1580</v>
      </c>
      <c r="F199" s="230" t="s">
        <v>1581</v>
      </c>
      <c r="G199" s="231" t="s">
        <v>202</v>
      </c>
      <c r="H199" s="232">
        <v>16</v>
      </c>
      <c r="I199" s="233"/>
      <c r="J199" s="234">
        <f>ROUND(I199*H199,2)</f>
        <v>0</v>
      </c>
      <c r="K199" s="235"/>
      <c r="L199" s="44"/>
      <c r="M199" s="236" t="s">
        <v>1</v>
      </c>
      <c r="N199" s="237" t="s">
        <v>45</v>
      </c>
      <c r="O199" s="91"/>
      <c r="P199" s="238">
        <f>O199*H199</f>
        <v>0</v>
      </c>
      <c r="Q199" s="238">
        <v>0</v>
      </c>
      <c r="R199" s="238">
        <f>Q199*H199</f>
        <v>0</v>
      </c>
      <c r="S199" s="238">
        <v>0</v>
      </c>
      <c r="T199" s="239">
        <f>S199*H199</f>
        <v>0</v>
      </c>
      <c r="U199" s="38"/>
      <c r="V199" s="38"/>
      <c r="W199" s="38"/>
      <c r="X199" s="38"/>
      <c r="Y199" s="38"/>
      <c r="Z199" s="38"/>
      <c r="AA199" s="38"/>
      <c r="AB199" s="38"/>
      <c r="AC199" s="38"/>
      <c r="AD199" s="38"/>
      <c r="AE199" s="38"/>
      <c r="AR199" s="240" t="s">
        <v>405</v>
      </c>
      <c r="AT199" s="240" t="s">
        <v>199</v>
      </c>
      <c r="AU199" s="240" t="s">
        <v>89</v>
      </c>
      <c r="AY199" s="17" t="s">
        <v>196</v>
      </c>
      <c r="BE199" s="241">
        <f>IF(N199="základní",J199,0)</f>
        <v>0</v>
      </c>
      <c r="BF199" s="241">
        <f>IF(N199="snížená",J199,0)</f>
        <v>0</v>
      </c>
      <c r="BG199" s="241">
        <f>IF(N199="zákl. přenesená",J199,0)</f>
        <v>0</v>
      </c>
      <c r="BH199" s="241">
        <f>IF(N199="sníž. přenesená",J199,0)</f>
        <v>0</v>
      </c>
      <c r="BI199" s="241">
        <f>IF(N199="nulová",J199,0)</f>
        <v>0</v>
      </c>
      <c r="BJ199" s="17" t="s">
        <v>87</v>
      </c>
      <c r="BK199" s="241">
        <f>ROUND(I199*H199,2)</f>
        <v>0</v>
      </c>
      <c r="BL199" s="17" t="s">
        <v>405</v>
      </c>
      <c r="BM199" s="240" t="s">
        <v>1582</v>
      </c>
    </row>
    <row r="200" s="2" customFormat="1">
      <c r="A200" s="38"/>
      <c r="B200" s="39"/>
      <c r="C200" s="40"/>
      <c r="D200" s="242" t="s">
        <v>205</v>
      </c>
      <c r="E200" s="40"/>
      <c r="F200" s="243" t="s">
        <v>1581</v>
      </c>
      <c r="G200" s="40"/>
      <c r="H200" s="40"/>
      <c r="I200" s="244"/>
      <c r="J200" s="40"/>
      <c r="K200" s="40"/>
      <c r="L200" s="44"/>
      <c r="M200" s="245"/>
      <c r="N200" s="246"/>
      <c r="O200" s="91"/>
      <c r="P200" s="91"/>
      <c r="Q200" s="91"/>
      <c r="R200" s="91"/>
      <c r="S200" s="91"/>
      <c r="T200" s="92"/>
      <c r="U200" s="38"/>
      <c r="V200" s="38"/>
      <c r="W200" s="38"/>
      <c r="X200" s="38"/>
      <c r="Y200" s="38"/>
      <c r="Z200" s="38"/>
      <c r="AA200" s="38"/>
      <c r="AB200" s="38"/>
      <c r="AC200" s="38"/>
      <c r="AD200" s="38"/>
      <c r="AE200" s="38"/>
      <c r="AT200" s="17" t="s">
        <v>205</v>
      </c>
      <c r="AU200" s="17" t="s">
        <v>89</v>
      </c>
    </row>
    <row r="201" s="2" customFormat="1" ht="21.75" customHeight="1">
      <c r="A201" s="38"/>
      <c r="B201" s="39"/>
      <c r="C201" s="228" t="s">
        <v>488</v>
      </c>
      <c r="D201" s="228" t="s">
        <v>199</v>
      </c>
      <c r="E201" s="229" t="s">
        <v>1583</v>
      </c>
      <c r="F201" s="230" t="s">
        <v>1584</v>
      </c>
      <c r="G201" s="231" t="s">
        <v>202</v>
      </c>
      <c r="H201" s="232">
        <v>3</v>
      </c>
      <c r="I201" s="233"/>
      <c r="J201" s="234">
        <f>ROUND(I201*H201,2)</f>
        <v>0</v>
      </c>
      <c r="K201" s="235"/>
      <c r="L201" s="44"/>
      <c r="M201" s="236" t="s">
        <v>1</v>
      </c>
      <c r="N201" s="237" t="s">
        <v>45</v>
      </c>
      <c r="O201" s="91"/>
      <c r="P201" s="238">
        <f>O201*H201</f>
        <v>0</v>
      </c>
      <c r="Q201" s="238">
        <v>0</v>
      </c>
      <c r="R201" s="238">
        <f>Q201*H201</f>
        <v>0</v>
      </c>
      <c r="S201" s="238">
        <v>0</v>
      </c>
      <c r="T201" s="239">
        <f>S201*H201</f>
        <v>0</v>
      </c>
      <c r="U201" s="38"/>
      <c r="V201" s="38"/>
      <c r="W201" s="38"/>
      <c r="X201" s="38"/>
      <c r="Y201" s="38"/>
      <c r="Z201" s="38"/>
      <c r="AA201" s="38"/>
      <c r="AB201" s="38"/>
      <c r="AC201" s="38"/>
      <c r="AD201" s="38"/>
      <c r="AE201" s="38"/>
      <c r="AR201" s="240" t="s">
        <v>405</v>
      </c>
      <c r="AT201" s="240" t="s">
        <v>199</v>
      </c>
      <c r="AU201" s="240" t="s">
        <v>89</v>
      </c>
      <c r="AY201" s="17" t="s">
        <v>196</v>
      </c>
      <c r="BE201" s="241">
        <f>IF(N201="základní",J201,0)</f>
        <v>0</v>
      </c>
      <c r="BF201" s="241">
        <f>IF(N201="snížená",J201,0)</f>
        <v>0</v>
      </c>
      <c r="BG201" s="241">
        <f>IF(N201="zákl. přenesená",J201,0)</f>
        <v>0</v>
      </c>
      <c r="BH201" s="241">
        <f>IF(N201="sníž. přenesená",J201,0)</f>
        <v>0</v>
      </c>
      <c r="BI201" s="241">
        <f>IF(N201="nulová",J201,0)</f>
        <v>0</v>
      </c>
      <c r="BJ201" s="17" t="s">
        <v>87</v>
      </c>
      <c r="BK201" s="241">
        <f>ROUND(I201*H201,2)</f>
        <v>0</v>
      </c>
      <c r="BL201" s="17" t="s">
        <v>405</v>
      </c>
      <c r="BM201" s="240" t="s">
        <v>1585</v>
      </c>
    </row>
    <row r="202" s="2" customFormat="1">
      <c r="A202" s="38"/>
      <c r="B202" s="39"/>
      <c r="C202" s="40"/>
      <c r="D202" s="242" t="s">
        <v>205</v>
      </c>
      <c r="E202" s="40"/>
      <c r="F202" s="243" t="s">
        <v>1584</v>
      </c>
      <c r="G202" s="40"/>
      <c r="H202" s="40"/>
      <c r="I202" s="244"/>
      <c r="J202" s="40"/>
      <c r="K202" s="40"/>
      <c r="L202" s="44"/>
      <c r="M202" s="245"/>
      <c r="N202" s="246"/>
      <c r="O202" s="91"/>
      <c r="P202" s="91"/>
      <c r="Q202" s="91"/>
      <c r="R202" s="91"/>
      <c r="S202" s="91"/>
      <c r="T202" s="92"/>
      <c r="U202" s="38"/>
      <c r="V202" s="38"/>
      <c r="W202" s="38"/>
      <c r="X202" s="38"/>
      <c r="Y202" s="38"/>
      <c r="Z202" s="38"/>
      <c r="AA202" s="38"/>
      <c r="AB202" s="38"/>
      <c r="AC202" s="38"/>
      <c r="AD202" s="38"/>
      <c r="AE202" s="38"/>
      <c r="AT202" s="17" t="s">
        <v>205</v>
      </c>
      <c r="AU202" s="17" t="s">
        <v>89</v>
      </c>
    </row>
    <row r="203" s="12" customFormat="1" ht="22.8" customHeight="1">
      <c r="A203" s="12"/>
      <c r="B203" s="212"/>
      <c r="C203" s="213"/>
      <c r="D203" s="214" t="s">
        <v>79</v>
      </c>
      <c r="E203" s="226" t="s">
        <v>1586</v>
      </c>
      <c r="F203" s="226" t="s">
        <v>1587</v>
      </c>
      <c r="G203" s="213"/>
      <c r="H203" s="213"/>
      <c r="I203" s="216"/>
      <c r="J203" s="227">
        <f>BK203</f>
        <v>0</v>
      </c>
      <c r="K203" s="213"/>
      <c r="L203" s="218"/>
      <c r="M203" s="219"/>
      <c r="N203" s="220"/>
      <c r="O203" s="220"/>
      <c r="P203" s="221">
        <f>SUM(P204:P237)</f>
        <v>0</v>
      </c>
      <c r="Q203" s="220"/>
      <c r="R203" s="221">
        <f>SUM(R204:R237)</f>
        <v>0.0067199999999999994</v>
      </c>
      <c r="S203" s="220"/>
      <c r="T203" s="222">
        <f>SUM(T204:T237)</f>
        <v>0</v>
      </c>
      <c r="U203" s="12"/>
      <c r="V203" s="12"/>
      <c r="W203" s="12"/>
      <c r="X203" s="12"/>
      <c r="Y203" s="12"/>
      <c r="Z203" s="12"/>
      <c r="AA203" s="12"/>
      <c r="AB203" s="12"/>
      <c r="AC203" s="12"/>
      <c r="AD203" s="12"/>
      <c r="AE203" s="12"/>
      <c r="AR203" s="223" t="s">
        <v>89</v>
      </c>
      <c r="AT203" s="224" t="s">
        <v>79</v>
      </c>
      <c r="AU203" s="224" t="s">
        <v>87</v>
      </c>
      <c r="AY203" s="223" t="s">
        <v>196</v>
      </c>
      <c r="BK203" s="225">
        <f>SUM(BK204:BK237)</f>
        <v>0</v>
      </c>
    </row>
    <row r="204" s="2" customFormat="1" ht="21.75" customHeight="1">
      <c r="A204" s="38"/>
      <c r="B204" s="39"/>
      <c r="C204" s="228" t="s">
        <v>494</v>
      </c>
      <c r="D204" s="228" t="s">
        <v>199</v>
      </c>
      <c r="E204" s="229" t="s">
        <v>1588</v>
      </c>
      <c r="F204" s="230" t="s">
        <v>1589</v>
      </c>
      <c r="G204" s="231" t="s">
        <v>354</v>
      </c>
      <c r="H204" s="232">
        <v>1</v>
      </c>
      <c r="I204" s="233"/>
      <c r="J204" s="234">
        <f>ROUND(I204*H204,2)</f>
        <v>0</v>
      </c>
      <c r="K204" s="235"/>
      <c r="L204" s="44"/>
      <c r="M204" s="236" t="s">
        <v>1</v>
      </c>
      <c r="N204" s="237" t="s">
        <v>45</v>
      </c>
      <c r="O204" s="91"/>
      <c r="P204" s="238">
        <f>O204*H204</f>
        <v>0</v>
      </c>
      <c r="Q204" s="238">
        <v>0.00051999999999999995</v>
      </c>
      <c r="R204" s="238">
        <f>Q204*H204</f>
        <v>0.00051999999999999995</v>
      </c>
      <c r="S204" s="238">
        <v>0</v>
      </c>
      <c r="T204" s="239">
        <f>S204*H204</f>
        <v>0</v>
      </c>
      <c r="U204" s="38"/>
      <c r="V204" s="38"/>
      <c r="W204" s="38"/>
      <c r="X204" s="38"/>
      <c r="Y204" s="38"/>
      <c r="Z204" s="38"/>
      <c r="AA204" s="38"/>
      <c r="AB204" s="38"/>
      <c r="AC204" s="38"/>
      <c r="AD204" s="38"/>
      <c r="AE204" s="38"/>
      <c r="AR204" s="240" t="s">
        <v>405</v>
      </c>
      <c r="AT204" s="240" t="s">
        <v>199</v>
      </c>
      <c r="AU204" s="240" t="s">
        <v>89</v>
      </c>
      <c r="AY204" s="17" t="s">
        <v>196</v>
      </c>
      <c r="BE204" s="241">
        <f>IF(N204="základní",J204,0)</f>
        <v>0</v>
      </c>
      <c r="BF204" s="241">
        <f>IF(N204="snížená",J204,0)</f>
        <v>0</v>
      </c>
      <c r="BG204" s="241">
        <f>IF(N204="zákl. přenesená",J204,0)</f>
        <v>0</v>
      </c>
      <c r="BH204" s="241">
        <f>IF(N204="sníž. přenesená",J204,0)</f>
        <v>0</v>
      </c>
      <c r="BI204" s="241">
        <f>IF(N204="nulová",J204,0)</f>
        <v>0</v>
      </c>
      <c r="BJ204" s="17" t="s">
        <v>87</v>
      </c>
      <c r="BK204" s="241">
        <f>ROUND(I204*H204,2)</f>
        <v>0</v>
      </c>
      <c r="BL204" s="17" t="s">
        <v>405</v>
      </c>
      <c r="BM204" s="240" t="s">
        <v>1590</v>
      </c>
    </row>
    <row r="205" s="2" customFormat="1">
      <c r="A205" s="38"/>
      <c r="B205" s="39"/>
      <c r="C205" s="40"/>
      <c r="D205" s="242" t="s">
        <v>205</v>
      </c>
      <c r="E205" s="40"/>
      <c r="F205" s="243" t="s">
        <v>1591</v>
      </c>
      <c r="G205" s="40"/>
      <c r="H205" s="40"/>
      <c r="I205" s="244"/>
      <c r="J205" s="40"/>
      <c r="K205" s="40"/>
      <c r="L205" s="44"/>
      <c r="M205" s="245"/>
      <c r="N205" s="246"/>
      <c r="O205" s="91"/>
      <c r="P205" s="91"/>
      <c r="Q205" s="91"/>
      <c r="R205" s="91"/>
      <c r="S205" s="91"/>
      <c r="T205" s="92"/>
      <c r="U205" s="38"/>
      <c r="V205" s="38"/>
      <c r="W205" s="38"/>
      <c r="X205" s="38"/>
      <c r="Y205" s="38"/>
      <c r="Z205" s="38"/>
      <c r="AA205" s="38"/>
      <c r="AB205" s="38"/>
      <c r="AC205" s="38"/>
      <c r="AD205" s="38"/>
      <c r="AE205" s="38"/>
      <c r="AT205" s="17" t="s">
        <v>205</v>
      </c>
      <c r="AU205" s="17" t="s">
        <v>89</v>
      </c>
    </row>
    <row r="206" s="13" customFormat="1">
      <c r="A206" s="13"/>
      <c r="B206" s="252"/>
      <c r="C206" s="253"/>
      <c r="D206" s="242" t="s">
        <v>254</v>
      </c>
      <c r="E206" s="254" t="s">
        <v>1</v>
      </c>
      <c r="F206" s="255" t="s">
        <v>87</v>
      </c>
      <c r="G206" s="253"/>
      <c r="H206" s="256">
        <v>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254</v>
      </c>
      <c r="AU206" s="262" t="s">
        <v>89</v>
      </c>
      <c r="AV206" s="13" t="s">
        <v>89</v>
      </c>
      <c r="AW206" s="13" t="s">
        <v>35</v>
      </c>
      <c r="AX206" s="13" t="s">
        <v>80</v>
      </c>
      <c r="AY206" s="262" t="s">
        <v>196</v>
      </c>
    </row>
    <row r="207" s="14" customFormat="1">
      <c r="A207" s="14"/>
      <c r="B207" s="263"/>
      <c r="C207" s="264"/>
      <c r="D207" s="242" t="s">
        <v>254</v>
      </c>
      <c r="E207" s="265" t="s">
        <v>1</v>
      </c>
      <c r="F207" s="266" t="s">
        <v>445</v>
      </c>
      <c r="G207" s="264"/>
      <c r="H207" s="267">
        <v>1</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254</v>
      </c>
      <c r="AU207" s="273" t="s">
        <v>89</v>
      </c>
      <c r="AV207" s="14" t="s">
        <v>100</v>
      </c>
      <c r="AW207" s="14" t="s">
        <v>35</v>
      </c>
      <c r="AX207" s="14" t="s">
        <v>87</v>
      </c>
      <c r="AY207" s="273" t="s">
        <v>196</v>
      </c>
    </row>
    <row r="208" s="2" customFormat="1" ht="21.75" customHeight="1">
      <c r="A208" s="38"/>
      <c r="B208" s="39"/>
      <c r="C208" s="228" t="s">
        <v>787</v>
      </c>
      <c r="D208" s="228" t="s">
        <v>199</v>
      </c>
      <c r="E208" s="229" t="s">
        <v>1592</v>
      </c>
      <c r="F208" s="230" t="s">
        <v>1593</v>
      </c>
      <c r="G208" s="231" t="s">
        <v>354</v>
      </c>
      <c r="H208" s="232">
        <v>2</v>
      </c>
      <c r="I208" s="233"/>
      <c r="J208" s="234">
        <f>ROUND(I208*H208,2)</f>
        <v>0</v>
      </c>
      <c r="K208" s="235"/>
      <c r="L208" s="44"/>
      <c r="M208" s="236" t="s">
        <v>1</v>
      </c>
      <c r="N208" s="237" t="s">
        <v>45</v>
      </c>
      <c r="O208" s="91"/>
      <c r="P208" s="238">
        <f>O208*H208</f>
        <v>0</v>
      </c>
      <c r="Q208" s="238">
        <v>0.00051999999999999995</v>
      </c>
      <c r="R208" s="238">
        <f>Q208*H208</f>
        <v>0.0010399999999999999</v>
      </c>
      <c r="S208" s="238">
        <v>0</v>
      </c>
      <c r="T208" s="239">
        <f>S208*H208</f>
        <v>0</v>
      </c>
      <c r="U208" s="38"/>
      <c r="V208" s="38"/>
      <c r="W208" s="38"/>
      <c r="X208" s="38"/>
      <c r="Y208" s="38"/>
      <c r="Z208" s="38"/>
      <c r="AA208" s="38"/>
      <c r="AB208" s="38"/>
      <c r="AC208" s="38"/>
      <c r="AD208" s="38"/>
      <c r="AE208" s="38"/>
      <c r="AR208" s="240" t="s">
        <v>405</v>
      </c>
      <c r="AT208" s="240" t="s">
        <v>199</v>
      </c>
      <c r="AU208" s="240" t="s">
        <v>89</v>
      </c>
      <c r="AY208" s="17" t="s">
        <v>196</v>
      </c>
      <c r="BE208" s="241">
        <f>IF(N208="základní",J208,0)</f>
        <v>0</v>
      </c>
      <c r="BF208" s="241">
        <f>IF(N208="snížená",J208,0)</f>
        <v>0</v>
      </c>
      <c r="BG208" s="241">
        <f>IF(N208="zákl. přenesená",J208,0)</f>
        <v>0</v>
      </c>
      <c r="BH208" s="241">
        <f>IF(N208="sníž. přenesená",J208,0)</f>
        <v>0</v>
      </c>
      <c r="BI208" s="241">
        <f>IF(N208="nulová",J208,0)</f>
        <v>0</v>
      </c>
      <c r="BJ208" s="17" t="s">
        <v>87</v>
      </c>
      <c r="BK208" s="241">
        <f>ROUND(I208*H208,2)</f>
        <v>0</v>
      </c>
      <c r="BL208" s="17" t="s">
        <v>405</v>
      </c>
      <c r="BM208" s="240" t="s">
        <v>1594</v>
      </c>
    </row>
    <row r="209" s="2" customFormat="1">
      <c r="A209" s="38"/>
      <c r="B209" s="39"/>
      <c r="C209" s="40"/>
      <c r="D209" s="242" t="s">
        <v>205</v>
      </c>
      <c r="E209" s="40"/>
      <c r="F209" s="243" t="s">
        <v>1595</v>
      </c>
      <c r="G209" s="40"/>
      <c r="H209" s="40"/>
      <c r="I209" s="244"/>
      <c r="J209" s="40"/>
      <c r="K209" s="40"/>
      <c r="L209" s="44"/>
      <c r="M209" s="245"/>
      <c r="N209" s="246"/>
      <c r="O209" s="91"/>
      <c r="P209" s="91"/>
      <c r="Q209" s="91"/>
      <c r="R209" s="91"/>
      <c r="S209" s="91"/>
      <c r="T209" s="92"/>
      <c r="U209" s="38"/>
      <c r="V209" s="38"/>
      <c r="W209" s="38"/>
      <c r="X209" s="38"/>
      <c r="Y209" s="38"/>
      <c r="Z209" s="38"/>
      <c r="AA209" s="38"/>
      <c r="AB209" s="38"/>
      <c r="AC209" s="38"/>
      <c r="AD209" s="38"/>
      <c r="AE209" s="38"/>
      <c r="AT209" s="17" t="s">
        <v>205</v>
      </c>
      <c r="AU209" s="17" t="s">
        <v>89</v>
      </c>
    </row>
    <row r="210" s="2" customFormat="1" ht="21.75" customHeight="1">
      <c r="A210" s="38"/>
      <c r="B210" s="39"/>
      <c r="C210" s="228" t="s">
        <v>505</v>
      </c>
      <c r="D210" s="228" t="s">
        <v>199</v>
      </c>
      <c r="E210" s="229" t="s">
        <v>1596</v>
      </c>
      <c r="F210" s="230" t="s">
        <v>1597</v>
      </c>
      <c r="G210" s="231" t="s">
        <v>354</v>
      </c>
      <c r="H210" s="232">
        <v>1</v>
      </c>
      <c r="I210" s="233"/>
      <c r="J210" s="234">
        <f>ROUND(I210*H210,2)</f>
        <v>0</v>
      </c>
      <c r="K210" s="235"/>
      <c r="L210" s="44"/>
      <c r="M210" s="236" t="s">
        <v>1</v>
      </c>
      <c r="N210" s="237" t="s">
        <v>45</v>
      </c>
      <c r="O210" s="91"/>
      <c r="P210" s="238">
        <f>O210*H210</f>
        <v>0</v>
      </c>
      <c r="Q210" s="238">
        <v>0.00025000000000000001</v>
      </c>
      <c r="R210" s="238">
        <f>Q210*H210</f>
        <v>0.00025000000000000001</v>
      </c>
      <c r="S210" s="238">
        <v>0</v>
      </c>
      <c r="T210" s="239">
        <f>S210*H210</f>
        <v>0</v>
      </c>
      <c r="U210" s="38"/>
      <c r="V210" s="38"/>
      <c r="W210" s="38"/>
      <c r="X210" s="38"/>
      <c r="Y210" s="38"/>
      <c r="Z210" s="38"/>
      <c r="AA210" s="38"/>
      <c r="AB210" s="38"/>
      <c r="AC210" s="38"/>
      <c r="AD210" s="38"/>
      <c r="AE210" s="38"/>
      <c r="AR210" s="240" t="s">
        <v>405</v>
      </c>
      <c r="AT210" s="240" t="s">
        <v>199</v>
      </c>
      <c r="AU210" s="240" t="s">
        <v>89</v>
      </c>
      <c r="AY210" s="17" t="s">
        <v>196</v>
      </c>
      <c r="BE210" s="241">
        <f>IF(N210="základní",J210,0)</f>
        <v>0</v>
      </c>
      <c r="BF210" s="241">
        <f>IF(N210="snížená",J210,0)</f>
        <v>0</v>
      </c>
      <c r="BG210" s="241">
        <f>IF(N210="zákl. přenesená",J210,0)</f>
        <v>0</v>
      </c>
      <c r="BH210" s="241">
        <f>IF(N210="sníž. přenesená",J210,0)</f>
        <v>0</v>
      </c>
      <c r="BI210" s="241">
        <f>IF(N210="nulová",J210,0)</f>
        <v>0</v>
      </c>
      <c r="BJ210" s="17" t="s">
        <v>87</v>
      </c>
      <c r="BK210" s="241">
        <f>ROUND(I210*H210,2)</f>
        <v>0</v>
      </c>
      <c r="BL210" s="17" t="s">
        <v>405</v>
      </c>
      <c r="BM210" s="240" t="s">
        <v>1598</v>
      </c>
    </row>
    <row r="211" s="2" customFormat="1">
      <c r="A211" s="38"/>
      <c r="B211" s="39"/>
      <c r="C211" s="40"/>
      <c r="D211" s="242" t="s">
        <v>205</v>
      </c>
      <c r="E211" s="40"/>
      <c r="F211" s="243" t="s">
        <v>1599</v>
      </c>
      <c r="G211" s="40"/>
      <c r="H211" s="40"/>
      <c r="I211" s="244"/>
      <c r="J211" s="40"/>
      <c r="K211" s="40"/>
      <c r="L211" s="44"/>
      <c r="M211" s="245"/>
      <c r="N211" s="246"/>
      <c r="O211" s="91"/>
      <c r="P211" s="91"/>
      <c r="Q211" s="91"/>
      <c r="R211" s="91"/>
      <c r="S211" s="91"/>
      <c r="T211" s="92"/>
      <c r="U211" s="38"/>
      <c r="V211" s="38"/>
      <c r="W211" s="38"/>
      <c r="X211" s="38"/>
      <c r="Y211" s="38"/>
      <c r="Z211" s="38"/>
      <c r="AA211" s="38"/>
      <c r="AB211" s="38"/>
      <c r="AC211" s="38"/>
      <c r="AD211" s="38"/>
      <c r="AE211" s="38"/>
      <c r="AT211" s="17" t="s">
        <v>205</v>
      </c>
      <c r="AU211" s="17" t="s">
        <v>89</v>
      </c>
    </row>
    <row r="212" s="2" customFormat="1" ht="21.75" customHeight="1">
      <c r="A212" s="38"/>
      <c r="B212" s="39"/>
      <c r="C212" s="228" t="s">
        <v>518</v>
      </c>
      <c r="D212" s="228" t="s">
        <v>199</v>
      </c>
      <c r="E212" s="229" t="s">
        <v>1600</v>
      </c>
      <c r="F212" s="230" t="s">
        <v>1601</v>
      </c>
      <c r="G212" s="231" t="s">
        <v>354</v>
      </c>
      <c r="H212" s="232">
        <v>4</v>
      </c>
      <c r="I212" s="233"/>
      <c r="J212" s="234">
        <f>ROUND(I212*H212,2)</f>
        <v>0</v>
      </c>
      <c r="K212" s="235"/>
      <c r="L212" s="44"/>
      <c r="M212" s="236" t="s">
        <v>1</v>
      </c>
      <c r="N212" s="237" t="s">
        <v>45</v>
      </c>
      <c r="O212" s="91"/>
      <c r="P212" s="238">
        <f>O212*H212</f>
        <v>0</v>
      </c>
      <c r="Q212" s="238">
        <v>0.00022000000000000001</v>
      </c>
      <c r="R212" s="238">
        <f>Q212*H212</f>
        <v>0.00088000000000000003</v>
      </c>
      <c r="S212" s="238">
        <v>0</v>
      </c>
      <c r="T212" s="239">
        <f>S212*H212</f>
        <v>0</v>
      </c>
      <c r="U212" s="38"/>
      <c r="V212" s="38"/>
      <c r="W212" s="38"/>
      <c r="X212" s="38"/>
      <c r="Y212" s="38"/>
      <c r="Z212" s="38"/>
      <c r="AA212" s="38"/>
      <c r="AB212" s="38"/>
      <c r="AC212" s="38"/>
      <c r="AD212" s="38"/>
      <c r="AE212" s="38"/>
      <c r="AR212" s="240" t="s">
        <v>405</v>
      </c>
      <c r="AT212" s="240" t="s">
        <v>199</v>
      </c>
      <c r="AU212" s="240" t="s">
        <v>89</v>
      </c>
      <c r="AY212" s="17" t="s">
        <v>196</v>
      </c>
      <c r="BE212" s="241">
        <f>IF(N212="základní",J212,0)</f>
        <v>0</v>
      </c>
      <c r="BF212" s="241">
        <f>IF(N212="snížená",J212,0)</f>
        <v>0</v>
      </c>
      <c r="BG212" s="241">
        <f>IF(N212="zákl. přenesená",J212,0)</f>
        <v>0</v>
      </c>
      <c r="BH212" s="241">
        <f>IF(N212="sníž. přenesená",J212,0)</f>
        <v>0</v>
      </c>
      <c r="BI212" s="241">
        <f>IF(N212="nulová",J212,0)</f>
        <v>0</v>
      </c>
      <c r="BJ212" s="17" t="s">
        <v>87</v>
      </c>
      <c r="BK212" s="241">
        <f>ROUND(I212*H212,2)</f>
        <v>0</v>
      </c>
      <c r="BL212" s="17" t="s">
        <v>405</v>
      </c>
      <c r="BM212" s="240" t="s">
        <v>1602</v>
      </c>
    </row>
    <row r="213" s="2" customFormat="1">
      <c r="A213" s="38"/>
      <c r="B213" s="39"/>
      <c r="C213" s="40"/>
      <c r="D213" s="242" t="s">
        <v>205</v>
      </c>
      <c r="E213" s="40"/>
      <c r="F213" s="243" t="s">
        <v>1603</v>
      </c>
      <c r="G213" s="40"/>
      <c r="H213" s="40"/>
      <c r="I213" s="244"/>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205</v>
      </c>
      <c r="AU213" s="17" t="s">
        <v>89</v>
      </c>
    </row>
    <row r="214" s="2" customFormat="1" ht="21.75" customHeight="1">
      <c r="A214" s="38"/>
      <c r="B214" s="39"/>
      <c r="C214" s="228" t="s">
        <v>529</v>
      </c>
      <c r="D214" s="228" t="s">
        <v>199</v>
      </c>
      <c r="E214" s="229" t="s">
        <v>1604</v>
      </c>
      <c r="F214" s="230" t="s">
        <v>1605</v>
      </c>
      <c r="G214" s="231" t="s">
        <v>354</v>
      </c>
      <c r="H214" s="232">
        <v>2</v>
      </c>
      <c r="I214" s="233"/>
      <c r="J214" s="234">
        <f>ROUND(I214*H214,2)</f>
        <v>0</v>
      </c>
      <c r="K214" s="235"/>
      <c r="L214" s="44"/>
      <c r="M214" s="236" t="s">
        <v>1</v>
      </c>
      <c r="N214" s="237" t="s">
        <v>45</v>
      </c>
      <c r="O214" s="91"/>
      <c r="P214" s="238">
        <f>O214*H214</f>
        <v>0</v>
      </c>
      <c r="Q214" s="238">
        <v>0.00016000000000000001</v>
      </c>
      <c r="R214" s="238">
        <f>Q214*H214</f>
        <v>0.00032000000000000003</v>
      </c>
      <c r="S214" s="238">
        <v>0</v>
      </c>
      <c r="T214" s="239">
        <f>S214*H214</f>
        <v>0</v>
      </c>
      <c r="U214" s="38"/>
      <c r="V214" s="38"/>
      <c r="W214" s="38"/>
      <c r="X214" s="38"/>
      <c r="Y214" s="38"/>
      <c r="Z214" s="38"/>
      <c r="AA214" s="38"/>
      <c r="AB214" s="38"/>
      <c r="AC214" s="38"/>
      <c r="AD214" s="38"/>
      <c r="AE214" s="38"/>
      <c r="AR214" s="240" t="s">
        <v>405</v>
      </c>
      <c r="AT214" s="240" t="s">
        <v>199</v>
      </c>
      <c r="AU214" s="240" t="s">
        <v>89</v>
      </c>
      <c r="AY214" s="17" t="s">
        <v>196</v>
      </c>
      <c r="BE214" s="241">
        <f>IF(N214="základní",J214,0)</f>
        <v>0</v>
      </c>
      <c r="BF214" s="241">
        <f>IF(N214="snížená",J214,0)</f>
        <v>0</v>
      </c>
      <c r="BG214" s="241">
        <f>IF(N214="zákl. přenesená",J214,0)</f>
        <v>0</v>
      </c>
      <c r="BH214" s="241">
        <f>IF(N214="sníž. přenesená",J214,0)</f>
        <v>0</v>
      </c>
      <c r="BI214" s="241">
        <f>IF(N214="nulová",J214,0)</f>
        <v>0</v>
      </c>
      <c r="BJ214" s="17" t="s">
        <v>87</v>
      </c>
      <c r="BK214" s="241">
        <f>ROUND(I214*H214,2)</f>
        <v>0</v>
      </c>
      <c r="BL214" s="17" t="s">
        <v>405</v>
      </c>
      <c r="BM214" s="240" t="s">
        <v>1606</v>
      </c>
    </row>
    <row r="215" s="2" customFormat="1">
      <c r="A215" s="38"/>
      <c r="B215" s="39"/>
      <c r="C215" s="40"/>
      <c r="D215" s="242" t="s">
        <v>205</v>
      </c>
      <c r="E215" s="40"/>
      <c r="F215" s="243" t="s">
        <v>1607</v>
      </c>
      <c r="G215" s="40"/>
      <c r="H215" s="40"/>
      <c r="I215" s="244"/>
      <c r="J215" s="40"/>
      <c r="K215" s="40"/>
      <c r="L215" s="44"/>
      <c r="M215" s="245"/>
      <c r="N215" s="246"/>
      <c r="O215" s="91"/>
      <c r="P215" s="91"/>
      <c r="Q215" s="91"/>
      <c r="R215" s="91"/>
      <c r="S215" s="91"/>
      <c r="T215" s="92"/>
      <c r="U215" s="38"/>
      <c r="V215" s="38"/>
      <c r="W215" s="38"/>
      <c r="X215" s="38"/>
      <c r="Y215" s="38"/>
      <c r="Z215" s="38"/>
      <c r="AA215" s="38"/>
      <c r="AB215" s="38"/>
      <c r="AC215" s="38"/>
      <c r="AD215" s="38"/>
      <c r="AE215" s="38"/>
      <c r="AT215" s="17" t="s">
        <v>205</v>
      </c>
      <c r="AU215" s="17" t="s">
        <v>89</v>
      </c>
    </row>
    <row r="216" s="2" customFormat="1" ht="21.75" customHeight="1">
      <c r="A216" s="38"/>
      <c r="B216" s="39"/>
      <c r="C216" s="228" t="s">
        <v>535</v>
      </c>
      <c r="D216" s="228" t="s">
        <v>199</v>
      </c>
      <c r="E216" s="229" t="s">
        <v>1608</v>
      </c>
      <c r="F216" s="230" t="s">
        <v>1609</v>
      </c>
      <c r="G216" s="231" t="s">
        <v>354</v>
      </c>
      <c r="H216" s="232">
        <v>4</v>
      </c>
      <c r="I216" s="233"/>
      <c r="J216" s="234">
        <f>ROUND(I216*H216,2)</f>
        <v>0</v>
      </c>
      <c r="K216" s="235"/>
      <c r="L216" s="44"/>
      <c r="M216" s="236" t="s">
        <v>1</v>
      </c>
      <c r="N216" s="237" t="s">
        <v>45</v>
      </c>
      <c r="O216" s="91"/>
      <c r="P216" s="238">
        <f>O216*H216</f>
        <v>0</v>
      </c>
      <c r="Q216" s="238">
        <v>0.00050000000000000001</v>
      </c>
      <c r="R216" s="238">
        <f>Q216*H216</f>
        <v>0.002</v>
      </c>
      <c r="S216" s="238">
        <v>0</v>
      </c>
      <c r="T216" s="239">
        <f>S216*H216</f>
        <v>0</v>
      </c>
      <c r="U216" s="38"/>
      <c r="V216" s="38"/>
      <c r="W216" s="38"/>
      <c r="X216" s="38"/>
      <c r="Y216" s="38"/>
      <c r="Z216" s="38"/>
      <c r="AA216" s="38"/>
      <c r="AB216" s="38"/>
      <c r="AC216" s="38"/>
      <c r="AD216" s="38"/>
      <c r="AE216" s="38"/>
      <c r="AR216" s="240" t="s">
        <v>405</v>
      </c>
      <c r="AT216" s="240" t="s">
        <v>199</v>
      </c>
      <c r="AU216" s="240" t="s">
        <v>89</v>
      </c>
      <c r="AY216" s="17" t="s">
        <v>196</v>
      </c>
      <c r="BE216" s="241">
        <f>IF(N216="základní",J216,0)</f>
        <v>0</v>
      </c>
      <c r="BF216" s="241">
        <f>IF(N216="snížená",J216,0)</f>
        <v>0</v>
      </c>
      <c r="BG216" s="241">
        <f>IF(N216="zákl. přenesená",J216,0)</f>
        <v>0</v>
      </c>
      <c r="BH216" s="241">
        <f>IF(N216="sníž. přenesená",J216,0)</f>
        <v>0</v>
      </c>
      <c r="BI216" s="241">
        <f>IF(N216="nulová",J216,0)</f>
        <v>0</v>
      </c>
      <c r="BJ216" s="17" t="s">
        <v>87</v>
      </c>
      <c r="BK216" s="241">
        <f>ROUND(I216*H216,2)</f>
        <v>0</v>
      </c>
      <c r="BL216" s="17" t="s">
        <v>405</v>
      </c>
      <c r="BM216" s="240" t="s">
        <v>1610</v>
      </c>
    </row>
    <row r="217" s="2" customFormat="1">
      <c r="A217" s="38"/>
      <c r="B217" s="39"/>
      <c r="C217" s="40"/>
      <c r="D217" s="242" t="s">
        <v>205</v>
      </c>
      <c r="E217" s="40"/>
      <c r="F217" s="243" t="s">
        <v>1611</v>
      </c>
      <c r="G217" s="40"/>
      <c r="H217" s="40"/>
      <c r="I217" s="244"/>
      <c r="J217" s="40"/>
      <c r="K217" s="40"/>
      <c r="L217" s="44"/>
      <c r="M217" s="245"/>
      <c r="N217" s="246"/>
      <c r="O217" s="91"/>
      <c r="P217" s="91"/>
      <c r="Q217" s="91"/>
      <c r="R217" s="91"/>
      <c r="S217" s="91"/>
      <c r="T217" s="92"/>
      <c r="U217" s="38"/>
      <c r="V217" s="38"/>
      <c r="W217" s="38"/>
      <c r="X217" s="38"/>
      <c r="Y217" s="38"/>
      <c r="Z217" s="38"/>
      <c r="AA217" s="38"/>
      <c r="AB217" s="38"/>
      <c r="AC217" s="38"/>
      <c r="AD217" s="38"/>
      <c r="AE217" s="38"/>
      <c r="AT217" s="17" t="s">
        <v>205</v>
      </c>
      <c r="AU217" s="17" t="s">
        <v>89</v>
      </c>
    </row>
    <row r="218" s="2" customFormat="1" ht="33" customHeight="1">
      <c r="A218" s="38"/>
      <c r="B218" s="39"/>
      <c r="C218" s="228" t="s">
        <v>545</v>
      </c>
      <c r="D218" s="228" t="s">
        <v>199</v>
      </c>
      <c r="E218" s="229" t="s">
        <v>1612</v>
      </c>
      <c r="F218" s="230" t="s">
        <v>1613</v>
      </c>
      <c r="G218" s="231" t="s">
        <v>354</v>
      </c>
      <c r="H218" s="232">
        <v>3</v>
      </c>
      <c r="I218" s="233"/>
      <c r="J218" s="234">
        <f>ROUND(I218*H218,2)</f>
        <v>0</v>
      </c>
      <c r="K218" s="235"/>
      <c r="L218" s="44"/>
      <c r="M218" s="236" t="s">
        <v>1</v>
      </c>
      <c r="N218" s="237" t="s">
        <v>45</v>
      </c>
      <c r="O218" s="91"/>
      <c r="P218" s="238">
        <f>O218*H218</f>
        <v>0</v>
      </c>
      <c r="Q218" s="238">
        <v>0.00056999999999999998</v>
      </c>
      <c r="R218" s="238">
        <f>Q218*H218</f>
        <v>0.0017099999999999999</v>
      </c>
      <c r="S218" s="238">
        <v>0</v>
      </c>
      <c r="T218" s="239">
        <f>S218*H218</f>
        <v>0</v>
      </c>
      <c r="U218" s="38"/>
      <c r="V218" s="38"/>
      <c r="W218" s="38"/>
      <c r="X218" s="38"/>
      <c r="Y218" s="38"/>
      <c r="Z218" s="38"/>
      <c r="AA218" s="38"/>
      <c r="AB218" s="38"/>
      <c r="AC218" s="38"/>
      <c r="AD218" s="38"/>
      <c r="AE218" s="38"/>
      <c r="AR218" s="240" t="s">
        <v>405</v>
      </c>
      <c r="AT218" s="240" t="s">
        <v>199</v>
      </c>
      <c r="AU218" s="240" t="s">
        <v>89</v>
      </c>
      <c r="AY218" s="17" t="s">
        <v>196</v>
      </c>
      <c r="BE218" s="241">
        <f>IF(N218="základní",J218,0)</f>
        <v>0</v>
      </c>
      <c r="BF218" s="241">
        <f>IF(N218="snížená",J218,0)</f>
        <v>0</v>
      </c>
      <c r="BG218" s="241">
        <f>IF(N218="zákl. přenesená",J218,0)</f>
        <v>0</v>
      </c>
      <c r="BH218" s="241">
        <f>IF(N218="sníž. přenesená",J218,0)</f>
        <v>0</v>
      </c>
      <c r="BI218" s="241">
        <f>IF(N218="nulová",J218,0)</f>
        <v>0</v>
      </c>
      <c r="BJ218" s="17" t="s">
        <v>87</v>
      </c>
      <c r="BK218" s="241">
        <f>ROUND(I218*H218,2)</f>
        <v>0</v>
      </c>
      <c r="BL218" s="17" t="s">
        <v>405</v>
      </c>
      <c r="BM218" s="240" t="s">
        <v>1614</v>
      </c>
    </row>
    <row r="219" s="2" customFormat="1">
      <c r="A219" s="38"/>
      <c r="B219" s="39"/>
      <c r="C219" s="40"/>
      <c r="D219" s="242" t="s">
        <v>205</v>
      </c>
      <c r="E219" s="40"/>
      <c r="F219" s="243" t="s">
        <v>1615</v>
      </c>
      <c r="G219" s="40"/>
      <c r="H219" s="40"/>
      <c r="I219" s="244"/>
      <c r="J219" s="40"/>
      <c r="K219" s="40"/>
      <c r="L219" s="44"/>
      <c r="M219" s="245"/>
      <c r="N219" s="246"/>
      <c r="O219" s="91"/>
      <c r="P219" s="91"/>
      <c r="Q219" s="91"/>
      <c r="R219" s="91"/>
      <c r="S219" s="91"/>
      <c r="T219" s="92"/>
      <c r="U219" s="38"/>
      <c r="V219" s="38"/>
      <c r="W219" s="38"/>
      <c r="X219" s="38"/>
      <c r="Y219" s="38"/>
      <c r="Z219" s="38"/>
      <c r="AA219" s="38"/>
      <c r="AB219" s="38"/>
      <c r="AC219" s="38"/>
      <c r="AD219" s="38"/>
      <c r="AE219" s="38"/>
      <c r="AT219" s="17" t="s">
        <v>205</v>
      </c>
      <c r="AU219" s="17" t="s">
        <v>89</v>
      </c>
    </row>
    <row r="220" s="2" customFormat="1" ht="21.75" customHeight="1">
      <c r="A220" s="38"/>
      <c r="B220" s="39"/>
      <c r="C220" s="228" t="s">
        <v>824</v>
      </c>
      <c r="D220" s="228" t="s">
        <v>199</v>
      </c>
      <c r="E220" s="229" t="s">
        <v>1616</v>
      </c>
      <c r="F220" s="230" t="s">
        <v>1617</v>
      </c>
      <c r="G220" s="231" t="s">
        <v>1378</v>
      </c>
      <c r="H220" s="300"/>
      <c r="I220" s="233"/>
      <c r="J220" s="234">
        <f>ROUND(I220*H220,2)</f>
        <v>0</v>
      </c>
      <c r="K220" s="235"/>
      <c r="L220" s="44"/>
      <c r="M220" s="236" t="s">
        <v>1</v>
      </c>
      <c r="N220" s="237" t="s">
        <v>45</v>
      </c>
      <c r="O220" s="91"/>
      <c r="P220" s="238">
        <f>O220*H220</f>
        <v>0</v>
      </c>
      <c r="Q220" s="238">
        <v>0</v>
      </c>
      <c r="R220" s="238">
        <f>Q220*H220</f>
        <v>0</v>
      </c>
      <c r="S220" s="238">
        <v>0</v>
      </c>
      <c r="T220" s="239">
        <f>S220*H220</f>
        <v>0</v>
      </c>
      <c r="U220" s="38"/>
      <c r="V220" s="38"/>
      <c r="W220" s="38"/>
      <c r="X220" s="38"/>
      <c r="Y220" s="38"/>
      <c r="Z220" s="38"/>
      <c r="AA220" s="38"/>
      <c r="AB220" s="38"/>
      <c r="AC220" s="38"/>
      <c r="AD220" s="38"/>
      <c r="AE220" s="38"/>
      <c r="AR220" s="240" t="s">
        <v>405</v>
      </c>
      <c r="AT220" s="240" t="s">
        <v>199</v>
      </c>
      <c r="AU220" s="240" t="s">
        <v>89</v>
      </c>
      <c r="AY220" s="17" t="s">
        <v>196</v>
      </c>
      <c r="BE220" s="241">
        <f>IF(N220="základní",J220,0)</f>
        <v>0</v>
      </c>
      <c r="BF220" s="241">
        <f>IF(N220="snížená",J220,0)</f>
        <v>0</v>
      </c>
      <c r="BG220" s="241">
        <f>IF(N220="zákl. přenesená",J220,0)</f>
        <v>0</v>
      </c>
      <c r="BH220" s="241">
        <f>IF(N220="sníž. přenesená",J220,0)</f>
        <v>0</v>
      </c>
      <c r="BI220" s="241">
        <f>IF(N220="nulová",J220,0)</f>
        <v>0</v>
      </c>
      <c r="BJ220" s="17" t="s">
        <v>87</v>
      </c>
      <c r="BK220" s="241">
        <f>ROUND(I220*H220,2)</f>
        <v>0</v>
      </c>
      <c r="BL220" s="17" t="s">
        <v>405</v>
      </c>
      <c r="BM220" s="240" t="s">
        <v>1618</v>
      </c>
    </row>
    <row r="221" s="2" customFormat="1">
      <c r="A221" s="38"/>
      <c r="B221" s="39"/>
      <c r="C221" s="40"/>
      <c r="D221" s="242" t="s">
        <v>205</v>
      </c>
      <c r="E221" s="40"/>
      <c r="F221" s="243" t="s">
        <v>1619</v>
      </c>
      <c r="G221" s="40"/>
      <c r="H221" s="40"/>
      <c r="I221" s="244"/>
      <c r="J221" s="40"/>
      <c r="K221" s="40"/>
      <c r="L221" s="44"/>
      <c r="M221" s="245"/>
      <c r="N221" s="246"/>
      <c r="O221" s="91"/>
      <c r="P221" s="91"/>
      <c r="Q221" s="91"/>
      <c r="R221" s="91"/>
      <c r="S221" s="91"/>
      <c r="T221" s="92"/>
      <c r="U221" s="38"/>
      <c r="V221" s="38"/>
      <c r="W221" s="38"/>
      <c r="X221" s="38"/>
      <c r="Y221" s="38"/>
      <c r="Z221" s="38"/>
      <c r="AA221" s="38"/>
      <c r="AB221" s="38"/>
      <c r="AC221" s="38"/>
      <c r="AD221" s="38"/>
      <c r="AE221" s="38"/>
      <c r="AT221" s="17" t="s">
        <v>205</v>
      </c>
      <c r="AU221" s="17" t="s">
        <v>89</v>
      </c>
    </row>
    <row r="222" s="2" customFormat="1" ht="33" customHeight="1">
      <c r="A222" s="38"/>
      <c r="B222" s="39"/>
      <c r="C222" s="228" t="s">
        <v>553</v>
      </c>
      <c r="D222" s="228" t="s">
        <v>199</v>
      </c>
      <c r="E222" s="229" t="s">
        <v>1620</v>
      </c>
      <c r="F222" s="230" t="s">
        <v>1621</v>
      </c>
      <c r="G222" s="231" t="s">
        <v>202</v>
      </c>
      <c r="H222" s="232">
        <v>11</v>
      </c>
      <c r="I222" s="233"/>
      <c r="J222" s="234">
        <f>ROUND(I222*H222,2)</f>
        <v>0</v>
      </c>
      <c r="K222" s="235"/>
      <c r="L222" s="44"/>
      <c r="M222" s="236" t="s">
        <v>1</v>
      </c>
      <c r="N222" s="237" t="s">
        <v>45</v>
      </c>
      <c r="O222" s="91"/>
      <c r="P222" s="238">
        <f>O222*H222</f>
        <v>0</v>
      </c>
      <c r="Q222" s="238">
        <v>0</v>
      </c>
      <c r="R222" s="238">
        <f>Q222*H222</f>
        <v>0</v>
      </c>
      <c r="S222" s="238">
        <v>0</v>
      </c>
      <c r="T222" s="239">
        <f>S222*H222</f>
        <v>0</v>
      </c>
      <c r="U222" s="38"/>
      <c r="V222" s="38"/>
      <c r="W222" s="38"/>
      <c r="X222" s="38"/>
      <c r="Y222" s="38"/>
      <c r="Z222" s="38"/>
      <c r="AA222" s="38"/>
      <c r="AB222" s="38"/>
      <c r="AC222" s="38"/>
      <c r="AD222" s="38"/>
      <c r="AE222" s="38"/>
      <c r="AR222" s="240" t="s">
        <v>405</v>
      </c>
      <c r="AT222" s="240" t="s">
        <v>199</v>
      </c>
      <c r="AU222" s="240" t="s">
        <v>89</v>
      </c>
      <c r="AY222" s="17" t="s">
        <v>196</v>
      </c>
      <c r="BE222" s="241">
        <f>IF(N222="základní",J222,0)</f>
        <v>0</v>
      </c>
      <c r="BF222" s="241">
        <f>IF(N222="snížená",J222,0)</f>
        <v>0</v>
      </c>
      <c r="BG222" s="241">
        <f>IF(N222="zákl. přenesená",J222,0)</f>
        <v>0</v>
      </c>
      <c r="BH222" s="241">
        <f>IF(N222="sníž. přenesená",J222,0)</f>
        <v>0</v>
      </c>
      <c r="BI222" s="241">
        <f>IF(N222="nulová",J222,0)</f>
        <v>0</v>
      </c>
      <c r="BJ222" s="17" t="s">
        <v>87</v>
      </c>
      <c r="BK222" s="241">
        <f>ROUND(I222*H222,2)</f>
        <v>0</v>
      </c>
      <c r="BL222" s="17" t="s">
        <v>405</v>
      </c>
      <c r="BM222" s="240" t="s">
        <v>1622</v>
      </c>
    </row>
    <row r="223" s="2" customFormat="1">
      <c r="A223" s="38"/>
      <c r="B223" s="39"/>
      <c r="C223" s="40"/>
      <c r="D223" s="242" t="s">
        <v>205</v>
      </c>
      <c r="E223" s="40"/>
      <c r="F223" s="243" t="s">
        <v>1621</v>
      </c>
      <c r="G223" s="40"/>
      <c r="H223" s="40"/>
      <c r="I223" s="244"/>
      <c r="J223" s="40"/>
      <c r="K223" s="40"/>
      <c r="L223" s="44"/>
      <c r="M223" s="245"/>
      <c r="N223" s="246"/>
      <c r="O223" s="91"/>
      <c r="P223" s="91"/>
      <c r="Q223" s="91"/>
      <c r="R223" s="91"/>
      <c r="S223" s="91"/>
      <c r="T223" s="92"/>
      <c r="U223" s="38"/>
      <c r="V223" s="38"/>
      <c r="W223" s="38"/>
      <c r="X223" s="38"/>
      <c r="Y223" s="38"/>
      <c r="Z223" s="38"/>
      <c r="AA223" s="38"/>
      <c r="AB223" s="38"/>
      <c r="AC223" s="38"/>
      <c r="AD223" s="38"/>
      <c r="AE223" s="38"/>
      <c r="AT223" s="17" t="s">
        <v>205</v>
      </c>
      <c r="AU223" s="17" t="s">
        <v>89</v>
      </c>
    </row>
    <row r="224" s="13" customFormat="1">
      <c r="A224" s="13"/>
      <c r="B224" s="252"/>
      <c r="C224" s="253"/>
      <c r="D224" s="242" t="s">
        <v>254</v>
      </c>
      <c r="E224" s="254" t="s">
        <v>1</v>
      </c>
      <c r="F224" s="255" t="s">
        <v>357</v>
      </c>
      <c r="G224" s="253"/>
      <c r="H224" s="256">
        <v>11</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254</v>
      </c>
      <c r="AU224" s="262" t="s">
        <v>89</v>
      </c>
      <c r="AV224" s="13" t="s">
        <v>89</v>
      </c>
      <c r="AW224" s="13" t="s">
        <v>35</v>
      </c>
      <c r="AX224" s="13" t="s">
        <v>80</v>
      </c>
      <c r="AY224" s="262" t="s">
        <v>196</v>
      </c>
    </row>
    <row r="225" s="14" customFormat="1">
      <c r="A225" s="14"/>
      <c r="B225" s="263"/>
      <c r="C225" s="264"/>
      <c r="D225" s="242" t="s">
        <v>254</v>
      </c>
      <c r="E225" s="265" t="s">
        <v>1</v>
      </c>
      <c r="F225" s="266" t="s">
        <v>1623</v>
      </c>
      <c r="G225" s="264"/>
      <c r="H225" s="267">
        <v>11</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254</v>
      </c>
      <c r="AU225" s="273" t="s">
        <v>89</v>
      </c>
      <c r="AV225" s="14" t="s">
        <v>100</v>
      </c>
      <c r="AW225" s="14" t="s">
        <v>35</v>
      </c>
      <c r="AX225" s="14" t="s">
        <v>87</v>
      </c>
      <c r="AY225" s="273" t="s">
        <v>196</v>
      </c>
    </row>
    <row r="226" s="2" customFormat="1" ht="16.5" customHeight="1">
      <c r="A226" s="38"/>
      <c r="B226" s="39"/>
      <c r="C226" s="228" t="s">
        <v>561</v>
      </c>
      <c r="D226" s="228" t="s">
        <v>199</v>
      </c>
      <c r="E226" s="229" t="s">
        <v>1624</v>
      </c>
      <c r="F226" s="230" t="s">
        <v>1625</v>
      </c>
      <c r="G226" s="231" t="s">
        <v>202</v>
      </c>
      <c r="H226" s="232">
        <v>11</v>
      </c>
      <c r="I226" s="233"/>
      <c r="J226" s="234">
        <f>ROUND(I226*H226,2)</f>
        <v>0</v>
      </c>
      <c r="K226" s="235"/>
      <c r="L226" s="44"/>
      <c r="M226" s="236" t="s">
        <v>1</v>
      </c>
      <c r="N226" s="237" t="s">
        <v>45</v>
      </c>
      <c r="O226" s="91"/>
      <c r="P226" s="238">
        <f>O226*H226</f>
        <v>0</v>
      </c>
      <c r="Q226" s="238">
        <v>0</v>
      </c>
      <c r="R226" s="238">
        <f>Q226*H226</f>
        <v>0</v>
      </c>
      <c r="S226" s="238">
        <v>0</v>
      </c>
      <c r="T226" s="239">
        <f>S226*H226</f>
        <v>0</v>
      </c>
      <c r="U226" s="38"/>
      <c r="V226" s="38"/>
      <c r="W226" s="38"/>
      <c r="X226" s="38"/>
      <c r="Y226" s="38"/>
      <c r="Z226" s="38"/>
      <c r="AA226" s="38"/>
      <c r="AB226" s="38"/>
      <c r="AC226" s="38"/>
      <c r="AD226" s="38"/>
      <c r="AE226" s="38"/>
      <c r="AR226" s="240" t="s">
        <v>405</v>
      </c>
      <c r="AT226" s="240" t="s">
        <v>199</v>
      </c>
      <c r="AU226" s="240" t="s">
        <v>89</v>
      </c>
      <c r="AY226" s="17" t="s">
        <v>196</v>
      </c>
      <c r="BE226" s="241">
        <f>IF(N226="základní",J226,0)</f>
        <v>0</v>
      </c>
      <c r="BF226" s="241">
        <f>IF(N226="snížená",J226,0)</f>
        <v>0</v>
      </c>
      <c r="BG226" s="241">
        <f>IF(N226="zákl. přenesená",J226,0)</f>
        <v>0</v>
      </c>
      <c r="BH226" s="241">
        <f>IF(N226="sníž. přenesená",J226,0)</f>
        <v>0</v>
      </c>
      <c r="BI226" s="241">
        <f>IF(N226="nulová",J226,0)</f>
        <v>0</v>
      </c>
      <c r="BJ226" s="17" t="s">
        <v>87</v>
      </c>
      <c r="BK226" s="241">
        <f>ROUND(I226*H226,2)</f>
        <v>0</v>
      </c>
      <c r="BL226" s="17" t="s">
        <v>405</v>
      </c>
      <c r="BM226" s="240" t="s">
        <v>1626</v>
      </c>
    </row>
    <row r="227" s="2" customFormat="1">
      <c r="A227" s="38"/>
      <c r="B227" s="39"/>
      <c r="C227" s="40"/>
      <c r="D227" s="242" t="s">
        <v>205</v>
      </c>
      <c r="E227" s="40"/>
      <c r="F227" s="243" t="s">
        <v>1625</v>
      </c>
      <c r="G227" s="40"/>
      <c r="H227" s="40"/>
      <c r="I227" s="244"/>
      <c r="J227" s="40"/>
      <c r="K227" s="40"/>
      <c r="L227" s="44"/>
      <c r="M227" s="245"/>
      <c r="N227" s="246"/>
      <c r="O227" s="91"/>
      <c r="P227" s="91"/>
      <c r="Q227" s="91"/>
      <c r="R227" s="91"/>
      <c r="S227" s="91"/>
      <c r="T227" s="92"/>
      <c r="U227" s="38"/>
      <c r="V227" s="38"/>
      <c r="W227" s="38"/>
      <c r="X227" s="38"/>
      <c r="Y227" s="38"/>
      <c r="Z227" s="38"/>
      <c r="AA227" s="38"/>
      <c r="AB227" s="38"/>
      <c r="AC227" s="38"/>
      <c r="AD227" s="38"/>
      <c r="AE227" s="38"/>
      <c r="AT227" s="17" t="s">
        <v>205</v>
      </c>
      <c r="AU227" s="17" t="s">
        <v>89</v>
      </c>
    </row>
    <row r="228" s="2" customFormat="1" ht="33" customHeight="1">
      <c r="A228" s="38"/>
      <c r="B228" s="39"/>
      <c r="C228" s="228" t="s">
        <v>570</v>
      </c>
      <c r="D228" s="228" t="s">
        <v>199</v>
      </c>
      <c r="E228" s="229" t="s">
        <v>1627</v>
      </c>
      <c r="F228" s="230" t="s">
        <v>1628</v>
      </c>
      <c r="G228" s="231" t="s">
        <v>202</v>
      </c>
      <c r="H228" s="232">
        <v>1</v>
      </c>
      <c r="I228" s="233"/>
      <c r="J228" s="234">
        <f>ROUND(I228*H228,2)</f>
        <v>0</v>
      </c>
      <c r="K228" s="235"/>
      <c r="L228" s="44"/>
      <c r="M228" s="236" t="s">
        <v>1</v>
      </c>
      <c r="N228" s="237" t="s">
        <v>45</v>
      </c>
      <c r="O228" s="91"/>
      <c r="P228" s="238">
        <f>O228*H228</f>
        <v>0</v>
      </c>
      <c r="Q228" s="238">
        <v>0</v>
      </c>
      <c r="R228" s="238">
        <f>Q228*H228</f>
        <v>0</v>
      </c>
      <c r="S228" s="238">
        <v>0</v>
      </c>
      <c r="T228" s="239">
        <f>S228*H228</f>
        <v>0</v>
      </c>
      <c r="U228" s="38"/>
      <c r="V228" s="38"/>
      <c r="W228" s="38"/>
      <c r="X228" s="38"/>
      <c r="Y228" s="38"/>
      <c r="Z228" s="38"/>
      <c r="AA228" s="38"/>
      <c r="AB228" s="38"/>
      <c r="AC228" s="38"/>
      <c r="AD228" s="38"/>
      <c r="AE228" s="38"/>
      <c r="AR228" s="240" t="s">
        <v>405</v>
      </c>
      <c r="AT228" s="240" t="s">
        <v>199</v>
      </c>
      <c r="AU228" s="240" t="s">
        <v>89</v>
      </c>
      <c r="AY228" s="17" t="s">
        <v>196</v>
      </c>
      <c r="BE228" s="241">
        <f>IF(N228="základní",J228,0)</f>
        <v>0</v>
      </c>
      <c r="BF228" s="241">
        <f>IF(N228="snížená",J228,0)</f>
        <v>0</v>
      </c>
      <c r="BG228" s="241">
        <f>IF(N228="zákl. přenesená",J228,0)</f>
        <v>0</v>
      </c>
      <c r="BH228" s="241">
        <f>IF(N228="sníž. přenesená",J228,0)</f>
        <v>0</v>
      </c>
      <c r="BI228" s="241">
        <f>IF(N228="nulová",J228,0)</f>
        <v>0</v>
      </c>
      <c r="BJ228" s="17" t="s">
        <v>87</v>
      </c>
      <c r="BK228" s="241">
        <f>ROUND(I228*H228,2)</f>
        <v>0</v>
      </c>
      <c r="BL228" s="17" t="s">
        <v>405</v>
      </c>
      <c r="BM228" s="240" t="s">
        <v>1629</v>
      </c>
    </row>
    <row r="229" s="2" customFormat="1">
      <c r="A229" s="38"/>
      <c r="B229" s="39"/>
      <c r="C229" s="40"/>
      <c r="D229" s="242" t="s">
        <v>205</v>
      </c>
      <c r="E229" s="40"/>
      <c r="F229" s="243" t="s">
        <v>1628</v>
      </c>
      <c r="G229" s="40"/>
      <c r="H229" s="40"/>
      <c r="I229" s="244"/>
      <c r="J229" s="40"/>
      <c r="K229" s="40"/>
      <c r="L229" s="44"/>
      <c r="M229" s="245"/>
      <c r="N229" s="246"/>
      <c r="O229" s="91"/>
      <c r="P229" s="91"/>
      <c r="Q229" s="91"/>
      <c r="R229" s="91"/>
      <c r="S229" s="91"/>
      <c r="T229" s="92"/>
      <c r="U229" s="38"/>
      <c r="V229" s="38"/>
      <c r="W229" s="38"/>
      <c r="X229" s="38"/>
      <c r="Y229" s="38"/>
      <c r="Z229" s="38"/>
      <c r="AA229" s="38"/>
      <c r="AB229" s="38"/>
      <c r="AC229" s="38"/>
      <c r="AD229" s="38"/>
      <c r="AE229" s="38"/>
      <c r="AT229" s="17" t="s">
        <v>205</v>
      </c>
      <c r="AU229" s="17" t="s">
        <v>89</v>
      </c>
    </row>
    <row r="230" s="2" customFormat="1" ht="16.5" customHeight="1">
      <c r="A230" s="38"/>
      <c r="B230" s="39"/>
      <c r="C230" s="228" t="s">
        <v>581</v>
      </c>
      <c r="D230" s="228" t="s">
        <v>199</v>
      </c>
      <c r="E230" s="229" t="s">
        <v>1630</v>
      </c>
      <c r="F230" s="230" t="s">
        <v>1631</v>
      </c>
      <c r="G230" s="231" t="s">
        <v>202</v>
      </c>
      <c r="H230" s="232">
        <v>1</v>
      </c>
      <c r="I230" s="233"/>
      <c r="J230" s="234">
        <f>ROUND(I230*H230,2)</f>
        <v>0</v>
      </c>
      <c r="K230" s="235"/>
      <c r="L230" s="44"/>
      <c r="M230" s="236" t="s">
        <v>1</v>
      </c>
      <c r="N230" s="237" t="s">
        <v>45</v>
      </c>
      <c r="O230" s="91"/>
      <c r="P230" s="238">
        <f>O230*H230</f>
        <v>0</v>
      </c>
      <c r="Q230" s="238">
        <v>0</v>
      </c>
      <c r="R230" s="238">
        <f>Q230*H230</f>
        <v>0</v>
      </c>
      <c r="S230" s="238">
        <v>0</v>
      </c>
      <c r="T230" s="239">
        <f>S230*H230</f>
        <v>0</v>
      </c>
      <c r="U230" s="38"/>
      <c r="V230" s="38"/>
      <c r="W230" s="38"/>
      <c r="X230" s="38"/>
      <c r="Y230" s="38"/>
      <c r="Z230" s="38"/>
      <c r="AA230" s="38"/>
      <c r="AB230" s="38"/>
      <c r="AC230" s="38"/>
      <c r="AD230" s="38"/>
      <c r="AE230" s="38"/>
      <c r="AR230" s="240" t="s">
        <v>405</v>
      </c>
      <c r="AT230" s="240" t="s">
        <v>199</v>
      </c>
      <c r="AU230" s="240" t="s">
        <v>89</v>
      </c>
      <c r="AY230" s="17" t="s">
        <v>196</v>
      </c>
      <c r="BE230" s="241">
        <f>IF(N230="základní",J230,0)</f>
        <v>0</v>
      </c>
      <c r="BF230" s="241">
        <f>IF(N230="snížená",J230,0)</f>
        <v>0</v>
      </c>
      <c r="BG230" s="241">
        <f>IF(N230="zákl. přenesená",J230,0)</f>
        <v>0</v>
      </c>
      <c r="BH230" s="241">
        <f>IF(N230="sníž. přenesená",J230,0)</f>
        <v>0</v>
      </c>
      <c r="BI230" s="241">
        <f>IF(N230="nulová",J230,0)</f>
        <v>0</v>
      </c>
      <c r="BJ230" s="17" t="s">
        <v>87</v>
      </c>
      <c r="BK230" s="241">
        <f>ROUND(I230*H230,2)</f>
        <v>0</v>
      </c>
      <c r="BL230" s="17" t="s">
        <v>405</v>
      </c>
      <c r="BM230" s="240" t="s">
        <v>1632</v>
      </c>
    </row>
    <row r="231" s="2" customFormat="1">
      <c r="A231" s="38"/>
      <c r="B231" s="39"/>
      <c r="C231" s="40"/>
      <c r="D231" s="242" t="s">
        <v>205</v>
      </c>
      <c r="E231" s="40"/>
      <c r="F231" s="243" t="s">
        <v>1631</v>
      </c>
      <c r="G231" s="40"/>
      <c r="H231" s="40"/>
      <c r="I231" s="244"/>
      <c r="J231" s="40"/>
      <c r="K231" s="40"/>
      <c r="L231" s="44"/>
      <c r="M231" s="245"/>
      <c r="N231" s="246"/>
      <c r="O231" s="91"/>
      <c r="P231" s="91"/>
      <c r="Q231" s="91"/>
      <c r="R231" s="91"/>
      <c r="S231" s="91"/>
      <c r="T231" s="92"/>
      <c r="U231" s="38"/>
      <c r="V231" s="38"/>
      <c r="W231" s="38"/>
      <c r="X231" s="38"/>
      <c r="Y231" s="38"/>
      <c r="Z231" s="38"/>
      <c r="AA231" s="38"/>
      <c r="AB231" s="38"/>
      <c r="AC231" s="38"/>
      <c r="AD231" s="38"/>
      <c r="AE231" s="38"/>
      <c r="AT231" s="17" t="s">
        <v>205</v>
      </c>
      <c r="AU231" s="17" t="s">
        <v>89</v>
      </c>
    </row>
    <row r="232" s="2" customFormat="1" ht="33" customHeight="1">
      <c r="A232" s="38"/>
      <c r="B232" s="39"/>
      <c r="C232" s="228" t="s">
        <v>589</v>
      </c>
      <c r="D232" s="228" t="s">
        <v>199</v>
      </c>
      <c r="E232" s="229" t="s">
        <v>1633</v>
      </c>
      <c r="F232" s="230" t="s">
        <v>1634</v>
      </c>
      <c r="G232" s="231" t="s">
        <v>202</v>
      </c>
      <c r="H232" s="232">
        <v>115</v>
      </c>
      <c r="I232" s="233"/>
      <c r="J232" s="234">
        <f>ROUND(I232*H232,2)</f>
        <v>0</v>
      </c>
      <c r="K232" s="235"/>
      <c r="L232" s="44"/>
      <c r="M232" s="236" t="s">
        <v>1</v>
      </c>
      <c r="N232" s="237" t="s">
        <v>45</v>
      </c>
      <c r="O232" s="91"/>
      <c r="P232" s="238">
        <f>O232*H232</f>
        <v>0</v>
      </c>
      <c r="Q232" s="238">
        <v>0</v>
      </c>
      <c r="R232" s="238">
        <f>Q232*H232</f>
        <v>0</v>
      </c>
      <c r="S232" s="238">
        <v>0</v>
      </c>
      <c r="T232" s="239">
        <f>S232*H232</f>
        <v>0</v>
      </c>
      <c r="U232" s="38"/>
      <c r="V232" s="38"/>
      <c r="W232" s="38"/>
      <c r="X232" s="38"/>
      <c r="Y232" s="38"/>
      <c r="Z232" s="38"/>
      <c r="AA232" s="38"/>
      <c r="AB232" s="38"/>
      <c r="AC232" s="38"/>
      <c r="AD232" s="38"/>
      <c r="AE232" s="38"/>
      <c r="AR232" s="240" t="s">
        <v>405</v>
      </c>
      <c r="AT232" s="240" t="s">
        <v>199</v>
      </c>
      <c r="AU232" s="240" t="s">
        <v>89</v>
      </c>
      <c r="AY232" s="17" t="s">
        <v>196</v>
      </c>
      <c r="BE232" s="241">
        <f>IF(N232="základní",J232,0)</f>
        <v>0</v>
      </c>
      <c r="BF232" s="241">
        <f>IF(N232="snížená",J232,0)</f>
        <v>0</v>
      </c>
      <c r="BG232" s="241">
        <f>IF(N232="zákl. přenesená",J232,0)</f>
        <v>0</v>
      </c>
      <c r="BH232" s="241">
        <f>IF(N232="sníž. přenesená",J232,0)</f>
        <v>0</v>
      </c>
      <c r="BI232" s="241">
        <f>IF(N232="nulová",J232,0)</f>
        <v>0</v>
      </c>
      <c r="BJ232" s="17" t="s">
        <v>87</v>
      </c>
      <c r="BK232" s="241">
        <f>ROUND(I232*H232,2)</f>
        <v>0</v>
      </c>
      <c r="BL232" s="17" t="s">
        <v>405</v>
      </c>
      <c r="BM232" s="240" t="s">
        <v>1635</v>
      </c>
    </row>
    <row r="233" s="2" customFormat="1">
      <c r="A233" s="38"/>
      <c r="B233" s="39"/>
      <c r="C233" s="40"/>
      <c r="D233" s="242" t="s">
        <v>205</v>
      </c>
      <c r="E233" s="40"/>
      <c r="F233" s="243" t="s">
        <v>1634</v>
      </c>
      <c r="G233" s="40"/>
      <c r="H233" s="40"/>
      <c r="I233" s="244"/>
      <c r="J233" s="40"/>
      <c r="K233" s="40"/>
      <c r="L233" s="44"/>
      <c r="M233" s="245"/>
      <c r="N233" s="246"/>
      <c r="O233" s="91"/>
      <c r="P233" s="91"/>
      <c r="Q233" s="91"/>
      <c r="R233" s="91"/>
      <c r="S233" s="91"/>
      <c r="T233" s="92"/>
      <c r="U233" s="38"/>
      <c r="V233" s="38"/>
      <c r="W233" s="38"/>
      <c r="X233" s="38"/>
      <c r="Y233" s="38"/>
      <c r="Z233" s="38"/>
      <c r="AA233" s="38"/>
      <c r="AB233" s="38"/>
      <c r="AC233" s="38"/>
      <c r="AD233" s="38"/>
      <c r="AE233" s="38"/>
      <c r="AT233" s="17" t="s">
        <v>205</v>
      </c>
      <c r="AU233" s="17" t="s">
        <v>89</v>
      </c>
    </row>
    <row r="234" s="13" customFormat="1">
      <c r="A234" s="13"/>
      <c r="B234" s="252"/>
      <c r="C234" s="253"/>
      <c r="D234" s="242" t="s">
        <v>254</v>
      </c>
      <c r="E234" s="254" t="s">
        <v>1</v>
      </c>
      <c r="F234" s="255" t="s">
        <v>1636</v>
      </c>
      <c r="G234" s="253"/>
      <c r="H234" s="256">
        <v>115</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254</v>
      </c>
      <c r="AU234" s="262" t="s">
        <v>89</v>
      </c>
      <c r="AV234" s="13" t="s">
        <v>89</v>
      </c>
      <c r="AW234" s="13" t="s">
        <v>35</v>
      </c>
      <c r="AX234" s="13" t="s">
        <v>80</v>
      </c>
      <c r="AY234" s="262" t="s">
        <v>196</v>
      </c>
    </row>
    <row r="235" s="14" customFormat="1">
      <c r="A235" s="14"/>
      <c r="B235" s="263"/>
      <c r="C235" s="264"/>
      <c r="D235" s="242" t="s">
        <v>254</v>
      </c>
      <c r="E235" s="265" t="s">
        <v>1</v>
      </c>
      <c r="F235" s="266" t="s">
        <v>445</v>
      </c>
      <c r="G235" s="264"/>
      <c r="H235" s="267">
        <v>115</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254</v>
      </c>
      <c r="AU235" s="273" t="s">
        <v>89</v>
      </c>
      <c r="AV235" s="14" t="s">
        <v>100</v>
      </c>
      <c r="AW235" s="14" t="s">
        <v>35</v>
      </c>
      <c r="AX235" s="14" t="s">
        <v>87</v>
      </c>
      <c r="AY235" s="273" t="s">
        <v>196</v>
      </c>
    </row>
    <row r="236" s="2" customFormat="1" ht="16.5" customHeight="1">
      <c r="A236" s="38"/>
      <c r="B236" s="39"/>
      <c r="C236" s="228" t="s">
        <v>853</v>
      </c>
      <c r="D236" s="228" t="s">
        <v>199</v>
      </c>
      <c r="E236" s="229" t="s">
        <v>1637</v>
      </c>
      <c r="F236" s="230" t="s">
        <v>1638</v>
      </c>
      <c r="G236" s="231" t="s">
        <v>202</v>
      </c>
      <c r="H236" s="232">
        <v>115</v>
      </c>
      <c r="I236" s="233"/>
      <c r="J236" s="234">
        <f>ROUND(I236*H236,2)</f>
        <v>0</v>
      </c>
      <c r="K236" s="235"/>
      <c r="L236" s="44"/>
      <c r="M236" s="236" t="s">
        <v>1</v>
      </c>
      <c r="N236" s="237" t="s">
        <v>45</v>
      </c>
      <c r="O236" s="91"/>
      <c r="P236" s="238">
        <f>O236*H236</f>
        <v>0</v>
      </c>
      <c r="Q236" s="238">
        <v>0</v>
      </c>
      <c r="R236" s="238">
        <f>Q236*H236</f>
        <v>0</v>
      </c>
      <c r="S236" s="238">
        <v>0</v>
      </c>
      <c r="T236" s="239">
        <f>S236*H236</f>
        <v>0</v>
      </c>
      <c r="U236" s="38"/>
      <c r="V236" s="38"/>
      <c r="W236" s="38"/>
      <c r="X236" s="38"/>
      <c r="Y236" s="38"/>
      <c r="Z236" s="38"/>
      <c r="AA236" s="38"/>
      <c r="AB236" s="38"/>
      <c r="AC236" s="38"/>
      <c r="AD236" s="38"/>
      <c r="AE236" s="38"/>
      <c r="AR236" s="240" t="s">
        <v>405</v>
      </c>
      <c r="AT236" s="240" t="s">
        <v>199</v>
      </c>
      <c r="AU236" s="240" t="s">
        <v>89</v>
      </c>
      <c r="AY236" s="17" t="s">
        <v>196</v>
      </c>
      <c r="BE236" s="241">
        <f>IF(N236="základní",J236,0)</f>
        <v>0</v>
      </c>
      <c r="BF236" s="241">
        <f>IF(N236="snížená",J236,0)</f>
        <v>0</v>
      </c>
      <c r="BG236" s="241">
        <f>IF(N236="zákl. přenesená",J236,0)</f>
        <v>0</v>
      </c>
      <c r="BH236" s="241">
        <f>IF(N236="sníž. přenesená",J236,0)</f>
        <v>0</v>
      </c>
      <c r="BI236" s="241">
        <f>IF(N236="nulová",J236,0)</f>
        <v>0</v>
      </c>
      <c r="BJ236" s="17" t="s">
        <v>87</v>
      </c>
      <c r="BK236" s="241">
        <f>ROUND(I236*H236,2)</f>
        <v>0</v>
      </c>
      <c r="BL236" s="17" t="s">
        <v>405</v>
      </c>
      <c r="BM236" s="240" t="s">
        <v>1639</v>
      </c>
    </row>
    <row r="237" s="2" customFormat="1">
      <c r="A237" s="38"/>
      <c r="B237" s="39"/>
      <c r="C237" s="40"/>
      <c r="D237" s="242" t="s">
        <v>205</v>
      </c>
      <c r="E237" s="40"/>
      <c r="F237" s="243" t="s">
        <v>1638</v>
      </c>
      <c r="G237" s="40"/>
      <c r="H237" s="40"/>
      <c r="I237" s="244"/>
      <c r="J237" s="40"/>
      <c r="K237" s="40"/>
      <c r="L237" s="44"/>
      <c r="M237" s="245"/>
      <c r="N237" s="246"/>
      <c r="O237" s="91"/>
      <c r="P237" s="91"/>
      <c r="Q237" s="91"/>
      <c r="R237" s="91"/>
      <c r="S237" s="91"/>
      <c r="T237" s="92"/>
      <c r="U237" s="38"/>
      <c r="V237" s="38"/>
      <c r="W237" s="38"/>
      <c r="X237" s="38"/>
      <c r="Y237" s="38"/>
      <c r="Z237" s="38"/>
      <c r="AA237" s="38"/>
      <c r="AB237" s="38"/>
      <c r="AC237" s="38"/>
      <c r="AD237" s="38"/>
      <c r="AE237" s="38"/>
      <c r="AT237" s="17" t="s">
        <v>205</v>
      </c>
      <c r="AU237" s="17" t="s">
        <v>89</v>
      </c>
    </row>
    <row r="238" s="12" customFormat="1" ht="22.8" customHeight="1">
      <c r="A238" s="12"/>
      <c r="B238" s="212"/>
      <c r="C238" s="213"/>
      <c r="D238" s="214" t="s">
        <v>79</v>
      </c>
      <c r="E238" s="226" t="s">
        <v>1640</v>
      </c>
      <c r="F238" s="226" t="s">
        <v>1641</v>
      </c>
      <c r="G238" s="213"/>
      <c r="H238" s="213"/>
      <c r="I238" s="216"/>
      <c r="J238" s="227">
        <f>BK238</f>
        <v>0</v>
      </c>
      <c r="K238" s="213"/>
      <c r="L238" s="218"/>
      <c r="M238" s="219"/>
      <c r="N238" s="220"/>
      <c r="O238" s="220"/>
      <c r="P238" s="221">
        <f>SUM(P239:P425)</f>
        <v>0</v>
      </c>
      <c r="Q238" s="220"/>
      <c r="R238" s="221">
        <f>SUM(R239:R425)</f>
        <v>3.2329500000000002</v>
      </c>
      <c r="S238" s="220"/>
      <c r="T238" s="222">
        <f>SUM(T239:T425)</f>
        <v>0</v>
      </c>
      <c r="U238" s="12"/>
      <c r="V238" s="12"/>
      <c r="W238" s="12"/>
      <c r="X238" s="12"/>
      <c r="Y238" s="12"/>
      <c r="Z238" s="12"/>
      <c r="AA238" s="12"/>
      <c r="AB238" s="12"/>
      <c r="AC238" s="12"/>
      <c r="AD238" s="12"/>
      <c r="AE238" s="12"/>
      <c r="AR238" s="223" t="s">
        <v>89</v>
      </c>
      <c r="AT238" s="224" t="s">
        <v>79</v>
      </c>
      <c r="AU238" s="224" t="s">
        <v>87</v>
      </c>
      <c r="AY238" s="223" t="s">
        <v>196</v>
      </c>
      <c r="BK238" s="225">
        <f>SUM(BK239:BK425)</f>
        <v>0</v>
      </c>
    </row>
    <row r="239" s="2" customFormat="1" ht="33" customHeight="1">
      <c r="A239" s="38"/>
      <c r="B239" s="39"/>
      <c r="C239" s="228" t="s">
        <v>857</v>
      </c>
      <c r="D239" s="228" t="s">
        <v>199</v>
      </c>
      <c r="E239" s="229" t="s">
        <v>1642</v>
      </c>
      <c r="F239" s="230" t="s">
        <v>1643</v>
      </c>
      <c r="G239" s="231" t="s">
        <v>354</v>
      </c>
      <c r="H239" s="232">
        <v>4</v>
      </c>
      <c r="I239" s="233"/>
      <c r="J239" s="234">
        <f>ROUND(I239*H239,2)</f>
        <v>0</v>
      </c>
      <c r="K239" s="235"/>
      <c r="L239" s="44"/>
      <c r="M239" s="236" t="s">
        <v>1</v>
      </c>
      <c r="N239" s="237" t="s">
        <v>45</v>
      </c>
      <c r="O239" s="91"/>
      <c r="P239" s="238">
        <f>O239*H239</f>
        <v>0</v>
      </c>
      <c r="Q239" s="238">
        <v>0.012200000000000001</v>
      </c>
      <c r="R239" s="238">
        <f>Q239*H239</f>
        <v>0.048800000000000003</v>
      </c>
      <c r="S239" s="238">
        <v>0</v>
      </c>
      <c r="T239" s="239">
        <f>S239*H239</f>
        <v>0</v>
      </c>
      <c r="U239" s="38"/>
      <c r="V239" s="38"/>
      <c r="W239" s="38"/>
      <c r="X239" s="38"/>
      <c r="Y239" s="38"/>
      <c r="Z239" s="38"/>
      <c r="AA239" s="38"/>
      <c r="AB239" s="38"/>
      <c r="AC239" s="38"/>
      <c r="AD239" s="38"/>
      <c r="AE239" s="38"/>
      <c r="AR239" s="240" t="s">
        <v>405</v>
      </c>
      <c r="AT239" s="240" t="s">
        <v>199</v>
      </c>
      <c r="AU239" s="240" t="s">
        <v>89</v>
      </c>
      <c r="AY239" s="17" t="s">
        <v>196</v>
      </c>
      <c r="BE239" s="241">
        <f>IF(N239="základní",J239,0)</f>
        <v>0</v>
      </c>
      <c r="BF239" s="241">
        <f>IF(N239="snížená",J239,0)</f>
        <v>0</v>
      </c>
      <c r="BG239" s="241">
        <f>IF(N239="zákl. přenesená",J239,0)</f>
        <v>0</v>
      </c>
      <c r="BH239" s="241">
        <f>IF(N239="sníž. přenesená",J239,0)</f>
        <v>0</v>
      </c>
      <c r="BI239" s="241">
        <f>IF(N239="nulová",J239,0)</f>
        <v>0</v>
      </c>
      <c r="BJ239" s="17" t="s">
        <v>87</v>
      </c>
      <c r="BK239" s="241">
        <f>ROUND(I239*H239,2)</f>
        <v>0</v>
      </c>
      <c r="BL239" s="17" t="s">
        <v>405</v>
      </c>
      <c r="BM239" s="240" t="s">
        <v>1644</v>
      </c>
    </row>
    <row r="240" s="2" customFormat="1">
      <c r="A240" s="38"/>
      <c r="B240" s="39"/>
      <c r="C240" s="40"/>
      <c r="D240" s="242" t="s">
        <v>205</v>
      </c>
      <c r="E240" s="40"/>
      <c r="F240" s="243" t="s">
        <v>1645</v>
      </c>
      <c r="G240" s="40"/>
      <c r="H240" s="40"/>
      <c r="I240" s="244"/>
      <c r="J240" s="40"/>
      <c r="K240" s="40"/>
      <c r="L240" s="44"/>
      <c r="M240" s="245"/>
      <c r="N240" s="246"/>
      <c r="O240" s="91"/>
      <c r="P240" s="91"/>
      <c r="Q240" s="91"/>
      <c r="R240" s="91"/>
      <c r="S240" s="91"/>
      <c r="T240" s="92"/>
      <c r="U240" s="38"/>
      <c r="V240" s="38"/>
      <c r="W240" s="38"/>
      <c r="X240" s="38"/>
      <c r="Y240" s="38"/>
      <c r="Z240" s="38"/>
      <c r="AA240" s="38"/>
      <c r="AB240" s="38"/>
      <c r="AC240" s="38"/>
      <c r="AD240" s="38"/>
      <c r="AE240" s="38"/>
      <c r="AT240" s="17" t="s">
        <v>205</v>
      </c>
      <c r="AU240" s="17" t="s">
        <v>89</v>
      </c>
    </row>
    <row r="241" s="13" customFormat="1">
      <c r="A241" s="13"/>
      <c r="B241" s="252"/>
      <c r="C241" s="253"/>
      <c r="D241" s="242" t="s">
        <v>254</v>
      </c>
      <c r="E241" s="254" t="s">
        <v>1</v>
      </c>
      <c r="F241" s="255" t="s">
        <v>87</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254</v>
      </c>
      <c r="AU241" s="262" t="s">
        <v>89</v>
      </c>
      <c r="AV241" s="13" t="s">
        <v>89</v>
      </c>
      <c r="AW241" s="13" t="s">
        <v>35</v>
      </c>
      <c r="AX241" s="13" t="s">
        <v>80</v>
      </c>
      <c r="AY241" s="262" t="s">
        <v>196</v>
      </c>
    </row>
    <row r="242" s="14" customFormat="1">
      <c r="A242" s="14"/>
      <c r="B242" s="263"/>
      <c r="C242" s="264"/>
      <c r="D242" s="242" t="s">
        <v>254</v>
      </c>
      <c r="E242" s="265" t="s">
        <v>1</v>
      </c>
      <c r="F242" s="266" t="s">
        <v>264</v>
      </c>
      <c r="G242" s="264"/>
      <c r="H242" s="267">
        <v>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254</v>
      </c>
      <c r="AU242" s="273" t="s">
        <v>89</v>
      </c>
      <c r="AV242" s="14" t="s">
        <v>100</v>
      </c>
      <c r="AW242" s="14" t="s">
        <v>35</v>
      </c>
      <c r="AX242" s="14" t="s">
        <v>80</v>
      </c>
      <c r="AY242" s="273" t="s">
        <v>196</v>
      </c>
    </row>
    <row r="243" s="13" customFormat="1">
      <c r="A243" s="13"/>
      <c r="B243" s="252"/>
      <c r="C243" s="253"/>
      <c r="D243" s="242" t="s">
        <v>254</v>
      </c>
      <c r="E243" s="254" t="s">
        <v>1</v>
      </c>
      <c r="F243" s="255" t="s">
        <v>87</v>
      </c>
      <c r="G243" s="253"/>
      <c r="H243" s="256">
        <v>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254</v>
      </c>
      <c r="AU243" s="262" t="s">
        <v>89</v>
      </c>
      <c r="AV243" s="13" t="s">
        <v>89</v>
      </c>
      <c r="AW243" s="13" t="s">
        <v>35</v>
      </c>
      <c r="AX243" s="13" t="s">
        <v>80</v>
      </c>
      <c r="AY243" s="262" t="s">
        <v>196</v>
      </c>
    </row>
    <row r="244" s="14" customFormat="1">
      <c r="A244" s="14"/>
      <c r="B244" s="263"/>
      <c r="C244" s="264"/>
      <c r="D244" s="242" t="s">
        <v>254</v>
      </c>
      <c r="E244" s="265" t="s">
        <v>1</v>
      </c>
      <c r="F244" s="266" t="s">
        <v>1646</v>
      </c>
      <c r="G244" s="264"/>
      <c r="H244" s="267">
        <v>1</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254</v>
      </c>
      <c r="AU244" s="273" t="s">
        <v>89</v>
      </c>
      <c r="AV244" s="14" t="s">
        <v>100</v>
      </c>
      <c r="AW244" s="14" t="s">
        <v>35</v>
      </c>
      <c r="AX244" s="14" t="s">
        <v>80</v>
      </c>
      <c r="AY244" s="273" t="s">
        <v>196</v>
      </c>
    </row>
    <row r="245" s="13" customFormat="1">
      <c r="A245" s="13"/>
      <c r="B245" s="252"/>
      <c r="C245" s="253"/>
      <c r="D245" s="242" t="s">
        <v>254</v>
      </c>
      <c r="E245" s="254" t="s">
        <v>1</v>
      </c>
      <c r="F245" s="255" t="s">
        <v>87</v>
      </c>
      <c r="G245" s="253"/>
      <c r="H245" s="256">
        <v>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254</v>
      </c>
      <c r="AU245" s="262" t="s">
        <v>89</v>
      </c>
      <c r="AV245" s="13" t="s">
        <v>89</v>
      </c>
      <c r="AW245" s="13" t="s">
        <v>35</v>
      </c>
      <c r="AX245" s="13" t="s">
        <v>80</v>
      </c>
      <c r="AY245" s="262" t="s">
        <v>196</v>
      </c>
    </row>
    <row r="246" s="14" customFormat="1">
      <c r="A246" s="14"/>
      <c r="B246" s="263"/>
      <c r="C246" s="264"/>
      <c r="D246" s="242" t="s">
        <v>254</v>
      </c>
      <c r="E246" s="265" t="s">
        <v>1</v>
      </c>
      <c r="F246" s="266" t="s">
        <v>1647</v>
      </c>
      <c r="G246" s="264"/>
      <c r="H246" s="267">
        <v>1</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254</v>
      </c>
      <c r="AU246" s="273" t="s">
        <v>89</v>
      </c>
      <c r="AV246" s="14" t="s">
        <v>100</v>
      </c>
      <c r="AW246" s="14" t="s">
        <v>35</v>
      </c>
      <c r="AX246" s="14" t="s">
        <v>80</v>
      </c>
      <c r="AY246" s="273" t="s">
        <v>196</v>
      </c>
    </row>
    <row r="247" s="13" customFormat="1">
      <c r="A247" s="13"/>
      <c r="B247" s="252"/>
      <c r="C247" s="253"/>
      <c r="D247" s="242" t="s">
        <v>254</v>
      </c>
      <c r="E247" s="254" t="s">
        <v>1</v>
      </c>
      <c r="F247" s="255" t="s">
        <v>87</v>
      </c>
      <c r="G247" s="253"/>
      <c r="H247" s="256">
        <v>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254</v>
      </c>
      <c r="AU247" s="262" t="s">
        <v>89</v>
      </c>
      <c r="AV247" s="13" t="s">
        <v>89</v>
      </c>
      <c r="AW247" s="13" t="s">
        <v>35</v>
      </c>
      <c r="AX247" s="13" t="s">
        <v>80</v>
      </c>
      <c r="AY247" s="262" t="s">
        <v>196</v>
      </c>
    </row>
    <row r="248" s="14" customFormat="1">
      <c r="A248" s="14"/>
      <c r="B248" s="263"/>
      <c r="C248" s="264"/>
      <c r="D248" s="242" t="s">
        <v>254</v>
      </c>
      <c r="E248" s="265" t="s">
        <v>1</v>
      </c>
      <c r="F248" s="266" t="s">
        <v>1648</v>
      </c>
      <c r="G248" s="264"/>
      <c r="H248" s="267">
        <v>1</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254</v>
      </c>
      <c r="AU248" s="273" t="s">
        <v>89</v>
      </c>
      <c r="AV248" s="14" t="s">
        <v>100</v>
      </c>
      <c r="AW248" s="14" t="s">
        <v>35</v>
      </c>
      <c r="AX248" s="14" t="s">
        <v>80</v>
      </c>
      <c r="AY248" s="273" t="s">
        <v>196</v>
      </c>
    </row>
    <row r="249" s="15" customFormat="1">
      <c r="A249" s="15"/>
      <c r="B249" s="274"/>
      <c r="C249" s="275"/>
      <c r="D249" s="242" t="s">
        <v>254</v>
      </c>
      <c r="E249" s="276" t="s">
        <v>1</v>
      </c>
      <c r="F249" s="277" t="s">
        <v>267</v>
      </c>
      <c r="G249" s="275"/>
      <c r="H249" s="278">
        <v>4</v>
      </c>
      <c r="I249" s="279"/>
      <c r="J249" s="275"/>
      <c r="K249" s="275"/>
      <c r="L249" s="280"/>
      <c r="M249" s="281"/>
      <c r="N249" s="282"/>
      <c r="O249" s="282"/>
      <c r="P249" s="282"/>
      <c r="Q249" s="282"/>
      <c r="R249" s="282"/>
      <c r="S249" s="282"/>
      <c r="T249" s="283"/>
      <c r="U249" s="15"/>
      <c r="V249" s="15"/>
      <c r="W249" s="15"/>
      <c r="X249" s="15"/>
      <c r="Y249" s="15"/>
      <c r="Z249" s="15"/>
      <c r="AA249" s="15"/>
      <c r="AB249" s="15"/>
      <c r="AC249" s="15"/>
      <c r="AD249" s="15"/>
      <c r="AE249" s="15"/>
      <c r="AT249" s="284" t="s">
        <v>254</v>
      </c>
      <c r="AU249" s="284" t="s">
        <v>89</v>
      </c>
      <c r="AV249" s="15" t="s">
        <v>113</v>
      </c>
      <c r="AW249" s="15" t="s">
        <v>35</v>
      </c>
      <c r="AX249" s="15" t="s">
        <v>87</v>
      </c>
      <c r="AY249" s="284" t="s">
        <v>196</v>
      </c>
    </row>
    <row r="250" s="2" customFormat="1" ht="33" customHeight="1">
      <c r="A250" s="38"/>
      <c r="B250" s="39"/>
      <c r="C250" s="228" t="s">
        <v>782</v>
      </c>
      <c r="D250" s="228" t="s">
        <v>199</v>
      </c>
      <c r="E250" s="229" t="s">
        <v>1649</v>
      </c>
      <c r="F250" s="230" t="s">
        <v>1650</v>
      </c>
      <c r="G250" s="231" t="s">
        <v>354</v>
      </c>
      <c r="H250" s="232">
        <v>5</v>
      </c>
      <c r="I250" s="233"/>
      <c r="J250" s="234">
        <f>ROUND(I250*H250,2)</f>
        <v>0</v>
      </c>
      <c r="K250" s="235"/>
      <c r="L250" s="44"/>
      <c r="M250" s="236" t="s">
        <v>1</v>
      </c>
      <c r="N250" s="237" t="s">
        <v>45</v>
      </c>
      <c r="O250" s="91"/>
      <c r="P250" s="238">
        <f>O250*H250</f>
        <v>0</v>
      </c>
      <c r="Q250" s="238">
        <v>0.01295</v>
      </c>
      <c r="R250" s="238">
        <f>Q250*H250</f>
        <v>0.064750000000000002</v>
      </c>
      <c r="S250" s="238">
        <v>0</v>
      </c>
      <c r="T250" s="239">
        <f>S250*H250</f>
        <v>0</v>
      </c>
      <c r="U250" s="38"/>
      <c r="V250" s="38"/>
      <c r="W250" s="38"/>
      <c r="X250" s="38"/>
      <c r="Y250" s="38"/>
      <c r="Z250" s="38"/>
      <c r="AA250" s="38"/>
      <c r="AB250" s="38"/>
      <c r="AC250" s="38"/>
      <c r="AD250" s="38"/>
      <c r="AE250" s="38"/>
      <c r="AR250" s="240" t="s">
        <v>405</v>
      </c>
      <c r="AT250" s="240" t="s">
        <v>199</v>
      </c>
      <c r="AU250" s="240" t="s">
        <v>89</v>
      </c>
      <c r="AY250" s="17" t="s">
        <v>196</v>
      </c>
      <c r="BE250" s="241">
        <f>IF(N250="základní",J250,0)</f>
        <v>0</v>
      </c>
      <c r="BF250" s="241">
        <f>IF(N250="snížená",J250,0)</f>
        <v>0</v>
      </c>
      <c r="BG250" s="241">
        <f>IF(N250="zákl. přenesená",J250,0)</f>
        <v>0</v>
      </c>
      <c r="BH250" s="241">
        <f>IF(N250="sníž. přenesená",J250,0)</f>
        <v>0</v>
      </c>
      <c r="BI250" s="241">
        <f>IF(N250="nulová",J250,0)</f>
        <v>0</v>
      </c>
      <c r="BJ250" s="17" t="s">
        <v>87</v>
      </c>
      <c r="BK250" s="241">
        <f>ROUND(I250*H250,2)</f>
        <v>0</v>
      </c>
      <c r="BL250" s="17" t="s">
        <v>405</v>
      </c>
      <c r="BM250" s="240" t="s">
        <v>1651</v>
      </c>
    </row>
    <row r="251" s="2" customFormat="1">
      <c r="A251" s="38"/>
      <c r="B251" s="39"/>
      <c r="C251" s="40"/>
      <c r="D251" s="242" t="s">
        <v>205</v>
      </c>
      <c r="E251" s="40"/>
      <c r="F251" s="243" t="s">
        <v>1652</v>
      </c>
      <c r="G251" s="40"/>
      <c r="H251" s="40"/>
      <c r="I251" s="244"/>
      <c r="J251" s="40"/>
      <c r="K251" s="40"/>
      <c r="L251" s="44"/>
      <c r="M251" s="245"/>
      <c r="N251" s="246"/>
      <c r="O251" s="91"/>
      <c r="P251" s="91"/>
      <c r="Q251" s="91"/>
      <c r="R251" s="91"/>
      <c r="S251" s="91"/>
      <c r="T251" s="92"/>
      <c r="U251" s="38"/>
      <c r="V251" s="38"/>
      <c r="W251" s="38"/>
      <c r="X251" s="38"/>
      <c r="Y251" s="38"/>
      <c r="Z251" s="38"/>
      <c r="AA251" s="38"/>
      <c r="AB251" s="38"/>
      <c r="AC251" s="38"/>
      <c r="AD251" s="38"/>
      <c r="AE251" s="38"/>
      <c r="AT251" s="17" t="s">
        <v>205</v>
      </c>
      <c r="AU251" s="17" t="s">
        <v>89</v>
      </c>
    </row>
    <row r="252" s="13" customFormat="1">
      <c r="A252" s="13"/>
      <c r="B252" s="252"/>
      <c r="C252" s="253"/>
      <c r="D252" s="242" t="s">
        <v>254</v>
      </c>
      <c r="E252" s="254" t="s">
        <v>1</v>
      </c>
      <c r="F252" s="255" t="s">
        <v>87</v>
      </c>
      <c r="G252" s="253"/>
      <c r="H252" s="256">
        <v>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1647</v>
      </c>
      <c r="G253" s="264"/>
      <c r="H253" s="267">
        <v>1</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3" customFormat="1">
      <c r="A254" s="13"/>
      <c r="B254" s="252"/>
      <c r="C254" s="253"/>
      <c r="D254" s="242" t="s">
        <v>254</v>
      </c>
      <c r="E254" s="254" t="s">
        <v>1</v>
      </c>
      <c r="F254" s="255" t="s">
        <v>89</v>
      </c>
      <c r="G254" s="253"/>
      <c r="H254" s="256">
        <v>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1653</v>
      </c>
      <c r="G255" s="264"/>
      <c r="H255" s="267">
        <v>2</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80</v>
      </c>
      <c r="AY255" s="273" t="s">
        <v>196</v>
      </c>
    </row>
    <row r="256" s="13" customFormat="1">
      <c r="A256" s="13"/>
      <c r="B256" s="252"/>
      <c r="C256" s="253"/>
      <c r="D256" s="242" t="s">
        <v>254</v>
      </c>
      <c r="E256" s="254" t="s">
        <v>1</v>
      </c>
      <c r="F256" s="255" t="s">
        <v>87</v>
      </c>
      <c r="G256" s="253"/>
      <c r="H256" s="256">
        <v>1</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254</v>
      </c>
      <c r="AU256" s="262" t="s">
        <v>89</v>
      </c>
      <c r="AV256" s="13" t="s">
        <v>89</v>
      </c>
      <c r="AW256" s="13" t="s">
        <v>35</v>
      </c>
      <c r="AX256" s="13" t="s">
        <v>80</v>
      </c>
      <c r="AY256" s="262" t="s">
        <v>196</v>
      </c>
    </row>
    <row r="257" s="14" customFormat="1">
      <c r="A257" s="14"/>
      <c r="B257" s="263"/>
      <c r="C257" s="264"/>
      <c r="D257" s="242" t="s">
        <v>254</v>
      </c>
      <c r="E257" s="265" t="s">
        <v>1</v>
      </c>
      <c r="F257" s="266" t="s">
        <v>1654</v>
      </c>
      <c r="G257" s="264"/>
      <c r="H257" s="267">
        <v>1</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254</v>
      </c>
      <c r="AU257" s="273" t="s">
        <v>89</v>
      </c>
      <c r="AV257" s="14" t="s">
        <v>100</v>
      </c>
      <c r="AW257" s="14" t="s">
        <v>35</v>
      </c>
      <c r="AX257" s="14" t="s">
        <v>80</v>
      </c>
      <c r="AY257" s="273" t="s">
        <v>196</v>
      </c>
    </row>
    <row r="258" s="13" customFormat="1">
      <c r="A258" s="13"/>
      <c r="B258" s="252"/>
      <c r="C258" s="253"/>
      <c r="D258" s="242" t="s">
        <v>254</v>
      </c>
      <c r="E258" s="254" t="s">
        <v>1</v>
      </c>
      <c r="F258" s="255" t="s">
        <v>87</v>
      </c>
      <c r="G258" s="253"/>
      <c r="H258" s="256">
        <v>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254</v>
      </c>
      <c r="AU258" s="262" t="s">
        <v>89</v>
      </c>
      <c r="AV258" s="13" t="s">
        <v>89</v>
      </c>
      <c r="AW258" s="13" t="s">
        <v>35</v>
      </c>
      <c r="AX258" s="13" t="s">
        <v>80</v>
      </c>
      <c r="AY258" s="262" t="s">
        <v>196</v>
      </c>
    </row>
    <row r="259" s="14" customFormat="1">
      <c r="A259" s="14"/>
      <c r="B259" s="263"/>
      <c r="C259" s="264"/>
      <c r="D259" s="242" t="s">
        <v>254</v>
      </c>
      <c r="E259" s="265" t="s">
        <v>1</v>
      </c>
      <c r="F259" s="266" t="s">
        <v>1655</v>
      </c>
      <c r="G259" s="264"/>
      <c r="H259" s="267">
        <v>1</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254</v>
      </c>
      <c r="AU259" s="273" t="s">
        <v>89</v>
      </c>
      <c r="AV259" s="14" t="s">
        <v>100</v>
      </c>
      <c r="AW259" s="14" t="s">
        <v>35</v>
      </c>
      <c r="AX259" s="14" t="s">
        <v>80</v>
      </c>
      <c r="AY259" s="273" t="s">
        <v>196</v>
      </c>
    </row>
    <row r="260" s="15" customFormat="1">
      <c r="A260" s="15"/>
      <c r="B260" s="274"/>
      <c r="C260" s="275"/>
      <c r="D260" s="242" t="s">
        <v>254</v>
      </c>
      <c r="E260" s="276" t="s">
        <v>1</v>
      </c>
      <c r="F260" s="277" t="s">
        <v>267</v>
      </c>
      <c r="G260" s="275"/>
      <c r="H260" s="278">
        <v>5</v>
      </c>
      <c r="I260" s="279"/>
      <c r="J260" s="275"/>
      <c r="K260" s="275"/>
      <c r="L260" s="280"/>
      <c r="M260" s="281"/>
      <c r="N260" s="282"/>
      <c r="O260" s="282"/>
      <c r="P260" s="282"/>
      <c r="Q260" s="282"/>
      <c r="R260" s="282"/>
      <c r="S260" s="282"/>
      <c r="T260" s="283"/>
      <c r="U260" s="15"/>
      <c r="V260" s="15"/>
      <c r="W260" s="15"/>
      <c r="X260" s="15"/>
      <c r="Y260" s="15"/>
      <c r="Z260" s="15"/>
      <c r="AA260" s="15"/>
      <c r="AB260" s="15"/>
      <c r="AC260" s="15"/>
      <c r="AD260" s="15"/>
      <c r="AE260" s="15"/>
      <c r="AT260" s="284" t="s">
        <v>254</v>
      </c>
      <c r="AU260" s="284" t="s">
        <v>89</v>
      </c>
      <c r="AV260" s="15" t="s">
        <v>113</v>
      </c>
      <c r="AW260" s="15" t="s">
        <v>35</v>
      </c>
      <c r="AX260" s="15" t="s">
        <v>87</v>
      </c>
      <c r="AY260" s="284" t="s">
        <v>196</v>
      </c>
    </row>
    <row r="261" s="2" customFormat="1" ht="33" customHeight="1">
      <c r="A261" s="38"/>
      <c r="B261" s="39"/>
      <c r="C261" s="228" t="s">
        <v>865</v>
      </c>
      <c r="D261" s="228" t="s">
        <v>199</v>
      </c>
      <c r="E261" s="229" t="s">
        <v>1656</v>
      </c>
      <c r="F261" s="230" t="s">
        <v>1657</v>
      </c>
      <c r="G261" s="231" t="s">
        <v>354</v>
      </c>
      <c r="H261" s="232">
        <v>1</v>
      </c>
      <c r="I261" s="233"/>
      <c r="J261" s="234">
        <f>ROUND(I261*H261,2)</f>
        <v>0</v>
      </c>
      <c r="K261" s="235"/>
      <c r="L261" s="44"/>
      <c r="M261" s="236" t="s">
        <v>1</v>
      </c>
      <c r="N261" s="237" t="s">
        <v>45</v>
      </c>
      <c r="O261" s="91"/>
      <c r="P261" s="238">
        <f>O261*H261</f>
        <v>0</v>
      </c>
      <c r="Q261" s="238">
        <v>0.015100000000000001</v>
      </c>
      <c r="R261" s="238">
        <f>Q261*H261</f>
        <v>0.015100000000000001</v>
      </c>
      <c r="S261" s="238">
        <v>0</v>
      </c>
      <c r="T261" s="239">
        <f>S261*H261</f>
        <v>0</v>
      </c>
      <c r="U261" s="38"/>
      <c r="V261" s="38"/>
      <c r="W261" s="38"/>
      <c r="X261" s="38"/>
      <c r="Y261" s="38"/>
      <c r="Z261" s="38"/>
      <c r="AA261" s="38"/>
      <c r="AB261" s="38"/>
      <c r="AC261" s="38"/>
      <c r="AD261" s="38"/>
      <c r="AE261" s="38"/>
      <c r="AR261" s="240" t="s">
        <v>405</v>
      </c>
      <c r="AT261" s="240" t="s">
        <v>199</v>
      </c>
      <c r="AU261" s="240" t="s">
        <v>89</v>
      </c>
      <c r="AY261" s="17" t="s">
        <v>196</v>
      </c>
      <c r="BE261" s="241">
        <f>IF(N261="základní",J261,0)</f>
        <v>0</v>
      </c>
      <c r="BF261" s="241">
        <f>IF(N261="snížená",J261,0)</f>
        <v>0</v>
      </c>
      <c r="BG261" s="241">
        <f>IF(N261="zákl. přenesená",J261,0)</f>
        <v>0</v>
      </c>
      <c r="BH261" s="241">
        <f>IF(N261="sníž. přenesená",J261,0)</f>
        <v>0</v>
      </c>
      <c r="BI261" s="241">
        <f>IF(N261="nulová",J261,0)</f>
        <v>0</v>
      </c>
      <c r="BJ261" s="17" t="s">
        <v>87</v>
      </c>
      <c r="BK261" s="241">
        <f>ROUND(I261*H261,2)</f>
        <v>0</v>
      </c>
      <c r="BL261" s="17" t="s">
        <v>405</v>
      </c>
      <c r="BM261" s="240" t="s">
        <v>1658</v>
      </c>
    </row>
    <row r="262" s="2" customFormat="1">
      <c r="A262" s="38"/>
      <c r="B262" s="39"/>
      <c r="C262" s="40"/>
      <c r="D262" s="242" t="s">
        <v>205</v>
      </c>
      <c r="E262" s="40"/>
      <c r="F262" s="243" t="s">
        <v>1659</v>
      </c>
      <c r="G262" s="40"/>
      <c r="H262" s="40"/>
      <c r="I262" s="244"/>
      <c r="J262" s="40"/>
      <c r="K262" s="40"/>
      <c r="L262" s="44"/>
      <c r="M262" s="245"/>
      <c r="N262" s="246"/>
      <c r="O262" s="91"/>
      <c r="P262" s="91"/>
      <c r="Q262" s="91"/>
      <c r="R262" s="91"/>
      <c r="S262" s="91"/>
      <c r="T262" s="92"/>
      <c r="U262" s="38"/>
      <c r="V262" s="38"/>
      <c r="W262" s="38"/>
      <c r="X262" s="38"/>
      <c r="Y262" s="38"/>
      <c r="Z262" s="38"/>
      <c r="AA262" s="38"/>
      <c r="AB262" s="38"/>
      <c r="AC262" s="38"/>
      <c r="AD262" s="38"/>
      <c r="AE262" s="38"/>
      <c r="AT262" s="17" t="s">
        <v>205</v>
      </c>
      <c r="AU262" s="17" t="s">
        <v>89</v>
      </c>
    </row>
    <row r="263" s="13" customFormat="1">
      <c r="A263" s="13"/>
      <c r="B263" s="252"/>
      <c r="C263" s="253"/>
      <c r="D263" s="242" t="s">
        <v>254</v>
      </c>
      <c r="E263" s="254" t="s">
        <v>1</v>
      </c>
      <c r="F263" s="255" t="s">
        <v>87</v>
      </c>
      <c r="G263" s="253"/>
      <c r="H263" s="256">
        <v>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254</v>
      </c>
      <c r="AU263" s="262" t="s">
        <v>89</v>
      </c>
      <c r="AV263" s="13" t="s">
        <v>89</v>
      </c>
      <c r="AW263" s="13" t="s">
        <v>35</v>
      </c>
      <c r="AX263" s="13" t="s">
        <v>80</v>
      </c>
      <c r="AY263" s="262" t="s">
        <v>196</v>
      </c>
    </row>
    <row r="264" s="14" customFormat="1">
      <c r="A264" s="14"/>
      <c r="B264" s="263"/>
      <c r="C264" s="264"/>
      <c r="D264" s="242" t="s">
        <v>254</v>
      </c>
      <c r="E264" s="265" t="s">
        <v>1</v>
      </c>
      <c r="F264" s="266" t="s">
        <v>1660</v>
      </c>
      <c r="G264" s="264"/>
      <c r="H264" s="267">
        <v>1</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254</v>
      </c>
      <c r="AU264" s="273" t="s">
        <v>89</v>
      </c>
      <c r="AV264" s="14" t="s">
        <v>100</v>
      </c>
      <c r="AW264" s="14" t="s">
        <v>35</v>
      </c>
      <c r="AX264" s="14" t="s">
        <v>87</v>
      </c>
      <c r="AY264" s="273" t="s">
        <v>196</v>
      </c>
    </row>
    <row r="265" s="2" customFormat="1" ht="33" customHeight="1">
      <c r="A265" s="38"/>
      <c r="B265" s="39"/>
      <c r="C265" s="228" t="s">
        <v>871</v>
      </c>
      <c r="D265" s="228" t="s">
        <v>199</v>
      </c>
      <c r="E265" s="229" t="s">
        <v>1661</v>
      </c>
      <c r="F265" s="230" t="s">
        <v>1662</v>
      </c>
      <c r="G265" s="231" t="s">
        <v>354</v>
      </c>
      <c r="H265" s="232">
        <v>29</v>
      </c>
      <c r="I265" s="233"/>
      <c r="J265" s="234">
        <f>ROUND(I265*H265,2)</f>
        <v>0</v>
      </c>
      <c r="K265" s="235"/>
      <c r="L265" s="44"/>
      <c r="M265" s="236" t="s">
        <v>1</v>
      </c>
      <c r="N265" s="237" t="s">
        <v>45</v>
      </c>
      <c r="O265" s="91"/>
      <c r="P265" s="238">
        <f>O265*H265</f>
        <v>0</v>
      </c>
      <c r="Q265" s="238">
        <v>0.028000000000000001</v>
      </c>
      <c r="R265" s="238">
        <f>Q265*H265</f>
        <v>0.81200000000000006</v>
      </c>
      <c r="S265" s="238">
        <v>0</v>
      </c>
      <c r="T265" s="239">
        <f>S265*H265</f>
        <v>0</v>
      </c>
      <c r="U265" s="38"/>
      <c r="V265" s="38"/>
      <c r="W265" s="38"/>
      <c r="X265" s="38"/>
      <c r="Y265" s="38"/>
      <c r="Z265" s="38"/>
      <c r="AA265" s="38"/>
      <c r="AB265" s="38"/>
      <c r="AC265" s="38"/>
      <c r="AD265" s="38"/>
      <c r="AE265" s="38"/>
      <c r="AR265" s="240" t="s">
        <v>405</v>
      </c>
      <c r="AT265" s="240" t="s">
        <v>199</v>
      </c>
      <c r="AU265" s="240" t="s">
        <v>89</v>
      </c>
      <c r="AY265" s="17" t="s">
        <v>196</v>
      </c>
      <c r="BE265" s="241">
        <f>IF(N265="základní",J265,0)</f>
        <v>0</v>
      </c>
      <c r="BF265" s="241">
        <f>IF(N265="snížená",J265,0)</f>
        <v>0</v>
      </c>
      <c r="BG265" s="241">
        <f>IF(N265="zákl. přenesená",J265,0)</f>
        <v>0</v>
      </c>
      <c r="BH265" s="241">
        <f>IF(N265="sníž. přenesená",J265,0)</f>
        <v>0</v>
      </c>
      <c r="BI265" s="241">
        <f>IF(N265="nulová",J265,0)</f>
        <v>0</v>
      </c>
      <c r="BJ265" s="17" t="s">
        <v>87</v>
      </c>
      <c r="BK265" s="241">
        <f>ROUND(I265*H265,2)</f>
        <v>0</v>
      </c>
      <c r="BL265" s="17" t="s">
        <v>405</v>
      </c>
      <c r="BM265" s="240" t="s">
        <v>1663</v>
      </c>
    </row>
    <row r="266" s="2" customFormat="1">
      <c r="A266" s="38"/>
      <c r="B266" s="39"/>
      <c r="C266" s="40"/>
      <c r="D266" s="242" t="s">
        <v>205</v>
      </c>
      <c r="E266" s="40"/>
      <c r="F266" s="243" t="s">
        <v>1664</v>
      </c>
      <c r="G266" s="40"/>
      <c r="H266" s="40"/>
      <c r="I266" s="244"/>
      <c r="J266" s="40"/>
      <c r="K266" s="40"/>
      <c r="L266" s="44"/>
      <c r="M266" s="245"/>
      <c r="N266" s="246"/>
      <c r="O266" s="91"/>
      <c r="P266" s="91"/>
      <c r="Q266" s="91"/>
      <c r="R266" s="91"/>
      <c r="S266" s="91"/>
      <c r="T266" s="92"/>
      <c r="U266" s="38"/>
      <c r="V266" s="38"/>
      <c r="W266" s="38"/>
      <c r="X266" s="38"/>
      <c r="Y266" s="38"/>
      <c r="Z266" s="38"/>
      <c r="AA266" s="38"/>
      <c r="AB266" s="38"/>
      <c r="AC266" s="38"/>
      <c r="AD266" s="38"/>
      <c r="AE266" s="38"/>
      <c r="AT266" s="17" t="s">
        <v>205</v>
      </c>
      <c r="AU266" s="17" t="s">
        <v>89</v>
      </c>
    </row>
    <row r="267" s="13" customFormat="1">
      <c r="A267" s="13"/>
      <c r="B267" s="252"/>
      <c r="C267" s="253"/>
      <c r="D267" s="242" t="s">
        <v>254</v>
      </c>
      <c r="E267" s="254" t="s">
        <v>1</v>
      </c>
      <c r="F267" s="255" t="s">
        <v>223</v>
      </c>
      <c r="G267" s="253"/>
      <c r="H267" s="256">
        <v>6</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254</v>
      </c>
      <c r="AU267" s="262" t="s">
        <v>89</v>
      </c>
      <c r="AV267" s="13" t="s">
        <v>89</v>
      </c>
      <c r="AW267" s="13" t="s">
        <v>35</v>
      </c>
      <c r="AX267" s="13" t="s">
        <v>80</v>
      </c>
      <c r="AY267" s="262" t="s">
        <v>196</v>
      </c>
    </row>
    <row r="268" s="14" customFormat="1">
      <c r="A268" s="14"/>
      <c r="B268" s="263"/>
      <c r="C268" s="264"/>
      <c r="D268" s="242" t="s">
        <v>254</v>
      </c>
      <c r="E268" s="265" t="s">
        <v>1</v>
      </c>
      <c r="F268" s="266" t="s">
        <v>1653</v>
      </c>
      <c r="G268" s="264"/>
      <c r="H268" s="267">
        <v>6</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254</v>
      </c>
      <c r="AU268" s="273" t="s">
        <v>89</v>
      </c>
      <c r="AV268" s="14" t="s">
        <v>100</v>
      </c>
      <c r="AW268" s="14" t="s">
        <v>35</v>
      </c>
      <c r="AX268" s="14" t="s">
        <v>80</v>
      </c>
      <c r="AY268" s="273" t="s">
        <v>196</v>
      </c>
    </row>
    <row r="269" s="13" customFormat="1">
      <c r="A269" s="13"/>
      <c r="B269" s="252"/>
      <c r="C269" s="253"/>
      <c r="D269" s="242" t="s">
        <v>254</v>
      </c>
      <c r="E269" s="254" t="s">
        <v>1</v>
      </c>
      <c r="F269" s="255" t="s">
        <v>223</v>
      </c>
      <c r="G269" s="253"/>
      <c r="H269" s="256">
        <v>6</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254</v>
      </c>
      <c r="AU269" s="262" t="s">
        <v>89</v>
      </c>
      <c r="AV269" s="13" t="s">
        <v>89</v>
      </c>
      <c r="AW269" s="13" t="s">
        <v>35</v>
      </c>
      <c r="AX269" s="13" t="s">
        <v>80</v>
      </c>
      <c r="AY269" s="262" t="s">
        <v>196</v>
      </c>
    </row>
    <row r="270" s="14" customFormat="1">
      <c r="A270" s="14"/>
      <c r="B270" s="263"/>
      <c r="C270" s="264"/>
      <c r="D270" s="242" t="s">
        <v>254</v>
      </c>
      <c r="E270" s="265" t="s">
        <v>1</v>
      </c>
      <c r="F270" s="266" t="s">
        <v>264</v>
      </c>
      <c r="G270" s="264"/>
      <c r="H270" s="267">
        <v>6</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254</v>
      </c>
      <c r="AU270" s="273" t="s">
        <v>89</v>
      </c>
      <c r="AV270" s="14" t="s">
        <v>100</v>
      </c>
      <c r="AW270" s="14" t="s">
        <v>35</v>
      </c>
      <c r="AX270" s="14" t="s">
        <v>80</v>
      </c>
      <c r="AY270" s="273" t="s">
        <v>196</v>
      </c>
    </row>
    <row r="271" s="13" customFormat="1">
      <c r="A271" s="13"/>
      <c r="B271" s="252"/>
      <c r="C271" s="253"/>
      <c r="D271" s="242" t="s">
        <v>254</v>
      </c>
      <c r="E271" s="254" t="s">
        <v>1</v>
      </c>
      <c r="F271" s="255" t="s">
        <v>113</v>
      </c>
      <c r="G271" s="253"/>
      <c r="H271" s="256">
        <v>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254</v>
      </c>
      <c r="AU271" s="262" t="s">
        <v>89</v>
      </c>
      <c r="AV271" s="13" t="s">
        <v>89</v>
      </c>
      <c r="AW271" s="13" t="s">
        <v>35</v>
      </c>
      <c r="AX271" s="13" t="s">
        <v>80</v>
      </c>
      <c r="AY271" s="262" t="s">
        <v>196</v>
      </c>
    </row>
    <row r="272" s="14" customFormat="1">
      <c r="A272" s="14"/>
      <c r="B272" s="263"/>
      <c r="C272" s="264"/>
      <c r="D272" s="242" t="s">
        <v>254</v>
      </c>
      <c r="E272" s="265" t="s">
        <v>1</v>
      </c>
      <c r="F272" s="266" t="s">
        <v>1665</v>
      </c>
      <c r="G272" s="264"/>
      <c r="H272" s="267">
        <v>4</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254</v>
      </c>
      <c r="AU272" s="273" t="s">
        <v>89</v>
      </c>
      <c r="AV272" s="14" t="s">
        <v>100</v>
      </c>
      <c r="AW272" s="14" t="s">
        <v>35</v>
      </c>
      <c r="AX272" s="14" t="s">
        <v>80</v>
      </c>
      <c r="AY272" s="273" t="s">
        <v>196</v>
      </c>
    </row>
    <row r="273" s="13" customFormat="1">
      <c r="A273" s="13"/>
      <c r="B273" s="252"/>
      <c r="C273" s="253"/>
      <c r="D273" s="242" t="s">
        <v>254</v>
      </c>
      <c r="E273" s="254" t="s">
        <v>1</v>
      </c>
      <c r="F273" s="255" t="s">
        <v>113</v>
      </c>
      <c r="G273" s="253"/>
      <c r="H273" s="256">
        <v>4</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254</v>
      </c>
      <c r="AU273" s="262" t="s">
        <v>89</v>
      </c>
      <c r="AV273" s="13" t="s">
        <v>89</v>
      </c>
      <c r="AW273" s="13" t="s">
        <v>35</v>
      </c>
      <c r="AX273" s="13" t="s">
        <v>80</v>
      </c>
      <c r="AY273" s="262" t="s">
        <v>196</v>
      </c>
    </row>
    <row r="274" s="14" customFormat="1">
      <c r="A274" s="14"/>
      <c r="B274" s="263"/>
      <c r="C274" s="264"/>
      <c r="D274" s="242" t="s">
        <v>254</v>
      </c>
      <c r="E274" s="265" t="s">
        <v>1</v>
      </c>
      <c r="F274" s="266" t="s">
        <v>262</v>
      </c>
      <c r="G274" s="264"/>
      <c r="H274" s="267">
        <v>4</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254</v>
      </c>
      <c r="AU274" s="273" t="s">
        <v>89</v>
      </c>
      <c r="AV274" s="14" t="s">
        <v>100</v>
      </c>
      <c r="AW274" s="14" t="s">
        <v>35</v>
      </c>
      <c r="AX274" s="14" t="s">
        <v>80</v>
      </c>
      <c r="AY274" s="273" t="s">
        <v>196</v>
      </c>
    </row>
    <row r="275" s="13" customFormat="1">
      <c r="A275" s="13"/>
      <c r="B275" s="252"/>
      <c r="C275" s="253"/>
      <c r="D275" s="242" t="s">
        <v>254</v>
      </c>
      <c r="E275" s="254" t="s">
        <v>1</v>
      </c>
      <c r="F275" s="255" t="s">
        <v>113</v>
      </c>
      <c r="G275" s="253"/>
      <c r="H275" s="256">
        <v>4</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254</v>
      </c>
      <c r="AU275" s="262" t="s">
        <v>89</v>
      </c>
      <c r="AV275" s="13" t="s">
        <v>89</v>
      </c>
      <c r="AW275" s="13" t="s">
        <v>35</v>
      </c>
      <c r="AX275" s="13" t="s">
        <v>80</v>
      </c>
      <c r="AY275" s="262" t="s">
        <v>196</v>
      </c>
    </row>
    <row r="276" s="14" customFormat="1">
      <c r="A276" s="14"/>
      <c r="B276" s="263"/>
      <c r="C276" s="264"/>
      <c r="D276" s="242" t="s">
        <v>254</v>
      </c>
      <c r="E276" s="265" t="s">
        <v>1</v>
      </c>
      <c r="F276" s="266" t="s">
        <v>1666</v>
      </c>
      <c r="G276" s="264"/>
      <c r="H276" s="267">
        <v>4</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254</v>
      </c>
      <c r="AU276" s="273" t="s">
        <v>89</v>
      </c>
      <c r="AV276" s="14" t="s">
        <v>100</v>
      </c>
      <c r="AW276" s="14" t="s">
        <v>35</v>
      </c>
      <c r="AX276" s="14" t="s">
        <v>80</v>
      </c>
      <c r="AY276" s="273" t="s">
        <v>196</v>
      </c>
    </row>
    <row r="277" s="13" customFormat="1">
      <c r="A277" s="13"/>
      <c r="B277" s="252"/>
      <c r="C277" s="253"/>
      <c r="D277" s="242" t="s">
        <v>254</v>
      </c>
      <c r="E277" s="254" t="s">
        <v>1</v>
      </c>
      <c r="F277" s="255" t="s">
        <v>208</v>
      </c>
      <c r="G277" s="253"/>
      <c r="H277" s="256">
        <v>5</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254</v>
      </c>
      <c r="AU277" s="262" t="s">
        <v>89</v>
      </c>
      <c r="AV277" s="13" t="s">
        <v>89</v>
      </c>
      <c r="AW277" s="13" t="s">
        <v>35</v>
      </c>
      <c r="AX277" s="13" t="s">
        <v>80</v>
      </c>
      <c r="AY277" s="262" t="s">
        <v>196</v>
      </c>
    </row>
    <row r="278" s="14" customFormat="1">
      <c r="A278" s="14"/>
      <c r="B278" s="263"/>
      <c r="C278" s="264"/>
      <c r="D278" s="242" t="s">
        <v>254</v>
      </c>
      <c r="E278" s="265" t="s">
        <v>1</v>
      </c>
      <c r="F278" s="266" t="s">
        <v>319</v>
      </c>
      <c r="G278" s="264"/>
      <c r="H278" s="267">
        <v>5</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254</v>
      </c>
      <c r="AU278" s="273" t="s">
        <v>89</v>
      </c>
      <c r="AV278" s="14" t="s">
        <v>100</v>
      </c>
      <c r="AW278" s="14" t="s">
        <v>35</v>
      </c>
      <c r="AX278" s="14" t="s">
        <v>80</v>
      </c>
      <c r="AY278" s="273" t="s">
        <v>196</v>
      </c>
    </row>
    <row r="279" s="15" customFormat="1">
      <c r="A279" s="15"/>
      <c r="B279" s="274"/>
      <c r="C279" s="275"/>
      <c r="D279" s="242" t="s">
        <v>254</v>
      </c>
      <c r="E279" s="276" t="s">
        <v>1</v>
      </c>
      <c r="F279" s="277" t="s">
        <v>267</v>
      </c>
      <c r="G279" s="275"/>
      <c r="H279" s="278">
        <v>29</v>
      </c>
      <c r="I279" s="279"/>
      <c r="J279" s="275"/>
      <c r="K279" s="275"/>
      <c r="L279" s="280"/>
      <c r="M279" s="281"/>
      <c r="N279" s="282"/>
      <c r="O279" s="282"/>
      <c r="P279" s="282"/>
      <c r="Q279" s="282"/>
      <c r="R279" s="282"/>
      <c r="S279" s="282"/>
      <c r="T279" s="283"/>
      <c r="U279" s="15"/>
      <c r="V279" s="15"/>
      <c r="W279" s="15"/>
      <c r="X279" s="15"/>
      <c r="Y279" s="15"/>
      <c r="Z279" s="15"/>
      <c r="AA279" s="15"/>
      <c r="AB279" s="15"/>
      <c r="AC279" s="15"/>
      <c r="AD279" s="15"/>
      <c r="AE279" s="15"/>
      <c r="AT279" s="284" t="s">
        <v>254</v>
      </c>
      <c r="AU279" s="284" t="s">
        <v>89</v>
      </c>
      <c r="AV279" s="15" t="s">
        <v>113</v>
      </c>
      <c r="AW279" s="15" t="s">
        <v>35</v>
      </c>
      <c r="AX279" s="15" t="s">
        <v>87</v>
      </c>
      <c r="AY279" s="284" t="s">
        <v>196</v>
      </c>
    </row>
    <row r="280" s="2" customFormat="1" ht="33" customHeight="1">
      <c r="A280" s="38"/>
      <c r="B280" s="39"/>
      <c r="C280" s="228" t="s">
        <v>876</v>
      </c>
      <c r="D280" s="228" t="s">
        <v>199</v>
      </c>
      <c r="E280" s="229" t="s">
        <v>1667</v>
      </c>
      <c r="F280" s="230" t="s">
        <v>1668</v>
      </c>
      <c r="G280" s="231" t="s">
        <v>354</v>
      </c>
      <c r="H280" s="232">
        <v>8</v>
      </c>
      <c r="I280" s="233"/>
      <c r="J280" s="234">
        <f>ROUND(I280*H280,2)</f>
        <v>0</v>
      </c>
      <c r="K280" s="235"/>
      <c r="L280" s="44"/>
      <c r="M280" s="236" t="s">
        <v>1</v>
      </c>
      <c r="N280" s="237" t="s">
        <v>45</v>
      </c>
      <c r="O280" s="91"/>
      <c r="P280" s="238">
        <f>O280*H280</f>
        <v>0</v>
      </c>
      <c r="Q280" s="238">
        <v>0.032300000000000002</v>
      </c>
      <c r="R280" s="238">
        <f>Q280*H280</f>
        <v>0.25840000000000002</v>
      </c>
      <c r="S280" s="238">
        <v>0</v>
      </c>
      <c r="T280" s="239">
        <f>S280*H280</f>
        <v>0</v>
      </c>
      <c r="U280" s="38"/>
      <c r="V280" s="38"/>
      <c r="W280" s="38"/>
      <c r="X280" s="38"/>
      <c r="Y280" s="38"/>
      <c r="Z280" s="38"/>
      <c r="AA280" s="38"/>
      <c r="AB280" s="38"/>
      <c r="AC280" s="38"/>
      <c r="AD280" s="38"/>
      <c r="AE280" s="38"/>
      <c r="AR280" s="240" t="s">
        <v>405</v>
      </c>
      <c r="AT280" s="240" t="s">
        <v>199</v>
      </c>
      <c r="AU280" s="240" t="s">
        <v>89</v>
      </c>
      <c r="AY280" s="17" t="s">
        <v>196</v>
      </c>
      <c r="BE280" s="241">
        <f>IF(N280="základní",J280,0)</f>
        <v>0</v>
      </c>
      <c r="BF280" s="241">
        <f>IF(N280="snížená",J280,0)</f>
        <v>0</v>
      </c>
      <c r="BG280" s="241">
        <f>IF(N280="zákl. přenesená",J280,0)</f>
        <v>0</v>
      </c>
      <c r="BH280" s="241">
        <f>IF(N280="sníž. přenesená",J280,0)</f>
        <v>0</v>
      </c>
      <c r="BI280" s="241">
        <f>IF(N280="nulová",J280,0)</f>
        <v>0</v>
      </c>
      <c r="BJ280" s="17" t="s">
        <v>87</v>
      </c>
      <c r="BK280" s="241">
        <f>ROUND(I280*H280,2)</f>
        <v>0</v>
      </c>
      <c r="BL280" s="17" t="s">
        <v>405</v>
      </c>
      <c r="BM280" s="240" t="s">
        <v>1669</v>
      </c>
    </row>
    <row r="281" s="2" customFormat="1">
      <c r="A281" s="38"/>
      <c r="B281" s="39"/>
      <c r="C281" s="40"/>
      <c r="D281" s="242" t="s">
        <v>205</v>
      </c>
      <c r="E281" s="40"/>
      <c r="F281" s="243" t="s">
        <v>1670</v>
      </c>
      <c r="G281" s="40"/>
      <c r="H281" s="40"/>
      <c r="I281" s="244"/>
      <c r="J281" s="40"/>
      <c r="K281" s="40"/>
      <c r="L281" s="44"/>
      <c r="M281" s="245"/>
      <c r="N281" s="246"/>
      <c r="O281" s="91"/>
      <c r="P281" s="91"/>
      <c r="Q281" s="91"/>
      <c r="R281" s="91"/>
      <c r="S281" s="91"/>
      <c r="T281" s="92"/>
      <c r="U281" s="38"/>
      <c r="V281" s="38"/>
      <c r="W281" s="38"/>
      <c r="X281" s="38"/>
      <c r="Y281" s="38"/>
      <c r="Z281" s="38"/>
      <c r="AA281" s="38"/>
      <c r="AB281" s="38"/>
      <c r="AC281" s="38"/>
      <c r="AD281" s="38"/>
      <c r="AE281" s="38"/>
      <c r="AT281" s="17" t="s">
        <v>205</v>
      </c>
      <c r="AU281" s="17" t="s">
        <v>89</v>
      </c>
    </row>
    <row r="282" s="13" customFormat="1">
      <c r="A282" s="13"/>
      <c r="B282" s="252"/>
      <c r="C282" s="253"/>
      <c r="D282" s="242" t="s">
        <v>254</v>
      </c>
      <c r="E282" s="254" t="s">
        <v>1</v>
      </c>
      <c r="F282" s="255" t="s">
        <v>113</v>
      </c>
      <c r="G282" s="253"/>
      <c r="H282" s="256">
        <v>4</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254</v>
      </c>
      <c r="AU282" s="262" t="s">
        <v>89</v>
      </c>
      <c r="AV282" s="13" t="s">
        <v>89</v>
      </c>
      <c r="AW282" s="13" t="s">
        <v>35</v>
      </c>
      <c r="AX282" s="13" t="s">
        <v>80</v>
      </c>
      <c r="AY282" s="262" t="s">
        <v>196</v>
      </c>
    </row>
    <row r="283" s="14" customFormat="1">
      <c r="A283" s="14"/>
      <c r="B283" s="263"/>
      <c r="C283" s="264"/>
      <c r="D283" s="242" t="s">
        <v>254</v>
      </c>
      <c r="E283" s="265" t="s">
        <v>1</v>
      </c>
      <c r="F283" s="266" t="s">
        <v>273</v>
      </c>
      <c r="G283" s="264"/>
      <c r="H283" s="267">
        <v>4</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254</v>
      </c>
      <c r="AU283" s="273" t="s">
        <v>89</v>
      </c>
      <c r="AV283" s="14" t="s">
        <v>100</v>
      </c>
      <c r="AW283" s="14" t="s">
        <v>35</v>
      </c>
      <c r="AX283" s="14" t="s">
        <v>80</v>
      </c>
      <c r="AY283" s="273" t="s">
        <v>196</v>
      </c>
    </row>
    <row r="284" s="13" customFormat="1">
      <c r="A284" s="13"/>
      <c r="B284" s="252"/>
      <c r="C284" s="253"/>
      <c r="D284" s="242" t="s">
        <v>254</v>
      </c>
      <c r="E284" s="254" t="s">
        <v>1</v>
      </c>
      <c r="F284" s="255" t="s">
        <v>113</v>
      </c>
      <c r="G284" s="253"/>
      <c r="H284" s="256">
        <v>4</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254</v>
      </c>
      <c r="AU284" s="262" t="s">
        <v>89</v>
      </c>
      <c r="AV284" s="13" t="s">
        <v>89</v>
      </c>
      <c r="AW284" s="13" t="s">
        <v>35</v>
      </c>
      <c r="AX284" s="13" t="s">
        <v>80</v>
      </c>
      <c r="AY284" s="262" t="s">
        <v>196</v>
      </c>
    </row>
    <row r="285" s="14" customFormat="1">
      <c r="A285" s="14"/>
      <c r="B285" s="263"/>
      <c r="C285" s="264"/>
      <c r="D285" s="242" t="s">
        <v>254</v>
      </c>
      <c r="E285" s="265" t="s">
        <v>1</v>
      </c>
      <c r="F285" s="266" t="s">
        <v>1671</v>
      </c>
      <c r="G285" s="264"/>
      <c r="H285" s="267">
        <v>4</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254</v>
      </c>
      <c r="AU285" s="273" t="s">
        <v>89</v>
      </c>
      <c r="AV285" s="14" t="s">
        <v>100</v>
      </c>
      <c r="AW285" s="14" t="s">
        <v>35</v>
      </c>
      <c r="AX285" s="14" t="s">
        <v>80</v>
      </c>
      <c r="AY285" s="273" t="s">
        <v>196</v>
      </c>
    </row>
    <row r="286" s="15" customFormat="1">
      <c r="A286" s="15"/>
      <c r="B286" s="274"/>
      <c r="C286" s="275"/>
      <c r="D286" s="242" t="s">
        <v>254</v>
      </c>
      <c r="E286" s="276" t="s">
        <v>1</v>
      </c>
      <c r="F286" s="277" t="s">
        <v>267</v>
      </c>
      <c r="G286" s="275"/>
      <c r="H286" s="278">
        <v>8</v>
      </c>
      <c r="I286" s="279"/>
      <c r="J286" s="275"/>
      <c r="K286" s="275"/>
      <c r="L286" s="280"/>
      <c r="M286" s="281"/>
      <c r="N286" s="282"/>
      <c r="O286" s="282"/>
      <c r="P286" s="282"/>
      <c r="Q286" s="282"/>
      <c r="R286" s="282"/>
      <c r="S286" s="282"/>
      <c r="T286" s="283"/>
      <c r="U286" s="15"/>
      <c r="V286" s="15"/>
      <c r="W286" s="15"/>
      <c r="X286" s="15"/>
      <c r="Y286" s="15"/>
      <c r="Z286" s="15"/>
      <c r="AA286" s="15"/>
      <c r="AB286" s="15"/>
      <c r="AC286" s="15"/>
      <c r="AD286" s="15"/>
      <c r="AE286" s="15"/>
      <c r="AT286" s="284" t="s">
        <v>254</v>
      </c>
      <c r="AU286" s="284" t="s">
        <v>89</v>
      </c>
      <c r="AV286" s="15" t="s">
        <v>113</v>
      </c>
      <c r="AW286" s="15" t="s">
        <v>35</v>
      </c>
      <c r="AX286" s="15" t="s">
        <v>87</v>
      </c>
      <c r="AY286" s="284" t="s">
        <v>196</v>
      </c>
    </row>
    <row r="287" s="2" customFormat="1" ht="33" customHeight="1">
      <c r="A287" s="38"/>
      <c r="B287" s="39"/>
      <c r="C287" s="228" t="s">
        <v>881</v>
      </c>
      <c r="D287" s="228" t="s">
        <v>199</v>
      </c>
      <c r="E287" s="229" t="s">
        <v>1672</v>
      </c>
      <c r="F287" s="230" t="s">
        <v>1673</v>
      </c>
      <c r="G287" s="231" t="s">
        <v>354</v>
      </c>
      <c r="H287" s="232">
        <v>6</v>
      </c>
      <c r="I287" s="233"/>
      <c r="J287" s="234">
        <f>ROUND(I287*H287,2)</f>
        <v>0</v>
      </c>
      <c r="K287" s="235"/>
      <c r="L287" s="44"/>
      <c r="M287" s="236" t="s">
        <v>1</v>
      </c>
      <c r="N287" s="237" t="s">
        <v>45</v>
      </c>
      <c r="O287" s="91"/>
      <c r="P287" s="238">
        <f>O287*H287</f>
        <v>0</v>
      </c>
      <c r="Q287" s="238">
        <v>0.036600000000000001</v>
      </c>
      <c r="R287" s="238">
        <f>Q287*H287</f>
        <v>0.21960000000000002</v>
      </c>
      <c r="S287" s="238">
        <v>0</v>
      </c>
      <c r="T287" s="239">
        <f>S287*H287</f>
        <v>0</v>
      </c>
      <c r="U287" s="38"/>
      <c r="V287" s="38"/>
      <c r="W287" s="38"/>
      <c r="X287" s="38"/>
      <c r="Y287" s="38"/>
      <c r="Z287" s="38"/>
      <c r="AA287" s="38"/>
      <c r="AB287" s="38"/>
      <c r="AC287" s="38"/>
      <c r="AD287" s="38"/>
      <c r="AE287" s="38"/>
      <c r="AR287" s="240" t="s">
        <v>405</v>
      </c>
      <c r="AT287" s="240" t="s">
        <v>199</v>
      </c>
      <c r="AU287" s="240" t="s">
        <v>89</v>
      </c>
      <c r="AY287" s="17" t="s">
        <v>196</v>
      </c>
      <c r="BE287" s="241">
        <f>IF(N287="základní",J287,0)</f>
        <v>0</v>
      </c>
      <c r="BF287" s="241">
        <f>IF(N287="snížená",J287,0)</f>
        <v>0</v>
      </c>
      <c r="BG287" s="241">
        <f>IF(N287="zákl. přenesená",J287,0)</f>
        <v>0</v>
      </c>
      <c r="BH287" s="241">
        <f>IF(N287="sníž. přenesená",J287,0)</f>
        <v>0</v>
      </c>
      <c r="BI287" s="241">
        <f>IF(N287="nulová",J287,0)</f>
        <v>0</v>
      </c>
      <c r="BJ287" s="17" t="s">
        <v>87</v>
      </c>
      <c r="BK287" s="241">
        <f>ROUND(I287*H287,2)</f>
        <v>0</v>
      </c>
      <c r="BL287" s="17" t="s">
        <v>405</v>
      </c>
      <c r="BM287" s="240" t="s">
        <v>1674</v>
      </c>
    </row>
    <row r="288" s="2" customFormat="1">
      <c r="A288" s="38"/>
      <c r="B288" s="39"/>
      <c r="C288" s="40"/>
      <c r="D288" s="242" t="s">
        <v>205</v>
      </c>
      <c r="E288" s="40"/>
      <c r="F288" s="243" t="s">
        <v>1675</v>
      </c>
      <c r="G288" s="40"/>
      <c r="H288" s="40"/>
      <c r="I288" s="244"/>
      <c r="J288" s="40"/>
      <c r="K288" s="40"/>
      <c r="L288" s="44"/>
      <c r="M288" s="245"/>
      <c r="N288" s="246"/>
      <c r="O288" s="91"/>
      <c r="P288" s="91"/>
      <c r="Q288" s="91"/>
      <c r="R288" s="91"/>
      <c r="S288" s="91"/>
      <c r="T288" s="92"/>
      <c r="U288" s="38"/>
      <c r="V288" s="38"/>
      <c r="W288" s="38"/>
      <c r="X288" s="38"/>
      <c r="Y288" s="38"/>
      <c r="Z288" s="38"/>
      <c r="AA288" s="38"/>
      <c r="AB288" s="38"/>
      <c r="AC288" s="38"/>
      <c r="AD288" s="38"/>
      <c r="AE288" s="38"/>
      <c r="AT288" s="17" t="s">
        <v>205</v>
      </c>
      <c r="AU288" s="17" t="s">
        <v>89</v>
      </c>
    </row>
    <row r="289" s="13" customFormat="1">
      <c r="A289" s="13"/>
      <c r="B289" s="252"/>
      <c r="C289" s="253"/>
      <c r="D289" s="242" t="s">
        <v>254</v>
      </c>
      <c r="E289" s="254" t="s">
        <v>1</v>
      </c>
      <c r="F289" s="255" t="s">
        <v>87</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254</v>
      </c>
      <c r="AU289" s="262" t="s">
        <v>89</v>
      </c>
      <c r="AV289" s="13" t="s">
        <v>89</v>
      </c>
      <c r="AW289" s="13" t="s">
        <v>35</v>
      </c>
      <c r="AX289" s="13" t="s">
        <v>80</v>
      </c>
      <c r="AY289" s="262" t="s">
        <v>196</v>
      </c>
    </row>
    <row r="290" s="14" customFormat="1">
      <c r="A290" s="14"/>
      <c r="B290" s="263"/>
      <c r="C290" s="264"/>
      <c r="D290" s="242" t="s">
        <v>254</v>
      </c>
      <c r="E290" s="265" t="s">
        <v>1</v>
      </c>
      <c r="F290" s="266" t="s">
        <v>1676</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254</v>
      </c>
      <c r="AU290" s="273" t="s">
        <v>89</v>
      </c>
      <c r="AV290" s="14" t="s">
        <v>100</v>
      </c>
      <c r="AW290" s="14" t="s">
        <v>35</v>
      </c>
      <c r="AX290" s="14" t="s">
        <v>80</v>
      </c>
      <c r="AY290" s="273" t="s">
        <v>196</v>
      </c>
    </row>
    <row r="291" s="13" customFormat="1">
      <c r="A291" s="13"/>
      <c r="B291" s="252"/>
      <c r="C291" s="253"/>
      <c r="D291" s="242" t="s">
        <v>254</v>
      </c>
      <c r="E291" s="254" t="s">
        <v>1</v>
      </c>
      <c r="F291" s="255" t="s">
        <v>87</v>
      </c>
      <c r="G291" s="253"/>
      <c r="H291" s="256">
        <v>1</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1646</v>
      </c>
      <c r="G292" s="264"/>
      <c r="H292" s="267">
        <v>1</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3" customFormat="1">
      <c r="A293" s="13"/>
      <c r="B293" s="252"/>
      <c r="C293" s="253"/>
      <c r="D293" s="242" t="s">
        <v>254</v>
      </c>
      <c r="E293" s="254" t="s">
        <v>1</v>
      </c>
      <c r="F293" s="255" t="s">
        <v>87</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262</v>
      </c>
      <c r="G294" s="264"/>
      <c r="H294" s="267">
        <v>1</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3" customFormat="1">
      <c r="A295" s="13"/>
      <c r="B295" s="252"/>
      <c r="C295" s="253"/>
      <c r="D295" s="242" t="s">
        <v>254</v>
      </c>
      <c r="E295" s="254" t="s">
        <v>1</v>
      </c>
      <c r="F295" s="255" t="s">
        <v>87</v>
      </c>
      <c r="G295" s="253"/>
      <c r="H295" s="256">
        <v>1</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273</v>
      </c>
      <c r="G296" s="264"/>
      <c r="H296" s="267">
        <v>1</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80</v>
      </c>
      <c r="AY296" s="273" t="s">
        <v>196</v>
      </c>
    </row>
    <row r="297" s="13" customFormat="1">
      <c r="A297" s="13"/>
      <c r="B297" s="252"/>
      <c r="C297" s="253"/>
      <c r="D297" s="242" t="s">
        <v>254</v>
      </c>
      <c r="E297" s="254" t="s">
        <v>1</v>
      </c>
      <c r="F297" s="255" t="s">
        <v>87</v>
      </c>
      <c r="G297" s="253"/>
      <c r="H297" s="256">
        <v>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254</v>
      </c>
      <c r="AU297" s="262" t="s">
        <v>89</v>
      </c>
      <c r="AV297" s="13" t="s">
        <v>89</v>
      </c>
      <c r="AW297" s="13" t="s">
        <v>35</v>
      </c>
      <c r="AX297" s="13" t="s">
        <v>80</v>
      </c>
      <c r="AY297" s="262" t="s">
        <v>196</v>
      </c>
    </row>
    <row r="298" s="14" customFormat="1">
      <c r="A298" s="14"/>
      <c r="B298" s="263"/>
      <c r="C298" s="264"/>
      <c r="D298" s="242" t="s">
        <v>254</v>
      </c>
      <c r="E298" s="265" t="s">
        <v>1</v>
      </c>
      <c r="F298" s="266" t="s">
        <v>1671</v>
      </c>
      <c r="G298" s="264"/>
      <c r="H298" s="267">
        <v>1</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254</v>
      </c>
      <c r="AU298" s="273" t="s">
        <v>89</v>
      </c>
      <c r="AV298" s="14" t="s">
        <v>100</v>
      </c>
      <c r="AW298" s="14" t="s">
        <v>35</v>
      </c>
      <c r="AX298" s="14" t="s">
        <v>80</v>
      </c>
      <c r="AY298" s="273" t="s">
        <v>196</v>
      </c>
    </row>
    <row r="299" s="13" customFormat="1">
      <c r="A299" s="13"/>
      <c r="B299" s="252"/>
      <c r="C299" s="253"/>
      <c r="D299" s="242" t="s">
        <v>254</v>
      </c>
      <c r="E299" s="254" t="s">
        <v>1</v>
      </c>
      <c r="F299" s="255" t="s">
        <v>87</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254</v>
      </c>
      <c r="AU299" s="262" t="s">
        <v>89</v>
      </c>
      <c r="AV299" s="13" t="s">
        <v>89</v>
      </c>
      <c r="AW299" s="13" t="s">
        <v>35</v>
      </c>
      <c r="AX299" s="13" t="s">
        <v>80</v>
      </c>
      <c r="AY299" s="262" t="s">
        <v>196</v>
      </c>
    </row>
    <row r="300" s="14" customFormat="1">
      <c r="A300" s="14"/>
      <c r="B300" s="263"/>
      <c r="C300" s="264"/>
      <c r="D300" s="242" t="s">
        <v>254</v>
      </c>
      <c r="E300" s="265" t="s">
        <v>1</v>
      </c>
      <c r="F300" s="266" t="s">
        <v>1677</v>
      </c>
      <c r="G300" s="264"/>
      <c r="H300" s="267">
        <v>1</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254</v>
      </c>
      <c r="AU300" s="273" t="s">
        <v>89</v>
      </c>
      <c r="AV300" s="14" t="s">
        <v>100</v>
      </c>
      <c r="AW300" s="14" t="s">
        <v>35</v>
      </c>
      <c r="AX300" s="14" t="s">
        <v>80</v>
      </c>
      <c r="AY300" s="273" t="s">
        <v>196</v>
      </c>
    </row>
    <row r="301" s="15" customFormat="1">
      <c r="A301" s="15"/>
      <c r="B301" s="274"/>
      <c r="C301" s="275"/>
      <c r="D301" s="242" t="s">
        <v>254</v>
      </c>
      <c r="E301" s="276" t="s">
        <v>1</v>
      </c>
      <c r="F301" s="277" t="s">
        <v>267</v>
      </c>
      <c r="G301" s="275"/>
      <c r="H301" s="278">
        <v>6</v>
      </c>
      <c r="I301" s="279"/>
      <c r="J301" s="275"/>
      <c r="K301" s="275"/>
      <c r="L301" s="280"/>
      <c r="M301" s="281"/>
      <c r="N301" s="282"/>
      <c r="O301" s="282"/>
      <c r="P301" s="282"/>
      <c r="Q301" s="282"/>
      <c r="R301" s="282"/>
      <c r="S301" s="282"/>
      <c r="T301" s="283"/>
      <c r="U301" s="15"/>
      <c r="V301" s="15"/>
      <c r="W301" s="15"/>
      <c r="X301" s="15"/>
      <c r="Y301" s="15"/>
      <c r="Z301" s="15"/>
      <c r="AA301" s="15"/>
      <c r="AB301" s="15"/>
      <c r="AC301" s="15"/>
      <c r="AD301" s="15"/>
      <c r="AE301" s="15"/>
      <c r="AT301" s="284" t="s">
        <v>254</v>
      </c>
      <c r="AU301" s="284" t="s">
        <v>89</v>
      </c>
      <c r="AV301" s="15" t="s">
        <v>113</v>
      </c>
      <c r="AW301" s="15" t="s">
        <v>35</v>
      </c>
      <c r="AX301" s="15" t="s">
        <v>87</v>
      </c>
      <c r="AY301" s="284" t="s">
        <v>196</v>
      </c>
    </row>
    <row r="302" s="2" customFormat="1" ht="33" customHeight="1">
      <c r="A302" s="38"/>
      <c r="B302" s="39"/>
      <c r="C302" s="228" t="s">
        <v>887</v>
      </c>
      <c r="D302" s="228" t="s">
        <v>199</v>
      </c>
      <c r="E302" s="229" t="s">
        <v>1678</v>
      </c>
      <c r="F302" s="230" t="s">
        <v>1679</v>
      </c>
      <c r="G302" s="231" t="s">
        <v>354</v>
      </c>
      <c r="H302" s="232">
        <v>7</v>
      </c>
      <c r="I302" s="233"/>
      <c r="J302" s="234">
        <f>ROUND(I302*H302,2)</f>
        <v>0</v>
      </c>
      <c r="K302" s="235"/>
      <c r="L302" s="44"/>
      <c r="M302" s="236" t="s">
        <v>1</v>
      </c>
      <c r="N302" s="237" t="s">
        <v>45</v>
      </c>
      <c r="O302" s="91"/>
      <c r="P302" s="238">
        <f>O302*H302</f>
        <v>0</v>
      </c>
      <c r="Q302" s="238">
        <v>0.042000000000000003</v>
      </c>
      <c r="R302" s="238">
        <f>Q302*H302</f>
        <v>0.29400000000000004</v>
      </c>
      <c r="S302" s="238">
        <v>0</v>
      </c>
      <c r="T302" s="239">
        <f>S302*H302</f>
        <v>0</v>
      </c>
      <c r="U302" s="38"/>
      <c r="V302" s="38"/>
      <c r="W302" s="38"/>
      <c r="X302" s="38"/>
      <c r="Y302" s="38"/>
      <c r="Z302" s="38"/>
      <c r="AA302" s="38"/>
      <c r="AB302" s="38"/>
      <c r="AC302" s="38"/>
      <c r="AD302" s="38"/>
      <c r="AE302" s="38"/>
      <c r="AR302" s="240" t="s">
        <v>405</v>
      </c>
      <c r="AT302" s="240" t="s">
        <v>199</v>
      </c>
      <c r="AU302" s="240" t="s">
        <v>89</v>
      </c>
      <c r="AY302" s="17" t="s">
        <v>196</v>
      </c>
      <c r="BE302" s="241">
        <f>IF(N302="základní",J302,0)</f>
        <v>0</v>
      </c>
      <c r="BF302" s="241">
        <f>IF(N302="snížená",J302,0)</f>
        <v>0</v>
      </c>
      <c r="BG302" s="241">
        <f>IF(N302="zákl. přenesená",J302,0)</f>
        <v>0</v>
      </c>
      <c r="BH302" s="241">
        <f>IF(N302="sníž. přenesená",J302,0)</f>
        <v>0</v>
      </c>
      <c r="BI302" s="241">
        <f>IF(N302="nulová",J302,0)</f>
        <v>0</v>
      </c>
      <c r="BJ302" s="17" t="s">
        <v>87</v>
      </c>
      <c r="BK302" s="241">
        <f>ROUND(I302*H302,2)</f>
        <v>0</v>
      </c>
      <c r="BL302" s="17" t="s">
        <v>405</v>
      </c>
      <c r="BM302" s="240" t="s">
        <v>1680</v>
      </c>
    </row>
    <row r="303" s="2" customFormat="1">
      <c r="A303" s="38"/>
      <c r="B303" s="39"/>
      <c r="C303" s="40"/>
      <c r="D303" s="242" t="s">
        <v>205</v>
      </c>
      <c r="E303" s="40"/>
      <c r="F303" s="243" t="s">
        <v>1681</v>
      </c>
      <c r="G303" s="40"/>
      <c r="H303" s="40"/>
      <c r="I303" s="244"/>
      <c r="J303" s="40"/>
      <c r="K303" s="40"/>
      <c r="L303" s="44"/>
      <c r="M303" s="245"/>
      <c r="N303" s="246"/>
      <c r="O303" s="91"/>
      <c r="P303" s="91"/>
      <c r="Q303" s="91"/>
      <c r="R303" s="91"/>
      <c r="S303" s="91"/>
      <c r="T303" s="92"/>
      <c r="U303" s="38"/>
      <c r="V303" s="38"/>
      <c r="W303" s="38"/>
      <c r="X303" s="38"/>
      <c r="Y303" s="38"/>
      <c r="Z303" s="38"/>
      <c r="AA303" s="38"/>
      <c r="AB303" s="38"/>
      <c r="AC303" s="38"/>
      <c r="AD303" s="38"/>
      <c r="AE303" s="38"/>
      <c r="AT303" s="17" t="s">
        <v>205</v>
      </c>
      <c r="AU303" s="17" t="s">
        <v>89</v>
      </c>
    </row>
    <row r="304" s="13" customFormat="1">
      <c r="A304" s="13"/>
      <c r="B304" s="252"/>
      <c r="C304" s="253"/>
      <c r="D304" s="242" t="s">
        <v>254</v>
      </c>
      <c r="E304" s="254" t="s">
        <v>1</v>
      </c>
      <c r="F304" s="255" t="s">
        <v>89</v>
      </c>
      <c r="G304" s="253"/>
      <c r="H304" s="256">
        <v>2</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254</v>
      </c>
      <c r="AU304" s="262" t="s">
        <v>89</v>
      </c>
      <c r="AV304" s="13" t="s">
        <v>89</v>
      </c>
      <c r="AW304" s="13" t="s">
        <v>35</v>
      </c>
      <c r="AX304" s="13" t="s">
        <v>80</v>
      </c>
      <c r="AY304" s="262" t="s">
        <v>196</v>
      </c>
    </row>
    <row r="305" s="14" customFormat="1">
      <c r="A305" s="14"/>
      <c r="B305" s="263"/>
      <c r="C305" s="264"/>
      <c r="D305" s="242" t="s">
        <v>254</v>
      </c>
      <c r="E305" s="265" t="s">
        <v>1</v>
      </c>
      <c r="F305" s="266" t="s">
        <v>262</v>
      </c>
      <c r="G305" s="264"/>
      <c r="H305" s="267">
        <v>2</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254</v>
      </c>
      <c r="AU305" s="273" t="s">
        <v>89</v>
      </c>
      <c r="AV305" s="14" t="s">
        <v>100</v>
      </c>
      <c r="AW305" s="14" t="s">
        <v>35</v>
      </c>
      <c r="AX305" s="14" t="s">
        <v>80</v>
      </c>
      <c r="AY305" s="273" t="s">
        <v>196</v>
      </c>
    </row>
    <row r="306" s="13" customFormat="1">
      <c r="A306" s="13"/>
      <c r="B306" s="252"/>
      <c r="C306" s="253"/>
      <c r="D306" s="242" t="s">
        <v>254</v>
      </c>
      <c r="E306" s="254" t="s">
        <v>1</v>
      </c>
      <c r="F306" s="255" t="s">
        <v>87</v>
      </c>
      <c r="G306" s="253"/>
      <c r="H306" s="256">
        <v>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254</v>
      </c>
      <c r="AU306" s="262" t="s">
        <v>89</v>
      </c>
      <c r="AV306" s="13" t="s">
        <v>89</v>
      </c>
      <c r="AW306" s="13" t="s">
        <v>35</v>
      </c>
      <c r="AX306" s="13" t="s">
        <v>80</v>
      </c>
      <c r="AY306" s="262" t="s">
        <v>196</v>
      </c>
    </row>
    <row r="307" s="14" customFormat="1">
      <c r="A307" s="14"/>
      <c r="B307" s="263"/>
      <c r="C307" s="264"/>
      <c r="D307" s="242" t="s">
        <v>254</v>
      </c>
      <c r="E307" s="265" t="s">
        <v>1</v>
      </c>
      <c r="F307" s="266" t="s">
        <v>1682</v>
      </c>
      <c r="G307" s="264"/>
      <c r="H307" s="267">
        <v>1</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254</v>
      </c>
      <c r="AU307" s="273" t="s">
        <v>89</v>
      </c>
      <c r="AV307" s="14" t="s">
        <v>100</v>
      </c>
      <c r="AW307" s="14" t="s">
        <v>35</v>
      </c>
      <c r="AX307" s="14" t="s">
        <v>80</v>
      </c>
      <c r="AY307" s="273" t="s">
        <v>196</v>
      </c>
    </row>
    <row r="308" s="13" customFormat="1">
      <c r="A308" s="13"/>
      <c r="B308" s="252"/>
      <c r="C308" s="253"/>
      <c r="D308" s="242" t="s">
        <v>254</v>
      </c>
      <c r="E308" s="254" t="s">
        <v>1</v>
      </c>
      <c r="F308" s="255" t="s">
        <v>89</v>
      </c>
      <c r="G308" s="253"/>
      <c r="H308" s="256">
        <v>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254</v>
      </c>
      <c r="AU308" s="262" t="s">
        <v>89</v>
      </c>
      <c r="AV308" s="13" t="s">
        <v>89</v>
      </c>
      <c r="AW308" s="13" t="s">
        <v>35</v>
      </c>
      <c r="AX308" s="13" t="s">
        <v>80</v>
      </c>
      <c r="AY308" s="262" t="s">
        <v>196</v>
      </c>
    </row>
    <row r="309" s="14" customFormat="1">
      <c r="A309" s="14"/>
      <c r="B309" s="263"/>
      <c r="C309" s="264"/>
      <c r="D309" s="242" t="s">
        <v>254</v>
      </c>
      <c r="E309" s="265" t="s">
        <v>1</v>
      </c>
      <c r="F309" s="266" t="s">
        <v>319</v>
      </c>
      <c r="G309" s="264"/>
      <c r="H309" s="267">
        <v>2</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254</v>
      </c>
      <c r="AU309" s="273" t="s">
        <v>89</v>
      </c>
      <c r="AV309" s="14" t="s">
        <v>100</v>
      </c>
      <c r="AW309" s="14" t="s">
        <v>35</v>
      </c>
      <c r="AX309" s="14" t="s">
        <v>80</v>
      </c>
      <c r="AY309" s="273" t="s">
        <v>196</v>
      </c>
    </row>
    <row r="310" s="13" customFormat="1">
      <c r="A310" s="13"/>
      <c r="B310" s="252"/>
      <c r="C310" s="253"/>
      <c r="D310" s="242" t="s">
        <v>254</v>
      </c>
      <c r="E310" s="254" t="s">
        <v>1</v>
      </c>
      <c r="F310" s="255" t="s">
        <v>89</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254</v>
      </c>
      <c r="AU310" s="262" t="s">
        <v>89</v>
      </c>
      <c r="AV310" s="13" t="s">
        <v>89</v>
      </c>
      <c r="AW310" s="13" t="s">
        <v>35</v>
      </c>
      <c r="AX310" s="13" t="s">
        <v>80</v>
      </c>
      <c r="AY310" s="262" t="s">
        <v>196</v>
      </c>
    </row>
    <row r="311" s="14" customFormat="1">
      <c r="A311" s="14"/>
      <c r="B311" s="263"/>
      <c r="C311" s="264"/>
      <c r="D311" s="242" t="s">
        <v>254</v>
      </c>
      <c r="E311" s="265" t="s">
        <v>1</v>
      </c>
      <c r="F311" s="266" t="s">
        <v>1683</v>
      </c>
      <c r="G311" s="264"/>
      <c r="H311" s="267">
        <v>2</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254</v>
      </c>
      <c r="AU311" s="273" t="s">
        <v>89</v>
      </c>
      <c r="AV311" s="14" t="s">
        <v>100</v>
      </c>
      <c r="AW311" s="14" t="s">
        <v>35</v>
      </c>
      <c r="AX311" s="14" t="s">
        <v>80</v>
      </c>
      <c r="AY311" s="273" t="s">
        <v>196</v>
      </c>
    </row>
    <row r="312" s="15" customFormat="1">
      <c r="A312" s="15"/>
      <c r="B312" s="274"/>
      <c r="C312" s="275"/>
      <c r="D312" s="242" t="s">
        <v>254</v>
      </c>
      <c r="E312" s="276" t="s">
        <v>1</v>
      </c>
      <c r="F312" s="277" t="s">
        <v>267</v>
      </c>
      <c r="G312" s="275"/>
      <c r="H312" s="278">
        <v>7</v>
      </c>
      <c r="I312" s="279"/>
      <c r="J312" s="275"/>
      <c r="K312" s="275"/>
      <c r="L312" s="280"/>
      <c r="M312" s="281"/>
      <c r="N312" s="282"/>
      <c r="O312" s="282"/>
      <c r="P312" s="282"/>
      <c r="Q312" s="282"/>
      <c r="R312" s="282"/>
      <c r="S312" s="282"/>
      <c r="T312" s="283"/>
      <c r="U312" s="15"/>
      <c r="V312" s="15"/>
      <c r="W312" s="15"/>
      <c r="X312" s="15"/>
      <c r="Y312" s="15"/>
      <c r="Z312" s="15"/>
      <c r="AA312" s="15"/>
      <c r="AB312" s="15"/>
      <c r="AC312" s="15"/>
      <c r="AD312" s="15"/>
      <c r="AE312" s="15"/>
      <c r="AT312" s="284" t="s">
        <v>254</v>
      </c>
      <c r="AU312" s="284" t="s">
        <v>89</v>
      </c>
      <c r="AV312" s="15" t="s">
        <v>113</v>
      </c>
      <c r="AW312" s="15" t="s">
        <v>35</v>
      </c>
      <c r="AX312" s="15" t="s">
        <v>87</v>
      </c>
      <c r="AY312" s="284" t="s">
        <v>196</v>
      </c>
    </row>
    <row r="313" s="2" customFormat="1" ht="33" customHeight="1">
      <c r="A313" s="38"/>
      <c r="B313" s="39"/>
      <c r="C313" s="228" t="s">
        <v>892</v>
      </c>
      <c r="D313" s="228" t="s">
        <v>199</v>
      </c>
      <c r="E313" s="229" t="s">
        <v>1684</v>
      </c>
      <c r="F313" s="230" t="s">
        <v>1685</v>
      </c>
      <c r="G313" s="231" t="s">
        <v>354</v>
      </c>
      <c r="H313" s="232">
        <v>3</v>
      </c>
      <c r="I313" s="233"/>
      <c r="J313" s="234">
        <f>ROUND(I313*H313,2)</f>
        <v>0</v>
      </c>
      <c r="K313" s="235"/>
      <c r="L313" s="44"/>
      <c r="M313" s="236" t="s">
        <v>1</v>
      </c>
      <c r="N313" s="237" t="s">
        <v>45</v>
      </c>
      <c r="O313" s="91"/>
      <c r="P313" s="238">
        <f>O313*H313</f>
        <v>0</v>
      </c>
      <c r="Q313" s="238">
        <v>0.046300000000000001</v>
      </c>
      <c r="R313" s="238">
        <f>Q313*H313</f>
        <v>0.1389</v>
      </c>
      <c r="S313" s="238">
        <v>0</v>
      </c>
      <c r="T313" s="239">
        <f>S313*H313</f>
        <v>0</v>
      </c>
      <c r="U313" s="38"/>
      <c r="V313" s="38"/>
      <c r="W313" s="38"/>
      <c r="X313" s="38"/>
      <c r="Y313" s="38"/>
      <c r="Z313" s="38"/>
      <c r="AA313" s="38"/>
      <c r="AB313" s="38"/>
      <c r="AC313" s="38"/>
      <c r="AD313" s="38"/>
      <c r="AE313" s="38"/>
      <c r="AR313" s="240" t="s">
        <v>405</v>
      </c>
      <c r="AT313" s="240" t="s">
        <v>199</v>
      </c>
      <c r="AU313" s="240" t="s">
        <v>89</v>
      </c>
      <c r="AY313" s="17" t="s">
        <v>196</v>
      </c>
      <c r="BE313" s="241">
        <f>IF(N313="základní",J313,0)</f>
        <v>0</v>
      </c>
      <c r="BF313" s="241">
        <f>IF(N313="snížená",J313,0)</f>
        <v>0</v>
      </c>
      <c r="BG313" s="241">
        <f>IF(N313="zákl. přenesená",J313,0)</f>
        <v>0</v>
      </c>
      <c r="BH313" s="241">
        <f>IF(N313="sníž. přenesená",J313,0)</f>
        <v>0</v>
      </c>
      <c r="BI313" s="241">
        <f>IF(N313="nulová",J313,0)</f>
        <v>0</v>
      </c>
      <c r="BJ313" s="17" t="s">
        <v>87</v>
      </c>
      <c r="BK313" s="241">
        <f>ROUND(I313*H313,2)</f>
        <v>0</v>
      </c>
      <c r="BL313" s="17" t="s">
        <v>405</v>
      </c>
      <c r="BM313" s="240" t="s">
        <v>1686</v>
      </c>
    </row>
    <row r="314" s="2" customFormat="1">
      <c r="A314" s="38"/>
      <c r="B314" s="39"/>
      <c r="C314" s="40"/>
      <c r="D314" s="242" t="s">
        <v>205</v>
      </c>
      <c r="E314" s="40"/>
      <c r="F314" s="243" t="s">
        <v>1687</v>
      </c>
      <c r="G314" s="40"/>
      <c r="H314" s="40"/>
      <c r="I314" s="244"/>
      <c r="J314" s="40"/>
      <c r="K314" s="40"/>
      <c r="L314" s="44"/>
      <c r="M314" s="245"/>
      <c r="N314" s="246"/>
      <c r="O314" s="91"/>
      <c r="P314" s="91"/>
      <c r="Q314" s="91"/>
      <c r="R314" s="91"/>
      <c r="S314" s="91"/>
      <c r="T314" s="92"/>
      <c r="U314" s="38"/>
      <c r="V314" s="38"/>
      <c r="W314" s="38"/>
      <c r="X314" s="38"/>
      <c r="Y314" s="38"/>
      <c r="Z314" s="38"/>
      <c r="AA314" s="38"/>
      <c r="AB314" s="38"/>
      <c r="AC314" s="38"/>
      <c r="AD314" s="38"/>
      <c r="AE314" s="38"/>
      <c r="AT314" s="17" t="s">
        <v>205</v>
      </c>
      <c r="AU314" s="17" t="s">
        <v>89</v>
      </c>
    </row>
    <row r="315" s="13" customFormat="1">
      <c r="A315" s="13"/>
      <c r="B315" s="252"/>
      <c r="C315" s="253"/>
      <c r="D315" s="242" t="s">
        <v>254</v>
      </c>
      <c r="E315" s="254" t="s">
        <v>1</v>
      </c>
      <c r="F315" s="255" t="s">
        <v>87</v>
      </c>
      <c r="G315" s="253"/>
      <c r="H315" s="256">
        <v>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254</v>
      </c>
      <c r="AU315" s="262" t="s">
        <v>89</v>
      </c>
      <c r="AV315" s="13" t="s">
        <v>89</v>
      </c>
      <c r="AW315" s="13" t="s">
        <v>35</v>
      </c>
      <c r="AX315" s="13" t="s">
        <v>80</v>
      </c>
      <c r="AY315" s="262" t="s">
        <v>196</v>
      </c>
    </row>
    <row r="316" s="14" customFormat="1">
      <c r="A316" s="14"/>
      <c r="B316" s="263"/>
      <c r="C316" s="264"/>
      <c r="D316" s="242" t="s">
        <v>254</v>
      </c>
      <c r="E316" s="265" t="s">
        <v>1</v>
      </c>
      <c r="F316" s="266" t="s">
        <v>1671</v>
      </c>
      <c r="G316" s="264"/>
      <c r="H316" s="267">
        <v>1</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254</v>
      </c>
      <c r="AU316" s="273" t="s">
        <v>89</v>
      </c>
      <c r="AV316" s="14" t="s">
        <v>100</v>
      </c>
      <c r="AW316" s="14" t="s">
        <v>35</v>
      </c>
      <c r="AX316" s="14" t="s">
        <v>80</v>
      </c>
      <c r="AY316" s="273" t="s">
        <v>196</v>
      </c>
    </row>
    <row r="317" s="13" customFormat="1">
      <c r="A317" s="13"/>
      <c r="B317" s="252"/>
      <c r="C317" s="253"/>
      <c r="D317" s="242" t="s">
        <v>254</v>
      </c>
      <c r="E317" s="254" t="s">
        <v>1</v>
      </c>
      <c r="F317" s="255" t="s">
        <v>89</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254</v>
      </c>
      <c r="AU317" s="262" t="s">
        <v>89</v>
      </c>
      <c r="AV317" s="13" t="s">
        <v>89</v>
      </c>
      <c r="AW317" s="13" t="s">
        <v>35</v>
      </c>
      <c r="AX317" s="13" t="s">
        <v>80</v>
      </c>
      <c r="AY317" s="262" t="s">
        <v>196</v>
      </c>
    </row>
    <row r="318" s="14" customFormat="1">
      <c r="A318" s="14"/>
      <c r="B318" s="263"/>
      <c r="C318" s="264"/>
      <c r="D318" s="242" t="s">
        <v>254</v>
      </c>
      <c r="E318" s="265" t="s">
        <v>1</v>
      </c>
      <c r="F318" s="266" t="s">
        <v>273</v>
      </c>
      <c r="G318" s="264"/>
      <c r="H318" s="267">
        <v>2</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254</v>
      </c>
      <c r="AU318" s="273" t="s">
        <v>89</v>
      </c>
      <c r="AV318" s="14" t="s">
        <v>100</v>
      </c>
      <c r="AW318" s="14" t="s">
        <v>35</v>
      </c>
      <c r="AX318" s="14" t="s">
        <v>80</v>
      </c>
      <c r="AY318" s="273" t="s">
        <v>196</v>
      </c>
    </row>
    <row r="319" s="15" customFormat="1">
      <c r="A319" s="15"/>
      <c r="B319" s="274"/>
      <c r="C319" s="275"/>
      <c r="D319" s="242" t="s">
        <v>254</v>
      </c>
      <c r="E319" s="276" t="s">
        <v>1</v>
      </c>
      <c r="F319" s="277" t="s">
        <v>267</v>
      </c>
      <c r="G319" s="275"/>
      <c r="H319" s="278">
        <v>3</v>
      </c>
      <c r="I319" s="279"/>
      <c r="J319" s="275"/>
      <c r="K319" s="275"/>
      <c r="L319" s="280"/>
      <c r="M319" s="281"/>
      <c r="N319" s="282"/>
      <c r="O319" s="282"/>
      <c r="P319" s="282"/>
      <c r="Q319" s="282"/>
      <c r="R319" s="282"/>
      <c r="S319" s="282"/>
      <c r="T319" s="283"/>
      <c r="U319" s="15"/>
      <c r="V319" s="15"/>
      <c r="W319" s="15"/>
      <c r="X319" s="15"/>
      <c r="Y319" s="15"/>
      <c r="Z319" s="15"/>
      <c r="AA319" s="15"/>
      <c r="AB319" s="15"/>
      <c r="AC319" s="15"/>
      <c r="AD319" s="15"/>
      <c r="AE319" s="15"/>
      <c r="AT319" s="284" t="s">
        <v>254</v>
      </c>
      <c r="AU319" s="284" t="s">
        <v>89</v>
      </c>
      <c r="AV319" s="15" t="s">
        <v>113</v>
      </c>
      <c r="AW319" s="15" t="s">
        <v>35</v>
      </c>
      <c r="AX319" s="15" t="s">
        <v>87</v>
      </c>
      <c r="AY319" s="284" t="s">
        <v>196</v>
      </c>
    </row>
    <row r="320" s="2" customFormat="1" ht="33" customHeight="1">
      <c r="A320" s="38"/>
      <c r="B320" s="39"/>
      <c r="C320" s="228" t="s">
        <v>897</v>
      </c>
      <c r="D320" s="228" t="s">
        <v>199</v>
      </c>
      <c r="E320" s="229" t="s">
        <v>1688</v>
      </c>
      <c r="F320" s="230" t="s">
        <v>1689</v>
      </c>
      <c r="G320" s="231" t="s">
        <v>354</v>
      </c>
      <c r="H320" s="232">
        <v>14</v>
      </c>
      <c r="I320" s="233"/>
      <c r="J320" s="234">
        <f>ROUND(I320*H320,2)</f>
        <v>0</v>
      </c>
      <c r="K320" s="235"/>
      <c r="L320" s="44"/>
      <c r="M320" s="236" t="s">
        <v>1</v>
      </c>
      <c r="N320" s="237" t="s">
        <v>45</v>
      </c>
      <c r="O320" s="91"/>
      <c r="P320" s="238">
        <f>O320*H320</f>
        <v>0</v>
      </c>
      <c r="Q320" s="238">
        <v>0.014149999999999999</v>
      </c>
      <c r="R320" s="238">
        <f>Q320*H320</f>
        <v>0.1981</v>
      </c>
      <c r="S320" s="238">
        <v>0</v>
      </c>
      <c r="T320" s="239">
        <f>S320*H320</f>
        <v>0</v>
      </c>
      <c r="U320" s="38"/>
      <c r="V320" s="38"/>
      <c r="W320" s="38"/>
      <c r="X320" s="38"/>
      <c r="Y320" s="38"/>
      <c r="Z320" s="38"/>
      <c r="AA320" s="38"/>
      <c r="AB320" s="38"/>
      <c r="AC320" s="38"/>
      <c r="AD320" s="38"/>
      <c r="AE320" s="38"/>
      <c r="AR320" s="240" t="s">
        <v>405</v>
      </c>
      <c r="AT320" s="240" t="s">
        <v>199</v>
      </c>
      <c r="AU320" s="240" t="s">
        <v>89</v>
      </c>
      <c r="AY320" s="17" t="s">
        <v>196</v>
      </c>
      <c r="BE320" s="241">
        <f>IF(N320="základní",J320,0)</f>
        <v>0</v>
      </c>
      <c r="BF320" s="241">
        <f>IF(N320="snížená",J320,0)</f>
        <v>0</v>
      </c>
      <c r="BG320" s="241">
        <f>IF(N320="zákl. přenesená",J320,0)</f>
        <v>0</v>
      </c>
      <c r="BH320" s="241">
        <f>IF(N320="sníž. přenesená",J320,0)</f>
        <v>0</v>
      </c>
      <c r="BI320" s="241">
        <f>IF(N320="nulová",J320,0)</f>
        <v>0</v>
      </c>
      <c r="BJ320" s="17" t="s">
        <v>87</v>
      </c>
      <c r="BK320" s="241">
        <f>ROUND(I320*H320,2)</f>
        <v>0</v>
      </c>
      <c r="BL320" s="17" t="s">
        <v>405</v>
      </c>
      <c r="BM320" s="240" t="s">
        <v>1690</v>
      </c>
    </row>
    <row r="321" s="2" customFormat="1">
      <c r="A321" s="38"/>
      <c r="B321" s="39"/>
      <c r="C321" s="40"/>
      <c r="D321" s="242" t="s">
        <v>205</v>
      </c>
      <c r="E321" s="40"/>
      <c r="F321" s="243" t="s">
        <v>1691</v>
      </c>
      <c r="G321" s="40"/>
      <c r="H321" s="40"/>
      <c r="I321" s="244"/>
      <c r="J321" s="40"/>
      <c r="K321" s="40"/>
      <c r="L321" s="44"/>
      <c r="M321" s="245"/>
      <c r="N321" s="246"/>
      <c r="O321" s="91"/>
      <c r="P321" s="91"/>
      <c r="Q321" s="91"/>
      <c r="R321" s="91"/>
      <c r="S321" s="91"/>
      <c r="T321" s="92"/>
      <c r="U321" s="38"/>
      <c r="V321" s="38"/>
      <c r="W321" s="38"/>
      <c r="X321" s="38"/>
      <c r="Y321" s="38"/>
      <c r="Z321" s="38"/>
      <c r="AA321" s="38"/>
      <c r="AB321" s="38"/>
      <c r="AC321" s="38"/>
      <c r="AD321" s="38"/>
      <c r="AE321" s="38"/>
      <c r="AT321" s="17" t="s">
        <v>205</v>
      </c>
      <c r="AU321" s="17" t="s">
        <v>89</v>
      </c>
    </row>
    <row r="322" s="13" customFormat="1">
      <c r="A322" s="13"/>
      <c r="B322" s="252"/>
      <c r="C322" s="253"/>
      <c r="D322" s="242" t="s">
        <v>254</v>
      </c>
      <c r="E322" s="254" t="s">
        <v>1</v>
      </c>
      <c r="F322" s="255" t="s">
        <v>100</v>
      </c>
      <c r="G322" s="253"/>
      <c r="H322" s="256">
        <v>3</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254</v>
      </c>
      <c r="AU322" s="262" t="s">
        <v>89</v>
      </c>
      <c r="AV322" s="13" t="s">
        <v>89</v>
      </c>
      <c r="AW322" s="13" t="s">
        <v>35</v>
      </c>
      <c r="AX322" s="13" t="s">
        <v>80</v>
      </c>
      <c r="AY322" s="262" t="s">
        <v>196</v>
      </c>
    </row>
    <row r="323" s="14" customFormat="1">
      <c r="A323" s="14"/>
      <c r="B323" s="263"/>
      <c r="C323" s="264"/>
      <c r="D323" s="242" t="s">
        <v>254</v>
      </c>
      <c r="E323" s="265" t="s">
        <v>1</v>
      </c>
      <c r="F323" s="266" t="s">
        <v>264</v>
      </c>
      <c r="G323" s="264"/>
      <c r="H323" s="267">
        <v>3</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254</v>
      </c>
      <c r="AU323" s="273" t="s">
        <v>89</v>
      </c>
      <c r="AV323" s="14" t="s">
        <v>100</v>
      </c>
      <c r="AW323" s="14" t="s">
        <v>35</v>
      </c>
      <c r="AX323" s="14" t="s">
        <v>80</v>
      </c>
      <c r="AY323" s="273" t="s">
        <v>196</v>
      </c>
    </row>
    <row r="324" s="13" customFormat="1">
      <c r="A324" s="13"/>
      <c r="B324" s="252"/>
      <c r="C324" s="253"/>
      <c r="D324" s="242" t="s">
        <v>254</v>
      </c>
      <c r="E324" s="254" t="s">
        <v>1</v>
      </c>
      <c r="F324" s="255" t="s">
        <v>113</v>
      </c>
      <c r="G324" s="253"/>
      <c r="H324" s="256">
        <v>4</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254</v>
      </c>
      <c r="AU324" s="262" t="s">
        <v>89</v>
      </c>
      <c r="AV324" s="13" t="s">
        <v>89</v>
      </c>
      <c r="AW324" s="13" t="s">
        <v>35</v>
      </c>
      <c r="AX324" s="13" t="s">
        <v>80</v>
      </c>
      <c r="AY324" s="262" t="s">
        <v>196</v>
      </c>
    </row>
    <row r="325" s="14" customFormat="1">
      <c r="A325" s="14"/>
      <c r="B325" s="263"/>
      <c r="C325" s="264"/>
      <c r="D325" s="242" t="s">
        <v>254</v>
      </c>
      <c r="E325" s="265" t="s">
        <v>1</v>
      </c>
      <c r="F325" s="266" t="s">
        <v>319</v>
      </c>
      <c r="G325" s="264"/>
      <c r="H325" s="267">
        <v>4</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254</v>
      </c>
      <c r="AU325" s="273" t="s">
        <v>89</v>
      </c>
      <c r="AV325" s="14" t="s">
        <v>100</v>
      </c>
      <c r="AW325" s="14" t="s">
        <v>35</v>
      </c>
      <c r="AX325" s="14" t="s">
        <v>80</v>
      </c>
      <c r="AY325" s="273" t="s">
        <v>196</v>
      </c>
    </row>
    <row r="326" s="13" customFormat="1">
      <c r="A326" s="13"/>
      <c r="B326" s="252"/>
      <c r="C326" s="253"/>
      <c r="D326" s="242" t="s">
        <v>254</v>
      </c>
      <c r="E326" s="254" t="s">
        <v>1</v>
      </c>
      <c r="F326" s="255" t="s">
        <v>113</v>
      </c>
      <c r="G326" s="253"/>
      <c r="H326" s="256">
        <v>4</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254</v>
      </c>
      <c r="AU326" s="262" t="s">
        <v>89</v>
      </c>
      <c r="AV326" s="13" t="s">
        <v>89</v>
      </c>
      <c r="AW326" s="13" t="s">
        <v>35</v>
      </c>
      <c r="AX326" s="13" t="s">
        <v>80</v>
      </c>
      <c r="AY326" s="262" t="s">
        <v>196</v>
      </c>
    </row>
    <row r="327" s="14" customFormat="1">
      <c r="A327" s="14"/>
      <c r="B327" s="263"/>
      <c r="C327" s="264"/>
      <c r="D327" s="242" t="s">
        <v>254</v>
      </c>
      <c r="E327" s="265" t="s">
        <v>1</v>
      </c>
      <c r="F327" s="266" t="s">
        <v>273</v>
      </c>
      <c r="G327" s="264"/>
      <c r="H327" s="267">
        <v>4</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254</v>
      </c>
      <c r="AU327" s="273" t="s">
        <v>89</v>
      </c>
      <c r="AV327" s="14" t="s">
        <v>100</v>
      </c>
      <c r="AW327" s="14" t="s">
        <v>35</v>
      </c>
      <c r="AX327" s="14" t="s">
        <v>80</v>
      </c>
      <c r="AY327" s="273" t="s">
        <v>196</v>
      </c>
    </row>
    <row r="328" s="13" customFormat="1">
      <c r="A328" s="13"/>
      <c r="B328" s="252"/>
      <c r="C328" s="253"/>
      <c r="D328" s="242" t="s">
        <v>254</v>
      </c>
      <c r="E328" s="254" t="s">
        <v>1</v>
      </c>
      <c r="F328" s="255" t="s">
        <v>100</v>
      </c>
      <c r="G328" s="253"/>
      <c r="H328" s="256">
        <v>3</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254</v>
      </c>
      <c r="AU328" s="262" t="s">
        <v>89</v>
      </c>
      <c r="AV328" s="13" t="s">
        <v>89</v>
      </c>
      <c r="AW328" s="13" t="s">
        <v>35</v>
      </c>
      <c r="AX328" s="13" t="s">
        <v>80</v>
      </c>
      <c r="AY328" s="262" t="s">
        <v>196</v>
      </c>
    </row>
    <row r="329" s="14" customFormat="1">
      <c r="A329" s="14"/>
      <c r="B329" s="263"/>
      <c r="C329" s="264"/>
      <c r="D329" s="242" t="s">
        <v>254</v>
      </c>
      <c r="E329" s="265" t="s">
        <v>1</v>
      </c>
      <c r="F329" s="266" t="s">
        <v>262</v>
      </c>
      <c r="G329" s="264"/>
      <c r="H329" s="267">
        <v>3</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254</v>
      </c>
      <c r="AU329" s="273" t="s">
        <v>89</v>
      </c>
      <c r="AV329" s="14" t="s">
        <v>100</v>
      </c>
      <c r="AW329" s="14" t="s">
        <v>35</v>
      </c>
      <c r="AX329" s="14" t="s">
        <v>80</v>
      </c>
      <c r="AY329" s="273" t="s">
        <v>196</v>
      </c>
    </row>
    <row r="330" s="15" customFormat="1">
      <c r="A330" s="15"/>
      <c r="B330" s="274"/>
      <c r="C330" s="275"/>
      <c r="D330" s="242" t="s">
        <v>254</v>
      </c>
      <c r="E330" s="276" t="s">
        <v>1</v>
      </c>
      <c r="F330" s="277" t="s">
        <v>267</v>
      </c>
      <c r="G330" s="275"/>
      <c r="H330" s="278">
        <v>14</v>
      </c>
      <c r="I330" s="279"/>
      <c r="J330" s="275"/>
      <c r="K330" s="275"/>
      <c r="L330" s="280"/>
      <c r="M330" s="281"/>
      <c r="N330" s="282"/>
      <c r="O330" s="282"/>
      <c r="P330" s="282"/>
      <c r="Q330" s="282"/>
      <c r="R330" s="282"/>
      <c r="S330" s="282"/>
      <c r="T330" s="283"/>
      <c r="U330" s="15"/>
      <c r="V330" s="15"/>
      <c r="W330" s="15"/>
      <c r="X330" s="15"/>
      <c r="Y330" s="15"/>
      <c r="Z330" s="15"/>
      <c r="AA330" s="15"/>
      <c r="AB330" s="15"/>
      <c r="AC330" s="15"/>
      <c r="AD330" s="15"/>
      <c r="AE330" s="15"/>
      <c r="AT330" s="284" t="s">
        <v>254</v>
      </c>
      <c r="AU330" s="284" t="s">
        <v>89</v>
      </c>
      <c r="AV330" s="15" t="s">
        <v>113</v>
      </c>
      <c r="AW330" s="15" t="s">
        <v>35</v>
      </c>
      <c r="AX330" s="15" t="s">
        <v>87</v>
      </c>
      <c r="AY330" s="284" t="s">
        <v>196</v>
      </c>
    </row>
    <row r="331" s="2" customFormat="1" ht="33" customHeight="1">
      <c r="A331" s="38"/>
      <c r="B331" s="39"/>
      <c r="C331" s="228" t="s">
        <v>903</v>
      </c>
      <c r="D331" s="228" t="s">
        <v>199</v>
      </c>
      <c r="E331" s="229" t="s">
        <v>1692</v>
      </c>
      <c r="F331" s="230" t="s">
        <v>1693</v>
      </c>
      <c r="G331" s="231" t="s">
        <v>354</v>
      </c>
      <c r="H331" s="232">
        <v>8</v>
      </c>
      <c r="I331" s="233"/>
      <c r="J331" s="234">
        <f>ROUND(I331*H331,2)</f>
        <v>0</v>
      </c>
      <c r="K331" s="235"/>
      <c r="L331" s="44"/>
      <c r="M331" s="236" t="s">
        <v>1</v>
      </c>
      <c r="N331" s="237" t="s">
        <v>45</v>
      </c>
      <c r="O331" s="91"/>
      <c r="P331" s="238">
        <f>O331*H331</f>
        <v>0</v>
      </c>
      <c r="Q331" s="238">
        <v>0.016539999999999999</v>
      </c>
      <c r="R331" s="238">
        <f>Q331*H331</f>
        <v>0.13231999999999999</v>
      </c>
      <c r="S331" s="238">
        <v>0</v>
      </c>
      <c r="T331" s="239">
        <f>S331*H331</f>
        <v>0</v>
      </c>
      <c r="U331" s="38"/>
      <c r="V331" s="38"/>
      <c r="W331" s="38"/>
      <c r="X331" s="38"/>
      <c r="Y331" s="38"/>
      <c r="Z331" s="38"/>
      <c r="AA331" s="38"/>
      <c r="AB331" s="38"/>
      <c r="AC331" s="38"/>
      <c r="AD331" s="38"/>
      <c r="AE331" s="38"/>
      <c r="AR331" s="240" t="s">
        <v>405</v>
      </c>
      <c r="AT331" s="240" t="s">
        <v>199</v>
      </c>
      <c r="AU331" s="240" t="s">
        <v>89</v>
      </c>
      <c r="AY331" s="17" t="s">
        <v>196</v>
      </c>
      <c r="BE331" s="241">
        <f>IF(N331="základní",J331,0)</f>
        <v>0</v>
      </c>
      <c r="BF331" s="241">
        <f>IF(N331="snížená",J331,0)</f>
        <v>0</v>
      </c>
      <c r="BG331" s="241">
        <f>IF(N331="zákl. přenesená",J331,0)</f>
        <v>0</v>
      </c>
      <c r="BH331" s="241">
        <f>IF(N331="sníž. přenesená",J331,0)</f>
        <v>0</v>
      </c>
      <c r="BI331" s="241">
        <f>IF(N331="nulová",J331,0)</f>
        <v>0</v>
      </c>
      <c r="BJ331" s="17" t="s">
        <v>87</v>
      </c>
      <c r="BK331" s="241">
        <f>ROUND(I331*H331,2)</f>
        <v>0</v>
      </c>
      <c r="BL331" s="17" t="s">
        <v>405</v>
      </c>
      <c r="BM331" s="240" t="s">
        <v>1694</v>
      </c>
    </row>
    <row r="332" s="2" customFormat="1">
      <c r="A332" s="38"/>
      <c r="B332" s="39"/>
      <c r="C332" s="40"/>
      <c r="D332" s="242" t="s">
        <v>205</v>
      </c>
      <c r="E332" s="40"/>
      <c r="F332" s="243" t="s">
        <v>1695</v>
      </c>
      <c r="G332" s="40"/>
      <c r="H332" s="40"/>
      <c r="I332" s="244"/>
      <c r="J332" s="40"/>
      <c r="K332" s="40"/>
      <c r="L332" s="44"/>
      <c r="M332" s="245"/>
      <c r="N332" s="246"/>
      <c r="O332" s="91"/>
      <c r="P332" s="91"/>
      <c r="Q332" s="91"/>
      <c r="R332" s="91"/>
      <c r="S332" s="91"/>
      <c r="T332" s="92"/>
      <c r="U332" s="38"/>
      <c r="V332" s="38"/>
      <c r="W332" s="38"/>
      <c r="X332" s="38"/>
      <c r="Y332" s="38"/>
      <c r="Z332" s="38"/>
      <c r="AA332" s="38"/>
      <c r="AB332" s="38"/>
      <c r="AC332" s="38"/>
      <c r="AD332" s="38"/>
      <c r="AE332" s="38"/>
      <c r="AT332" s="17" t="s">
        <v>205</v>
      </c>
      <c r="AU332" s="17" t="s">
        <v>89</v>
      </c>
    </row>
    <row r="333" s="13" customFormat="1">
      <c r="A333" s="13"/>
      <c r="B333" s="252"/>
      <c r="C333" s="253"/>
      <c r="D333" s="242" t="s">
        <v>254</v>
      </c>
      <c r="E333" s="254" t="s">
        <v>1</v>
      </c>
      <c r="F333" s="255" t="s">
        <v>87</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254</v>
      </c>
      <c r="AU333" s="262" t="s">
        <v>89</v>
      </c>
      <c r="AV333" s="13" t="s">
        <v>89</v>
      </c>
      <c r="AW333" s="13" t="s">
        <v>35</v>
      </c>
      <c r="AX333" s="13" t="s">
        <v>80</v>
      </c>
      <c r="AY333" s="262" t="s">
        <v>196</v>
      </c>
    </row>
    <row r="334" s="14" customFormat="1">
      <c r="A334" s="14"/>
      <c r="B334" s="263"/>
      <c r="C334" s="264"/>
      <c r="D334" s="242" t="s">
        <v>254</v>
      </c>
      <c r="E334" s="265" t="s">
        <v>1</v>
      </c>
      <c r="F334" s="266" t="s">
        <v>1696</v>
      </c>
      <c r="G334" s="264"/>
      <c r="H334" s="267">
        <v>1</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254</v>
      </c>
      <c r="AU334" s="273" t="s">
        <v>89</v>
      </c>
      <c r="AV334" s="14" t="s">
        <v>100</v>
      </c>
      <c r="AW334" s="14" t="s">
        <v>35</v>
      </c>
      <c r="AX334" s="14" t="s">
        <v>80</v>
      </c>
      <c r="AY334" s="273" t="s">
        <v>196</v>
      </c>
    </row>
    <row r="335" s="13" customFormat="1">
      <c r="A335" s="13"/>
      <c r="B335" s="252"/>
      <c r="C335" s="253"/>
      <c r="D335" s="242" t="s">
        <v>254</v>
      </c>
      <c r="E335" s="254" t="s">
        <v>1</v>
      </c>
      <c r="F335" s="255" t="s">
        <v>87</v>
      </c>
      <c r="G335" s="253"/>
      <c r="H335" s="256">
        <v>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254</v>
      </c>
      <c r="AU335" s="262" t="s">
        <v>89</v>
      </c>
      <c r="AV335" s="13" t="s">
        <v>89</v>
      </c>
      <c r="AW335" s="13" t="s">
        <v>35</v>
      </c>
      <c r="AX335" s="13" t="s">
        <v>80</v>
      </c>
      <c r="AY335" s="262" t="s">
        <v>196</v>
      </c>
    </row>
    <row r="336" s="14" customFormat="1">
      <c r="A336" s="14"/>
      <c r="B336" s="263"/>
      <c r="C336" s="264"/>
      <c r="D336" s="242" t="s">
        <v>254</v>
      </c>
      <c r="E336" s="265" t="s">
        <v>1</v>
      </c>
      <c r="F336" s="266" t="s">
        <v>1654</v>
      </c>
      <c r="G336" s="264"/>
      <c r="H336" s="267">
        <v>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254</v>
      </c>
      <c r="AU336" s="273" t="s">
        <v>89</v>
      </c>
      <c r="AV336" s="14" t="s">
        <v>100</v>
      </c>
      <c r="AW336" s="14" t="s">
        <v>35</v>
      </c>
      <c r="AX336" s="14" t="s">
        <v>80</v>
      </c>
      <c r="AY336" s="273" t="s">
        <v>196</v>
      </c>
    </row>
    <row r="337" s="13" customFormat="1">
      <c r="A337" s="13"/>
      <c r="B337" s="252"/>
      <c r="C337" s="253"/>
      <c r="D337" s="242" t="s">
        <v>254</v>
      </c>
      <c r="E337" s="254" t="s">
        <v>1</v>
      </c>
      <c r="F337" s="255" t="s">
        <v>89</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254</v>
      </c>
      <c r="AU337" s="262" t="s">
        <v>89</v>
      </c>
      <c r="AV337" s="13" t="s">
        <v>89</v>
      </c>
      <c r="AW337" s="13" t="s">
        <v>35</v>
      </c>
      <c r="AX337" s="13" t="s">
        <v>80</v>
      </c>
      <c r="AY337" s="262" t="s">
        <v>196</v>
      </c>
    </row>
    <row r="338" s="14" customFormat="1">
      <c r="A338" s="14"/>
      <c r="B338" s="263"/>
      <c r="C338" s="264"/>
      <c r="D338" s="242" t="s">
        <v>254</v>
      </c>
      <c r="E338" s="265" t="s">
        <v>1</v>
      </c>
      <c r="F338" s="266" t="s">
        <v>262</v>
      </c>
      <c r="G338" s="264"/>
      <c r="H338" s="267">
        <v>2</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254</v>
      </c>
      <c r="AU338" s="273" t="s">
        <v>89</v>
      </c>
      <c r="AV338" s="14" t="s">
        <v>100</v>
      </c>
      <c r="AW338" s="14" t="s">
        <v>35</v>
      </c>
      <c r="AX338" s="14" t="s">
        <v>80</v>
      </c>
      <c r="AY338" s="273" t="s">
        <v>196</v>
      </c>
    </row>
    <row r="339" s="13" customFormat="1">
      <c r="A339" s="13"/>
      <c r="B339" s="252"/>
      <c r="C339" s="253"/>
      <c r="D339" s="242" t="s">
        <v>254</v>
      </c>
      <c r="E339" s="254" t="s">
        <v>1</v>
      </c>
      <c r="F339" s="255" t="s">
        <v>87</v>
      </c>
      <c r="G339" s="253"/>
      <c r="H339" s="256">
        <v>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254</v>
      </c>
      <c r="AU339" s="262" t="s">
        <v>89</v>
      </c>
      <c r="AV339" s="13" t="s">
        <v>89</v>
      </c>
      <c r="AW339" s="13" t="s">
        <v>35</v>
      </c>
      <c r="AX339" s="13" t="s">
        <v>80</v>
      </c>
      <c r="AY339" s="262" t="s">
        <v>196</v>
      </c>
    </row>
    <row r="340" s="14" customFormat="1">
      <c r="A340" s="14"/>
      <c r="B340" s="263"/>
      <c r="C340" s="264"/>
      <c r="D340" s="242" t="s">
        <v>254</v>
      </c>
      <c r="E340" s="265" t="s">
        <v>1</v>
      </c>
      <c r="F340" s="266" t="s">
        <v>319</v>
      </c>
      <c r="G340" s="264"/>
      <c r="H340" s="267">
        <v>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254</v>
      </c>
      <c r="AU340" s="273" t="s">
        <v>89</v>
      </c>
      <c r="AV340" s="14" t="s">
        <v>100</v>
      </c>
      <c r="AW340" s="14" t="s">
        <v>35</v>
      </c>
      <c r="AX340" s="14" t="s">
        <v>80</v>
      </c>
      <c r="AY340" s="273" t="s">
        <v>196</v>
      </c>
    </row>
    <row r="341" s="13" customFormat="1">
      <c r="A341" s="13"/>
      <c r="B341" s="252"/>
      <c r="C341" s="253"/>
      <c r="D341" s="242" t="s">
        <v>254</v>
      </c>
      <c r="E341" s="254" t="s">
        <v>1</v>
      </c>
      <c r="F341" s="255" t="s">
        <v>87</v>
      </c>
      <c r="G341" s="253"/>
      <c r="H341" s="256">
        <v>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254</v>
      </c>
      <c r="AU341" s="262" t="s">
        <v>89</v>
      </c>
      <c r="AV341" s="13" t="s">
        <v>89</v>
      </c>
      <c r="AW341" s="13" t="s">
        <v>35</v>
      </c>
      <c r="AX341" s="13" t="s">
        <v>80</v>
      </c>
      <c r="AY341" s="262" t="s">
        <v>196</v>
      </c>
    </row>
    <row r="342" s="14" customFormat="1">
      <c r="A342" s="14"/>
      <c r="B342" s="263"/>
      <c r="C342" s="264"/>
      <c r="D342" s="242" t="s">
        <v>254</v>
      </c>
      <c r="E342" s="265" t="s">
        <v>1</v>
      </c>
      <c r="F342" s="266" t="s">
        <v>1671</v>
      </c>
      <c r="G342" s="264"/>
      <c r="H342" s="267">
        <v>1</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254</v>
      </c>
      <c r="AU342" s="273" t="s">
        <v>89</v>
      </c>
      <c r="AV342" s="14" t="s">
        <v>100</v>
      </c>
      <c r="AW342" s="14" t="s">
        <v>35</v>
      </c>
      <c r="AX342" s="14" t="s">
        <v>80</v>
      </c>
      <c r="AY342" s="273" t="s">
        <v>196</v>
      </c>
    </row>
    <row r="343" s="13" customFormat="1">
      <c r="A343" s="13"/>
      <c r="B343" s="252"/>
      <c r="C343" s="253"/>
      <c r="D343" s="242" t="s">
        <v>254</v>
      </c>
      <c r="E343" s="254" t="s">
        <v>1</v>
      </c>
      <c r="F343" s="255" t="s">
        <v>87</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254</v>
      </c>
      <c r="AU343" s="262" t="s">
        <v>89</v>
      </c>
      <c r="AV343" s="13" t="s">
        <v>89</v>
      </c>
      <c r="AW343" s="13" t="s">
        <v>35</v>
      </c>
      <c r="AX343" s="13" t="s">
        <v>80</v>
      </c>
      <c r="AY343" s="262" t="s">
        <v>196</v>
      </c>
    </row>
    <row r="344" s="14" customFormat="1">
      <c r="A344" s="14"/>
      <c r="B344" s="263"/>
      <c r="C344" s="264"/>
      <c r="D344" s="242" t="s">
        <v>254</v>
      </c>
      <c r="E344" s="265" t="s">
        <v>1</v>
      </c>
      <c r="F344" s="266" t="s">
        <v>1647</v>
      </c>
      <c r="G344" s="264"/>
      <c r="H344" s="267">
        <v>1</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254</v>
      </c>
      <c r="AU344" s="273" t="s">
        <v>89</v>
      </c>
      <c r="AV344" s="14" t="s">
        <v>100</v>
      </c>
      <c r="AW344" s="14" t="s">
        <v>35</v>
      </c>
      <c r="AX344" s="14" t="s">
        <v>80</v>
      </c>
      <c r="AY344" s="273" t="s">
        <v>196</v>
      </c>
    </row>
    <row r="345" s="13" customFormat="1">
      <c r="A345" s="13"/>
      <c r="B345" s="252"/>
      <c r="C345" s="253"/>
      <c r="D345" s="242" t="s">
        <v>254</v>
      </c>
      <c r="E345" s="254" t="s">
        <v>1</v>
      </c>
      <c r="F345" s="255" t="s">
        <v>87</v>
      </c>
      <c r="G345" s="253"/>
      <c r="H345" s="256">
        <v>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254</v>
      </c>
      <c r="AU345" s="262" t="s">
        <v>89</v>
      </c>
      <c r="AV345" s="13" t="s">
        <v>89</v>
      </c>
      <c r="AW345" s="13" t="s">
        <v>35</v>
      </c>
      <c r="AX345" s="13" t="s">
        <v>80</v>
      </c>
      <c r="AY345" s="262" t="s">
        <v>196</v>
      </c>
    </row>
    <row r="346" s="14" customFormat="1">
      <c r="A346" s="14"/>
      <c r="B346" s="263"/>
      <c r="C346" s="264"/>
      <c r="D346" s="242" t="s">
        <v>254</v>
      </c>
      <c r="E346" s="265" t="s">
        <v>1</v>
      </c>
      <c r="F346" s="266" t="s">
        <v>1697</v>
      </c>
      <c r="G346" s="264"/>
      <c r="H346" s="267">
        <v>1</v>
      </c>
      <c r="I346" s="268"/>
      <c r="J346" s="264"/>
      <c r="K346" s="264"/>
      <c r="L346" s="269"/>
      <c r="M346" s="270"/>
      <c r="N346" s="271"/>
      <c r="O346" s="271"/>
      <c r="P346" s="271"/>
      <c r="Q346" s="271"/>
      <c r="R346" s="271"/>
      <c r="S346" s="271"/>
      <c r="T346" s="272"/>
      <c r="U346" s="14"/>
      <c r="V346" s="14"/>
      <c r="W346" s="14"/>
      <c r="X346" s="14"/>
      <c r="Y346" s="14"/>
      <c r="Z346" s="14"/>
      <c r="AA346" s="14"/>
      <c r="AB346" s="14"/>
      <c r="AC346" s="14"/>
      <c r="AD346" s="14"/>
      <c r="AE346" s="14"/>
      <c r="AT346" s="273" t="s">
        <v>254</v>
      </c>
      <c r="AU346" s="273" t="s">
        <v>89</v>
      </c>
      <c r="AV346" s="14" t="s">
        <v>100</v>
      </c>
      <c r="AW346" s="14" t="s">
        <v>35</v>
      </c>
      <c r="AX346" s="14" t="s">
        <v>80</v>
      </c>
      <c r="AY346" s="273" t="s">
        <v>196</v>
      </c>
    </row>
    <row r="347" s="15" customFormat="1">
      <c r="A347" s="15"/>
      <c r="B347" s="274"/>
      <c r="C347" s="275"/>
      <c r="D347" s="242" t="s">
        <v>254</v>
      </c>
      <c r="E347" s="276" t="s">
        <v>1</v>
      </c>
      <c r="F347" s="277" t="s">
        <v>267</v>
      </c>
      <c r="G347" s="275"/>
      <c r="H347" s="278">
        <v>8</v>
      </c>
      <c r="I347" s="279"/>
      <c r="J347" s="275"/>
      <c r="K347" s="275"/>
      <c r="L347" s="280"/>
      <c r="M347" s="281"/>
      <c r="N347" s="282"/>
      <c r="O347" s="282"/>
      <c r="P347" s="282"/>
      <c r="Q347" s="282"/>
      <c r="R347" s="282"/>
      <c r="S347" s="282"/>
      <c r="T347" s="283"/>
      <c r="U347" s="15"/>
      <c r="V347" s="15"/>
      <c r="W347" s="15"/>
      <c r="X347" s="15"/>
      <c r="Y347" s="15"/>
      <c r="Z347" s="15"/>
      <c r="AA347" s="15"/>
      <c r="AB347" s="15"/>
      <c r="AC347" s="15"/>
      <c r="AD347" s="15"/>
      <c r="AE347" s="15"/>
      <c r="AT347" s="284" t="s">
        <v>254</v>
      </c>
      <c r="AU347" s="284" t="s">
        <v>89</v>
      </c>
      <c r="AV347" s="15" t="s">
        <v>113</v>
      </c>
      <c r="AW347" s="15" t="s">
        <v>35</v>
      </c>
      <c r="AX347" s="15" t="s">
        <v>87</v>
      </c>
      <c r="AY347" s="284" t="s">
        <v>196</v>
      </c>
    </row>
    <row r="348" s="2" customFormat="1" ht="33" customHeight="1">
      <c r="A348" s="38"/>
      <c r="B348" s="39"/>
      <c r="C348" s="228" t="s">
        <v>907</v>
      </c>
      <c r="D348" s="228" t="s">
        <v>199</v>
      </c>
      <c r="E348" s="229" t="s">
        <v>1698</v>
      </c>
      <c r="F348" s="230" t="s">
        <v>1699</v>
      </c>
      <c r="G348" s="231" t="s">
        <v>354</v>
      </c>
      <c r="H348" s="232">
        <v>16</v>
      </c>
      <c r="I348" s="233"/>
      <c r="J348" s="234">
        <f>ROUND(I348*H348,2)</f>
        <v>0</v>
      </c>
      <c r="K348" s="235"/>
      <c r="L348" s="44"/>
      <c r="M348" s="236" t="s">
        <v>1</v>
      </c>
      <c r="N348" s="237" t="s">
        <v>45</v>
      </c>
      <c r="O348" s="91"/>
      <c r="P348" s="238">
        <f>O348*H348</f>
        <v>0</v>
      </c>
      <c r="Q348" s="238">
        <v>0.023709999999999998</v>
      </c>
      <c r="R348" s="238">
        <f>Q348*H348</f>
        <v>0.37935999999999998</v>
      </c>
      <c r="S348" s="238">
        <v>0</v>
      </c>
      <c r="T348" s="239">
        <f>S348*H348</f>
        <v>0</v>
      </c>
      <c r="U348" s="38"/>
      <c r="V348" s="38"/>
      <c r="W348" s="38"/>
      <c r="X348" s="38"/>
      <c r="Y348" s="38"/>
      <c r="Z348" s="38"/>
      <c r="AA348" s="38"/>
      <c r="AB348" s="38"/>
      <c r="AC348" s="38"/>
      <c r="AD348" s="38"/>
      <c r="AE348" s="38"/>
      <c r="AR348" s="240" t="s">
        <v>405</v>
      </c>
      <c r="AT348" s="240" t="s">
        <v>199</v>
      </c>
      <c r="AU348" s="240" t="s">
        <v>89</v>
      </c>
      <c r="AY348" s="17" t="s">
        <v>196</v>
      </c>
      <c r="BE348" s="241">
        <f>IF(N348="základní",J348,0)</f>
        <v>0</v>
      </c>
      <c r="BF348" s="241">
        <f>IF(N348="snížená",J348,0)</f>
        <v>0</v>
      </c>
      <c r="BG348" s="241">
        <f>IF(N348="zákl. přenesená",J348,0)</f>
        <v>0</v>
      </c>
      <c r="BH348" s="241">
        <f>IF(N348="sníž. přenesená",J348,0)</f>
        <v>0</v>
      </c>
      <c r="BI348" s="241">
        <f>IF(N348="nulová",J348,0)</f>
        <v>0</v>
      </c>
      <c r="BJ348" s="17" t="s">
        <v>87</v>
      </c>
      <c r="BK348" s="241">
        <f>ROUND(I348*H348,2)</f>
        <v>0</v>
      </c>
      <c r="BL348" s="17" t="s">
        <v>405</v>
      </c>
      <c r="BM348" s="240" t="s">
        <v>1700</v>
      </c>
    </row>
    <row r="349" s="2" customFormat="1">
      <c r="A349" s="38"/>
      <c r="B349" s="39"/>
      <c r="C349" s="40"/>
      <c r="D349" s="242" t="s">
        <v>205</v>
      </c>
      <c r="E349" s="40"/>
      <c r="F349" s="243" t="s">
        <v>1701</v>
      </c>
      <c r="G349" s="40"/>
      <c r="H349" s="40"/>
      <c r="I349" s="244"/>
      <c r="J349" s="40"/>
      <c r="K349" s="40"/>
      <c r="L349" s="44"/>
      <c r="M349" s="245"/>
      <c r="N349" s="246"/>
      <c r="O349" s="91"/>
      <c r="P349" s="91"/>
      <c r="Q349" s="91"/>
      <c r="R349" s="91"/>
      <c r="S349" s="91"/>
      <c r="T349" s="92"/>
      <c r="U349" s="38"/>
      <c r="V349" s="38"/>
      <c r="W349" s="38"/>
      <c r="X349" s="38"/>
      <c r="Y349" s="38"/>
      <c r="Z349" s="38"/>
      <c r="AA349" s="38"/>
      <c r="AB349" s="38"/>
      <c r="AC349" s="38"/>
      <c r="AD349" s="38"/>
      <c r="AE349" s="38"/>
      <c r="AT349" s="17" t="s">
        <v>205</v>
      </c>
      <c r="AU349" s="17" t="s">
        <v>89</v>
      </c>
    </row>
    <row r="350" s="13" customFormat="1">
      <c r="A350" s="13"/>
      <c r="B350" s="252"/>
      <c r="C350" s="253"/>
      <c r="D350" s="242" t="s">
        <v>254</v>
      </c>
      <c r="E350" s="254" t="s">
        <v>1</v>
      </c>
      <c r="F350" s="255" t="s">
        <v>208</v>
      </c>
      <c r="G350" s="253"/>
      <c r="H350" s="256">
        <v>5</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254</v>
      </c>
      <c r="AU350" s="262" t="s">
        <v>89</v>
      </c>
      <c r="AV350" s="13" t="s">
        <v>89</v>
      </c>
      <c r="AW350" s="13" t="s">
        <v>35</v>
      </c>
      <c r="AX350" s="13" t="s">
        <v>80</v>
      </c>
      <c r="AY350" s="262" t="s">
        <v>196</v>
      </c>
    </row>
    <row r="351" s="14" customFormat="1">
      <c r="A351" s="14"/>
      <c r="B351" s="263"/>
      <c r="C351" s="264"/>
      <c r="D351" s="242" t="s">
        <v>254</v>
      </c>
      <c r="E351" s="265" t="s">
        <v>1</v>
      </c>
      <c r="F351" s="266" t="s">
        <v>1702</v>
      </c>
      <c r="G351" s="264"/>
      <c r="H351" s="267">
        <v>5</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254</v>
      </c>
      <c r="AU351" s="273" t="s">
        <v>89</v>
      </c>
      <c r="AV351" s="14" t="s">
        <v>100</v>
      </c>
      <c r="AW351" s="14" t="s">
        <v>35</v>
      </c>
      <c r="AX351" s="14" t="s">
        <v>80</v>
      </c>
      <c r="AY351" s="273" t="s">
        <v>196</v>
      </c>
    </row>
    <row r="352" s="13" customFormat="1">
      <c r="A352" s="13"/>
      <c r="B352" s="252"/>
      <c r="C352" s="253"/>
      <c r="D352" s="242" t="s">
        <v>254</v>
      </c>
      <c r="E352" s="254" t="s">
        <v>1</v>
      </c>
      <c r="F352" s="255" t="s">
        <v>100</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254</v>
      </c>
      <c r="AU352" s="262" t="s">
        <v>89</v>
      </c>
      <c r="AV352" s="13" t="s">
        <v>89</v>
      </c>
      <c r="AW352" s="13" t="s">
        <v>35</v>
      </c>
      <c r="AX352" s="13" t="s">
        <v>80</v>
      </c>
      <c r="AY352" s="262" t="s">
        <v>196</v>
      </c>
    </row>
    <row r="353" s="14" customFormat="1">
      <c r="A353" s="14"/>
      <c r="B353" s="263"/>
      <c r="C353" s="264"/>
      <c r="D353" s="242" t="s">
        <v>254</v>
      </c>
      <c r="E353" s="265" t="s">
        <v>1</v>
      </c>
      <c r="F353" s="266" t="s">
        <v>262</v>
      </c>
      <c r="G353" s="264"/>
      <c r="H353" s="267">
        <v>3</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254</v>
      </c>
      <c r="AU353" s="273" t="s">
        <v>89</v>
      </c>
      <c r="AV353" s="14" t="s">
        <v>100</v>
      </c>
      <c r="AW353" s="14" t="s">
        <v>35</v>
      </c>
      <c r="AX353" s="14" t="s">
        <v>80</v>
      </c>
      <c r="AY353" s="273" t="s">
        <v>196</v>
      </c>
    </row>
    <row r="354" s="13" customFormat="1">
      <c r="A354" s="13"/>
      <c r="B354" s="252"/>
      <c r="C354" s="253"/>
      <c r="D354" s="242" t="s">
        <v>254</v>
      </c>
      <c r="E354" s="254" t="s">
        <v>1</v>
      </c>
      <c r="F354" s="255" t="s">
        <v>208</v>
      </c>
      <c r="G354" s="253"/>
      <c r="H354" s="256">
        <v>5</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254</v>
      </c>
      <c r="AU354" s="262" t="s">
        <v>89</v>
      </c>
      <c r="AV354" s="13" t="s">
        <v>89</v>
      </c>
      <c r="AW354" s="13" t="s">
        <v>35</v>
      </c>
      <c r="AX354" s="13" t="s">
        <v>80</v>
      </c>
      <c r="AY354" s="262" t="s">
        <v>196</v>
      </c>
    </row>
    <row r="355" s="14" customFormat="1">
      <c r="A355" s="14"/>
      <c r="B355" s="263"/>
      <c r="C355" s="264"/>
      <c r="D355" s="242" t="s">
        <v>254</v>
      </c>
      <c r="E355" s="265" t="s">
        <v>1</v>
      </c>
      <c r="F355" s="266" t="s">
        <v>1703</v>
      </c>
      <c r="G355" s="264"/>
      <c r="H355" s="267">
        <v>5</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254</v>
      </c>
      <c r="AU355" s="273" t="s">
        <v>89</v>
      </c>
      <c r="AV355" s="14" t="s">
        <v>100</v>
      </c>
      <c r="AW355" s="14" t="s">
        <v>35</v>
      </c>
      <c r="AX355" s="14" t="s">
        <v>80</v>
      </c>
      <c r="AY355" s="273" t="s">
        <v>196</v>
      </c>
    </row>
    <row r="356" s="13" customFormat="1">
      <c r="A356" s="13"/>
      <c r="B356" s="252"/>
      <c r="C356" s="253"/>
      <c r="D356" s="242" t="s">
        <v>254</v>
      </c>
      <c r="E356" s="254" t="s">
        <v>1</v>
      </c>
      <c r="F356" s="255" t="s">
        <v>100</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254</v>
      </c>
      <c r="AU356" s="262" t="s">
        <v>89</v>
      </c>
      <c r="AV356" s="13" t="s">
        <v>89</v>
      </c>
      <c r="AW356" s="13" t="s">
        <v>35</v>
      </c>
      <c r="AX356" s="13" t="s">
        <v>80</v>
      </c>
      <c r="AY356" s="262" t="s">
        <v>196</v>
      </c>
    </row>
    <row r="357" s="14" customFormat="1">
      <c r="A357" s="14"/>
      <c r="B357" s="263"/>
      <c r="C357" s="264"/>
      <c r="D357" s="242" t="s">
        <v>254</v>
      </c>
      <c r="E357" s="265" t="s">
        <v>1</v>
      </c>
      <c r="F357" s="266" t="s">
        <v>319</v>
      </c>
      <c r="G357" s="264"/>
      <c r="H357" s="267">
        <v>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254</v>
      </c>
      <c r="AU357" s="273" t="s">
        <v>89</v>
      </c>
      <c r="AV357" s="14" t="s">
        <v>100</v>
      </c>
      <c r="AW357" s="14" t="s">
        <v>35</v>
      </c>
      <c r="AX357" s="14" t="s">
        <v>80</v>
      </c>
      <c r="AY357" s="273" t="s">
        <v>196</v>
      </c>
    </row>
    <row r="358" s="15" customFormat="1">
      <c r="A358" s="15"/>
      <c r="B358" s="274"/>
      <c r="C358" s="275"/>
      <c r="D358" s="242" t="s">
        <v>254</v>
      </c>
      <c r="E358" s="276" t="s">
        <v>1</v>
      </c>
      <c r="F358" s="277" t="s">
        <v>267</v>
      </c>
      <c r="G358" s="275"/>
      <c r="H358" s="278">
        <v>16</v>
      </c>
      <c r="I358" s="279"/>
      <c r="J358" s="275"/>
      <c r="K358" s="275"/>
      <c r="L358" s="280"/>
      <c r="M358" s="281"/>
      <c r="N358" s="282"/>
      <c r="O358" s="282"/>
      <c r="P358" s="282"/>
      <c r="Q358" s="282"/>
      <c r="R358" s="282"/>
      <c r="S358" s="282"/>
      <c r="T358" s="283"/>
      <c r="U358" s="15"/>
      <c r="V358" s="15"/>
      <c r="W358" s="15"/>
      <c r="X358" s="15"/>
      <c r="Y358" s="15"/>
      <c r="Z358" s="15"/>
      <c r="AA358" s="15"/>
      <c r="AB358" s="15"/>
      <c r="AC358" s="15"/>
      <c r="AD358" s="15"/>
      <c r="AE358" s="15"/>
      <c r="AT358" s="284" t="s">
        <v>254</v>
      </c>
      <c r="AU358" s="284" t="s">
        <v>89</v>
      </c>
      <c r="AV358" s="15" t="s">
        <v>113</v>
      </c>
      <c r="AW358" s="15" t="s">
        <v>35</v>
      </c>
      <c r="AX358" s="15" t="s">
        <v>87</v>
      </c>
      <c r="AY358" s="284" t="s">
        <v>196</v>
      </c>
    </row>
    <row r="359" s="2" customFormat="1" ht="33" customHeight="1">
      <c r="A359" s="38"/>
      <c r="B359" s="39"/>
      <c r="C359" s="228" t="s">
        <v>914</v>
      </c>
      <c r="D359" s="228" t="s">
        <v>199</v>
      </c>
      <c r="E359" s="229" t="s">
        <v>1704</v>
      </c>
      <c r="F359" s="230" t="s">
        <v>1705</v>
      </c>
      <c r="G359" s="231" t="s">
        <v>354</v>
      </c>
      <c r="H359" s="232">
        <v>8</v>
      </c>
      <c r="I359" s="233"/>
      <c r="J359" s="234">
        <f>ROUND(I359*H359,2)</f>
        <v>0</v>
      </c>
      <c r="K359" s="235"/>
      <c r="L359" s="44"/>
      <c r="M359" s="236" t="s">
        <v>1</v>
      </c>
      <c r="N359" s="237" t="s">
        <v>45</v>
      </c>
      <c r="O359" s="91"/>
      <c r="P359" s="238">
        <f>O359*H359</f>
        <v>0</v>
      </c>
      <c r="Q359" s="238">
        <v>0.027199999999999998</v>
      </c>
      <c r="R359" s="238">
        <f>Q359*H359</f>
        <v>0.21759999999999999</v>
      </c>
      <c r="S359" s="238">
        <v>0</v>
      </c>
      <c r="T359" s="239">
        <f>S359*H359</f>
        <v>0</v>
      </c>
      <c r="U359" s="38"/>
      <c r="V359" s="38"/>
      <c r="W359" s="38"/>
      <c r="X359" s="38"/>
      <c r="Y359" s="38"/>
      <c r="Z359" s="38"/>
      <c r="AA359" s="38"/>
      <c r="AB359" s="38"/>
      <c r="AC359" s="38"/>
      <c r="AD359" s="38"/>
      <c r="AE359" s="38"/>
      <c r="AR359" s="240" t="s">
        <v>405</v>
      </c>
      <c r="AT359" s="240" t="s">
        <v>199</v>
      </c>
      <c r="AU359" s="240" t="s">
        <v>89</v>
      </c>
      <c r="AY359" s="17" t="s">
        <v>196</v>
      </c>
      <c r="BE359" s="241">
        <f>IF(N359="základní",J359,0)</f>
        <v>0</v>
      </c>
      <c r="BF359" s="241">
        <f>IF(N359="snížená",J359,0)</f>
        <v>0</v>
      </c>
      <c r="BG359" s="241">
        <f>IF(N359="zákl. přenesená",J359,0)</f>
        <v>0</v>
      </c>
      <c r="BH359" s="241">
        <f>IF(N359="sníž. přenesená",J359,0)</f>
        <v>0</v>
      </c>
      <c r="BI359" s="241">
        <f>IF(N359="nulová",J359,0)</f>
        <v>0</v>
      </c>
      <c r="BJ359" s="17" t="s">
        <v>87</v>
      </c>
      <c r="BK359" s="241">
        <f>ROUND(I359*H359,2)</f>
        <v>0</v>
      </c>
      <c r="BL359" s="17" t="s">
        <v>405</v>
      </c>
      <c r="BM359" s="240" t="s">
        <v>1706</v>
      </c>
    </row>
    <row r="360" s="2" customFormat="1">
      <c r="A360" s="38"/>
      <c r="B360" s="39"/>
      <c r="C360" s="40"/>
      <c r="D360" s="242" t="s">
        <v>205</v>
      </c>
      <c r="E360" s="40"/>
      <c r="F360" s="243" t="s">
        <v>1707</v>
      </c>
      <c r="G360" s="40"/>
      <c r="H360" s="40"/>
      <c r="I360" s="244"/>
      <c r="J360" s="40"/>
      <c r="K360" s="40"/>
      <c r="L360" s="44"/>
      <c r="M360" s="245"/>
      <c r="N360" s="246"/>
      <c r="O360" s="91"/>
      <c r="P360" s="91"/>
      <c r="Q360" s="91"/>
      <c r="R360" s="91"/>
      <c r="S360" s="91"/>
      <c r="T360" s="92"/>
      <c r="U360" s="38"/>
      <c r="V360" s="38"/>
      <c r="W360" s="38"/>
      <c r="X360" s="38"/>
      <c r="Y360" s="38"/>
      <c r="Z360" s="38"/>
      <c r="AA360" s="38"/>
      <c r="AB360" s="38"/>
      <c r="AC360" s="38"/>
      <c r="AD360" s="38"/>
      <c r="AE360" s="38"/>
      <c r="AT360" s="17" t="s">
        <v>205</v>
      </c>
      <c r="AU360" s="17" t="s">
        <v>89</v>
      </c>
    </row>
    <row r="361" s="13" customFormat="1">
      <c r="A361" s="13"/>
      <c r="B361" s="252"/>
      <c r="C361" s="253"/>
      <c r="D361" s="242" t="s">
        <v>254</v>
      </c>
      <c r="E361" s="254" t="s">
        <v>1</v>
      </c>
      <c r="F361" s="255" t="s">
        <v>208</v>
      </c>
      <c r="G361" s="253"/>
      <c r="H361" s="256">
        <v>5</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254</v>
      </c>
      <c r="AU361" s="262" t="s">
        <v>89</v>
      </c>
      <c r="AV361" s="13" t="s">
        <v>89</v>
      </c>
      <c r="AW361" s="13" t="s">
        <v>35</v>
      </c>
      <c r="AX361" s="13" t="s">
        <v>80</v>
      </c>
      <c r="AY361" s="262" t="s">
        <v>196</v>
      </c>
    </row>
    <row r="362" s="14" customFormat="1">
      <c r="A362" s="14"/>
      <c r="B362" s="263"/>
      <c r="C362" s="264"/>
      <c r="D362" s="242" t="s">
        <v>254</v>
      </c>
      <c r="E362" s="265" t="s">
        <v>1</v>
      </c>
      <c r="F362" s="266" t="s">
        <v>1671</v>
      </c>
      <c r="G362" s="264"/>
      <c r="H362" s="267">
        <v>5</v>
      </c>
      <c r="I362" s="268"/>
      <c r="J362" s="264"/>
      <c r="K362" s="264"/>
      <c r="L362" s="269"/>
      <c r="M362" s="270"/>
      <c r="N362" s="271"/>
      <c r="O362" s="271"/>
      <c r="P362" s="271"/>
      <c r="Q362" s="271"/>
      <c r="R362" s="271"/>
      <c r="S362" s="271"/>
      <c r="T362" s="272"/>
      <c r="U362" s="14"/>
      <c r="V362" s="14"/>
      <c r="W362" s="14"/>
      <c r="X362" s="14"/>
      <c r="Y362" s="14"/>
      <c r="Z362" s="14"/>
      <c r="AA362" s="14"/>
      <c r="AB362" s="14"/>
      <c r="AC362" s="14"/>
      <c r="AD362" s="14"/>
      <c r="AE362" s="14"/>
      <c r="AT362" s="273" t="s">
        <v>254</v>
      </c>
      <c r="AU362" s="273" t="s">
        <v>89</v>
      </c>
      <c r="AV362" s="14" t="s">
        <v>100</v>
      </c>
      <c r="AW362" s="14" t="s">
        <v>35</v>
      </c>
      <c r="AX362" s="14" t="s">
        <v>80</v>
      </c>
      <c r="AY362" s="273" t="s">
        <v>196</v>
      </c>
    </row>
    <row r="363" s="13" customFormat="1">
      <c r="A363" s="13"/>
      <c r="B363" s="252"/>
      <c r="C363" s="253"/>
      <c r="D363" s="242" t="s">
        <v>254</v>
      </c>
      <c r="E363" s="254" t="s">
        <v>1</v>
      </c>
      <c r="F363" s="255" t="s">
        <v>100</v>
      </c>
      <c r="G363" s="253"/>
      <c r="H363" s="256">
        <v>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254</v>
      </c>
      <c r="AU363" s="262" t="s">
        <v>89</v>
      </c>
      <c r="AV363" s="13" t="s">
        <v>89</v>
      </c>
      <c r="AW363" s="13" t="s">
        <v>35</v>
      </c>
      <c r="AX363" s="13" t="s">
        <v>80</v>
      </c>
      <c r="AY363" s="262" t="s">
        <v>196</v>
      </c>
    </row>
    <row r="364" s="14" customFormat="1">
      <c r="A364" s="14"/>
      <c r="B364" s="263"/>
      <c r="C364" s="264"/>
      <c r="D364" s="242" t="s">
        <v>254</v>
      </c>
      <c r="E364" s="265" t="s">
        <v>1</v>
      </c>
      <c r="F364" s="266" t="s">
        <v>273</v>
      </c>
      <c r="G364" s="264"/>
      <c r="H364" s="267">
        <v>3</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254</v>
      </c>
      <c r="AU364" s="273" t="s">
        <v>89</v>
      </c>
      <c r="AV364" s="14" t="s">
        <v>100</v>
      </c>
      <c r="AW364" s="14" t="s">
        <v>35</v>
      </c>
      <c r="AX364" s="14" t="s">
        <v>80</v>
      </c>
      <c r="AY364" s="273" t="s">
        <v>196</v>
      </c>
    </row>
    <row r="365" s="15" customFormat="1">
      <c r="A365" s="15"/>
      <c r="B365" s="274"/>
      <c r="C365" s="275"/>
      <c r="D365" s="242" t="s">
        <v>254</v>
      </c>
      <c r="E365" s="276" t="s">
        <v>1</v>
      </c>
      <c r="F365" s="277" t="s">
        <v>267</v>
      </c>
      <c r="G365" s="275"/>
      <c r="H365" s="278">
        <v>8</v>
      </c>
      <c r="I365" s="279"/>
      <c r="J365" s="275"/>
      <c r="K365" s="275"/>
      <c r="L365" s="280"/>
      <c r="M365" s="281"/>
      <c r="N365" s="282"/>
      <c r="O365" s="282"/>
      <c r="P365" s="282"/>
      <c r="Q365" s="282"/>
      <c r="R365" s="282"/>
      <c r="S365" s="282"/>
      <c r="T365" s="283"/>
      <c r="U365" s="15"/>
      <c r="V365" s="15"/>
      <c r="W365" s="15"/>
      <c r="X365" s="15"/>
      <c r="Y365" s="15"/>
      <c r="Z365" s="15"/>
      <c r="AA365" s="15"/>
      <c r="AB365" s="15"/>
      <c r="AC365" s="15"/>
      <c r="AD365" s="15"/>
      <c r="AE365" s="15"/>
      <c r="AT365" s="284" t="s">
        <v>254</v>
      </c>
      <c r="AU365" s="284" t="s">
        <v>89</v>
      </c>
      <c r="AV365" s="15" t="s">
        <v>113</v>
      </c>
      <c r="AW365" s="15" t="s">
        <v>35</v>
      </c>
      <c r="AX365" s="15" t="s">
        <v>87</v>
      </c>
      <c r="AY365" s="284" t="s">
        <v>196</v>
      </c>
    </row>
    <row r="366" s="2" customFormat="1" ht="33" customHeight="1">
      <c r="A366" s="38"/>
      <c r="B366" s="39"/>
      <c r="C366" s="228" t="s">
        <v>919</v>
      </c>
      <c r="D366" s="228" t="s">
        <v>199</v>
      </c>
      <c r="E366" s="229" t="s">
        <v>1708</v>
      </c>
      <c r="F366" s="230" t="s">
        <v>1709</v>
      </c>
      <c r="G366" s="231" t="s">
        <v>354</v>
      </c>
      <c r="H366" s="232">
        <v>3</v>
      </c>
      <c r="I366" s="233"/>
      <c r="J366" s="234">
        <f>ROUND(I366*H366,2)</f>
        <v>0</v>
      </c>
      <c r="K366" s="235"/>
      <c r="L366" s="44"/>
      <c r="M366" s="236" t="s">
        <v>1</v>
      </c>
      <c r="N366" s="237" t="s">
        <v>45</v>
      </c>
      <c r="O366" s="91"/>
      <c r="P366" s="238">
        <f>O366*H366</f>
        <v>0</v>
      </c>
      <c r="Q366" s="238">
        <v>0.02605</v>
      </c>
      <c r="R366" s="238">
        <f>Q366*H366</f>
        <v>0.078149999999999997</v>
      </c>
      <c r="S366" s="238">
        <v>0</v>
      </c>
      <c r="T366" s="239">
        <f>S366*H366</f>
        <v>0</v>
      </c>
      <c r="U366" s="38"/>
      <c r="V366" s="38"/>
      <c r="W366" s="38"/>
      <c r="X366" s="38"/>
      <c r="Y366" s="38"/>
      <c r="Z366" s="38"/>
      <c r="AA366" s="38"/>
      <c r="AB366" s="38"/>
      <c r="AC366" s="38"/>
      <c r="AD366" s="38"/>
      <c r="AE366" s="38"/>
      <c r="AR366" s="240" t="s">
        <v>405</v>
      </c>
      <c r="AT366" s="240" t="s">
        <v>199</v>
      </c>
      <c r="AU366" s="240" t="s">
        <v>89</v>
      </c>
      <c r="AY366" s="17" t="s">
        <v>196</v>
      </c>
      <c r="BE366" s="241">
        <f>IF(N366="základní",J366,0)</f>
        <v>0</v>
      </c>
      <c r="BF366" s="241">
        <f>IF(N366="snížená",J366,0)</f>
        <v>0</v>
      </c>
      <c r="BG366" s="241">
        <f>IF(N366="zákl. přenesená",J366,0)</f>
        <v>0</v>
      </c>
      <c r="BH366" s="241">
        <f>IF(N366="sníž. přenesená",J366,0)</f>
        <v>0</v>
      </c>
      <c r="BI366" s="241">
        <f>IF(N366="nulová",J366,0)</f>
        <v>0</v>
      </c>
      <c r="BJ366" s="17" t="s">
        <v>87</v>
      </c>
      <c r="BK366" s="241">
        <f>ROUND(I366*H366,2)</f>
        <v>0</v>
      </c>
      <c r="BL366" s="17" t="s">
        <v>405</v>
      </c>
      <c r="BM366" s="240" t="s">
        <v>1710</v>
      </c>
    </row>
    <row r="367" s="2" customFormat="1">
      <c r="A367" s="38"/>
      <c r="B367" s="39"/>
      <c r="C367" s="40"/>
      <c r="D367" s="242" t="s">
        <v>205</v>
      </c>
      <c r="E367" s="40"/>
      <c r="F367" s="243" t="s">
        <v>1711</v>
      </c>
      <c r="G367" s="40"/>
      <c r="H367" s="40"/>
      <c r="I367" s="244"/>
      <c r="J367" s="40"/>
      <c r="K367" s="40"/>
      <c r="L367" s="44"/>
      <c r="M367" s="245"/>
      <c r="N367" s="246"/>
      <c r="O367" s="91"/>
      <c r="P367" s="91"/>
      <c r="Q367" s="91"/>
      <c r="R367" s="91"/>
      <c r="S367" s="91"/>
      <c r="T367" s="92"/>
      <c r="U367" s="38"/>
      <c r="V367" s="38"/>
      <c r="W367" s="38"/>
      <c r="X367" s="38"/>
      <c r="Y367" s="38"/>
      <c r="Z367" s="38"/>
      <c r="AA367" s="38"/>
      <c r="AB367" s="38"/>
      <c r="AC367" s="38"/>
      <c r="AD367" s="38"/>
      <c r="AE367" s="38"/>
      <c r="AT367" s="17" t="s">
        <v>205</v>
      </c>
      <c r="AU367" s="17" t="s">
        <v>89</v>
      </c>
    </row>
    <row r="368" s="13" customFormat="1">
      <c r="A368" s="13"/>
      <c r="B368" s="252"/>
      <c r="C368" s="253"/>
      <c r="D368" s="242" t="s">
        <v>254</v>
      </c>
      <c r="E368" s="254" t="s">
        <v>1</v>
      </c>
      <c r="F368" s="255" t="s">
        <v>87</v>
      </c>
      <c r="G368" s="253"/>
      <c r="H368" s="256">
        <v>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254</v>
      </c>
      <c r="AU368" s="262" t="s">
        <v>89</v>
      </c>
      <c r="AV368" s="13" t="s">
        <v>89</v>
      </c>
      <c r="AW368" s="13" t="s">
        <v>35</v>
      </c>
      <c r="AX368" s="13" t="s">
        <v>80</v>
      </c>
      <c r="AY368" s="262" t="s">
        <v>196</v>
      </c>
    </row>
    <row r="369" s="14" customFormat="1">
      <c r="A369" s="14"/>
      <c r="B369" s="263"/>
      <c r="C369" s="264"/>
      <c r="D369" s="242" t="s">
        <v>254</v>
      </c>
      <c r="E369" s="265" t="s">
        <v>1</v>
      </c>
      <c r="F369" s="266" t="s">
        <v>1712</v>
      </c>
      <c r="G369" s="264"/>
      <c r="H369" s="267">
        <v>1</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254</v>
      </c>
      <c r="AU369" s="273" t="s">
        <v>89</v>
      </c>
      <c r="AV369" s="14" t="s">
        <v>100</v>
      </c>
      <c r="AW369" s="14" t="s">
        <v>35</v>
      </c>
      <c r="AX369" s="14" t="s">
        <v>80</v>
      </c>
      <c r="AY369" s="273" t="s">
        <v>196</v>
      </c>
    </row>
    <row r="370" s="13" customFormat="1">
      <c r="A370" s="13"/>
      <c r="B370" s="252"/>
      <c r="C370" s="253"/>
      <c r="D370" s="242" t="s">
        <v>254</v>
      </c>
      <c r="E370" s="254" t="s">
        <v>1</v>
      </c>
      <c r="F370" s="255" t="s">
        <v>87</v>
      </c>
      <c r="G370" s="253"/>
      <c r="H370" s="256">
        <v>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254</v>
      </c>
      <c r="AU370" s="262" t="s">
        <v>89</v>
      </c>
      <c r="AV370" s="13" t="s">
        <v>89</v>
      </c>
      <c r="AW370" s="13" t="s">
        <v>35</v>
      </c>
      <c r="AX370" s="13" t="s">
        <v>80</v>
      </c>
      <c r="AY370" s="262" t="s">
        <v>196</v>
      </c>
    </row>
    <row r="371" s="14" customFormat="1">
      <c r="A371" s="14"/>
      <c r="B371" s="263"/>
      <c r="C371" s="264"/>
      <c r="D371" s="242" t="s">
        <v>254</v>
      </c>
      <c r="E371" s="265" t="s">
        <v>1</v>
      </c>
      <c r="F371" s="266" t="s">
        <v>1703</v>
      </c>
      <c r="G371" s="264"/>
      <c r="H371" s="267">
        <v>1</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254</v>
      </c>
      <c r="AU371" s="273" t="s">
        <v>89</v>
      </c>
      <c r="AV371" s="14" t="s">
        <v>100</v>
      </c>
      <c r="AW371" s="14" t="s">
        <v>35</v>
      </c>
      <c r="AX371" s="14" t="s">
        <v>80</v>
      </c>
      <c r="AY371" s="273" t="s">
        <v>196</v>
      </c>
    </row>
    <row r="372" s="13" customFormat="1">
      <c r="A372" s="13"/>
      <c r="B372" s="252"/>
      <c r="C372" s="253"/>
      <c r="D372" s="242" t="s">
        <v>254</v>
      </c>
      <c r="E372" s="254" t="s">
        <v>1</v>
      </c>
      <c r="F372" s="255" t="s">
        <v>87</v>
      </c>
      <c r="G372" s="253"/>
      <c r="H372" s="256">
        <v>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254</v>
      </c>
      <c r="AU372" s="262" t="s">
        <v>89</v>
      </c>
      <c r="AV372" s="13" t="s">
        <v>89</v>
      </c>
      <c r="AW372" s="13" t="s">
        <v>35</v>
      </c>
      <c r="AX372" s="13" t="s">
        <v>80</v>
      </c>
      <c r="AY372" s="262" t="s">
        <v>196</v>
      </c>
    </row>
    <row r="373" s="14" customFormat="1">
      <c r="A373" s="14"/>
      <c r="B373" s="263"/>
      <c r="C373" s="264"/>
      <c r="D373" s="242" t="s">
        <v>254</v>
      </c>
      <c r="E373" s="265" t="s">
        <v>1</v>
      </c>
      <c r="F373" s="266" t="s">
        <v>1671</v>
      </c>
      <c r="G373" s="264"/>
      <c r="H373" s="267">
        <v>1</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254</v>
      </c>
      <c r="AU373" s="273" t="s">
        <v>89</v>
      </c>
      <c r="AV373" s="14" t="s">
        <v>100</v>
      </c>
      <c r="AW373" s="14" t="s">
        <v>35</v>
      </c>
      <c r="AX373" s="14" t="s">
        <v>80</v>
      </c>
      <c r="AY373" s="273" t="s">
        <v>196</v>
      </c>
    </row>
    <row r="374" s="15" customFormat="1">
      <c r="A374" s="15"/>
      <c r="B374" s="274"/>
      <c r="C374" s="275"/>
      <c r="D374" s="242" t="s">
        <v>254</v>
      </c>
      <c r="E374" s="276" t="s">
        <v>1</v>
      </c>
      <c r="F374" s="277" t="s">
        <v>267</v>
      </c>
      <c r="G374" s="275"/>
      <c r="H374" s="278">
        <v>3</v>
      </c>
      <c r="I374" s="279"/>
      <c r="J374" s="275"/>
      <c r="K374" s="275"/>
      <c r="L374" s="280"/>
      <c r="M374" s="281"/>
      <c r="N374" s="282"/>
      <c r="O374" s="282"/>
      <c r="P374" s="282"/>
      <c r="Q374" s="282"/>
      <c r="R374" s="282"/>
      <c r="S374" s="282"/>
      <c r="T374" s="283"/>
      <c r="U374" s="15"/>
      <c r="V374" s="15"/>
      <c r="W374" s="15"/>
      <c r="X374" s="15"/>
      <c r="Y374" s="15"/>
      <c r="Z374" s="15"/>
      <c r="AA374" s="15"/>
      <c r="AB374" s="15"/>
      <c r="AC374" s="15"/>
      <c r="AD374" s="15"/>
      <c r="AE374" s="15"/>
      <c r="AT374" s="284" t="s">
        <v>254</v>
      </c>
      <c r="AU374" s="284" t="s">
        <v>89</v>
      </c>
      <c r="AV374" s="15" t="s">
        <v>113</v>
      </c>
      <c r="AW374" s="15" t="s">
        <v>35</v>
      </c>
      <c r="AX374" s="15" t="s">
        <v>87</v>
      </c>
      <c r="AY374" s="284" t="s">
        <v>196</v>
      </c>
    </row>
    <row r="375" s="2" customFormat="1" ht="33" customHeight="1">
      <c r="A375" s="38"/>
      <c r="B375" s="39"/>
      <c r="C375" s="228" t="s">
        <v>924</v>
      </c>
      <c r="D375" s="228" t="s">
        <v>199</v>
      </c>
      <c r="E375" s="229" t="s">
        <v>1713</v>
      </c>
      <c r="F375" s="230" t="s">
        <v>1714</v>
      </c>
      <c r="G375" s="231" t="s">
        <v>354</v>
      </c>
      <c r="H375" s="232">
        <v>1</v>
      </c>
      <c r="I375" s="233"/>
      <c r="J375" s="234">
        <f>ROUND(I375*H375,2)</f>
        <v>0</v>
      </c>
      <c r="K375" s="235"/>
      <c r="L375" s="44"/>
      <c r="M375" s="236" t="s">
        <v>1</v>
      </c>
      <c r="N375" s="237" t="s">
        <v>45</v>
      </c>
      <c r="O375" s="91"/>
      <c r="P375" s="238">
        <f>O375*H375</f>
        <v>0</v>
      </c>
      <c r="Q375" s="238">
        <v>0.01295</v>
      </c>
      <c r="R375" s="238">
        <f>Q375*H375</f>
        <v>0.01295</v>
      </c>
      <c r="S375" s="238">
        <v>0</v>
      </c>
      <c r="T375" s="239">
        <f>S375*H375</f>
        <v>0</v>
      </c>
      <c r="U375" s="38"/>
      <c r="V375" s="38"/>
      <c r="W375" s="38"/>
      <c r="X375" s="38"/>
      <c r="Y375" s="38"/>
      <c r="Z375" s="38"/>
      <c r="AA375" s="38"/>
      <c r="AB375" s="38"/>
      <c r="AC375" s="38"/>
      <c r="AD375" s="38"/>
      <c r="AE375" s="38"/>
      <c r="AR375" s="240" t="s">
        <v>405</v>
      </c>
      <c r="AT375" s="240" t="s">
        <v>199</v>
      </c>
      <c r="AU375" s="240" t="s">
        <v>89</v>
      </c>
      <c r="AY375" s="17" t="s">
        <v>196</v>
      </c>
      <c r="BE375" s="241">
        <f>IF(N375="základní",J375,0)</f>
        <v>0</v>
      </c>
      <c r="BF375" s="241">
        <f>IF(N375="snížená",J375,0)</f>
        <v>0</v>
      </c>
      <c r="BG375" s="241">
        <f>IF(N375="zákl. přenesená",J375,0)</f>
        <v>0</v>
      </c>
      <c r="BH375" s="241">
        <f>IF(N375="sníž. přenesená",J375,0)</f>
        <v>0</v>
      </c>
      <c r="BI375" s="241">
        <f>IF(N375="nulová",J375,0)</f>
        <v>0</v>
      </c>
      <c r="BJ375" s="17" t="s">
        <v>87</v>
      </c>
      <c r="BK375" s="241">
        <f>ROUND(I375*H375,2)</f>
        <v>0</v>
      </c>
      <c r="BL375" s="17" t="s">
        <v>405</v>
      </c>
      <c r="BM375" s="240" t="s">
        <v>1715</v>
      </c>
    </row>
    <row r="376" s="2" customFormat="1">
      <c r="A376" s="38"/>
      <c r="B376" s="39"/>
      <c r="C376" s="40"/>
      <c r="D376" s="242" t="s">
        <v>205</v>
      </c>
      <c r="E376" s="40"/>
      <c r="F376" s="243" t="s">
        <v>1716</v>
      </c>
      <c r="G376" s="40"/>
      <c r="H376" s="40"/>
      <c r="I376" s="244"/>
      <c r="J376" s="40"/>
      <c r="K376" s="40"/>
      <c r="L376" s="44"/>
      <c r="M376" s="245"/>
      <c r="N376" s="246"/>
      <c r="O376" s="91"/>
      <c r="P376" s="91"/>
      <c r="Q376" s="91"/>
      <c r="R376" s="91"/>
      <c r="S376" s="91"/>
      <c r="T376" s="92"/>
      <c r="U376" s="38"/>
      <c r="V376" s="38"/>
      <c r="W376" s="38"/>
      <c r="X376" s="38"/>
      <c r="Y376" s="38"/>
      <c r="Z376" s="38"/>
      <c r="AA376" s="38"/>
      <c r="AB376" s="38"/>
      <c r="AC376" s="38"/>
      <c r="AD376" s="38"/>
      <c r="AE376" s="38"/>
      <c r="AT376" s="17" t="s">
        <v>205</v>
      </c>
      <c r="AU376" s="17" t="s">
        <v>89</v>
      </c>
    </row>
    <row r="377" s="13" customFormat="1">
      <c r="A377" s="13"/>
      <c r="B377" s="252"/>
      <c r="C377" s="253"/>
      <c r="D377" s="242" t="s">
        <v>254</v>
      </c>
      <c r="E377" s="254" t="s">
        <v>1</v>
      </c>
      <c r="F377" s="255" t="s">
        <v>87</v>
      </c>
      <c r="G377" s="253"/>
      <c r="H377" s="256">
        <v>1</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254</v>
      </c>
      <c r="AU377" s="262" t="s">
        <v>89</v>
      </c>
      <c r="AV377" s="13" t="s">
        <v>89</v>
      </c>
      <c r="AW377" s="13" t="s">
        <v>35</v>
      </c>
      <c r="AX377" s="13" t="s">
        <v>80</v>
      </c>
      <c r="AY377" s="262" t="s">
        <v>196</v>
      </c>
    </row>
    <row r="378" s="14" customFormat="1">
      <c r="A378" s="14"/>
      <c r="B378" s="263"/>
      <c r="C378" s="264"/>
      <c r="D378" s="242" t="s">
        <v>254</v>
      </c>
      <c r="E378" s="265" t="s">
        <v>1</v>
      </c>
      <c r="F378" s="266" t="s">
        <v>1717</v>
      </c>
      <c r="G378" s="264"/>
      <c r="H378" s="267">
        <v>1</v>
      </c>
      <c r="I378" s="268"/>
      <c r="J378" s="264"/>
      <c r="K378" s="264"/>
      <c r="L378" s="269"/>
      <c r="M378" s="270"/>
      <c r="N378" s="271"/>
      <c r="O378" s="271"/>
      <c r="P378" s="271"/>
      <c r="Q378" s="271"/>
      <c r="R378" s="271"/>
      <c r="S378" s="271"/>
      <c r="T378" s="272"/>
      <c r="U378" s="14"/>
      <c r="V378" s="14"/>
      <c r="W378" s="14"/>
      <c r="X378" s="14"/>
      <c r="Y378" s="14"/>
      <c r="Z378" s="14"/>
      <c r="AA378" s="14"/>
      <c r="AB378" s="14"/>
      <c r="AC378" s="14"/>
      <c r="AD378" s="14"/>
      <c r="AE378" s="14"/>
      <c r="AT378" s="273" t="s">
        <v>254</v>
      </c>
      <c r="AU378" s="273" t="s">
        <v>89</v>
      </c>
      <c r="AV378" s="14" t="s">
        <v>100</v>
      </c>
      <c r="AW378" s="14" t="s">
        <v>35</v>
      </c>
      <c r="AX378" s="14" t="s">
        <v>87</v>
      </c>
      <c r="AY378" s="273" t="s">
        <v>196</v>
      </c>
    </row>
    <row r="379" s="2" customFormat="1" ht="33" customHeight="1">
      <c r="A379" s="38"/>
      <c r="B379" s="39"/>
      <c r="C379" s="228" t="s">
        <v>930</v>
      </c>
      <c r="D379" s="228" t="s">
        <v>199</v>
      </c>
      <c r="E379" s="229" t="s">
        <v>1718</v>
      </c>
      <c r="F379" s="230" t="s">
        <v>1719</v>
      </c>
      <c r="G379" s="231" t="s">
        <v>354</v>
      </c>
      <c r="H379" s="232">
        <v>1</v>
      </c>
      <c r="I379" s="233"/>
      <c r="J379" s="234">
        <f>ROUND(I379*H379,2)</f>
        <v>0</v>
      </c>
      <c r="K379" s="235"/>
      <c r="L379" s="44"/>
      <c r="M379" s="236" t="s">
        <v>1</v>
      </c>
      <c r="N379" s="237" t="s">
        <v>45</v>
      </c>
      <c r="O379" s="91"/>
      <c r="P379" s="238">
        <f>O379*H379</f>
        <v>0</v>
      </c>
      <c r="Q379" s="238">
        <v>0.028000000000000001</v>
      </c>
      <c r="R379" s="238">
        <f>Q379*H379</f>
        <v>0.028000000000000001</v>
      </c>
      <c r="S379" s="238">
        <v>0</v>
      </c>
      <c r="T379" s="239">
        <f>S379*H379</f>
        <v>0</v>
      </c>
      <c r="U379" s="38"/>
      <c r="V379" s="38"/>
      <c r="W379" s="38"/>
      <c r="X379" s="38"/>
      <c r="Y379" s="38"/>
      <c r="Z379" s="38"/>
      <c r="AA379" s="38"/>
      <c r="AB379" s="38"/>
      <c r="AC379" s="38"/>
      <c r="AD379" s="38"/>
      <c r="AE379" s="38"/>
      <c r="AR379" s="240" t="s">
        <v>405</v>
      </c>
      <c r="AT379" s="240" t="s">
        <v>199</v>
      </c>
      <c r="AU379" s="240" t="s">
        <v>89</v>
      </c>
      <c r="AY379" s="17" t="s">
        <v>196</v>
      </c>
      <c r="BE379" s="241">
        <f>IF(N379="základní",J379,0)</f>
        <v>0</v>
      </c>
      <c r="BF379" s="241">
        <f>IF(N379="snížená",J379,0)</f>
        <v>0</v>
      </c>
      <c r="BG379" s="241">
        <f>IF(N379="zákl. přenesená",J379,0)</f>
        <v>0</v>
      </c>
      <c r="BH379" s="241">
        <f>IF(N379="sníž. přenesená",J379,0)</f>
        <v>0</v>
      </c>
      <c r="BI379" s="241">
        <f>IF(N379="nulová",J379,0)</f>
        <v>0</v>
      </c>
      <c r="BJ379" s="17" t="s">
        <v>87</v>
      </c>
      <c r="BK379" s="241">
        <f>ROUND(I379*H379,2)</f>
        <v>0</v>
      </c>
      <c r="BL379" s="17" t="s">
        <v>405</v>
      </c>
      <c r="BM379" s="240" t="s">
        <v>1720</v>
      </c>
    </row>
    <row r="380" s="2" customFormat="1">
      <c r="A380" s="38"/>
      <c r="B380" s="39"/>
      <c r="C380" s="40"/>
      <c r="D380" s="242" t="s">
        <v>205</v>
      </c>
      <c r="E380" s="40"/>
      <c r="F380" s="243" t="s">
        <v>1721</v>
      </c>
      <c r="G380" s="40"/>
      <c r="H380" s="40"/>
      <c r="I380" s="244"/>
      <c r="J380" s="40"/>
      <c r="K380" s="40"/>
      <c r="L380" s="44"/>
      <c r="M380" s="245"/>
      <c r="N380" s="246"/>
      <c r="O380" s="91"/>
      <c r="P380" s="91"/>
      <c r="Q380" s="91"/>
      <c r="R380" s="91"/>
      <c r="S380" s="91"/>
      <c r="T380" s="92"/>
      <c r="U380" s="38"/>
      <c r="V380" s="38"/>
      <c r="W380" s="38"/>
      <c r="X380" s="38"/>
      <c r="Y380" s="38"/>
      <c r="Z380" s="38"/>
      <c r="AA380" s="38"/>
      <c r="AB380" s="38"/>
      <c r="AC380" s="38"/>
      <c r="AD380" s="38"/>
      <c r="AE380" s="38"/>
      <c r="AT380" s="17" t="s">
        <v>205</v>
      </c>
      <c r="AU380" s="17" t="s">
        <v>89</v>
      </c>
    </row>
    <row r="381" s="13" customFormat="1">
      <c r="A381" s="13"/>
      <c r="B381" s="252"/>
      <c r="C381" s="253"/>
      <c r="D381" s="242" t="s">
        <v>254</v>
      </c>
      <c r="E381" s="254" t="s">
        <v>1</v>
      </c>
      <c r="F381" s="255" t="s">
        <v>87</v>
      </c>
      <c r="G381" s="253"/>
      <c r="H381" s="256">
        <v>1</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254</v>
      </c>
      <c r="AU381" s="262" t="s">
        <v>89</v>
      </c>
      <c r="AV381" s="13" t="s">
        <v>89</v>
      </c>
      <c r="AW381" s="13" t="s">
        <v>35</v>
      </c>
      <c r="AX381" s="13" t="s">
        <v>80</v>
      </c>
      <c r="AY381" s="262" t="s">
        <v>196</v>
      </c>
    </row>
    <row r="382" s="14" customFormat="1">
      <c r="A382" s="14"/>
      <c r="B382" s="263"/>
      <c r="C382" s="264"/>
      <c r="D382" s="242" t="s">
        <v>254</v>
      </c>
      <c r="E382" s="265" t="s">
        <v>1</v>
      </c>
      <c r="F382" s="266" t="s">
        <v>1623</v>
      </c>
      <c r="G382" s="264"/>
      <c r="H382" s="267">
        <v>1</v>
      </c>
      <c r="I382" s="268"/>
      <c r="J382" s="264"/>
      <c r="K382" s="264"/>
      <c r="L382" s="269"/>
      <c r="M382" s="270"/>
      <c r="N382" s="271"/>
      <c r="O382" s="271"/>
      <c r="P382" s="271"/>
      <c r="Q382" s="271"/>
      <c r="R382" s="271"/>
      <c r="S382" s="271"/>
      <c r="T382" s="272"/>
      <c r="U382" s="14"/>
      <c r="V382" s="14"/>
      <c r="W382" s="14"/>
      <c r="X382" s="14"/>
      <c r="Y382" s="14"/>
      <c r="Z382" s="14"/>
      <c r="AA382" s="14"/>
      <c r="AB382" s="14"/>
      <c r="AC382" s="14"/>
      <c r="AD382" s="14"/>
      <c r="AE382" s="14"/>
      <c r="AT382" s="273" t="s">
        <v>254</v>
      </c>
      <c r="AU382" s="273" t="s">
        <v>89</v>
      </c>
      <c r="AV382" s="14" t="s">
        <v>100</v>
      </c>
      <c r="AW382" s="14" t="s">
        <v>35</v>
      </c>
      <c r="AX382" s="14" t="s">
        <v>87</v>
      </c>
      <c r="AY382" s="273" t="s">
        <v>196</v>
      </c>
    </row>
    <row r="383" s="2" customFormat="1" ht="33" customHeight="1">
      <c r="A383" s="38"/>
      <c r="B383" s="39"/>
      <c r="C383" s="228" t="s">
        <v>935</v>
      </c>
      <c r="D383" s="228" t="s">
        <v>199</v>
      </c>
      <c r="E383" s="229" t="s">
        <v>1722</v>
      </c>
      <c r="F383" s="230" t="s">
        <v>1723</v>
      </c>
      <c r="G383" s="231" t="s">
        <v>354</v>
      </c>
      <c r="H383" s="232">
        <v>3</v>
      </c>
      <c r="I383" s="233"/>
      <c r="J383" s="234">
        <f>ROUND(I383*H383,2)</f>
        <v>0</v>
      </c>
      <c r="K383" s="235"/>
      <c r="L383" s="44"/>
      <c r="M383" s="236" t="s">
        <v>1</v>
      </c>
      <c r="N383" s="237" t="s">
        <v>45</v>
      </c>
      <c r="O383" s="91"/>
      <c r="P383" s="238">
        <f>O383*H383</f>
        <v>0</v>
      </c>
      <c r="Q383" s="238">
        <v>0.027199999999999998</v>
      </c>
      <c r="R383" s="238">
        <f>Q383*H383</f>
        <v>0.081599999999999992</v>
      </c>
      <c r="S383" s="238">
        <v>0</v>
      </c>
      <c r="T383" s="239">
        <f>S383*H383</f>
        <v>0</v>
      </c>
      <c r="U383" s="38"/>
      <c r="V383" s="38"/>
      <c r="W383" s="38"/>
      <c r="X383" s="38"/>
      <c r="Y383" s="38"/>
      <c r="Z383" s="38"/>
      <c r="AA383" s="38"/>
      <c r="AB383" s="38"/>
      <c r="AC383" s="38"/>
      <c r="AD383" s="38"/>
      <c r="AE383" s="38"/>
      <c r="AR383" s="240" t="s">
        <v>405</v>
      </c>
      <c r="AT383" s="240" t="s">
        <v>199</v>
      </c>
      <c r="AU383" s="240" t="s">
        <v>89</v>
      </c>
      <c r="AY383" s="17" t="s">
        <v>196</v>
      </c>
      <c r="BE383" s="241">
        <f>IF(N383="základní",J383,0)</f>
        <v>0</v>
      </c>
      <c r="BF383" s="241">
        <f>IF(N383="snížená",J383,0)</f>
        <v>0</v>
      </c>
      <c r="BG383" s="241">
        <f>IF(N383="zákl. přenesená",J383,0)</f>
        <v>0</v>
      </c>
      <c r="BH383" s="241">
        <f>IF(N383="sníž. přenesená",J383,0)</f>
        <v>0</v>
      </c>
      <c r="BI383" s="241">
        <f>IF(N383="nulová",J383,0)</f>
        <v>0</v>
      </c>
      <c r="BJ383" s="17" t="s">
        <v>87</v>
      </c>
      <c r="BK383" s="241">
        <f>ROUND(I383*H383,2)</f>
        <v>0</v>
      </c>
      <c r="BL383" s="17" t="s">
        <v>405</v>
      </c>
      <c r="BM383" s="240" t="s">
        <v>1724</v>
      </c>
    </row>
    <row r="384" s="2" customFormat="1">
      <c r="A384" s="38"/>
      <c r="B384" s="39"/>
      <c r="C384" s="40"/>
      <c r="D384" s="242" t="s">
        <v>205</v>
      </c>
      <c r="E384" s="40"/>
      <c r="F384" s="243" t="s">
        <v>1725</v>
      </c>
      <c r="G384" s="40"/>
      <c r="H384" s="40"/>
      <c r="I384" s="244"/>
      <c r="J384" s="40"/>
      <c r="K384" s="40"/>
      <c r="L384" s="44"/>
      <c r="M384" s="245"/>
      <c r="N384" s="246"/>
      <c r="O384" s="91"/>
      <c r="P384" s="91"/>
      <c r="Q384" s="91"/>
      <c r="R384" s="91"/>
      <c r="S384" s="91"/>
      <c r="T384" s="92"/>
      <c r="U384" s="38"/>
      <c r="V384" s="38"/>
      <c r="W384" s="38"/>
      <c r="X384" s="38"/>
      <c r="Y384" s="38"/>
      <c r="Z384" s="38"/>
      <c r="AA384" s="38"/>
      <c r="AB384" s="38"/>
      <c r="AC384" s="38"/>
      <c r="AD384" s="38"/>
      <c r="AE384" s="38"/>
      <c r="AT384" s="17" t="s">
        <v>205</v>
      </c>
      <c r="AU384" s="17" t="s">
        <v>89</v>
      </c>
    </row>
    <row r="385" s="13" customFormat="1">
      <c r="A385" s="13"/>
      <c r="B385" s="252"/>
      <c r="C385" s="253"/>
      <c r="D385" s="242" t="s">
        <v>254</v>
      </c>
      <c r="E385" s="254" t="s">
        <v>1</v>
      </c>
      <c r="F385" s="255" t="s">
        <v>89</v>
      </c>
      <c r="G385" s="253"/>
      <c r="H385" s="256">
        <v>2</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254</v>
      </c>
      <c r="AU385" s="262" t="s">
        <v>89</v>
      </c>
      <c r="AV385" s="13" t="s">
        <v>89</v>
      </c>
      <c r="AW385" s="13" t="s">
        <v>35</v>
      </c>
      <c r="AX385" s="13" t="s">
        <v>80</v>
      </c>
      <c r="AY385" s="262" t="s">
        <v>196</v>
      </c>
    </row>
    <row r="386" s="14" customFormat="1">
      <c r="A386" s="14"/>
      <c r="B386" s="263"/>
      <c r="C386" s="264"/>
      <c r="D386" s="242" t="s">
        <v>254</v>
      </c>
      <c r="E386" s="265" t="s">
        <v>1</v>
      </c>
      <c r="F386" s="266" t="s">
        <v>1623</v>
      </c>
      <c r="G386" s="264"/>
      <c r="H386" s="267">
        <v>2</v>
      </c>
      <c r="I386" s="268"/>
      <c r="J386" s="264"/>
      <c r="K386" s="264"/>
      <c r="L386" s="269"/>
      <c r="M386" s="270"/>
      <c r="N386" s="271"/>
      <c r="O386" s="271"/>
      <c r="P386" s="271"/>
      <c r="Q386" s="271"/>
      <c r="R386" s="271"/>
      <c r="S386" s="271"/>
      <c r="T386" s="272"/>
      <c r="U386" s="14"/>
      <c r="V386" s="14"/>
      <c r="W386" s="14"/>
      <c r="X386" s="14"/>
      <c r="Y386" s="14"/>
      <c r="Z386" s="14"/>
      <c r="AA386" s="14"/>
      <c r="AB386" s="14"/>
      <c r="AC386" s="14"/>
      <c r="AD386" s="14"/>
      <c r="AE386" s="14"/>
      <c r="AT386" s="273" t="s">
        <v>254</v>
      </c>
      <c r="AU386" s="273" t="s">
        <v>89</v>
      </c>
      <c r="AV386" s="14" t="s">
        <v>100</v>
      </c>
      <c r="AW386" s="14" t="s">
        <v>35</v>
      </c>
      <c r="AX386" s="14" t="s">
        <v>80</v>
      </c>
      <c r="AY386" s="273" t="s">
        <v>196</v>
      </c>
    </row>
    <row r="387" s="13" customFormat="1">
      <c r="A387" s="13"/>
      <c r="B387" s="252"/>
      <c r="C387" s="253"/>
      <c r="D387" s="242" t="s">
        <v>254</v>
      </c>
      <c r="E387" s="254" t="s">
        <v>1</v>
      </c>
      <c r="F387" s="255" t="s">
        <v>87</v>
      </c>
      <c r="G387" s="253"/>
      <c r="H387" s="256">
        <v>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254</v>
      </c>
      <c r="AU387" s="262" t="s">
        <v>89</v>
      </c>
      <c r="AV387" s="13" t="s">
        <v>89</v>
      </c>
      <c r="AW387" s="13" t="s">
        <v>35</v>
      </c>
      <c r="AX387" s="13" t="s">
        <v>80</v>
      </c>
      <c r="AY387" s="262" t="s">
        <v>196</v>
      </c>
    </row>
    <row r="388" s="14" customFormat="1">
      <c r="A388" s="14"/>
      <c r="B388" s="263"/>
      <c r="C388" s="264"/>
      <c r="D388" s="242" t="s">
        <v>254</v>
      </c>
      <c r="E388" s="265" t="s">
        <v>1</v>
      </c>
      <c r="F388" s="266" t="s">
        <v>260</v>
      </c>
      <c r="G388" s="264"/>
      <c r="H388" s="267">
        <v>1</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254</v>
      </c>
      <c r="AU388" s="273" t="s">
        <v>89</v>
      </c>
      <c r="AV388" s="14" t="s">
        <v>100</v>
      </c>
      <c r="AW388" s="14" t="s">
        <v>35</v>
      </c>
      <c r="AX388" s="14" t="s">
        <v>80</v>
      </c>
      <c r="AY388" s="273" t="s">
        <v>196</v>
      </c>
    </row>
    <row r="389" s="15" customFormat="1">
      <c r="A389" s="15"/>
      <c r="B389" s="274"/>
      <c r="C389" s="275"/>
      <c r="D389" s="242" t="s">
        <v>254</v>
      </c>
      <c r="E389" s="276" t="s">
        <v>1</v>
      </c>
      <c r="F389" s="277" t="s">
        <v>267</v>
      </c>
      <c r="G389" s="275"/>
      <c r="H389" s="278">
        <v>3</v>
      </c>
      <c r="I389" s="279"/>
      <c r="J389" s="275"/>
      <c r="K389" s="275"/>
      <c r="L389" s="280"/>
      <c r="M389" s="281"/>
      <c r="N389" s="282"/>
      <c r="O389" s="282"/>
      <c r="P389" s="282"/>
      <c r="Q389" s="282"/>
      <c r="R389" s="282"/>
      <c r="S389" s="282"/>
      <c r="T389" s="283"/>
      <c r="U389" s="15"/>
      <c r="V389" s="15"/>
      <c r="W389" s="15"/>
      <c r="X389" s="15"/>
      <c r="Y389" s="15"/>
      <c r="Z389" s="15"/>
      <c r="AA389" s="15"/>
      <c r="AB389" s="15"/>
      <c r="AC389" s="15"/>
      <c r="AD389" s="15"/>
      <c r="AE389" s="15"/>
      <c r="AT389" s="284" t="s">
        <v>254</v>
      </c>
      <c r="AU389" s="284" t="s">
        <v>89</v>
      </c>
      <c r="AV389" s="15" t="s">
        <v>113</v>
      </c>
      <c r="AW389" s="15" t="s">
        <v>35</v>
      </c>
      <c r="AX389" s="15" t="s">
        <v>87</v>
      </c>
      <c r="AY389" s="284" t="s">
        <v>196</v>
      </c>
    </row>
    <row r="390" s="2" customFormat="1" ht="33" customHeight="1">
      <c r="A390" s="38"/>
      <c r="B390" s="39"/>
      <c r="C390" s="228" t="s">
        <v>940</v>
      </c>
      <c r="D390" s="228" t="s">
        <v>199</v>
      </c>
      <c r="E390" s="229" t="s">
        <v>1726</v>
      </c>
      <c r="F390" s="230" t="s">
        <v>1727</v>
      </c>
      <c r="G390" s="231" t="s">
        <v>354</v>
      </c>
      <c r="H390" s="232">
        <v>5</v>
      </c>
      <c r="I390" s="233"/>
      <c r="J390" s="234">
        <f>ROUND(I390*H390,2)</f>
        <v>0</v>
      </c>
      <c r="K390" s="235"/>
      <c r="L390" s="44"/>
      <c r="M390" s="236" t="s">
        <v>1</v>
      </c>
      <c r="N390" s="237" t="s">
        <v>45</v>
      </c>
      <c r="O390" s="91"/>
      <c r="P390" s="238">
        <f>O390*H390</f>
        <v>0</v>
      </c>
      <c r="Q390" s="238">
        <v>0.035659999999999997</v>
      </c>
      <c r="R390" s="238">
        <f>Q390*H390</f>
        <v>0.17829999999999999</v>
      </c>
      <c r="S390" s="238">
        <v>0</v>
      </c>
      <c r="T390" s="239">
        <f>S390*H390</f>
        <v>0</v>
      </c>
      <c r="U390" s="38"/>
      <c r="V390" s="38"/>
      <c r="W390" s="38"/>
      <c r="X390" s="38"/>
      <c r="Y390" s="38"/>
      <c r="Z390" s="38"/>
      <c r="AA390" s="38"/>
      <c r="AB390" s="38"/>
      <c r="AC390" s="38"/>
      <c r="AD390" s="38"/>
      <c r="AE390" s="38"/>
      <c r="AR390" s="240" t="s">
        <v>405</v>
      </c>
      <c r="AT390" s="240" t="s">
        <v>199</v>
      </c>
      <c r="AU390" s="240" t="s">
        <v>89</v>
      </c>
      <c r="AY390" s="17" t="s">
        <v>196</v>
      </c>
      <c r="BE390" s="241">
        <f>IF(N390="základní",J390,0)</f>
        <v>0</v>
      </c>
      <c r="BF390" s="241">
        <f>IF(N390="snížená",J390,0)</f>
        <v>0</v>
      </c>
      <c r="BG390" s="241">
        <f>IF(N390="zákl. přenesená",J390,0)</f>
        <v>0</v>
      </c>
      <c r="BH390" s="241">
        <f>IF(N390="sníž. přenesená",J390,0)</f>
        <v>0</v>
      </c>
      <c r="BI390" s="241">
        <f>IF(N390="nulová",J390,0)</f>
        <v>0</v>
      </c>
      <c r="BJ390" s="17" t="s">
        <v>87</v>
      </c>
      <c r="BK390" s="241">
        <f>ROUND(I390*H390,2)</f>
        <v>0</v>
      </c>
      <c r="BL390" s="17" t="s">
        <v>405</v>
      </c>
      <c r="BM390" s="240" t="s">
        <v>1728</v>
      </c>
    </row>
    <row r="391" s="2" customFormat="1">
      <c r="A391" s="38"/>
      <c r="B391" s="39"/>
      <c r="C391" s="40"/>
      <c r="D391" s="242" t="s">
        <v>205</v>
      </c>
      <c r="E391" s="40"/>
      <c r="F391" s="243" t="s">
        <v>1729</v>
      </c>
      <c r="G391" s="40"/>
      <c r="H391" s="40"/>
      <c r="I391" s="244"/>
      <c r="J391" s="40"/>
      <c r="K391" s="40"/>
      <c r="L391" s="44"/>
      <c r="M391" s="245"/>
      <c r="N391" s="246"/>
      <c r="O391" s="91"/>
      <c r="P391" s="91"/>
      <c r="Q391" s="91"/>
      <c r="R391" s="91"/>
      <c r="S391" s="91"/>
      <c r="T391" s="92"/>
      <c r="U391" s="38"/>
      <c r="V391" s="38"/>
      <c r="W391" s="38"/>
      <c r="X391" s="38"/>
      <c r="Y391" s="38"/>
      <c r="Z391" s="38"/>
      <c r="AA391" s="38"/>
      <c r="AB391" s="38"/>
      <c r="AC391" s="38"/>
      <c r="AD391" s="38"/>
      <c r="AE391" s="38"/>
      <c r="AT391" s="17" t="s">
        <v>205</v>
      </c>
      <c r="AU391" s="17" t="s">
        <v>89</v>
      </c>
    </row>
    <row r="392" s="13" customFormat="1">
      <c r="A392" s="13"/>
      <c r="B392" s="252"/>
      <c r="C392" s="253"/>
      <c r="D392" s="242" t="s">
        <v>254</v>
      </c>
      <c r="E392" s="254" t="s">
        <v>1</v>
      </c>
      <c r="F392" s="255" t="s">
        <v>100</v>
      </c>
      <c r="G392" s="253"/>
      <c r="H392" s="256">
        <v>3</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254</v>
      </c>
      <c r="AU392" s="262" t="s">
        <v>89</v>
      </c>
      <c r="AV392" s="13" t="s">
        <v>89</v>
      </c>
      <c r="AW392" s="13" t="s">
        <v>35</v>
      </c>
      <c r="AX392" s="13" t="s">
        <v>80</v>
      </c>
      <c r="AY392" s="262" t="s">
        <v>196</v>
      </c>
    </row>
    <row r="393" s="14" customFormat="1">
      <c r="A393" s="14"/>
      <c r="B393" s="263"/>
      <c r="C393" s="264"/>
      <c r="D393" s="242" t="s">
        <v>254</v>
      </c>
      <c r="E393" s="265" t="s">
        <v>1</v>
      </c>
      <c r="F393" s="266" t="s">
        <v>1717</v>
      </c>
      <c r="G393" s="264"/>
      <c r="H393" s="267">
        <v>3</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254</v>
      </c>
      <c r="AU393" s="273" t="s">
        <v>89</v>
      </c>
      <c r="AV393" s="14" t="s">
        <v>100</v>
      </c>
      <c r="AW393" s="14" t="s">
        <v>35</v>
      </c>
      <c r="AX393" s="14" t="s">
        <v>80</v>
      </c>
      <c r="AY393" s="273" t="s">
        <v>196</v>
      </c>
    </row>
    <row r="394" s="13" customFormat="1">
      <c r="A394" s="13"/>
      <c r="B394" s="252"/>
      <c r="C394" s="253"/>
      <c r="D394" s="242" t="s">
        <v>254</v>
      </c>
      <c r="E394" s="254" t="s">
        <v>1</v>
      </c>
      <c r="F394" s="255" t="s">
        <v>89</v>
      </c>
      <c r="G394" s="253"/>
      <c r="H394" s="256">
        <v>2</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254</v>
      </c>
      <c r="AU394" s="262" t="s">
        <v>89</v>
      </c>
      <c r="AV394" s="13" t="s">
        <v>89</v>
      </c>
      <c r="AW394" s="13" t="s">
        <v>35</v>
      </c>
      <c r="AX394" s="13" t="s">
        <v>80</v>
      </c>
      <c r="AY394" s="262" t="s">
        <v>196</v>
      </c>
    </row>
    <row r="395" s="14" customFormat="1">
      <c r="A395" s="14"/>
      <c r="B395" s="263"/>
      <c r="C395" s="264"/>
      <c r="D395" s="242" t="s">
        <v>254</v>
      </c>
      <c r="E395" s="265" t="s">
        <v>1</v>
      </c>
      <c r="F395" s="266" t="s">
        <v>1623</v>
      </c>
      <c r="G395" s="264"/>
      <c r="H395" s="267">
        <v>2</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254</v>
      </c>
      <c r="AU395" s="273" t="s">
        <v>89</v>
      </c>
      <c r="AV395" s="14" t="s">
        <v>100</v>
      </c>
      <c r="AW395" s="14" t="s">
        <v>35</v>
      </c>
      <c r="AX395" s="14" t="s">
        <v>80</v>
      </c>
      <c r="AY395" s="273" t="s">
        <v>196</v>
      </c>
    </row>
    <row r="396" s="15" customFormat="1">
      <c r="A396" s="15"/>
      <c r="B396" s="274"/>
      <c r="C396" s="275"/>
      <c r="D396" s="242" t="s">
        <v>254</v>
      </c>
      <c r="E396" s="276" t="s">
        <v>1</v>
      </c>
      <c r="F396" s="277" t="s">
        <v>267</v>
      </c>
      <c r="G396" s="275"/>
      <c r="H396" s="278">
        <v>5</v>
      </c>
      <c r="I396" s="279"/>
      <c r="J396" s="275"/>
      <c r="K396" s="275"/>
      <c r="L396" s="280"/>
      <c r="M396" s="281"/>
      <c r="N396" s="282"/>
      <c r="O396" s="282"/>
      <c r="P396" s="282"/>
      <c r="Q396" s="282"/>
      <c r="R396" s="282"/>
      <c r="S396" s="282"/>
      <c r="T396" s="283"/>
      <c r="U396" s="15"/>
      <c r="V396" s="15"/>
      <c r="W396" s="15"/>
      <c r="X396" s="15"/>
      <c r="Y396" s="15"/>
      <c r="Z396" s="15"/>
      <c r="AA396" s="15"/>
      <c r="AB396" s="15"/>
      <c r="AC396" s="15"/>
      <c r="AD396" s="15"/>
      <c r="AE396" s="15"/>
      <c r="AT396" s="284" t="s">
        <v>254</v>
      </c>
      <c r="AU396" s="284" t="s">
        <v>89</v>
      </c>
      <c r="AV396" s="15" t="s">
        <v>113</v>
      </c>
      <c r="AW396" s="15" t="s">
        <v>35</v>
      </c>
      <c r="AX396" s="15" t="s">
        <v>87</v>
      </c>
      <c r="AY396" s="284" t="s">
        <v>196</v>
      </c>
    </row>
    <row r="397" s="2" customFormat="1" ht="33" customHeight="1">
      <c r="A397" s="38"/>
      <c r="B397" s="39"/>
      <c r="C397" s="228" t="s">
        <v>945</v>
      </c>
      <c r="D397" s="228" t="s">
        <v>199</v>
      </c>
      <c r="E397" s="229" t="s">
        <v>1730</v>
      </c>
      <c r="F397" s="230" t="s">
        <v>1731</v>
      </c>
      <c r="G397" s="231" t="s">
        <v>354</v>
      </c>
      <c r="H397" s="232">
        <v>1</v>
      </c>
      <c r="I397" s="233"/>
      <c r="J397" s="234">
        <f>ROUND(I397*H397,2)</f>
        <v>0</v>
      </c>
      <c r="K397" s="235"/>
      <c r="L397" s="44"/>
      <c r="M397" s="236" t="s">
        <v>1</v>
      </c>
      <c r="N397" s="237" t="s">
        <v>45</v>
      </c>
      <c r="O397" s="91"/>
      <c r="P397" s="238">
        <f>O397*H397</f>
        <v>0</v>
      </c>
      <c r="Q397" s="238">
        <v>0.04632</v>
      </c>
      <c r="R397" s="238">
        <f>Q397*H397</f>
        <v>0.04632</v>
      </c>
      <c r="S397" s="238">
        <v>0</v>
      </c>
      <c r="T397" s="239">
        <f>S397*H397</f>
        <v>0</v>
      </c>
      <c r="U397" s="38"/>
      <c r="V397" s="38"/>
      <c r="W397" s="38"/>
      <c r="X397" s="38"/>
      <c r="Y397" s="38"/>
      <c r="Z397" s="38"/>
      <c r="AA397" s="38"/>
      <c r="AB397" s="38"/>
      <c r="AC397" s="38"/>
      <c r="AD397" s="38"/>
      <c r="AE397" s="38"/>
      <c r="AR397" s="240" t="s">
        <v>405</v>
      </c>
      <c r="AT397" s="240" t="s">
        <v>199</v>
      </c>
      <c r="AU397" s="240" t="s">
        <v>89</v>
      </c>
      <c r="AY397" s="17" t="s">
        <v>196</v>
      </c>
      <c r="BE397" s="241">
        <f>IF(N397="základní",J397,0)</f>
        <v>0</v>
      </c>
      <c r="BF397" s="241">
        <f>IF(N397="snížená",J397,0)</f>
        <v>0</v>
      </c>
      <c r="BG397" s="241">
        <f>IF(N397="zákl. přenesená",J397,0)</f>
        <v>0</v>
      </c>
      <c r="BH397" s="241">
        <f>IF(N397="sníž. přenesená",J397,0)</f>
        <v>0</v>
      </c>
      <c r="BI397" s="241">
        <f>IF(N397="nulová",J397,0)</f>
        <v>0</v>
      </c>
      <c r="BJ397" s="17" t="s">
        <v>87</v>
      </c>
      <c r="BK397" s="241">
        <f>ROUND(I397*H397,2)</f>
        <v>0</v>
      </c>
      <c r="BL397" s="17" t="s">
        <v>405</v>
      </c>
      <c r="BM397" s="240" t="s">
        <v>1732</v>
      </c>
    </row>
    <row r="398" s="2" customFormat="1">
      <c r="A398" s="38"/>
      <c r="B398" s="39"/>
      <c r="C398" s="40"/>
      <c r="D398" s="242" t="s">
        <v>205</v>
      </c>
      <c r="E398" s="40"/>
      <c r="F398" s="243" t="s">
        <v>1733</v>
      </c>
      <c r="G398" s="40"/>
      <c r="H398" s="40"/>
      <c r="I398" s="244"/>
      <c r="J398" s="40"/>
      <c r="K398" s="40"/>
      <c r="L398" s="44"/>
      <c r="M398" s="245"/>
      <c r="N398" s="246"/>
      <c r="O398" s="91"/>
      <c r="P398" s="91"/>
      <c r="Q398" s="91"/>
      <c r="R398" s="91"/>
      <c r="S398" s="91"/>
      <c r="T398" s="92"/>
      <c r="U398" s="38"/>
      <c r="V398" s="38"/>
      <c r="W398" s="38"/>
      <c r="X398" s="38"/>
      <c r="Y398" s="38"/>
      <c r="Z398" s="38"/>
      <c r="AA398" s="38"/>
      <c r="AB398" s="38"/>
      <c r="AC398" s="38"/>
      <c r="AD398" s="38"/>
      <c r="AE398" s="38"/>
      <c r="AT398" s="17" t="s">
        <v>205</v>
      </c>
      <c r="AU398" s="17" t="s">
        <v>89</v>
      </c>
    </row>
    <row r="399" s="13" customFormat="1">
      <c r="A399" s="13"/>
      <c r="B399" s="252"/>
      <c r="C399" s="253"/>
      <c r="D399" s="242" t="s">
        <v>254</v>
      </c>
      <c r="E399" s="254" t="s">
        <v>1</v>
      </c>
      <c r="F399" s="255" t="s">
        <v>87</v>
      </c>
      <c r="G399" s="253"/>
      <c r="H399" s="256">
        <v>1</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254</v>
      </c>
      <c r="AU399" s="262" t="s">
        <v>89</v>
      </c>
      <c r="AV399" s="13" t="s">
        <v>89</v>
      </c>
      <c r="AW399" s="13" t="s">
        <v>35</v>
      </c>
      <c r="AX399" s="13" t="s">
        <v>80</v>
      </c>
      <c r="AY399" s="262" t="s">
        <v>196</v>
      </c>
    </row>
    <row r="400" s="14" customFormat="1">
      <c r="A400" s="14"/>
      <c r="B400" s="263"/>
      <c r="C400" s="264"/>
      <c r="D400" s="242" t="s">
        <v>254</v>
      </c>
      <c r="E400" s="265" t="s">
        <v>1</v>
      </c>
      <c r="F400" s="266" t="s">
        <v>264</v>
      </c>
      <c r="G400" s="264"/>
      <c r="H400" s="267">
        <v>1</v>
      </c>
      <c r="I400" s="268"/>
      <c r="J400" s="264"/>
      <c r="K400" s="264"/>
      <c r="L400" s="269"/>
      <c r="M400" s="270"/>
      <c r="N400" s="271"/>
      <c r="O400" s="271"/>
      <c r="P400" s="271"/>
      <c r="Q400" s="271"/>
      <c r="R400" s="271"/>
      <c r="S400" s="271"/>
      <c r="T400" s="272"/>
      <c r="U400" s="14"/>
      <c r="V400" s="14"/>
      <c r="W400" s="14"/>
      <c r="X400" s="14"/>
      <c r="Y400" s="14"/>
      <c r="Z400" s="14"/>
      <c r="AA400" s="14"/>
      <c r="AB400" s="14"/>
      <c r="AC400" s="14"/>
      <c r="AD400" s="14"/>
      <c r="AE400" s="14"/>
      <c r="AT400" s="273" t="s">
        <v>254</v>
      </c>
      <c r="AU400" s="273" t="s">
        <v>89</v>
      </c>
      <c r="AV400" s="14" t="s">
        <v>100</v>
      </c>
      <c r="AW400" s="14" t="s">
        <v>35</v>
      </c>
      <c r="AX400" s="14" t="s">
        <v>87</v>
      </c>
      <c r="AY400" s="273" t="s">
        <v>196</v>
      </c>
    </row>
    <row r="401" s="2" customFormat="1" ht="33" customHeight="1">
      <c r="A401" s="38"/>
      <c r="B401" s="39"/>
      <c r="C401" s="228" t="s">
        <v>950</v>
      </c>
      <c r="D401" s="228" t="s">
        <v>199</v>
      </c>
      <c r="E401" s="229" t="s">
        <v>1734</v>
      </c>
      <c r="F401" s="230" t="s">
        <v>1735</v>
      </c>
      <c r="G401" s="231" t="s">
        <v>354</v>
      </c>
      <c r="H401" s="232">
        <v>1</v>
      </c>
      <c r="I401" s="233"/>
      <c r="J401" s="234">
        <f>ROUND(I401*H401,2)</f>
        <v>0</v>
      </c>
      <c r="K401" s="235"/>
      <c r="L401" s="44"/>
      <c r="M401" s="236" t="s">
        <v>1</v>
      </c>
      <c r="N401" s="237" t="s">
        <v>45</v>
      </c>
      <c r="O401" s="91"/>
      <c r="P401" s="238">
        <f>O401*H401</f>
        <v>0</v>
      </c>
      <c r="Q401" s="238">
        <v>0.0287</v>
      </c>
      <c r="R401" s="238">
        <f>Q401*H401</f>
        <v>0.0287</v>
      </c>
      <c r="S401" s="238">
        <v>0</v>
      </c>
      <c r="T401" s="239">
        <f>S401*H401</f>
        <v>0</v>
      </c>
      <c r="U401" s="38"/>
      <c r="V401" s="38"/>
      <c r="W401" s="38"/>
      <c r="X401" s="38"/>
      <c r="Y401" s="38"/>
      <c r="Z401" s="38"/>
      <c r="AA401" s="38"/>
      <c r="AB401" s="38"/>
      <c r="AC401" s="38"/>
      <c r="AD401" s="38"/>
      <c r="AE401" s="38"/>
      <c r="AR401" s="240" t="s">
        <v>405</v>
      </c>
      <c r="AT401" s="240" t="s">
        <v>199</v>
      </c>
      <c r="AU401" s="240" t="s">
        <v>89</v>
      </c>
      <c r="AY401" s="17" t="s">
        <v>196</v>
      </c>
      <c r="BE401" s="241">
        <f>IF(N401="základní",J401,0)</f>
        <v>0</v>
      </c>
      <c r="BF401" s="241">
        <f>IF(N401="snížená",J401,0)</f>
        <v>0</v>
      </c>
      <c r="BG401" s="241">
        <f>IF(N401="zákl. přenesená",J401,0)</f>
        <v>0</v>
      </c>
      <c r="BH401" s="241">
        <f>IF(N401="sníž. přenesená",J401,0)</f>
        <v>0</v>
      </c>
      <c r="BI401" s="241">
        <f>IF(N401="nulová",J401,0)</f>
        <v>0</v>
      </c>
      <c r="BJ401" s="17" t="s">
        <v>87</v>
      </c>
      <c r="BK401" s="241">
        <f>ROUND(I401*H401,2)</f>
        <v>0</v>
      </c>
      <c r="BL401" s="17" t="s">
        <v>405</v>
      </c>
      <c r="BM401" s="240" t="s">
        <v>1736</v>
      </c>
    </row>
    <row r="402" s="2" customFormat="1">
      <c r="A402" s="38"/>
      <c r="B402" s="39"/>
      <c r="C402" s="40"/>
      <c r="D402" s="242" t="s">
        <v>205</v>
      </c>
      <c r="E402" s="40"/>
      <c r="F402" s="243" t="s">
        <v>1737</v>
      </c>
      <c r="G402" s="40"/>
      <c r="H402" s="40"/>
      <c r="I402" s="244"/>
      <c r="J402" s="40"/>
      <c r="K402" s="40"/>
      <c r="L402" s="44"/>
      <c r="M402" s="245"/>
      <c r="N402" s="246"/>
      <c r="O402" s="91"/>
      <c r="P402" s="91"/>
      <c r="Q402" s="91"/>
      <c r="R402" s="91"/>
      <c r="S402" s="91"/>
      <c r="T402" s="92"/>
      <c r="U402" s="38"/>
      <c r="V402" s="38"/>
      <c r="W402" s="38"/>
      <c r="X402" s="38"/>
      <c r="Y402" s="38"/>
      <c r="Z402" s="38"/>
      <c r="AA402" s="38"/>
      <c r="AB402" s="38"/>
      <c r="AC402" s="38"/>
      <c r="AD402" s="38"/>
      <c r="AE402" s="38"/>
      <c r="AT402" s="17" t="s">
        <v>205</v>
      </c>
      <c r="AU402" s="17" t="s">
        <v>89</v>
      </c>
    </row>
    <row r="403" s="13" customFormat="1">
      <c r="A403" s="13"/>
      <c r="B403" s="252"/>
      <c r="C403" s="253"/>
      <c r="D403" s="242" t="s">
        <v>254</v>
      </c>
      <c r="E403" s="254" t="s">
        <v>1</v>
      </c>
      <c r="F403" s="255" t="s">
        <v>87</v>
      </c>
      <c r="G403" s="253"/>
      <c r="H403" s="256">
        <v>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254</v>
      </c>
      <c r="AU403" s="262" t="s">
        <v>89</v>
      </c>
      <c r="AV403" s="13" t="s">
        <v>89</v>
      </c>
      <c r="AW403" s="13" t="s">
        <v>35</v>
      </c>
      <c r="AX403" s="13" t="s">
        <v>80</v>
      </c>
      <c r="AY403" s="262" t="s">
        <v>196</v>
      </c>
    </row>
    <row r="404" s="14" customFormat="1">
      <c r="A404" s="14"/>
      <c r="B404" s="263"/>
      <c r="C404" s="264"/>
      <c r="D404" s="242" t="s">
        <v>254</v>
      </c>
      <c r="E404" s="265" t="s">
        <v>1</v>
      </c>
      <c r="F404" s="266" t="s">
        <v>1717</v>
      </c>
      <c r="G404" s="264"/>
      <c r="H404" s="267">
        <v>1</v>
      </c>
      <c r="I404" s="268"/>
      <c r="J404" s="264"/>
      <c r="K404" s="264"/>
      <c r="L404" s="269"/>
      <c r="M404" s="270"/>
      <c r="N404" s="271"/>
      <c r="O404" s="271"/>
      <c r="P404" s="271"/>
      <c r="Q404" s="271"/>
      <c r="R404" s="271"/>
      <c r="S404" s="271"/>
      <c r="T404" s="272"/>
      <c r="U404" s="14"/>
      <c r="V404" s="14"/>
      <c r="W404" s="14"/>
      <c r="X404" s="14"/>
      <c r="Y404" s="14"/>
      <c r="Z404" s="14"/>
      <c r="AA404" s="14"/>
      <c r="AB404" s="14"/>
      <c r="AC404" s="14"/>
      <c r="AD404" s="14"/>
      <c r="AE404" s="14"/>
      <c r="AT404" s="273" t="s">
        <v>254</v>
      </c>
      <c r="AU404" s="273" t="s">
        <v>89</v>
      </c>
      <c r="AV404" s="14" t="s">
        <v>100</v>
      </c>
      <c r="AW404" s="14" t="s">
        <v>35</v>
      </c>
      <c r="AX404" s="14" t="s">
        <v>87</v>
      </c>
      <c r="AY404" s="273" t="s">
        <v>196</v>
      </c>
    </row>
    <row r="405" s="2" customFormat="1" ht="21.75" customHeight="1">
      <c r="A405" s="38"/>
      <c r="B405" s="39"/>
      <c r="C405" s="228" t="s">
        <v>808</v>
      </c>
      <c r="D405" s="228" t="s">
        <v>199</v>
      </c>
      <c r="E405" s="229" t="s">
        <v>1738</v>
      </c>
      <c r="F405" s="230" t="s">
        <v>1739</v>
      </c>
      <c r="G405" s="231" t="s">
        <v>354</v>
      </c>
      <c r="H405" s="232">
        <v>24</v>
      </c>
      <c r="I405" s="233"/>
      <c r="J405" s="234">
        <f>ROUND(I405*H405,2)</f>
        <v>0</v>
      </c>
      <c r="K405" s="235"/>
      <c r="L405" s="44"/>
      <c r="M405" s="236" t="s">
        <v>1</v>
      </c>
      <c r="N405" s="237" t="s">
        <v>45</v>
      </c>
      <c r="O405" s="91"/>
      <c r="P405" s="238">
        <f>O405*H405</f>
        <v>0</v>
      </c>
      <c r="Q405" s="238">
        <v>0</v>
      </c>
      <c r="R405" s="238">
        <f>Q405*H405</f>
        <v>0</v>
      </c>
      <c r="S405" s="238">
        <v>0</v>
      </c>
      <c r="T405" s="239">
        <f>S405*H405</f>
        <v>0</v>
      </c>
      <c r="U405" s="38"/>
      <c r="V405" s="38"/>
      <c r="W405" s="38"/>
      <c r="X405" s="38"/>
      <c r="Y405" s="38"/>
      <c r="Z405" s="38"/>
      <c r="AA405" s="38"/>
      <c r="AB405" s="38"/>
      <c r="AC405" s="38"/>
      <c r="AD405" s="38"/>
      <c r="AE405" s="38"/>
      <c r="AR405" s="240" t="s">
        <v>405</v>
      </c>
      <c r="AT405" s="240" t="s">
        <v>199</v>
      </c>
      <c r="AU405" s="240" t="s">
        <v>89</v>
      </c>
      <c r="AY405" s="17" t="s">
        <v>196</v>
      </c>
      <c r="BE405" s="241">
        <f>IF(N405="základní",J405,0)</f>
        <v>0</v>
      </c>
      <c r="BF405" s="241">
        <f>IF(N405="snížená",J405,0)</f>
        <v>0</v>
      </c>
      <c r="BG405" s="241">
        <f>IF(N405="zákl. přenesená",J405,0)</f>
        <v>0</v>
      </c>
      <c r="BH405" s="241">
        <f>IF(N405="sníž. přenesená",J405,0)</f>
        <v>0</v>
      </c>
      <c r="BI405" s="241">
        <f>IF(N405="nulová",J405,0)</f>
        <v>0</v>
      </c>
      <c r="BJ405" s="17" t="s">
        <v>87</v>
      </c>
      <c r="BK405" s="241">
        <f>ROUND(I405*H405,2)</f>
        <v>0</v>
      </c>
      <c r="BL405" s="17" t="s">
        <v>405</v>
      </c>
      <c r="BM405" s="240" t="s">
        <v>1740</v>
      </c>
    </row>
    <row r="406" s="2" customFormat="1">
      <c r="A406" s="38"/>
      <c r="B406" s="39"/>
      <c r="C406" s="40"/>
      <c r="D406" s="242" t="s">
        <v>205</v>
      </c>
      <c r="E406" s="40"/>
      <c r="F406" s="243" t="s">
        <v>1741</v>
      </c>
      <c r="G406" s="40"/>
      <c r="H406" s="40"/>
      <c r="I406" s="244"/>
      <c r="J406" s="40"/>
      <c r="K406" s="40"/>
      <c r="L406" s="44"/>
      <c r="M406" s="245"/>
      <c r="N406" s="246"/>
      <c r="O406" s="91"/>
      <c r="P406" s="91"/>
      <c r="Q406" s="91"/>
      <c r="R406" s="91"/>
      <c r="S406" s="91"/>
      <c r="T406" s="92"/>
      <c r="U406" s="38"/>
      <c r="V406" s="38"/>
      <c r="W406" s="38"/>
      <c r="X406" s="38"/>
      <c r="Y406" s="38"/>
      <c r="Z406" s="38"/>
      <c r="AA406" s="38"/>
      <c r="AB406" s="38"/>
      <c r="AC406" s="38"/>
      <c r="AD406" s="38"/>
      <c r="AE406" s="38"/>
      <c r="AT406" s="17" t="s">
        <v>205</v>
      </c>
      <c r="AU406" s="17" t="s">
        <v>89</v>
      </c>
    </row>
    <row r="407" s="13" customFormat="1">
      <c r="A407" s="13"/>
      <c r="B407" s="252"/>
      <c r="C407" s="253"/>
      <c r="D407" s="242" t="s">
        <v>254</v>
      </c>
      <c r="E407" s="254" t="s">
        <v>1</v>
      </c>
      <c r="F407" s="255" t="s">
        <v>463</v>
      </c>
      <c r="G407" s="253"/>
      <c r="H407" s="256">
        <v>24</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254</v>
      </c>
      <c r="AU407" s="262" t="s">
        <v>89</v>
      </c>
      <c r="AV407" s="13" t="s">
        <v>89</v>
      </c>
      <c r="AW407" s="13" t="s">
        <v>35</v>
      </c>
      <c r="AX407" s="13" t="s">
        <v>80</v>
      </c>
      <c r="AY407" s="262" t="s">
        <v>196</v>
      </c>
    </row>
    <row r="408" s="14" customFormat="1">
      <c r="A408" s="14"/>
      <c r="B408" s="263"/>
      <c r="C408" s="264"/>
      <c r="D408" s="242" t="s">
        <v>254</v>
      </c>
      <c r="E408" s="265" t="s">
        <v>1</v>
      </c>
      <c r="F408" s="266" t="s">
        <v>1742</v>
      </c>
      <c r="G408" s="264"/>
      <c r="H408" s="267">
        <v>24</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254</v>
      </c>
      <c r="AU408" s="273" t="s">
        <v>89</v>
      </c>
      <c r="AV408" s="14" t="s">
        <v>100</v>
      </c>
      <c r="AW408" s="14" t="s">
        <v>35</v>
      </c>
      <c r="AX408" s="14" t="s">
        <v>87</v>
      </c>
      <c r="AY408" s="273" t="s">
        <v>196</v>
      </c>
    </row>
    <row r="409" s="2" customFormat="1" ht="21.75" customHeight="1">
      <c r="A409" s="38"/>
      <c r="B409" s="39"/>
      <c r="C409" s="228" t="s">
        <v>959</v>
      </c>
      <c r="D409" s="228" t="s">
        <v>199</v>
      </c>
      <c r="E409" s="229" t="s">
        <v>1743</v>
      </c>
      <c r="F409" s="230" t="s">
        <v>1744</v>
      </c>
      <c r="G409" s="231" t="s">
        <v>431</v>
      </c>
      <c r="H409" s="232">
        <v>3.2330000000000001</v>
      </c>
      <c r="I409" s="233"/>
      <c r="J409" s="234">
        <f>ROUND(I409*H409,2)</f>
        <v>0</v>
      </c>
      <c r="K409" s="235"/>
      <c r="L409" s="44"/>
      <c r="M409" s="236" t="s">
        <v>1</v>
      </c>
      <c r="N409" s="237" t="s">
        <v>45</v>
      </c>
      <c r="O409" s="91"/>
      <c r="P409" s="238">
        <f>O409*H409</f>
        <v>0</v>
      </c>
      <c r="Q409" s="238">
        <v>0</v>
      </c>
      <c r="R409" s="238">
        <f>Q409*H409</f>
        <v>0</v>
      </c>
      <c r="S409" s="238">
        <v>0</v>
      </c>
      <c r="T409" s="239">
        <f>S409*H409</f>
        <v>0</v>
      </c>
      <c r="U409" s="38"/>
      <c r="V409" s="38"/>
      <c r="W409" s="38"/>
      <c r="X409" s="38"/>
      <c r="Y409" s="38"/>
      <c r="Z409" s="38"/>
      <c r="AA409" s="38"/>
      <c r="AB409" s="38"/>
      <c r="AC409" s="38"/>
      <c r="AD409" s="38"/>
      <c r="AE409" s="38"/>
      <c r="AR409" s="240" t="s">
        <v>405</v>
      </c>
      <c r="AT409" s="240" t="s">
        <v>199</v>
      </c>
      <c r="AU409" s="240" t="s">
        <v>89</v>
      </c>
      <c r="AY409" s="17" t="s">
        <v>196</v>
      </c>
      <c r="BE409" s="241">
        <f>IF(N409="základní",J409,0)</f>
        <v>0</v>
      </c>
      <c r="BF409" s="241">
        <f>IF(N409="snížená",J409,0)</f>
        <v>0</v>
      </c>
      <c r="BG409" s="241">
        <f>IF(N409="zákl. přenesená",J409,0)</f>
        <v>0</v>
      </c>
      <c r="BH409" s="241">
        <f>IF(N409="sníž. přenesená",J409,0)</f>
        <v>0</v>
      </c>
      <c r="BI409" s="241">
        <f>IF(N409="nulová",J409,0)</f>
        <v>0</v>
      </c>
      <c r="BJ409" s="17" t="s">
        <v>87</v>
      </c>
      <c r="BK409" s="241">
        <f>ROUND(I409*H409,2)</f>
        <v>0</v>
      </c>
      <c r="BL409" s="17" t="s">
        <v>405</v>
      </c>
      <c r="BM409" s="240" t="s">
        <v>1745</v>
      </c>
    </row>
    <row r="410" s="2" customFormat="1">
      <c r="A410" s="38"/>
      <c r="B410" s="39"/>
      <c r="C410" s="40"/>
      <c r="D410" s="242" t="s">
        <v>205</v>
      </c>
      <c r="E410" s="40"/>
      <c r="F410" s="243" t="s">
        <v>1746</v>
      </c>
      <c r="G410" s="40"/>
      <c r="H410" s="40"/>
      <c r="I410" s="244"/>
      <c r="J410" s="40"/>
      <c r="K410" s="40"/>
      <c r="L410" s="44"/>
      <c r="M410" s="245"/>
      <c r="N410" s="246"/>
      <c r="O410" s="91"/>
      <c r="P410" s="91"/>
      <c r="Q410" s="91"/>
      <c r="R410" s="91"/>
      <c r="S410" s="91"/>
      <c r="T410" s="92"/>
      <c r="U410" s="38"/>
      <c r="V410" s="38"/>
      <c r="W410" s="38"/>
      <c r="X410" s="38"/>
      <c r="Y410" s="38"/>
      <c r="Z410" s="38"/>
      <c r="AA410" s="38"/>
      <c r="AB410" s="38"/>
      <c r="AC410" s="38"/>
      <c r="AD410" s="38"/>
      <c r="AE410" s="38"/>
      <c r="AT410" s="17" t="s">
        <v>205</v>
      </c>
      <c r="AU410" s="17" t="s">
        <v>89</v>
      </c>
    </row>
    <row r="411" s="2" customFormat="1" ht="21.75" customHeight="1">
      <c r="A411" s="38"/>
      <c r="B411" s="39"/>
      <c r="C411" s="228" t="s">
        <v>969</v>
      </c>
      <c r="D411" s="228" t="s">
        <v>199</v>
      </c>
      <c r="E411" s="229" t="s">
        <v>1747</v>
      </c>
      <c r="F411" s="230" t="s">
        <v>1748</v>
      </c>
      <c r="G411" s="231" t="s">
        <v>202</v>
      </c>
      <c r="H411" s="232">
        <v>5</v>
      </c>
      <c r="I411" s="233"/>
      <c r="J411" s="234">
        <f>ROUND(I411*H411,2)</f>
        <v>0</v>
      </c>
      <c r="K411" s="235"/>
      <c r="L411" s="44"/>
      <c r="M411" s="236" t="s">
        <v>1</v>
      </c>
      <c r="N411" s="237" t="s">
        <v>45</v>
      </c>
      <c r="O411" s="91"/>
      <c r="P411" s="238">
        <f>O411*H411</f>
        <v>0</v>
      </c>
      <c r="Q411" s="238">
        <v>0</v>
      </c>
      <c r="R411" s="238">
        <f>Q411*H411</f>
        <v>0</v>
      </c>
      <c r="S411" s="238">
        <v>0</v>
      </c>
      <c r="T411" s="239">
        <f>S411*H411</f>
        <v>0</v>
      </c>
      <c r="U411" s="38"/>
      <c r="V411" s="38"/>
      <c r="W411" s="38"/>
      <c r="X411" s="38"/>
      <c r="Y411" s="38"/>
      <c r="Z411" s="38"/>
      <c r="AA411" s="38"/>
      <c r="AB411" s="38"/>
      <c r="AC411" s="38"/>
      <c r="AD411" s="38"/>
      <c r="AE411" s="38"/>
      <c r="AR411" s="240" t="s">
        <v>405</v>
      </c>
      <c r="AT411" s="240" t="s">
        <v>199</v>
      </c>
      <c r="AU411" s="240" t="s">
        <v>89</v>
      </c>
      <c r="AY411" s="17" t="s">
        <v>196</v>
      </c>
      <c r="BE411" s="241">
        <f>IF(N411="základní",J411,0)</f>
        <v>0</v>
      </c>
      <c r="BF411" s="241">
        <f>IF(N411="snížená",J411,0)</f>
        <v>0</v>
      </c>
      <c r="BG411" s="241">
        <f>IF(N411="zákl. přenesená",J411,0)</f>
        <v>0</v>
      </c>
      <c r="BH411" s="241">
        <f>IF(N411="sníž. přenesená",J411,0)</f>
        <v>0</v>
      </c>
      <c r="BI411" s="241">
        <f>IF(N411="nulová",J411,0)</f>
        <v>0</v>
      </c>
      <c r="BJ411" s="17" t="s">
        <v>87</v>
      </c>
      <c r="BK411" s="241">
        <f>ROUND(I411*H411,2)</f>
        <v>0</v>
      </c>
      <c r="BL411" s="17" t="s">
        <v>405</v>
      </c>
      <c r="BM411" s="240" t="s">
        <v>1749</v>
      </c>
    </row>
    <row r="412" s="2" customFormat="1">
      <c r="A412" s="38"/>
      <c r="B412" s="39"/>
      <c r="C412" s="40"/>
      <c r="D412" s="242" t="s">
        <v>205</v>
      </c>
      <c r="E412" s="40"/>
      <c r="F412" s="243" t="s">
        <v>1748</v>
      </c>
      <c r="G412" s="40"/>
      <c r="H412" s="40"/>
      <c r="I412" s="244"/>
      <c r="J412" s="40"/>
      <c r="K412" s="40"/>
      <c r="L412" s="44"/>
      <c r="M412" s="245"/>
      <c r="N412" s="246"/>
      <c r="O412" s="91"/>
      <c r="P412" s="91"/>
      <c r="Q412" s="91"/>
      <c r="R412" s="91"/>
      <c r="S412" s="91"/>
      <c r="T412" s="92"/>
      <c r="U412" s="38"/>
      <c r="V412" s="38"/>
      <c r="W412" s="38"/>
      <c r="X412" s="38"/>
      <c r="Y412" s="38"/>
      <c r="Z412" s="38"/>
      <c r="AA412" s="38"/>
      <c r="AB412" s="38"/>
      <c r="AC412" s="38"/>
      <c r="AD412" s="38"/>
      <c r="AE412" s="38"/>
      <c r="AT412" s="17" t="s">
        <v>205</v>
      </c>
      <c r="AU412" s="17" t="s">
        <v>89</v>
      </c>
    </row>
    <row r="413" s="13" customFormat="1">
      <c r="A413" s="13"/>
      <c r="B413" s="252"/>
      <c r="C413" s="253"/>
      <c r="D413" s="242" t="s">
        <v>254</v>
      </c>
      <c r="E413" s="254" t="s">
        <v>1</v>
      </c>
      <c r="F413" s="255" t="s">
        <v>89</v>
      </c>
      <c r="G413" s="253"/>
      <c r="H413" s="256">
        <v>2</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254</v>
      </c>
      <c r="AU413" s="262" t="s">
        <v>89</v>
      </c>
      <c r="AV413" s="13" t="s">
        <v>89</v>
      </c>
      <c r="AW413" s="13" t="s">
        <v>35</v>
      </c>
      <c r="AX413" s="13" t="s">
        <v>80</v>
      </c>
      <c r="AY413" s="262" t="s">
        <v>196</v>
      </c>
    </row>
    <row r="414" s="14" customFormat="1">
      <c r="A414" s="14"/>
      <c r="B414" s="263"/>
      <c r="C414" s="264"/>
      <c r="D414" s="242" t="s">
        <v>254</v>
      </c>
      <c r="E414" s="265" t="s">
        <v>1</v>
      </c>
      <c r="F414" s="266" t="s">
        <v>264</v>
      </c>
      <c r="G414" s="264"/>
      <c r="H414" s="267">
        <v>2</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254</v>
      </c>
      <c r="AU414" s="273" t="s">
        <v>89</v>
      </c>
      <c r="AV414" s="14" t="s">
        <v>100</v>
      </c>
      <c r="AW414" s="14" t="s">
        <v>35</v>
      </c>
      <c r="AX414" s="14" t="s">
        <v>80</v>
      </c>
      <c r="AY414" s="273" t="s">
        <v>196</v>
      </c>
    </row>
    <row r="415" s="13" customFormat="1">
      <c r="A415" s="13"/>
      <c r="B415" s="252"/>
      <c r="C415" s="253"/>
      <c r="D415" s="242" t="s">
        <v>254</v>
      </c>
      <c r="E415" s="254" t="s">
        <v>1</v>
      </c>
      <c r="F415" s="255" t="s">
        <v>87</v>
      </c>
      <c r="G415" s="253"/>
      <c r="H415" s="256">
        <v>1</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254</v>
      </c>
      <c r="AU415" s="262" t="s">
        <v>89</v>
      </c>
      <c r="AV415" s="13" t="s">
        <v>89</v>
      </c>
      <c r="AW415" s="13" t="s">
        <v>35</v>
      </c>
      <c r="AX415" s="13" t="s">
        <v>80</v>
      </c>
      <c r="AY415" s="262" t="s">
        <v>196</v>
      </c>
    </row>
    <row r="416" s="14" customFormat="1">
      <c r="A416" s="14"/>
      <c r="B416" s="263"/>
      <c r="C416" s="264"/>
      <c r="D416" s="242" t="s">
        <v>254</v>
      </c>
      <c r="E416" s="265" t="s">
        <v>1</v>
      </c>
      <c r="F416" s="266" t="s">
        <v>262</v>
      </c>
      <c r="G416" s="264"/>
      <c r="H416" s="267">
        <v>1</v>
      </c>
      <c r="I416" s="268"/>
      <c r="J416" s="264"/>
      <c r="K416" s="264"/>
      <c r="L416" s="269"/>
      <c r="M416" s="270"/>
      <c r="N416" s="271"/>
      <c r="O416" s="271"/>
      <c r="P416" s="271"/>
      <c r="Q416" s="271"/>
      <c r="R416" s="271"/>
      <c r="S416" s="271"/>
      <c r="T416" s="272"/>
      <c r="U416" s="14"/>
      <c r="V416" s="14"/>
      <c r="W416" s="14"/>
      <c r="X416" s="14"/>
      <c r="Y416" s="14"/>
      <c r="Z416" s="14"/>
      <c r="AA416" s="14"/>
      <c r="AB416" s="14"/>
      <c r="AC416" s="14"/>
      <c r="AD416" s="14"/>
      <c r="AE416" s="14"/>
      <c r="AT416" s="273" t="s">
        <v>254</v>
      </c>
      <c r="AU416" s="273" t="s">
        <v>89</v>
      </c>
      <c r="AV416" s="14" t="s">
        <v>100</v>
      </c>
      <c r="AW416" s="14" t="s">
        <v>35</v>
      </c>
      <c r="AX416" s="14" t="s">
        <v>80</v>
      </c>
      <c r="AY416" s="273" t="s">
        <v>196</v>
      </c>
    </row>
    <row r="417" s="13" customFormat="1">
      <c r="A417" s="13"/>
      <c r="B417" s="252"/>
      <c r="C417" s="253"/>
      <c r="D417" s="242" t="s">
        <v>254</v>
      </c>
      <c r="E417" s="254" t="s">
        <v>1</v>
      </c>
      <c r="F417" s="255" t="s">
        <v>87</v>
      </c>
      <c r="G417" s="253"/>
      <c r="H417" s="256">
        <v>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254</v>
      </c>
      <c r="AU417" s="262" t="s">
        <v>89</v>
      </c>
      <c r="AV417" s="13" t="s">
        <v>89</v>
      </c>
      <c r="AW417" s="13" t="s">
        <v>35</v>
      </c>
      <c r="AX417" s="13" t="s">
        <v>80</v>
      </c>
      <c r="AY417" s="262" t="s">
        <v>196</v>
      </c>
    </row>
    <row r="418" s="14" customFormat="1">
      <c r="A418" s="14"/>
      <c r="B418" s="263"/>
      <c r="C418" s="264"/>
      <c r="D418" s="242" t="s">
        <v>254</v>
      </c>
      <c r="E418" s="265" t="s">
        <v>1</v>
      </c>
      <c r="F418" s="266" t="s">
        <v>319</v>
      </c>
      <c r="G418" s="264"/>
      <c r="H418" s="267">
        <v>1</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254</v>
      </c>
      <c r="AU418" s="273" t="s">
        <v>89</v>
      </c>
      <c r="AV418" s="14" t="s">
        <v>100</v>
      </c>
      <c r="AW418" s="14" t="s">
        <v>35</v>
      </c>
      <c r="AX418" s="14" t="s">
        <v>80</v>
      </c>
      <c r="AY418" s="273" t="s">
        <v>196</v>
      </c>
    </row>
    <row r="419" s="13" customFormat="1">
      <c r="A419" s="13"/>
      <c r="B419" s="252"/>
      <c r="C419" s="253"/>
      <c r="D419" s="242" t="s">
        <v>254</v>
      </c>
      <c r="E419" s="254" t="s">
        <v>1</v>
      </c>
      <c r="F419" s="255" t="s">
        <v>87</v>
      </c>
      <c r="G419" s="253"/>
      <c r="H419" s="256">
        <v>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254</v>
      </c>
      <c r="AU419" s="262" t="s">
        <v>89</v>
      </c>
      <c r="AV419" s="13" t="s">
        <v>89</v>
      </c>
      <c r="AW419" s="13" t="s">
        <v>35</v>
      </c>
      <c r="AX419" s="13" t="s">
        <v>80</v>
      </c>
      <c r="AY419" s="262" t="s">
        <v>196</v>
      </c>
    </row>
    <row r="420" s="14" customFormat="1">
      <c r="A420" s="14"/>
      <c r="B420" s="263"/>
      <c r="C420" s="264"/>
      <c r="D420" s="242" t="s">
        <v>254</v>
      </c>
      <c r="E420" s="265" t="s">
        <v>1</v>
      </c>
      <c r="F420" s="266" t="s">
        <v>273</v>
      </c>
      <c r="G420" s="264"/>
      <c r="H420" s="267">
        <v>1</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254</v>
      </c>
      <c r="AU420" s="273" t="s">
        <v>89</v>
      </c>
      <c r="AV420" s="14" t="s">
        <v>100</v>
      </c>
      <c r="AW420" s="14" t="s">
        <v>35</v>
      </c>
      <c r="AX420" s="14" t="s">
        <v>80</v>
      </c>
      <c r="AY420" s="273" t="s">
        <v>196</v>
      </c>
    </row>
    <row r="421" s="15" customFormat="1">
      <c r="A421" s="15"/>
      <c r="B421" s="274"/>
      <c r="C421" s="275"/>
      <c r="D421" s="242" t="s">
        <v>254</v>
      </c>
      <c r="E421" s="276" t="s">
        <v>1</v>
      </c>
      <c r="F421" s="277" t="s">
        <v>267</v>
      </c>
      <c r="G421" s="275"/>
      <c r="H421" s="278">
        <v>5</v>
      </c>
      <c r="I421" s="279"/>
      <c r="J421" s="275"/>
      <c r="K421" s="275"/>
      <c r="L421" s="280"/>
      <c r="M421" s="281"/>
      <c r="N421" s="282"/>
      <c r="O421" s="282"/>
      <c r="P421" s="282"/>
      <c r="Q421" s="282"/>
      <c r="R421" s="282"/>
      <c r="S421" s="282"/>
      <c r="T421" s="283"/>
      <c r="U421" s="15"/>
      <c r="V421" s="15"/>
      <c r="W421" s="15"/>
      <c r="X421" s="15"/>
      <c r="Y421" s="15"/>
      <c r="Z421" s="15"/>
      <c r="AA421" s="15"/>
      <c r="AB421" s="15"/>
      <c r="AC421" s="15"/>
      <c r="AD421" s="15"/>
      <c r="AE421" s="15"/>
      <c r="AT421" s="284" t="s">
        <v>254</v>
      </c>
      <c r="AU421" s="284" t="s">
        <v>89</v>
      </c>
      <c r="AV421" s="15" t="s">
        <v>113</v>
      </c>
      <c r="AW421" s="15" t="s">
        <v>35</v>
      </c>
      <c r="AX421" s="15" t="s">
        <v>87</v>
      </c>
      <c r="AY421" s="284" t="s">
        <v>196</v>
      </c>
    </row>
    <row r="422" s="2" customFormat="1" ht="33" customHeight="1">
      <c r="A422" s="38"/>
      <c r="B422" s="39"/>
      <c r="C422" s="228" t="s">
        <v>973</v>
      </c>
      <c r="D422" s="228" t="s">
        <v>199</v>
      </c>
      <c r="E422" s="229" t="s">
        <v>1750</v>
      </c>
      <c r="F422" s="230" t="s">
        <v>1751</v>
      </c>
      <c r="G422" s="231" t="s">
        <v>202</v>
      </c>
      <c r="H422" s="232">
        <v>1</v>
      </c>
      <c r="I422" s="233"/>
      <c r="J422" s="234">
        <f>ROUND(I422*H422,2)</f>
        <v>0</v>
      </c>
      <c r="K422" s="235"/>
      <c r="L422" s="44"/>
      <c r="M422" s="236" t="s">
        <v>1</v>
      </c>
      <c r="N422" s="237" t="s">
        <v>45</v>
      </c>
      <c r="O422" s="91"/>
      <c r="P422" s="238">
        <f>O422*H422</f>
        <v>0</v>
      </c>
      <c r="Q422" s="238">
        <v>0</v>
      </c>
      <c r="R422" s="238">
        <f>Q422*H422</f>
        <v>0</v>
      </c>
      <c r="S422" s="238">
        <v>0</v>
      </c>
      <c r="T422" s="239">
        <f>S422*H422</f>
        <v>0</v>
      </c>
      <c r="U422" s="38"/>
      <c r="V422" s="38"/>
      <c r="W422" s="38"/>
      <c r="X422" s="38"/>
      <c r="Y422" s="38"/>
      <c r="Z422" s="38"/>
      <c r="AA422" s="38"/>
      <c r="AB422" s="38"/>
      <c r="AC422" s="38"/>
      <c r="AD422" s="38"/>
      <c r="AE422" s="38"/>
      <c r="AR422" s="240" t="s">
        <v>405</v>
      </c>
      <c r="AT422" s="240" t="s">
        <v>199</v>
      </c>
      <c r="AU422" s="240" t="s">
        <v>89</v>
      </c>
      <c r="AY422" s="17" t="s">
        <v>196</v>
      </c>
      <c r="BE422" s="241">
        <f>IF(N422="základní",J422,0)</f>
        <v>0</v>
      </c>
      <c r="BF422" s="241">
        <f>IF(N422="snížená",J422,0)</f>
        <v>0</v>
      </c>
      <c r="BG422" s="241">
        <f>IF(N422="zákl. přenesená",J422,0)</f>
        <v>0</v>
      </c>
      <c r="BH422" s="241">
        <f>IF(N422="sníž. přenesená",J422,0)</f>
        <v>0</v>
      </c>
      <c r="BI422" s="241">
        <f>IF(N422="nulová",J422,0)</f>
        <v>0</v>
      </c>
      <c r="BJ422" s="17" t="s">
        <v>87</v>
      </c>
      <c r="BK422" s="241">
        <f>ROUND(I422*H422,2)</f>
        <v>0</v>
      </c>
      <c r="BL422" s="17" t="s">
        <v>405</v>
      </c>
      <c r="BM422" s="240" t="s">
        <v>1752</v>
      </c>
    </row>
    <row r="423" s="2" customFormat="1">
      <c r="A423" s="38"/>
      <c r="B423" s="39"/>
      <c r="C423" s="40"/>
      <c r="D423" s="242" t="s">
        <v>205</v>
      </c>
      <c r="E423" s="40"/>
      <c r="F423" s="243" t="s">
        <v>1751</v>
      </c>
      <c r="G423" s="40"/>
      <c r="H423" s="40"/>
      <c r="I423" s="244"/>
      <c r="J423" s="40"/>
      <c r="K423" s="40"/>
      <c r="L423" s="44"/>
      <c r="M423" s="245"/>
      <c r="N423" s="246"/>
      <c r="O423" s="91"/>
      <c r="P423" s="91"/>
      <c r="Q423" s="91"/>
      <c r="R423" s="91"/>
      <c r="S423" s="91"/>
      <c r="T423" s="92"/>
      <c r="U423" s="38"/>
      <c r="V423" s="38"/>
      <c r="W423" s="38"/>
      <c r="X423" s="38"/>
      <c r="Y423" s="38"/>
      <c r="Z423" s="38"/>
      <c r="AA423" s="38"/>
      <c r="AB423" s="38"/>
      <c r="AC423" s="38"/>
      <c r="AD423" s="38"/>
      <c r="AE423" s="38"/>
      <c r="AT423" s="17" t="s">
        <v>205</v>
      </c>
      <c r="AU423" s="17" t="s">
        <v>89</v>
      </c>
    </row>
    <row r="424" s="2" customFormat="1" ht="33" customHeight="1">
      <c r="A424" s="38"/>
      <c r="B424" s="39"/>
      <c r="C424" s="228" t="s">
        <v>978</v>
      </c>
      <c r="D424" s="228" t="s">
        <v>199</v>
      </c>
      <c r="E424" s="229" t="s">
        <v>1753</v>
      </c>
      <c r="F424" s="230" t="s">
        <v>1754</v>
      </c>
      <c r="G424" s="231" t="s">
        <v>202</v>
      </c>
      <c r="H424" s="232">
        <v>24</v>
      </c>
      <c r="I424" s="233"/>
      <c r="J424" s="234">
        <f>ROUND(I424*H424,2)</f>
        <v>0</v>
      </c>
      <c r="K424" s="235"/>
      <c r="L424" s="44"/>
      <c r="M424" s="236" t="s">
        <v>1</v>
      </c>
      <c r="N424" s="237" t="s">
        <v>45</v>
      </c>
      <c r="O424" s="91"/>
      <c r="P424" s="238">
        <f>O424*H424</f>
        <v>0</v>
      </c>
      <c r="Q424" s="238">
        <v>0</v>
      </c>
      <c r="R424" s="238">
        <f>Q424*H424</f>
        <v>0</v>
      </c>
      <c r="S424" s="238">
        <v>0</v>
      </c>
      <c r="T424" s="239">
        <f>S424*H424</f>
        <v>0</v>
      </c>
      <c r="U424" s="38"/>
      <c r="V424" s="38"/>
      <c r="W424" s="38"/>
      <c r="X424" s="38"/>
      <c r="Y424" s="38"/>
      <c r="Z424" s="38"/>
      <c r="AA424" s="38"/>
      <c r="AB424" s="38"/>
      <c r="AC424" s="38"/>
      <c r="AD424" s="38"/>
      <c r="AE424" s="38"/>
      <c r="AR424" s="240" t="s">
        <v>405</v>
      </c>
      <c r="AT424" s="240" t="s">
        <v>199</v>
      </c>
      <c r="AU424" s="240" t="s">
        <v>89</v>
      </c>
      <c r="AY424" s="17" t="s">
        <v>196</v>
      </c>
      <c r="BE424" s="241">
        <f>IF(N424="základní",J424,0)</f>
        <v>0</v>
      </c>
      <c r="BF424" s="241">
        <f>IF(N424="snížená",J424,0)</f>
        <v>0</v>
      </c>
      <c r="BG424" s="241">
        <f>IF(N424="zákl. přenesená",J424,0)</f>
        <v>0</v>
      </c>
      <c r="BH424" s="241">
        <f>IF(N424="sníž. přenesená",J424,0)</f>
        <v>0</v>
      </c>
      <c r="BI424" s="241">
        <f>IF(N424="nulová",J424,0)</f>
        <v>0</v>
      </c>
      <c r="BJ424" s="17" t="s">
        <v>87</v>
      </c>
      <c r="BK424" s="241">
        <f>ROUND(I424*H424,2)</f>
        <v>0</v>
      </c>
      <c r="BL424" s="17" t="s">
        <v>405</v>
      </c>
      <c r="BM424" s="240" t="s">
        <v>1755</v>
      </c>
    </row>
    <row r="425" s="2" customFormat="1">
      <c r="A425" s="38"/>
      <c r="B425" s="39"/>
      <c r="C425" s="40"/>
      <c r="D425" s="242" t="s">
        <v>205</v>
      </c>
      <c r="E425" s="40"/>
      <c r="F425" s="243" t="s">
        <v>1754</v>
      </c>
      <c r="G425" s="40"/>
      <c r="H425" s="40"/>
      <c r="I425" s="244"/>
      <c r="J425" s="40"/>
      <c r="K425" s="40"/>
      <c r="L425" s="44"/>
      <c r="M425" s="247"/>
      <c r="N425" s="248"/>
      <c r="O425" s="249"/>
      <c r="P425" s="249"/>
      <c r="Q425" s="249"/>
      <c r="R425" s="249"/>
      <c r="S425" s="249"/>
      <c r="T425" s="250"/>
      <c r="U425" s="38"/>
      <c r="V425" s="38"/>
      <c r="W425" s="38"/>
      <c r="X425" s="38"/>
      <c r="Y425" s="38"/>
      <c r="Z425" s="38"/>
      <c r="AA425" s="38"/>
      <c r="AB425" s="38"/>
      <c r="AC425" s="38"/>
      <c r="AD425" s="38"/>
      <c r="AE425" s="38"/>
      <c r="AT425" s="17" t="s">
        <v>205</v>
      </c>
      <c r="AU425" s="17" t="s">
        <v>89</v>
      </c>
    </row>
    <row r="426" s="2" customFormat="1" ht="6.96" customHeight="1">
      <c r="A426" s="38"/>
      <c r="B426" s="66"/>
      <c r="C426" s="67"/>
      <c r="D426" s="67"/>
      <c r="E426" s="67"/>
      <c r="F426" s="67"/>
      <c r="G426" s="67"/>
      <c r="H426" s="67"/>
      <c r="I426" s="67"/>
      <c r="J426" s="67"/>
      <c r="K426" s="67"/>
      <c r="L426" s="44"/>
      <c r="M426" s="38"/>
      <c r="O426" s="38"/>
      <c r="P426" s="38"/>
      <c r="Q426" s="38"/>
      <c r="R426" s="38"/>
      <c r="S426" s="38"/>
      <c r="T426" s="38"/>
      <c r="U426" s="38"/>
      <c r="V426" s="38"/>
      <c r="W426" s="38"/>
      <c r="X426" s="38"/>
      <c r="Y426" s="38"/>
      <c r="Z426" s="38"/>
      <c r="AA426" s="38"/>
      <c r="AB426" s="38"/>
      <c r="AC426" s="38"/>
      <c r="AD426" s="38"/>
      <c r="AE426" s="38"/>
    </row>
  </sheetData>
  <sheetProtection sheet="1" autoFilter="0" formatColumns="0" formatRows="0" objects="1" scenarios="1" spinCount="100000" saltValue="TRWzwZKgrjUfixoJHd5wtq6ihshRbF3GYF5igMR+0cVr6g2D1o5Dbaxbdt8UszeDAky18rUXtKHSaW3hiB280w==" hashValue="nzVpu+e9HXPAUl/VdZxb+JhfcYQ5BpRjku2yQHeg+jkYaqtLy371JjH2+sMcZuP5k25YoFb8uBo0RGMG1rtpWw==" algorithmName="SHA-512" password="CC35"/>
  <autoFilter ref="C132:K425"/>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117</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1756</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ROUND(J132,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ROUND((SUM(BE132:BE220)),  2)</f>
        <v>0</v>
      </c>
      <c r="G37" s="38"/>
      <c r="H37" s="38"/>
      <c r="I37" s="165">
        <v>0.20999999999999999</v>
      </c>
      <c r="J37" s="164">
        <f>ROUND(((SUM(BE132:BE220))*I37),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ROUND((SUM(BF132:BF220)),  2)</f>
        <v>0</v>
      </c>
      <c r="G38" s="38"/>
      <c r="H38" s="38"/>
      <c r="I38" s="165">
        <v>0.14999999999999999</v>
      </c>
      <c r="J38" s="164">
        <f>ROUND(((SUM(BF132:BF220))*I38),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ROUND((SUM(BG132:BG220)),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ROUND((SUM(BH132:BH220)),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ROUND((SUM(BI132:BI220)),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20022-D.1.4.c-UT-D - 20022-D.1.4.c-UT-D - UT - Stavební přípmoce, bourání, demontáže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J132</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J133</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1757</v>
      </c>
      <c r="E102" s="197"/>
      <c r="F102" s="197"/>
      <c r="G102" s="197"/>
      <c r="H102" s="197"/>
      <c r="I102" s="197"/>
      <c r="J102" s="198">
        <f>J134</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603</v>
      </c>
      <c r="E103" s="197"/>
      <c r="F103" s="197"/>
      <c r="G103" s="197"/>
      <c r="H103" s="197"/>
      <c r="I103" s="197"/>
      <c r="J103" s="198">
        <f>J137</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235</v>
      </c>
      <c r="E104" s="197"/>
      <c r="F104" s="197"/>
      <c r="G104" s="197"/>
      <c r="H104" s="197"/>
      <c r="I104" s="197"/>
      <c r="J104" s="198">
        <f>J144</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236</v>
      </c>
      <c r="E105" s="197"/>
      <c r="F105" s="197"/>
      <c r="G105" s="197"/>
      <c r="H105" s="197"/>
      <c r="I105" s="197"/>
      <c r="J105" s="198">
        <f>J159</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604</v>
      </c>
      <c r="E106" s="197"/>
      <c r="F106" s="197"/>
      <c r="G106" s="197"/>
      <c r="H106" s="197"/>
      <c r="I106" s="197"/>
      <c r="J106" s="198">
        <f>J176</f>
        <v>0</v>
      </c>
      <c r="K106" s="133"/>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237</v>
      </c>
      <c r="E107" s="192"/>
      <c r="F107" s="192"/>
      <c r="G107" s="192"/>
      <c r="H107" s="192"/>
      <c r="I107" s="192"/>
      <c r="J107" s="193">
        <f>J179</f>
        <v>0</v>
      </c>
      <c r="K107" s="190"/>
      <c r="L107" s="194"/>
      <c r="S107" s="9"/>
      <c r="T107" s="9"/>
      <c r="U107" s="9"/>
      <c r="V107" s="9"/>
      <c r="W107" s="9"/>
      <c r="X107" s="9"/>
      <c r="Y107" s="9"/>
      <c r="Z107" s="9"/>
      <c r="AA107" s="9"/>
      <c r="AB107" s="9"/>
      <c r="AC107" s="9"/>
      <c r="AD107" s="9"/>
      <c r="AE107" s="9"/>
    </row>
    <row r="108" s="10" customFormat="1" ht="19.92" customHeight="1">
      <c r="A108" s="10"/>
      <c r="B108" s="195"/>
      <c r="C108" s="133"/>
      <c r="D108" s="196" t="s">
        <v>1479</v>
      </c>
      <c r="E108" s="197"/>
      <c r="F108" s="197"/>
      <c r="G108" s="197"/>
      <c r="H108" s="197"/>
      <c r="I108" s="197"/>
      <c r="J108" s="198">
        <f>J180</f>
        <v>0</v>
      </c>
      <c r="K108" s="133"/>
      <c r="L108" s="199"/>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181</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84" t="str">
        <f>E7</f>
        <v>20022-Oprava budovy F1-Technická univerzita v Liberci</v>
      </c>
      <c r="F118" s="32"/>
      <c r="G118" s="32"/>
      <c r="H118" s="32"/>
      <c r="I118" s="40"/>
      <c r="J118" s="40"/>
      <c r="K118" s="40"/>
      <c r="L118" s="63"/>
      <c r="S118" s="38"/>
      <c r="T118" s="38"/>
      <c r="U118" s="38"/>
      <c r="V118" s="38"/>
      <c r="W118" s="38"/>
      <c r="X118" s="38"/>
      <c r="Y118" s="38"/>
      <c r="Z118" s="38"/>
      <c r="AA118" s="38"/>
      <c r="AB118" s="38"/>
      <c r="AC118" s="38"/>
      <c r="AD118" s="38"/>
      <c r="AE118" s="38"/>
    </row>
    <row r="119" s="1" customFormat="1" ht="12" customHeight="1">
      <c r="B119" s="21"/>
      <c r="C119" s="32" t="s">
        <v>167</v>
      </c>
      <c r="D119" s="22"/>
      <c r="E119" s="22"/>
      <c r="F119" s="22"/>
      <c r="G119" s="22"/>
      <c r="H119" s="22"/>
      <c r="I119" s="22"/>
      <c r="J119" s="22"/>
      <c r="K119" s="22"/>
      <c r="L119" s="20"/>
    </row>
    <row r="120" s="1" customFormat="1" ht="16.5" customHeight="1">
      <c r="B120" s="21"/>
      <c r="C120" s="22"/>
      <c r="D120" s="22"/>
      <c r="E120" s="184" t="s">
        <v>168</v>
      </c>
      <c r="F120" s="22"/>
      <c r="G120" s="22"/>
      <c r="H120" s="22"/>
      <c r="I120" s="22"/>
      <c r="J120" s="22"/>
      <c r="K120" s="22"/>
      <c r="L120" s="20"/>
    </row>
    <row r="121" s="1" customFormat="1" ht="12" customHeight="1">
      <c r="B121" s="21"/>
      <c r="C121" s="32" t="s">
        <v>169</v>
      </c>
      <c r="D121" s="22"/>
      <c r="E121" s="22"/>
      <c r="F121" s="22"/>
      <c r="G121" s="22"/>
      <c r="H121" s="22"/>
      <c r="I121" s="22"/>
      <c r="J121" s="22"/>
      <c r="K121" s="22"/>
      <c r="L121" s="20"/>
    </row>
    <row r="122" s="2" customFormat="1" ht="23.25" customHeight="1">
      <c r="A122" s="38"/>
      <c r="B122" s="39"/>
      <c r="C122" s="40"/>
      <c r="D122" s="40"/>
      <c r="E122" s="251" t="s">
        <v>1472</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1473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30" customHeight="1">
      <c r="A124" s="38"/>
      <c r="B124" s="39"/>
      <c r="C124" s="40"/>
      <c r="D124" s="40"/>
      <c r="E124" s="76" t="str">
        <f>E13</f>
        <v>20022-D.1.4.c-UT-D - 20022-D.1.4.c-UT-D - UT - Stavební přípmoce, bourání, demontáže</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F16</f>
        <v>Liberec</v>
      </c>
      <c r="G126" s="40"/>
      <c r="H126" s="40"/>
      <c r="I126" s="32" t="s">
        <v>22</v>
      </c>
      <c r="J126" s="79" t="str">
        <f>IF(J16="","",J16)</f>
        <v>2. 11. 2021</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40.05" customHeight="1">
      <c r="A128" s="38"/>
      <c r="B128" s="39"/>
      <c r="C128" s="32" t="s">
        <v>24</v>
      </c>
      <c r="D128" s="40"/>
      <c r="E128" s="40"/>
      <c r="F128" s="27" t="str">
        <f>E19</f>
        <v>Technická unmiverzita v Liberci,Hálkova 6, Liberec</v>
      </c>
      <c r="G128" s="40"/>
      <c r="H128" s="40"/>
      <c r="I128" s="32" t="s">
        <v>31</v>
      </c>
      <c r="J128" s="36" t="str">
        <f>E25</f>
        <v>Profes projekt, s. r.o., Vejrichova 272, Turnov</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29</v>
      </c>
      <c r="D129" s="40"/>
      <c r="E129" s="40"/>
      <c r="F129" s="27" t="str">
        <f>IF(E22="","",E22)</f>
        <v>Vyplň údaj</v>
      </c>
      <c r="G129" s="40"/>
      <c r="H129" s="40"/>
      <c r="I129" s="32" t="s">
        <v>36</v>
      </c>
      <c r="J129" s="36" t="str">
        <f>E28</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200"/>
      <c r="B131" s="201"/>
      <c r="C131" s="202" t="s">
        <v>182</v>
      </c>
      <c r="D131" s="203" t="s">
        <v>65</v>
      </c>
      <c r="E131" s="203" t="s">
        <v>61</v>
      </c>
      <c r="F131" s="203" t="s">
        <v>62</v>
      </c>
      <c r="G131" s="203" t="s">
        <v>183</v>
      </c>
      <c r="H131" s="203" t="s">
        <v>184</v>
      </c>
      <c r="I131" s="203" t="s">
        <v>185</v>
      </c>
      <c r="J131" s="204" t="s">
        <v>173</v>
      </c>
      <c r="K131" s="205" t="s">
        <v>186</v>
      </c>
      <c r="L131" s="206"/>
      <c r="M131" s="100" t="s">
        <v>1</v>
      </c>
      <c r="N131" s="101" t="s">
        <v>44</v>
      </c>
      <c r="O131" s="101" t="s">
        <v>187</v>
      </c>
      <c r="P131" s="101" t="s">
        <v>188</v>
      </c>
      <c r="Q131" s="101" t="s">
        <v>189</v>
      </c>
      <c r="R131" s="101" t="s">
        <v>190</v>
      </c>
      <c r="S131" s="101" t="s">
        <v>191</v>
      </c>
      <c r="T131" s="102" t="s">
        <v>192</v>
      </c>
      <c r="U131" s="200"/>
      <c r="V131" s="200"/>
      <c r="W131" s="200"/>
      <c r="X131" s="200"/>
      <c r="Y131" s="200"/>
      <c r="Z131" s="200"/>
      <c r="AA131" s="200"/>
      <c r="AB131" s="200"/>
      <c r="AC131" s="200"/>
      <c r="AD131" s="200"/>
      <c r="AE131" s="200"/>
    </row>
    <row r="132" s="2" customFormat="1" ht="22.8" customHeight="1">
      <c r="A132" s="38"/>
      <c r="B132" s="39"/>
      <c r="C132" s="107" t="s">
        <v>193</v>
      </c>
      <c r="D132" s="40"/>
      <c r="E132" s="40"/>
      <c r="F132" s="40"/>
      <c r="G132" s="40"/>
      <c r="H132" s="40"/>
      <c r="I132" s="40"/>
      <c r="J132" s="207">
        <f>BK132</f>
        <v>0</v>
      </c>
      <c r="K132" s="40"/>
      <c r="L132" s="44"/>
      <c r="M132" s="103"/>
      <c r="N132" s="208"/>
      <c r="O132" s="104"/>
      <c r="P132" s="209">
        <f>P133+P179</f>
        <v>0</v>
      </c>
      <c r="Q132" s="104"/>
      <c r="R132" s="209">
        <f>R133+R179</f>
        <v>8.5346200000000003</v>
      </c>
      <c r="S132" s="104"/>
      <c r="T132" s="210">
        <f>T133+T179</f>
        <v>47.967013000000001</v>
      </c>
      <c r="U132" s="38"/>
      <c r="V132" s="38"/>
      <c r="W132" s="38"/>
      <c r="X132" s="38"/>
      <c r="Y132" s="38"/>
      <c r="Z132" s="38"/>
      <c r="AA132" s="38"/>
      <c r="AB132" s="38"/>
      <c r="AC132" s="38"/>
      <c r="AD132" s="38"/>
      <c r="AE132" s="38"/>
      <c r="AT132" s="17" t="s">
        <v>79</v>
      </c>
      <c r="AU132" s="17" t="s">
        <v>175</v>
      </c>
      <c r="BK132" s="211">
        <f>BK133+BK179</f>
        <v>0</v>
      </c>
    </row>
    <row r="133" s="12" customFormat="1" ht="25.92" customHeight="1">
      <c r="A133" s="12"/>
      <c r="B133" s="212"/>
      <c r="C133" s="213"/>
      <c r="D133" s="214" t="s">
        <v>79</v>
      </c>
      <c r="E133" s="215" t="s">
        <v>245</v>
      </c>
      <c r="F133" s="215" t="s">
        <v>246</v>
      </c>
      <c r="G133" s="213"/>
      <c r="H133" s="213"/>
      <c r="I133" s="216"/>
      <c r="J133" s="217">
        <f>BK133</f>
        <v>0</v>
      </c>
      <c r="K133" s="213"/>
      <c r="L133" s="218"/>
      <c r="M133" s="219"/>
      <c r="N133" s="220"/>
      <c r="O133" s="220"/>
      <c r="P133" s="221">
        <f>P134+P137+P144+P159+P176</f>
        <v>0</v>
      </c>
      <c r="Q133" s="220"/>
      <c r="R133" s="221">
        <f>R134+R137+R144+R159+R176</f>
        <v>8.5320599999999995</v>
      </c>
      <c r="S133" s="220"/>
      <c r="T133" s="222">
        <f>T134+T137+T144+T159+T176</f>
        <v>39.055</v>
      </c>
      <c r="U133" s="12"/>
      <c r="V133" s="12"/>
      <c r="W133" s="12"/>
      <c r="X133" s="12"/>
      <c r="Y133" s="12"/>
      <c r="Z133" s="12"/>
      <c r="AA133" s="12"/>
      <c r="AB133" s="12"/>
      <c r="AC133" s="12"/>
      <c r="AD133" s="12"/>
      <c r="AE133" s="12"/>
      <c r="AR133" s="223" t="s">
        <v>87</v>
      </c>
      <c r="AT133" s="224" t="s">
        <v>79</v>
      </c>
      <c r="AU133" s="224" t="s">
        <v>80</v>
      </c>
      <c r="AY133" s="223" t="s">
        <v>196</v>
      </c>
      <c r="BK133" s="225">
        <f>BK134+BK137+BK144+BK159+BK176</f>
        <v>0</v>
      </c>
    </row>
    <row r="134" s="12" customFormat="1" ht="22.8" customHeight="1">
      <c r="A134" s="12"/>
      <c r="B134" s="212"/>
      <c r="C134" s="213"/>
      <c r="D134" s="214" t="s">
        <v>79</v>
      </c>
      <c r="E134" s="226" t="s">
        <v>113</v>
      </c>
      <c r="F134" s="226" t="s">
        <v>1758</v>
      </c>
      <c r="G134" s="213"/>
      <c r="H134" s="213"/>
      <c r="I134" s="216"/>
      <c r="J134" s="227">
        <f>BK134</f>
        <v>0</v>
      </c>
      <c r="K134" s="213"/>
      <c r="L134" s="218"/>
      <c r="M134" s="219"/>
      <c r="N134" s="220"/>
      <c r="O134" s="220"/>
      <c r="P134" s="221">
        <f>SUM(P135:P136)</f>
        <v>0</v>
      </c>
      <c r="Q134" s="220"/>
      <c r="R134" s="221">
        <f>SUM(R135:R136)</f>
        <v>0.32106000000000001</v>
      </c>
      <c r="S134" s="220"/>
      <c r="T134" s="222">
        <f>SUM(T135:T136)</f>
        <v>0</v>
      </c>
      <c r="U134" s="12"/>
      <c r="V134" s="12"/>
      <c r="W134" s="12"/>
      <c r="X134" s="12"/>
      <c r="Y134" s="12"/>
      <c r="Z134" s="12"/>
      <c r="AA134" s="12"/>
      <c r="AB134" s="12"/>
      <c r="AC134" s="12"/>
      <c r="AD134" s="12"/>
      <c r="AE134" s="12"/>
      <c r="AR134" s="223" t="s">
        <v>87</v>
      </c>
      <c r="AT134" s="224" t="s">
        <v>79</v>
      </c>
      <c r="AU134" s="224" t="s">
        <v>87</v>
      </c>
      <c r="AY134" s="223" t="s">
        <v>196</v>
      </c>
      <c r="BK134" s="225">
        <f>SUM(BK135:BK136)</f>
        <v>0</v>
      </c>
    </row>
    <row r="135" s="2" customFormat="1" ht="21.75" customHeight="1">
      <c r="A135" s="38"/>
      <c r="B135" s="39"/>
      <c r="C135" s="228" t="s">
        <v>87</v>
      </c>
      <c r="D135" s="228" t="s">
        <v>199</v>
      </c>
      <c r="E135" s="229" t="s">
        <v>1759</v>
      </c>
      <c r="F135" s="230" t="s">
        <v>1760</v>
      </c>
      <c r="G135" s="231" t="s">
        <v>354</v>
      </c>
      <c r="H135" s="232">
        <v>6</v>
      </c>
      <c r="I135" s="233"/>
      <c r="J135" s="234">
        <f>ROUND(I135*H135,2)</f>
        <v>0</v>
      </c>
      <c r="K135" s="235"/>
      <c r="L135" s="44"/>
      <c r="M135" s="236" t="s">
        <v>1</v>
      </c>
      <c r="N135" s="237" t="s">
        <v>45</v>
      </c>
      <c r="O135" s="91"/>
      <c r="P135" s="238">
        <f>O135*H135</f>
        <v>0</v>
      </c>
      <c r="Q135" s="238">
        <v>0.053510000000000002</v>
      </c>
      <c r="R135" s="238">
        <f>Q135*H135</f>
        <v>0.32106000000000001</v>
      </c>
      <c r="S135" s="238">
        <v>0</v>
      </c>
      <c r="T135" s="239">
        <f>S135*H135</f>
        <v>0</v>
      </c>
      <c r="U135" s="38"/>
      <c r="V135" s="38"/>
      <c r="W135" s="38"/>
      <c r="X135" s="38"/>
      <c r="Y135" s="38"/>
      <c r="Z135" s="38"/>
      <c r="AA135" s="38"/>
      <c r="AB135" s="38"/>
      <c r="AC135" s="38"/>
      <c r="AD135" s="38"/>
      <c r="AE135" s="38"/>
      <c r="AR135" s="240" t="s">
        <v>113</v>
      </c>
      <c r="AT135" s="240" t="s">
        <v>199</v>
      </c>
      <c r="AU135" s="240" t="s">
        <v>89</v>
      </c>
      <c r="AY135" s="17" t="s">
        <v>196</v>
      </c>
      <c r="BE135" s="241">
        <f>IF(N135="základní",J135,0)</f>
        <v>0</v>
      </c>
      <c r="BF135" s="241">
        <f>IF(N135="snížená",J135,0)</f>
        <v>0</v>
      </c>
      <c r="BG135" s="241">
        <f>IF(N135="zákl. přenesená",J135,0)</f>
        <v>0</v>
      </c>
      <c r="BH135" s="241">
        <f>IF(N135="sníž. přenesená",J135,0)</f>
        <v>0</v>
      </c>
      <c r="BI135" s="241">
        <f>IF(N135="nulová",J135,0)</f>
        <v>0</v>
      </c>
      <c r="BJ135" s="17" t="s">
        <v>87</v>
      </c>
      <c r="BK135" s="241">
        <f>ROUND(I135*H135,2)</f>
        <v>0</v>
      </c>
      <c r="BL135" s="17" t="s">
        <v>113</v>
      </c>
      <c r="BM135" s="240" t="s">
        <v>1761</v>
      </c>
    </row>
    <row r="136" s="2" customFormat="1">
      <c r="A136" s="38"/>
      <c r="B136" s="39"/>
      <c r="C136" s="40"/>
      <c r="D136" s="242" t="s">
        <v>205</v>
      </c>
      <c r="E136" s="40"/>
      <c r="F136" s="243" t="s">
        <v>1762</v>
      </c>
      <c r="G136" s="40"/>
      <c r="H136" s="40"/>
      <c r="I136" s="244"/>
      <c r="J136" s="40"/>
      <c r="K136" s="40"/>
      <c r="L136" s="44"/>
      <c r="M136" s="245"/>
      <c r="N136" s="246"/>
      <c r="O136" s="91"/>
      <c r="P136" s="91"/>
      <c r="Q136" s="91"/>
      <c r="R136" s="91"/>
      <c r="S136" s="91"/>
      <c r="T136" s="92"/>
      <c r="U136" s="38"/>
      <c r="V136" s="38"/>
      <c r="W136" s="38"/>
      <c r="X136" s="38"/>
      <c r="Y136" s="38"/>
      <c r="Z136" s="38"/>
      <c r="AA136" s="38"/>
      <c r="AB136" s="38"/>
      <c r="AC136" s="38"/>
      <c r="AD136" s="38"/>
      <c r="AE136" s="38"/>
      <c r="AT136" s="17" t="s">
        <v>205</v>
      </c>
      <c r="AU136" s="17" t="s">
        <v>89</v>
      </c>
    </row>
    <row r="137" s="12" customFormat="1" ht="22.8" customHeight="1">
      <c r="A137" s="12"/>
      <c r="B137" s="212"/>
      <c r="C137" s="213"/>
      <c r="D137" s="214" t="s">
        <v>79</v>
      </c>
      <c r="E137" s="226" t="s">
        <v>223</v>
      </c>
      <c r="F137" s="226" t="s">
        <v>773</v>
      </c>
      <c r="G137" s="213"/>
      <c r="H137" s="213"/>
      <c r="I137" s="216"/>
      <c r="J137" s="227">
        <f>BK137</f>
        <v>0</v>
      </c>
      <c r="K137" s="213"/>
      <c r="L137" s="218"/>
      <c r="M137" s="219"/>
      <c r="N137" s="220"/>
      <c r="O137" s="220"/>
      <c r="P137" s="221">
        <f>SUM(P138:P143)</f>
        <v>0</v>
      </c>
      <c r="Q137" s="220"/>
      <c r="R137" s="221">
        <f>SUM(R138:R143)</f>
        <v>8.2110000000000003</v>
      </c>
      <c r="S137" s="220"/>
      <c r="T137" s="222">
        <f>SUM(T138:T143)</f>
        <v>0</v>
      </c>
      <c r="U137" s="12"/>
      <c r="V137" s="12"/>
      <c r="W137" s="12"/>
      <c r="X137" s="12"/>
      <c r="Y137" s="12"/>
      <c r="Z137" s="12"/>
      <c r="AA137" s="12"/>
      <c r="AB137" s="12"/>
      <c r="AC137" s="12"/>
      <c r="AD137" s="12"/>
      <c r="AE137" s="12"/>
      <c r="AR137" s="223" t="s">
        <v>87</v>
      </c>
      <c r="AT137" s="224" t="s">
        <v>79</v>
      </c>
      <c r="AU137" s="224" t="s">
        <v>87</v>
      </c>
      <c r="AY137" s="223" t="s">
        <v>196</v>
      </c>
      <c r="BK137" s="225">
        <f>SUM(BK138:BK143)</f>
        <v>0</v>
      </c>
    </row>
    <row r="138" s="2" customFormat="1" ht="21.75" customHeight="1">
      <c r="A138" s="38"/>
      <c r="B138" s="39"/>
      <c r="C138" s="228" t="s">
        <v>89</v>
      </c>
      <c r="D138" s="228" t="s">
        <v>199</v>
      </c>
      <c r="E138" s="229" t="s">
        <v>1763</v>
      </c>
      <c r="F138" s="230" t="s">
        <v>1764</v>
      </c>
      <c r="G138" s="231" t="s">
        <v>251</v>
      </c>
      <c r="H138" s="232">
        <v>105</v>
      </c>
      <c r="I138" s="233"/>
      <c r="J138" s="234">
        <f>ROUND(I138*H138,2)</f>
        <v>0</v>
      </c>
      <c r="K138" s="235"/>
      <c r="L138" s="44"/>
      <c r="M138" s="236" t="s">
        <v>1</v>
      </c>
      <c r="N138" s="237" t="s">
        <v>45</v>
      </c>
      <c r="O138" s="91"/>
      <c r="P138" s="238">
        <f>O138*H138</f>
        <v>0</v>
      </c>
      <c r="Q138" s="238">
        <v>0.040000000000000001</v>
      </c>
      <c r="R138" s="238">
        <f>Q138*H138</f>
        <v>4.2000000000000002</v>
      </c>
      <c r="S138" s="238">
        <v>0</v>
      </c>
      <c r="T138" s="239">
        <f>S138*H138</f>
        <v>0</v>
      </c>
      <c r="U138" s="38"/>
      <c r="V138" s="38"/>
      <c r="W138" s="38"/>
      <c r="X138" s="38"/>
      <c r="Y138" s="38"/>
      <c r="Z138" s="38"/>
      <c r="AA138" s="38"/>
      <c r="AB138" s="38"/>
      <c r="AC138" s="38"/>
      <c r="AD138" s="38"/>
      <c r="AE138" s="38"/>
      <c r="AR138" s="240" t="s">
        <v>113</v>
      </c>
      <c r="AT138" s="240" t="s">
        <v>199</v>
      </c>
      <c r="AU138" s="240" t="s">
        <v>89</v>
      </c>
      <c r="AY138" s="17" t="s">
        <v>196</v>
      </c>
      <c r="BE138" s="241">
        <f>IF(N138="základní",J138,0)</f>
        <v>0</v>
      </c>
      <c r="BF138" s="241">
        <f>IF(N138="snížená",J138,0)</f>
        <v>0</v>
      </c>
      <c r="BG138" s="241">
        <f>IF(N138="zákl. přenesená",J138,0)</f>
        <v>0</v>
      </c>
      <c r="BH138" s="241">
        <f>IF(N138="sníž. přenesená",J138,0)</f>
        <v>0</v>
      </c>
      <c r="BI138" s="241">
        <f>IF(N138="nulová",J138,0)</f>
        <v>0</v>
      </c>
      <c r="BJ138" s="17" t="s">
        <v>87</v>
      </c>
      <c r="BK138" s="241">
        <f>ROUND(I138*H138,2)</f>
        <v>0</v>
      </c>
      <c r="BL138" s="17" t="s">
        <v>113</v>
      </c>
      <c r="BM138" s="240" t="s">
        <v>1765</v>
      </c>
    </row>
    <row r="139" s="2" customFormat="1">
      <c r="A139" s="38"/>
      <c r="B139" s="39"/>
      <c r="C139" s="40"/>
      <c r="D139" s="242" t="s">
        <v>205</v>
      </c>
      <c r="E139" s="40"/>
      <c r="F139" s="243" t="s">
        <v>1766</v>
      </c>
      <c r="G139" s="40"/>
      <c r="H139" s="40"/>
      <c r="I139" s="244"/>
      <c r="J139" s="40"/>
      <c r="K139" s="40"/>
      <c r="L139" s="44"/>
      <c r="M139" s="245"/>
      <c r="N139" s="246"/>
      <c r="O139" s="91"/>
      <c r="P139" s="91"/>
      <c r="Q139" s="91"/>
      <c r="R139" s="91"/>
      <c r="S139" s="91"/>
      <c r="T139" s="92"/>
      <c r="U139" s="38"/>
      <c r="V139" s="38"/>
      <c r="W139" s="38"/>
      <c r="X139" s="38"/>
      <c r="Y139" s="38"/>
      <c r="Z139" s="38"/>
      <c r="AA139" s="38"/>
      <c r="AB139" s="38"/>
      <c r="AC139" s="38"/>
      <c r="AD139" s="38"/>
      <c r="AE139" s="38"/>
      <c r="AT139" s="17" t="s">
        <v>205</v>
      </c>
      <c r="AU139" s="17" t="s">
        <v>89</v>
      </c>
    </row>
    <row r="140" s="13" customFormat="1">
      <c r="A140" s="13"/>
      <c r="B140" s="252"/>
      <c r="C140" s="253"/>
      <c r="D140" s="242" t="s">
        <v>254</v>
      </c>
      <c r="E140" s="254" t="s">
        <v>1</v>
      </c>
      <c r="F140" s="255" t="s">
        <v>1767</v>
      </c>
      <c r="G140" s="253"/>
      <c r="H140" s="256">
        <v>105</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254</v>
      </c>
      <c r="AU140" s="262" t="s">
        <v>89</v>
      </c>
      <c r="AV140" s="13" t="s">
        <v>89</v>
      </c>
      <c r="AW140" s="13" t="s">
        <v>35</v>
      </c>
      <c r="AX140" s="13" t="s">
        <v>80</v>
      </c>
      <c r="AY140" s="262" t="s">
        <v>196</v>
      </c>
    </row>
    <row r="141" s="14" customFormat="1">
      <c r="A141" s="14"/>
      <c r="B141" s="263"/>
      <c r="C141" s="264"/>
      <c r="D141" s="242" t="s">
        <v>254</v>
      </c>
      <c r="E141" s="265" t="s">
        <v>1</v>
      </c>
      <c r="F141" s="266" t="s">
        <v>445</v>
      </c>
      <c r="G141" s="264"/>
      <c r="H141" s="267">
        <v>105</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254</v>
      </c>
      <c r="AU141" s="273" t="s">
        <v>89</v>
      </c>
      <c r="AV141" s="14" t="s">
        <v>100</v>
      </c>
      <c r="AW141" s="14" t="s">
        <v>35</v>
      </c>
      <c r="AX141" s="14" t="s">
        <v>87</v>
      </c>
      <c r="AY141" s="273" t="s">
        <v>196</v>
      </c>
    </row>
    <row r="142" s="2" customFormat="1" ht="21.75" customHeight="1">
      <c r="A142" s="38"/>
      <c r="B142" s="39"/>
      <c r="C142" s="228" t="s">
        <v>100</v>
      </c>
      <c r="D142" s="228" t="s">
        <v>199</v>
      </c>
      <c r="E142" s="229" t="s">
        <v>1768</v>
      </c>
      <c r="F142" s="230" t="s">
        <v>1769</v>
      </c>
      <c r="G142" s="231" t="s">
        <v>251</v>
      </c>
      <c r="H142" s="232">
        <v>105</v>
      </c>
      <c r="I142" s="233"/>
      <c r="J142" s="234">
        <f>ROUND(I142*H142,2)</f>
        <v>0</v>
      </c>
      <c r="K142" s="235"/>
      <c r="L142" s="44"/>
      <c r="M142" s="236" t="s">
        <v>1</v>
      </c>
      <c r="N142" s="237" t="s">
        <v>45</v>
      </c>
      <c r="O142" s="91"/>
      <c r="P142" s="238">
        <f>O142*H142</f>
        <v>0</v>
      </c>
      <c r="Q142" s="238">
        <v>0.038199999999999998</v>
      </c>
      <c r="R142" s="238">
        <f>Q142*H142</f>
        <v>4.0110000000000001</v>
      </c>
      <c r="S142" s="238">
        <v>0</v>
      </c>
      <c r="T142" s="239">
        <f>S142*H142</f>
        <v>0</v>
      </c>
      <c r="U142" s="38"/>
      <c r="V142" s="38"/>
      <c r="W142" s="38"/>
      <c r="X142" s="38"/>
      <c r="Y142" s="38"/>
      <c r="Z142" s="38"/>
      <c r="AA142" s="38"/>
      <c r="AB142" s="38"/>
      <c r="AC142" s="38"/>
      <c r="AD142" s="38"/>
      <c r="AE142" s="38"/>
      <c r="AR142" s="240" t="s">
        <v>113</v>
      </c>
      <c r="AT142" s="240" t="s">
        <v>199</v>
      </c>
      <c r="AU142" s="240" t="s">
        <v>89</v>
      </c>
      <c r="AY142" s="17" t="s">
        <v>196</v>
      </c>
      <c r="BE142" s="241">
        <f>IF(N142="základní",J142,0)</f>
        <v>0</v>
      </c>
      <c r="BF142" s="241">
        <f>IF(N142="snížená",J142,0)</f>
        <v>0</v>
      </c>
      <c r="BG142" s="241">
        <f>IF(N142="zákl. přenesená",J142,0)</f>
        <v>0</v>
      </c>
      <c r="BH142" s="241">
        <f>IF(N142="sníž. přenesená",J142,0)</f>
        <v>0</v>
      </c>
      <c r="BI142" s="241">
        <f>IF(N142="nulová",J142,0)</f>
        <v>0</v>
      </c>
      <c r="BJ142" s="17" t="s">
        <v>87</v>
      </c>
      <c r="BK142" s="241">
        <f>ROUND(I142*H142,2)</f>
        <v>0</v>
      </c>
      <c r="BL142" s="17" t="s">
        <v>113</v>
      </c>
      <c r="BM142" s="240" t="s">
        <v>1770</v>
      </c>
    </row>
    <row r="143" s="2" customFormat="1">
      <c r="A143" s="38"/>
      <c r="B143" s="39"/>
      <c r="C143" s="40"/>
      <c r="D143" s="242" t="s">
        <v>205</v>
      </c>
      <c r="E143" s="40"/>
      <c r="F143" s="243" t="s">
        <v>1771</v>
      </c>
      <c r="G143" s="40"/>
      <c r="H143" s="40"/>
      <c r="I143" s="244"/>
      <c r="J143" s="40"/>
      <c r="K143" s="40"/>
      <c r="L143" s="44"/>
      <c r="M143" s="245"/>
      <c r="N143" s="246"/>
      <c r="O143" s="91"/>
      <c r="P143" s="91"/>
      <c r="Q143" s="91"/>
      <c r="R143" s="91"/>
      <c r="S143" s="91"/>
      <c r="T143" s="92"/>
      <c r="U143" s="38"/>
      <c r="V143" s="38"/>
      <c r="W143" s="38"/>
      <c r="X143" s="38"/>
      <c r="Y143" s="38"/>
      <c r="Z143" s="38"/>
      <c r="AA143" s="38"/>
      <c r="AB143" s="38"/>
      <c r="AC143" s="38"/>
      <c r="AD143" s="38"/>
      <c r="AE143" s="38"/>
      <c r="AT143" s="17" t="s">
        <v>205</v>
      </c>
      <c r="AU143" s="17" t="s">
        <v>89</v>
      </c>
    </row>
    <row r="144" s="12" customFormat="1" ht="22.8" customHeight="1">
      <c r="A144" s="12"/>
      <c r="B144" s="212"/>
      <c r="C144" s="213"/>
      <c r="D144" s="214" t="s">
        <v>79</v>
      </c>
      <c r="E144" s="226" t="s">
        <v>247</v>
      </c>
      <c r="F144" s="226" t="s">
        <v>248</v>
      </c>
      <c r="G144" s="213"/>
      <c r="H144" s="213"/>
      <c r="I144" s="216"/>
      <c r="J144" s="227">
        <f>BK144</f>
        <v>0</v>
      </c>
      <c r="K144" s="213"/>
      <c r="L144" s="218"/>
      <c r="M144" s="219"/>
      <c r="N144" s="220"/>
      <c r="O144" s="220"/>
      <c r="P144" s="221">
        <f>SUM(P145:P158)</f>
        <v>0</v>
      </c>
      <c r="Q144" s="220"/>
      <c r="R144" s="221">
        <f>SUM(R145:R158)</f>
        <v>0</v>
      </c>
      <c r="S144" s="220"/>
      <c r="T144" s="222">
        <f>SUM(T145:T158)</f>
        <v>39.055</v>
      </c>
      <c r="U144" s="12"/>
      <c r="V144" s="12"/>
      <c r="W144" s="12"/>
      <c r="X144" s="12"/>
      <c r="Y144" s="12"/>
      <c r="Z144" s="12"/>
      <c r="AA144" s="12"/>
      <c r="AB144" s="12"/>
      <c r="AC144" s="12"/>
      <c r="AD144" s="12"/>
      <c r="AE144" s="12"/>
      <c r="AR144" s="223" t="s">
        <v>87</v>
      </c>
      <c r="AT144" s="224" t="s">
        <v>79</v>
      </c>
      <c r="AU144" s="224" t="s">
        <v>87</v>
      </c>
      <c r="AY144" s="223" t="s">
        <v>196</v>
      </c>
      <c r="BK144" s="225">
        <f>SUM(BK145:BK158)</f>
        <v>0</v>
      </c>
    </row>
    <row r="145" s="2" customFormat="1" ht="16.5" customHeight="1">
      <c r="A145" s="38"/>
      <c r="B145" s="39"/>
      <c r="C145" s="228" t="s">
        <v>113</v>
      </c>
      <c r="D145" s="228" t="s">
        <v>199</v>
      </c>
      <c r="E145" s="229" t="s">
        <v>1772</v>
      </c>
      <c r="F145" s="230" t="s">
        <v>1773</v>
      </c>
      <c r="G145" s="231" t="s">
        <v>326</v>
      </c>
      <c r="H145" s="232">
        <v>810</v>
      </c>
      <c r="I145" s="233"/>
      <c r="J145" s="234">
        <f>ROUND(I145*H145,2)</f>
        <v>0</v>
      </c>
      <c r="K145" s="235"/>
      <c r="L145" s="44"/>
      <c r="M145" s="236" t="s">
        <v>1</v>
      </c>
      <c r="N145" s="237" t="s">
        <v>45</v>
      </c>
      <c r="O145" s="91"/>
      <c r="P145" s="238">
        <f>O145*H145</f>
        <v>0</v>
      </c>
      <c r="Q145" s="238">
        <v>0</v>
      </c>
      <c r="R145" s="238">
        <f>Q145*H145</f>
        <v>0</v>
      </c>
      <c r="S145" s="238">
        <v>0.0070000000000000001</v>
      </c>
      <c r="T145" s="239">
        <f>S145*H145</f>
        <v>5.6699999999999999</v>
      </c>
      <c r="U145" s="38"/>
      <c r="V145" s="38"/>
      <c r="W145" s="38"/>
      <c r="X145" s="38"/>
      <c r="Y145" s="38"/>
      <c r="Z145" s="38"/>
      <c r="AA145" s="38"/>
      <c r="AB145" s="38"/>
      <c r="AC145" s="38"/>
      <c r="AD145" s="38"/>
      <c r="AE145" s="38"/>
      <c r="AR145" s="240" t="s">
        <v>113</v>
      </c>
      <c r="AT145" s="240" t="s">
        <v>199</v>
      </c>
      <c r="AU145" s="240" t="s">
        <v>89</v>
      </c>
      <c r="AY145" s="17" t="s">
        <v>196</v>
      </c>
      <c r="BE145" s="241">
        <f>IF(N145="základní",J145,0)</f>
        <v>0</v>
      </c>
      <c r="BF145" s="241">
        <f>IF(N145="snížená",J145,0)</f>
        <v>0</v>
      </c>
      <c r="BG145" s="241">
        <f>IF(N145="zákl. přenesená",J145,0)</f>
        <v>0</v>
      </c>
      <c r="BH145" s="241">
        <f>IF(N145="sníž. přenesená",J145,0)</f>
        <v>0</v>
      </c>
      <c r="BI145" s="241">
        <f>IF(N145="nulová",J145,0)</f>
        <v>0</v>
      </c>
      <c r="BJ145" s="17" t="s">
        <v>87</v>
      </c>
      <c r="BK145" s="241">
        <f>ROUND(I145*H145,2)</f>
        <v>0</v>
      </c>
      <c r="BL145" s="17" t="s">
        <v>113</v>
      </c>
      <c r="BM145" s="240" t="s">
        <v>1774</v>
      </c>
    </row>
    <row r="146" s="2" customFormat="1">
      <c r="A146" s="38"/>
      <c r="B146" s="39"/>
      <c r="C146" s="40"/>
      <c r="D146" s="242" t="s">
        <v>205</v>
      </c>
      <c r="E146" s="40"/>
      <c r="F146" s="243" t="s">
        <v>1775</v>
      </c>
      <c r="G146" s="40"/>
      <c r="H146" s="40"/>
      <c r="I146" s="244"/>
      <c r="J146" s="40"/>
      <c r="K146" s="40"/>
      <c r="L146" s="44"/>
      <c r="M146" s="245"/>
      <c r="N146" s="246"/>
      <c r="O146" s="91"/>
      <c r="P146" s="91"/>
      <c r="Q146" s="91"/>
      <c r="R146" s="91"/>
      <c r="S146" s="91"/>
      <c r="T146" s="92"/>
      <c r="U146" s="38"/>
      <c r="V146" s="38"/>
      <c r="W146" s="38"/>
      <c r="X146" s="38"/>
      <c r="Y146" s="38"/>
      <c r="Z146" s="38"/>
      <c r="AA146" s="38"/>
      <c r="AB146" s="38"/>
      <c r="AC146" s="38"/>
      <c r="AD146" s="38"/>
      <c r="AE146" s="38"/>
      <c r="AT146" s="17" t="s">
        <v>205</v>
      </c>
      <c r="AU146" s="17" t="s">
        <v>89</v>
      </c>
    </row>
    <row r="147" s="2" customFormat="1" ht="21.75" customHeight="1">
      <c r="A147" s="38"/>
      <c r="B147" s="39"/>
      <c r="C147" s="228" t="s">
        <v>208</v>
      </c>
      <c r="D147" s="228" t="s">
        <v>199</v>
      </c>
      <c r="E147" s="229" t="s">
        <v>352</v>
      </c>
      <c r="F147" s="230" t="s">
        <v>353</v>
      </c>
      <c r="G147" s="231" t="s">
        <v>354</v>
      </c>
      <c r="H147" s="232">
        <v>13</v>
      </c>
      <c r="I147" s="233"/>
      <c r="J147" s="234">
        <f>ROUND(I147*H147,2)</f>
        <v>0</v>
      </c>
      <c r="K147" s="235"/>
      <c r="L147" s="44"/>
      <c r="M147" s="236" t="s">
        <v>1</v>
      </c>
      <c r="N147" s="237" t="s">
        <v>45</v>
      </c>
      <c r="O147" s="91"/>
      <c r="P147" s="238">
        <f>O147*H147</f>
        <v>0</v>
      </c>
      <c r="Q147" s="238">
        <v>0</v>
      </c>
      <c r="R147" s="238">
        <f>Q147*H147</f>
        <v>0</v>
      </c>
      <c r="S147" s="238">
        <v>0.025000000000000001</v>
      </c>
      <c r="T147" s="239">
        <f>S147*H147</f>
        <v>0.32500000000000001</v>
      </c>
      <c r="U147" s="38"/>
      <c r="V147" s="38"/>
      <c r="W147" s="38"/>
      <c r="X147" s="38"/>
      <c r="Y147" s="38"/>
      <c r="Z147" s="38"/>
      <c r="AA147" s="38"/>
      <c r="AB147" s="38"/>
      <c r="AC147" s="38"/>
      <c r="AD147" s="38"/>
      <c r="AE147" s="38"/>
      <c r="AR147" s="240" t="s">
        <v>113</v>
      </c>
      <c r="AT147" s="240" t="s">
        <v>199</v>
      </c>
      <c r="AU147" s="240" t="s">
        <v>89</v>
      </c>
      <c r="AY147" s="17" t="s">
        <v>196</v>
      </c>
      <c r="BE147" s="241">
        <f>IF(N147="základní",J147,0)</f>
        <v>0</v>
      </c>
      <c r="BF147" s="241">
        <f>IF(N147="snížená",J147,0)</f>
        <v>0</v>
      </c>
      <c r="BG147" s="241">
        <f>IF(N147="zákl. přenesená",J147,0)</f>
        <v>0</v>
      </c>
      <c r="BH147" s="241">
        <f>IF(N147="sníž. přenesená",J147,0)</f>
        <v>0</v>
      </c>
      <c r="BI147" s="241">
        <f>IF(N147="nulová",J147,0)</f>
        <v>0</v>
      </c>
      <c r="BJ147" s="17" t="s">
        <v>87</v>
      </c>
      <c r="BK147" s="241">
        <f>ROUND(I147*H147,2)</f>
        <v>0</v>
      </c>
      <c r="BL147" s="17" t="s">
        <v>113</v>
      </c>
      <c r="BM147" s="240" t="s">
        <v>1776</v>
      </c>
    </row>
    <row r="148" s="2" customFormat="1">
      <c r="A148" s="38"/>
      <c r="B148" s="39"/>
      <c r="C148" s="40"/>
      <c r="D148" s="242" t="s">
        <v>205</v>
      </c>
      <c r="E148" s="40"/>
      <c r="F148" s="243" t="s">
        <v>356</v>
      </c>
      <c r="G148" s="40"/>
      <c r="H148" s="40"/>
      <c r="I148" s="244"/>
      <c r="J148" s="40"/>
      <c r="K148" s="40"/>
      <c r="L148" s="44"/>
      <c r="M148" s="245"/>
      <c r="N148" s="246"/>
      <c r="O148" s="91"/>
      <c r="P148" s="91"/>
      <c r="Q148" s="91"/>
      <c r="R148" s="91"/>
      <c r="S148" s="91"/>
      <c r="T148" s="92"/>
      <c r="U148" s="38"/>
      <c r="V148" s="38"/>
      <c r="W148" s="38"/>
      <c r="X148" s="38"/>
      <c r="Y148" s="38"/>
      <c r="Z148" s="38"/>
      <c r="AA148" s="38"/>
      <c r="AB148" s="38"/>
      <c r="AC148" s="38"/>
      <c r="AD148" s="38"/>
      <c r="AE148" s="38"/>
      <c r="AT148" s="17" t="s">
        <v>205</v>
      </c>
      <c r="AU148" s="17" t="s">
        <v>89</v>
      </c>
    </row>
    <row r="149" s="2" customFormat="1" ht="21.75" customHeight="1">
      <c r="A149" s="38"/>
      <c r="B149" s="39"/>
      <c r="C149" s="228" t="s">
        <v>223</v>
      </c>
      <c r="D149" s="228" t="s">
        <v>199</v>
      </c>
      <c r="E149" s="229" t="s">
        <v>1777</v>
      </c>
      <c r="F149" s="230" t="s">
        <v>1778</v>
      </c>
      <c r="G149" s="231" t="s">
        <v>354</v>
      </c>
      <c r="H149" s="232">
        <v>5</v>
      </c>
      <c r="I149" s="233"/>
      <c r="J149" s="234">
        <f>ROUND(I149*H149,2)</f>
        <v>0</v>
      </c>
      <c r="K149" s="235"/>
      <c r="L149" s="44"/>
      <c r="M149" s="236" t="s">
        <v>1</v>
      </c>
      <c r="N149" s="237" t="s">
        <v>45</v>
      </c>
      <c r="O149" s="91"/>
      <c r="P149" s="238">
        <f>O149*H149</f>
        <v>0</v>
      </c>
      <c r="Q149" s="238">
        <v>0</v>
      </c>
      <c r="R149" s="238">
        <f>Q149*H149</f>
        <v>0</v>
      </c>
      <c r="S149" s="238">
        <v>0.053999999999999999</v>
      </c>
      <c r="T149" s="239">
        <f>S149*H149</f>
        <v>0.27000000000000002</v>
      </c>
      <c r="U149" s="38"/>
      <c r="V149" s="38"/>
      <c r="W149" s="38"/>
      <c r="X149" s="38"/>
      <c r="Y149" s="38"/>
      <c r="Z149" s="38"/>
      <c r="AA149" s="38"/>
      <c r="AB149" s="38"/>
      <c r="AC149" s="38"/>
      <c r="AD149" s="38"/>
      <c r="AE149" s="38"/>
      <c r="AR149" s="240" t="s">
        <v>113</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113</v>
      </c>
      <c r="BM149" s="240" t="s">
        <v>1779</v>
      </c>
    </row>
    <row r="150" s="2" customFormat="1">
      <c r="A150" s="38"/>
      <c r="B150" s="39"/>
      <c r="C150" s="40"/>
      <c r="D150" s="242" t="s">
        <v>205</v>
      </c>
      <c r="E150" s="40"/>
      <c r="F150" s="243" t="s">
        <v>1780</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13" customFormat="1">
      <c r="A151" s="13"/>
      <c r="B151" s="252"/>
      <c r="C151" s="253"/>
      <c r="D151" s="242" t="s">
        <v>254</v>
      </c>
      <c r="E151" s="254" t="s">
        <v>1</v>
      </c>
      <c r="F151" s="255" t="s">
        <v>208</v>
      </c>
      <c r="G151" s="253"/>
      <c r="H151" s="256">
        <v>5</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254</v>
      </c>
      <c r="AU151" s="262" t="s">
        <v>89</v>
      </c>
      <c r="AV151" s="13" t="s">
        <v>89</v>
      </c>
      <c r="AW151" s="13" t="s">
        <v>35</v>
      </c>
      <c r="AX151" s="13" t="s">
        <v>80</v>
      </c>
      <c r="AY151" s="262" t="s">
        <v>196</v>
      </c>
    </row>
    <row r="152" s="14" customFormat="1">
      <c r="A152" s="14"/>
      <c r="B152" s="263"/>
      <c r="C152" s="264"/>
      <c r="D152" s="242" t="s">
        <v>254</v>
      </c>
      <c r="E152" s="265" t="s">
        <v>1</v>
      </c>
      <c r="F152" s="266" t="s">
        <v>445</v>
      </c>
      <c r="G152" s="264"/>
      <c r="H152" s="267">
        <v>5</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254</v>
      </c>
      <c r="AU152" s="273" t="s">
        <v>89</v>
      </c>
      <c r="AV152" s="14" t="s">
        <v>100</v>
      </c>
      <c r="AW152" s="14" t="s">
        <v>35</v>
      </c>
      <c r="AX152" s="14" t="s">
        <v>87</v>
      </c>
      <c r="AY152" s="273" t="s">
        <v>196</v>
      </c>
    </row>
    <row r="153" s="2" customFormat="1" ht="21.75" customHeight="1">
      <c r="A153" s="38"/>
      <c r="B153" s="39"/>
      <c r="C153" s="228" t="s">
        <v>227</v>
      </c>
      <c r="D153" s="228" t="s">
        <v>199</v>
      </c>
      <c r="E153" s="229" t="s">
        <v>1781</v>
      </c>
      <c r="F153" s="230" t="s">
        <v>1782</v>
      </c>
      <c r="G153" s="231" t="s">
        <v>354</v>
      </c>
      <c r="H153" s="232">
        <v>2</v>
      </c>
      <c r="I153" s="233"/>
      <c r="J153" s="234">
        <f>ROUND(I153*H153,2)</f>
        <v>0</v>
      </c>
      <c r="K153" s="235"/>
      <c r="L153" s="44"/>
      <c r="M153" s="236" t="s">
        <v>1</v>
      </c>
      <c r="N153" s="237" t="s">
        <v>45</v>
      </c>
      <c r="O153" s="91"/>
      <c r="P153" s="238">
        <f>O153*H153</f>
        <v>0</v>
      </c>
      <c r="Q153" s="238">
        <v>0</v>
      </c>
      <c r="R153" s="238">
        <f>Q153*H153</f>
        <v>0</v>
      </c>
      <c r="S153" s="238">
        <v>0.099000000000000005</v>
      </c>
      <c r="T153" s="239">
        <f>S153*H153</f>
        <v>0.19800000000000001</v>
      </c>
      <c r="U153" s="38"/>
      <c r="V153" s="38"/>
      <c r="W153" s="38"/>
      <c r="X153" s="38"/>
      <c r="Y153" s="38"/>
      <c r="Z153" s="38"/>
      <c r="AA153" s="38"/>
      <c r="AB153" s="38"/>
      <c r="AC153" s="38"/>
      <c r="AD153" s="38"/>
      <c r="AE153" s="38"/>
      <c r="AR153" s="240" t="s">
        <v>113</v>
      </c>
      <c r="AT153" s="240" t="s">
        <v>199</v>
      </c>
      <c r="AU153" s="240" t="s">
        <v>89</v>
      </c>
      <c r="AY153" s="17" t="s">
        <v>196</v>
      </c>
      <c r="BE153" s="241">
        <f>IF(N153="základní",J153,0)</f>
        <v>0</v>
      </c>
      <c r="BF153" s="241">
        <f>IF(N153="snížená",J153,0)</f>
        <v>0</v>
      </c>
      <c r="BG153" s="241">
        <f>IF(N153="zákl. přenesená",J153,0)</f>
        <v>0</v>
      </c>
      <c r="BH153" s="241">
        <f>IF(N153="sníž. přenesená",J153,0)</f>
        <v>0</v>
      </c>
      <c r="BI153" s="241">
        <f>IF(N153="nulová",J153,0)</f>
        <v>0</v>
      </c>
      <c r="BJ153" s="17" t="s">
        <v>87</v>
      </c>
      <c r="BK153" s="241">
        <f>ROUND(I153*H153,2)</f>
        <v>0</v>
      </c>
      <c r="BL153" s="17" t="s">
        <v>113</v>
      </c>
      <c r="BM153" s="240" t="s">
        <v>1783</v>
      </c>
    </row>
    <row r="154" s="2" customFormat="1">
      <c r="A154" s="38"/>
      <c r="B154" s="39"/>
      <c r="C154" s="40"/>
      <c r="D154" s="242" t="s">
        <v>205</v>
      </c>
      <c r="E154" s="40"/>
      <c r="F154" s="243" t="s">
        <v>1784</v>
      </c>
      <c r="G154" s="40"/>
      <c r="H154" s="40"/>
      <c r="I154" s="244"/>
      <c r="J154" s="40"/>
      <c r="K154" s="40"/>
      <c r="L154" s="44"/>
      <c r="M154" s="245"/>
      <c r="N154" s="246"/>
      <c r="O154" s="91"/>
      <c r="P154" s="91"/>
      <c r="Q154" s="91"/>
      <c r="R154" s="91"/>
      <c r="S154" s="91"/>
      <c r="T154" s="92"/>
      <c r="U154" s="38"/>
      <c r="V154" s="38"/>
      <c r="W154" s="38"/>
      <c r="X154" s="38"/>
      <c r="Y154" s="38"/>
      <c r="Z154" s="38"/>
      <c r="AA154" s="38"/>
      <c r="AB154" s="38"/>
      <c r="AC154" s="38"/>
      <c r="AD154" s="38"/>
      <c r="AE154" s="38"/>
      <c r="AT154" s="17" t="s">
        <v>205</v>
      </c>
      <c r="AU154" s="17" t="s">
        <v>89</v>
      </c>
    </row>
    <row r="155" s="2" customFormat="1" ht="21.75" customHeight="1">
      <c r="A155" s="38"/>
      <c r="B155" s="39"/>
      <c r="C155" s="228" t="s">
        <v>334</v>
      </c>
      <c r="D155" s="228" t="s">
        <v>199</v>
      </c>
      <c r="E155" s="229" t="s">
        <v>1785</v>
      </c>
      <c r="F155" s="230" t="s">
        <v>1786</v>
      </c>
      <c r="G155" s="231" t="s">
        <v>354</v>
      </c>
      <c r="H155" s="232">
        <v>6</v>
      </c>
      <c r="I155" s="233"/>
      <c r="J155" s="234">
        <f>ROUND(I155*H155,2)</f>
        <v>0</v>
      </c>
      <c r="K155" s="235"/>
      <c r="L155" s="44"/>
      <c r="M155" s="236" t="s">
        <v>1</v>
      </c>
      <c r="N155" s="237" t="s">
        <v>45</v>
      </c>
      <c r="O155" s="91"/>
      <c r="P155" s="238">
        <f>O155*H155</f>
        <v>0</v>
      </c>
      <c r="Q155" s="238">
        <v>0</v>
      </c>
      <c r="R155" s="238">
        <f>Q155*H155</f>
        <v>0</v>
      </c>
      <c r="S155" s="238">
        <v>0.032000000000000001</v>
      </c>
      <c r="T155" s="239">
        <f>S155*H155</f>
        <v>0.192</v>
      </c>
      <c r="U155" s="38"/>
      <c r="V155" s="38"/>
      <c r="W155" s="38"/>
      <c r="X155" s="38"/>
      <c r="Y155" s="38"/>
      <c r="Z155" s="38"/>
      <c r="AA155" s="38"/>
      <c r="AB155" s="38"/>
      <c r="AC155" s="38"/>
      <c r="AD155" s="38"/>
      <c r="AE155" s="38"/>
      <c r="AR155" s="240" t="s">
        <v>113</v>
      </c>
      <c r="AT155" s="240" t="s">
        <v>199</v>
      </c>
      <c r="AU155" s="240" t="s">
        <v>89</v>
      </c>
      <c r="AY155" s="17" t="s">
        <v>196</v>
      </c>
      <c r="BE155" s="241">
        <f>IF(N155="základní",J155,0)</f>
        <v>0</v>
      </c>
      <c r="BF155" s="241">
        <f>IF(N155="snížená",J155,0)</f>
        <v>0</v>
      </c>
      <c r="BG155" s="241">
        <f>IF(N155="zákl. přenesená",J155,0)</f>
        <v>0</v>
      </c>
      <c r="BH155" s="241">
        <f>IF(N155="sníž. přenesená",J155,0)</f>
        <v>0</v>
      </c>
      <c r="BI155" s="241">
        <f>IF(N155="nulová",J155,0)</f>
        <v>0</v>
      </c>
      <c r="BJ155" s="17" t="s">
        <v>87</v>
      </c>
      <c r="BK155" s="241">
        <f>ROUND(I155*H155,2)</f>
        <v>0</v>
      </c>
      <c r="BL155" s="17" t="s">
        <v>113</v>
      </c>
      <c r="BM155" s="240" t="s">
        <v>1787</v>
      </c>
    </row>
    <row r="156" s="2" customFormat="1">
      <c r="A156" s="38"/>
      <c r="B156" s="39"/>
      <c r="C156" s="40"/>
      <c r="D156" s="242" t="s">
        <v>205</v>
      </c>
      <c r="E156" s="40"/>
      <c r="F156" s="243" t="s">
        <v>1788</v>
      </c>
      <c r="G156" s="40"/>
      <c r="H156" s="40"/>
      <c r="I156" s="244"/>
      <c r="J156" s="40"/>
      <c r="K156" s="40"/>
      <c r="L156" s="44"/>
      <c r="M156" s="245"/>
      <c r="N156" s="246"/>
      <c r="O156" s="91"/>
      <c r="P156" s="91"/>
      <c r="Q156" s="91"/>
      <c r="R156" s="91"/>
      <c r="S156" s="91"/>
      <c r="T156" s="92"/>
      <c r="U156" s="38"/>
      <c r="V156" s="38"/>
      <c r="W156" s="38"/>
      <c r="X156" s="38"/>
      <c r="Y156" s="38"/>
      <c r="Z156" s="38"/>
      <c r="AA156" s="38"/>
      <c r="AB156" s="38"/>
      <c r="AC156" s="38"/>
      <c r="AD156" s="38"/>
      <c r="AE156" s="38"/>
      <c r="AT156" s="17" t="s">
        <v>205</v>
      </c>
      <c r="AU156" s="17" t="s">
        <v>89</v>
      </c>
    </row>
    <row r="157" s="2" customFormat="1" ht="21.75" customHeight="1">
      <c r="A157" s="38"/>
      <c r="B157" s="39"/>
      <c r="C157" s="228" t="s">
        <v>247</v>
      </c>
      <c r="D157" s="228" t="s">
        <v>199</v>
      </c>
      <c r="E157" s="229" t="s">
        <v>1789</v>
      </c>
      <c r="F157" s="230" t="s">
        <v>1790</v>
      </c>
      <c r="G157" s="231" t="s">
        <v>326</v>
      </c>
      <c r="H157" s="232">
        <v>400</v>
      </c>
      <c r="I157" s="233"/>
      <c r="J157" s="234">
        <f>ROUND(I157*H157,2)</f>
        <v>0</v>
      </c>
      <c r="K157" s="235"/>
      <c r="L157" s="44"/>
      <c r="M157" s="236" t="s">
        <v>1</v>
      </c>
      <c r="N157" s="237" t="s">
        <v>45</v>
      </c>
      <c r="O157" s="91"/>
      <c r="P157" s="238">
        <f>O157*H157</f>
        <v>0</v>
      </c>
      <c r="Q157" s="238">
        <v>0</v>
      </c>
      <c r="R157" s="238">
        <f>Q157*H157</f>
        <v>0</v>
      </c>
      <c r="S157" s="238">
        <v>0.081000000000000003</v>
      </c>
      <c r="T157" s="239">
        <f>S157*H157</f>
        <v>32.399999999999999</v>
      </c>
      <c r="U157" s="38"/>
      <c r="V157" s="38"/>
      <c r="W157" s="38"/>
      <c r="X157" s="38"/>
      <c r="Y157" s="38"/>
      <c r="Z157" s="38"/>
      <c r="AA157" s="38"/>
      <c r="AB157" s="38"/>
      <c r="AC157" s="38"/>
      <c r="AD157" s="38"/>
      <c r="AE157" s="38"/>
      <c r="AR157" s="240" t="s">
        <v>113</v>
      </c>
      <c r="AT157" s="240" t="s">
        <v>199</v>
      </c>
      <c r="AU157" s="240" t="s">
        <v>89</v>
      </c>
      <c r="AY157" s="17" t="s">
        <v>196</v>
      </c>
      <c r="BE157" s="241">
        <f>IF(N157="základní",J157,0)</f>
        <v>0</v>
      </c>
      <c r="BF157" s="241">
        <f>IF(N157="snížená",J157,0)</f>
        <v>0</v>
      </c>
      <c r="BG157" s="241">
        <f>IF(N157="zákl. přenesená",J157,0)</f>
        <v>0</v>
      </c>
      <c r="BH157" s="241">
        <f>IF(N157="sníž. přenesená",J157,0)</f>
        <v>0</v>
      </c>
      <c r="BI157" s="241">
        <f>IF(N157="nulová",J157,0)</f>
        <v>0</v>
      </c>
      <c r="BJ157" s="17" t="s">
        <v>87</v>
      </c>
      <c r="BK157" s="241">
        <f>ROUND(I157*H157,2)</f>
        <v>0</v>
      </c>
      <c r="BL157" s="17" t="s">
        <v>113</v>
      </c>
      <c r="BM157" s="240" t="s">
        <v>1791</v>
      </c>
    </row>
    <row r="158" s="2" customFormat="1">
      <c r="A158" s="38"/>
      <c r="B158" s="39"/>
      <c r="C158" s="40"/>
      <c r="D158" s="242" t="s">
        <v>205</v>
      </c>
      <c r="E158" s="40"/>
      <c r="F158" s="243" t="s">
        <v>1792</v>
      </c>
      <c r="G158" s="40"/>
      <c r="H158" s="40"/>
      <c r="I158" s="244"/>
      <c r="J158" s="40"/>
      <c r="K158" s="40"/>
      <c r="L158" s="44"/>
      <c r="M158" s="245"/>
      <c r="N158" s="246"/>
      <c r="O158" s="91"/>
      <c r="P158" s="91"/>
      <c r="Q158" s="91"/>
      <c r="R158" s="91"/>
      <c r="S158" s="91"/>
      <c r="T158" s="92"/>
      <c r="U158" s="38"/>
      <c r="V158" s="38"/>
      <c r="W158" s="38"/>
      <c r="X158" s="38"/>
      <c r="Y158" s="38"/>
      <c r="Z158" s="38"/>
      <c r="AA158" s="38"/>
      <c r="AB158" s="38"/>
      <c r="AC158" s="38"/>
      <c r="AD158" s="38"/>
      <c r="AE158" s="38"/>
      <c r="AT158" s="17" t="s">
        <v>205</v>
      </c>
      <c r="AU158" s="17" t="s">
        <v>89</v>
      </c>
    </row>
    <row r="159" s="12" customFormat="1" ht="22.8" customHeight="1">
      <c r="A159" s="12"/>
      <c r="B159" s="212"/>
      <c r="C159" s="213"/>
      <c r="D159" s="214" t="s">
        <v>79</v>
      </c>
      <c r="E159" s="226" t="s">
        <v>426</v>
      </c>
      <c r="F159" s="226" t="s">
        <v>427</v>
      </c>
      <c r="G159" s="213"/>
      <c r="H159" s="213"/>
      <c r="I159" s="216"/>
      <c r="J159" s="227">
        <f>BK159</f>
        <v>0</v>
      </c>
      <c r="K159" s="213"/>
      <c r="L159" s="218"/>
      <c r="M159" s="219"/>
      <c r="N159" s="220"/>
      <c r="O159" s="220"/>
      <c r="P159" s="221">
        <f>SUM(P160:P175)</f>
        <v>0</v>
      </c>
      <c r="Q159" s="220"/>
      <c r="R159" s="221">
        <f>SUM(R160:R175)</f>
        <v>0</v>
      </c>
      <c r="S159" s="220"/>
      <c r="T159" s="222">
        <f>SUM(T160:T175)</f>
        <v>0</v>
      </c>
      <c r="U159" s="12"/>
      <c r="V159" s="12"/>
      <c r="W159" s="12"/>
      <c r="X159" s="12"/>
      <c r="Y159" s="12"/>
      <c r="Z159" s="12"/>
      <c r="AA159" s="12"/>
      <c r="AB159" s="12"/>
      <c r="AC159" s="12"/>
      <c r="AD159" s="12"/>
      <c r="AE159" s="12"/>
      <c r="AR159" s="223" t="s">
        <v>87</v>
      </c>
      <c r="AT159" s="224" t="s">
        <v>79</v>
      </c>
      <c r="AU159" s="224" t="s">
        <v>87</v>
      </c>
      <c r="AY159" s="223" t="s">
        <v>196</v>
      </c>
      <c r="BK159" s="225">
        <f>SUM(BK160:BK175)</f>
        <v>0</v>
      </c>
    </row>
    <row r="160" s="2" customFormat="1" ht="33" customHeight="1">
      <c r="A160" s="38"/>
      <c r="B160" s="39"/>
      <c r="C160" s="228" t="s">
        <v>351</v>
      </c>
      <c r="D160" s="228" t="s">
        <v>199</v>
      </c>
      <c r="E160" s="229" t="s">
        <v>1793</v>
      </c>
      <c r="F160" s="230" t="s">
        <v>1794</v>
      </c>
      <c r="G160" s="231" t="s">
        <v>431</v>
      </c>
      <c r="H160" s="232">
        <v>47.966999999999999</v>
      </c>
      <c r="I160" s="233"/>
      <c r="J160" s="234">
        <f>ROUND(I160*H160,2)</f>
        <v>0</v>
      </c>
      <c r="K160" s="235"/>
      <c r="L160" s="44"/>
      <c r="M160" s="236" t="s">
        <v>1</v>
      </c>
      <c r="N160" s="237" t="s">
        <v>45</v>
      </c>
      <c r="O160" s="91"/>
      <c r="P160" s="238">
        <f>O160*H160</f>
        <v>0</v>
      </c>
      <c r="Q160" s="238">
        <v>0</v>
      </c>
      <c r="R160" s="238">
        <f>Q160*H160</f>
        <v>0</v>
      </c>
      <c r="S160" s="238">
        <v>0</v>
      </c>
      <c r="T160" s="239">
        <f>S160*H160</f>
        <v>0</v>
      </c>
      <c r="U160" s="38"/>
      <c r="V160" s="38"/>
      <c r="W160" s="38"/>
      <c r="X160" s="38"/>
      <c r="Y160" s="38"/>
      <c r="Z160" s="38"/>
      <c r="AA160" s="38"/>
      <c r="AB160" s="38"/>
      <c r="AC160" s="38"/>
      <c r="AD160" s="38"/>
      <c r="AE160" s="38"/>
      <c r="AR160" s="240" t="s">
        <v>113</v>
      </c>
      <c r="AT160" s="240" t="s">
        <v>199</v>
      </c>
      <c r="AU160" s="240" t="s">
        <v>89</v>
      </c>
      <c r="AY160" s="17" t="s">
        <v>196</v>
      </c>
      <c r="BE160" s="241">
        <f>IF(N160="základní",J160,0)</f>
        <v>0</v>
      </c>
      <c r="BF160" s="241">
        <f>IF(N160="snížená",J160,0)</f>
        <v>0</v>
      </c>
      <c r="BG160" s="241">
        <f>IF(N160="zákl. přenesená",J160,0)</f>
        <v>0</v>
      </c>
      <c r="BH160" s="241">
        <f>IF(N160="sníž. přenesená",J160,0)</f>
        <v>0</v>
      </c>
      <c r="BI160" s="241">
        <f>IF(N160="nulová",J160,0)</f>
        <v>0</v>
      </c>
      <c r="BJ160" s="17" t="s">
        <v>87</v>
      </c>
      <c r="BK160" s="241">
        <f>ROUND(I160*H160,2)</f>
        <v>0</v>
      </c>
      <c r="BL160" s="17" t="s">
        <v>113</v>
      </c>
      <c r="BM160" s="240" t="s">
        <v>1795</v>
      </c>
    </row>
    <row r="161" s="2" customFormat="1">
      <c r="A161" s="38"/>
      <c r="B161" s="39"/>
      <c r="C161" s="40"/>
      <c r="D161" s="242" t="s">
        <v>205</v>
      </c>
      <c r="E161" s="40"/>
      <c r="F161" s="243" t="s">
        <v>1796</v>
      </c>
      <c r="G161" s="40"/>
      <c r="H161" s="40"/>
      <c r="I161" s="244"/>
      <c r="J161" s="40"/>
      <c r="K161" s="40"/>
      <c r="L161" s="44"/>
      <c r="M161" s="245"/>
      <c r="N161" s="246"/>
      <c r="O161" s="91"/>
      <c r="P161" s="91"/>
      <c r="Q161" s="91"/>
      <c r="R161" s="91"/>
      <c r="S161" s="91"/>
      <c r="T161" s="92"/>
      <c r="U161" s="38"/>
      <c r="V161" s="38"/>
      <c r="W161" s="38"/>
      <c r="X161" s="38"/>
      <c r="Y161" s="38"/>
      <c r="Z161" s="38"/>
      <c r="AA161" s="38"/>
      <c r="AB161" s="38"/>
      <c r="AC161" s="38"/>
      <c r="AD161" s="38"/>
      <c r="AE161" s="38"/>
      <c r="AT161" s="17" t="s">
        <v>205</v>
      </c>
      <c r="AU161" s="17" t="s">
        <v>89</v>
      </c>
    </row>
    <row r="162" s="2" customFormat="1" ht="21.75" customHeight="1">
      <c r="A162" s="38"/>
      <c r="B162" s="39"/>
      <c r="C162" s="228" t="s">
        <v>357</v>
      </c>
      <c r="D162" s="228" t="s">
        <v>199</v>
      </c>
      <c r="E162" s="229" t="s">
        <v>435</v>
      </c>
      <c r="F162" s="230" t="s">
        <v>436</v>
      </c>
      <c r="G162" s="231" t="s">
        <v>431</v>
      </c>
      <c r="H162" s="232">
        <v>47.966999999999999</v>
      </c>
      <c r="I162" s="233"/>
      <c r="J162" s="234">
        <f>ROUND(I162*H162,2)</f>
        <v>0</v>
      </c>
      <c r="K162" s="235"/>
      <c r="L162" s="44"/>
      <c r="M162" s="236" t="s">
        <v>1</v>
      </c>
      <c r="N162" s="237" t="s">
        <v>45</v>
      </c>
      <c r="O162" s="91"/>
      <c r="P162" s="238">
        <f>O162*H162</f>
        <v>0</v>
      </c>
      <c r="Q162" s="238">
        <v>0</v>
      </c>
      <c r="R162" s="238">
        <f>Q162*H162</f>
        <v>0</v>
      </c>
      <c r="S162" s="238">
        <v>0</v>
      </c>
      <c r="T162" s="239">
        <f>S162*H162</f>
        <v>0</v>
      </c>
      <c r="U162" s="38"/>
      <c r="V162" s="38"/>
      <c r="W162" s="38"/>
      <c r="X162" s="38"/>
      <c r="Y162" s="38"/>
      <c r="Z162" s="38"/>
      <c r="AA162" s="38"/>
      <c r="AB162" s="38"/>
      <c r="AC162" s="38"/>
      <c r="AD162" s="38"/>
      <c r="AE162" s="38"/>
      <c r="AR162" s="240" t="s">
        <v>113</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113</v>
      </c>
      <c r="BM162" s="240" t="s">
        <v>1797</v>
      </c>
    </row>
    <row r="163" s="2" customFormat="1">
      <c r="A163" s="38"/>
      <c r="B163" s="39"/>
      <c r="C163" s="40"/>
      <c r="D163" s="242" t="s">
        <v>205</v>
      </c>
      <c r="E163" s="40"/>
      <c r="F163" s="243" t="s">
        <v>438</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2" customFormat="1" ht="33" customHeight="1">
      <c r="A164" s="38"/>
      <c r="B164" s="39"/>
      <c r="C164" s="228" t="s">
        <v>366</v>
      </c>
      <c r="D164" s="228" t="s">
        <v>199</v>
      </c>
      <c r="E164" s="229" t="s">
        <v>440</v>
      </c>
      <c r="F164" s="230" t="s">
        <v>1798</v>
      </c>
      <c r="G164" s="231" t="s">
        <v>431</v>
      </c>
      <c r="H164" s="232">
        <v>719.505</v>
      </c>
      <c r="I164" s="233"/>
      <c r="J164" s="234">
        <f>ROUND(I164*H164,2)</f>
        <v>0</v>
      </c>
      <c r="K164" s="235"/>
      <c r="L164" s="44"/>
      <c r="M164" s="236" t="s">
        <v>1</v>
      </c>
      <c r="N164" s="237" t="s">
        <v>45</v>
      </c>
      <c r="O164" s="91"/>
      <c r="P164" s="238">
        <f>O164*H164</f>
        <v>0</v>
      </c>
      <c r="Q164" s="238">
        <v>0</v>
      </c>
      <c r="R164" s="238">
        <f>Q164*H164</f>
        <v>0</v>
      </c>
      <c r="S164" s="238">
        <v>0</v>
      </c>
      <c r="T164" s="239">
        <f>S164*H164</f>
        <v>0</v>
      </c>
      <c r="U164" s="38"/>
      <c r="V164" s="38"/>
      <c r="W164" s="38"/>
      <c r="X164" s="38"/>
      <c r="Y164" s="38"/>
      <c r="Z164" s="38"/>
      <c r="AA164" s="38"/>
      <c r="AB164" s="38"/>
      <c r="AC164" s="38"/>
      <c r="AD164" s="38"/>
      <c r="AE164" s="38"/>
      <c r="AR164" s="240" t="s">
        <v>113</v>
      </c>
      <c r="AT164" s="240" t="s">
        <v>199</v>
      </c>
      <c r="AU164" s="240" t="s">
        <v>89</v>
      </c>
      <c r="AY164" s="17" t="s">
        <v>196</v>
      </c>
      <c r="BE164" s="241">
        <f>IF(N164="základní",J164,0)</f>
        <v>0</v>
      </c>
      <c r="BF164" s="241">
        <f>IF(N164="snížená",J164,0)</f>
        <v>0</v>
      </c>
      <c r="BG164" s="241">
        <f>IF(N164="zákl. přenesená",J164,0)</f>
        <v>0</v>
      </c>
      <c r="BH164" s="241">
        <f>IF(N164="sníž. přenesená",J164,0)</f>
        <v>0</v>
      </c>
      <c r="BI164" s="241">
        <f>IF(N164="nulová",J164,0)</f>
        <v>0</v>
      </c>
      <c r="BJ164" s="17" t="s">
        <v>87</v>
      </c>
      <c r="BK164" s="241">
        <f>ROUND(I164*H164,2)</f>
        <v>0</v>
      </c>
      <c r="BL164" s="17" t="s">
        <v>113</v>
      </c>
      <c r="BM164" s="240" t="s">
        <v>1799</v>
      </c>
    </row>
    <row r="165" s="2" customFormat="1">
      <c r="A165" s="38"/>
      <c r="B165" s="39"/>
      <c r="C165" s="40"/>
      <c r="D165" s="242" t="s">
        <v>205</v>
      </c>
      <c r="E165" s="40"/>
      <c r="F165" s="243" t="s">
        <v>1800</v>
      </c>
      <c r="G165" s="40"/>
      <c r="H165" s="40"/>
      <c r="I165" s="244"/>
      <c r="J165" s="40"/>
      <c r="K165" s="40"/>
      <c r="L165" s="44"/>
      <c r="M165" s="245"/>
      <c r="N165" s="246"/>
      <c r="O165" s="91"/>
      <c r="P165" s="91"/>
      <c r="Q165" s="91"/>
      <c r="R165" s="91"/>
      <c r="S165" s="91"/>
      <c r="T165" s="92"/>
      <c r="U165" s="38"/>
      <c r="V165" s="38"/>
      <c r="W165" s="38"/>
      <c r="X165" s="38"/>
      <c r="Y165" s="38"/>
      <c r="Z165" s="38"/>
      <c r="AA165" s="38"/>
      <c r="AB165" s="38"/>
      <c r="AC165" s="38"/>
      <c r="AD165" s="38"/>
      <c r="AE165" s="38"/>
      <c r="AT165" s="17" t="s">
        <v>205</v>
      </c>
      <c r="AU165" s="17" t="s">
        <v>89</v>
      </c>
    </row>
    <row r="166" s="13" customFormat="1">
      <c r="A166" s="13"/>
      <c r="B166" s="252"/>
      <c r="C166" s="253"/>
      <c r="D166" s="242" t="s">
        <v>254</v>
      </c>
      <c r="E166" s="254" t="s">
        <v>1</v>
      </c>
      <c r="F166" s="255" t="s">
        <v>1801</v>
      </c>
      <c r="G166" s="253"/>
      <c r="H166" s="256">
        <v>719.505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254</v>
      </c>
      <c r="AU166" s="262" t="s">
        <v>89</v>
      </c>
      <c r="AV166" s="13" t="s">
        <v>89</v>
      </c>
      <c r="AW166" s="13" t="s">
        <v>35</v>
      </c>
      <c r="AX166" s="13" t="s">
        <v>80</v>
      </c>
      <c r="AY166" s="262" t="s">
        <v>196</v>
      </c>
    </row>
    <row r="167" s="14" customFormat="1">
      <c r="A167" s="14"/>
      <c r="B167" s="263"/>
      <c r="C167" s="264"/>
      <c r="D167" s="242" t="s">
        <v>254</v>
      </c>
      <c r="E167" s="265" t="s">
        <v>1</v>
      </c>
      <c r="F167" s="266" t="s">
        <v>445</v>
      </c>
      <c r="G167" s="264"/>
      <c r="H167" s="267">
        <v>719.505</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254</v>
      </c>
      <c r="AU167" s="273" t="s">
        <v>89</v>
      </c>
      <c r="AV167" s="14" t="s">
        <v>100</v>
      </c>
      <c r="AW167" s="14" t="s">
        <v>35</v>
      </c>
      <c r="AX167" s="14" t="s">
        <v>87</v>
      </c>
      <c r="AY167" s="273" t="s">
        <v>196</v>
      </c>
    </row>
    <row r="168" s="2" customFormat="1" ht="33" customHeight="1">
      <c r="A168" s="38"/>
      <c r="B168" s="39"/>
      <c r="C168" s="228" t="s">
        <v>375</v>
      </c>
      <c r="D168" s="228" t="s">
        <v>199</v>
      </c>
      <c r="E168" s="229" t="s">
        <v>483</v>
      </c>
      <c r="F168" s="230" t="s">
        <v>484</v>
      </c>
      <c r="G168" s="231" t="s">
        <v>431</v>
      </c>
      <c r="H168" s="232">
        <v>0.39100000000000001</v>
      </c>
      <c r="I168" s="233"/>
      <c r="J168" s="234">
        <f>ROUND(I168*H168,2)</f>
        <v>0</v>
      </c>
      <c r="K168" s="235"/>
      <c r="L168" s="44"/>
      <c r="M168" s="236" t="s">
        <v>1</v>
      </c>
      <c r="N168" s="237" t="s">
        <v>45</v>
      </c>
      <c r="O168" s="91"/>
      <c r="P168" s="238">
        <f>O168*H168</f>
        <v>0</v>
      </c>
      <c r="Q168" s="238">
        <v>0</v>
      </c>
      <c r="R168" s="238">
        <f>Q168*H168</f>
        <v>0</v>
      </c>
      <c r="S168" s="238">
        <v>0</v>
      </c>
      <c r="T168" s="239">
        <f>S168*H168</f>
        <v>0</v>
      </c>
      <c r="U168" s="38"/>
      <c r="V168" s="38"/>
      <c r="W168" s="38"/>
      <c r="X168" s="38"/>
      <c r="Y168" s="38"/>
      <c r="Z168" s="38"/>
      <c r="AA168" s="38"/>
      <c r="AB168" s="38"/>
      <c r="AC168" s="38"/>
      <c r="AD168" s="38"/>
      <c r="AE168" s="38"/>
      <c r="AR168" s="240" t="s">
        <v>113</v>
      </c>
      <c r="AT168" s="240" t="s">
        <v>199</v>
      </c>
      <c r="AU168" s="240" t="s">
        <v>89</v>
      </c>
      <c r="AY168" s="17" t="s">
        <v>196</v>
      </c>
      <c r="BE168" s="241">
        <f>IF(N168="základní",J168,0)</f>
        <v>0</v>
      </c>
      <c r="BF168" s="241">
        <f>IF(N168="snížená",J168,0)</f>
        <v>0</v>
      </c>
      <c r="BG168" s="241">
        <f>IF(N168="zákl. přenesená",J168,0)</f>
        <v>0</v>
      </c>
      <c r="BH168" s="241">
        <f>IF(N168="sníž. přenesená",J168,0)</f>
        <v>0</v>
      </c>
      <c r="BI168" s="241">
        <f>IF(N168="nulová",J168,0)</f>
        <v>0</v>
      </c>
      <c r="BJ168" s="17" t="s">
        <v>87</v>
      </c>
      <c r="BK168" s="241">
        <f>ROUND(I168*H168,2)</f>
        <v>0</v>
      </c>
      <c r="BL168" s="17" t="s">
        <v>113</v>
      </c>
      <c r="BM168" s="240" t="s">
        <v>1802</v>
      </c>
    </row>
    <row r="169" s="2" customFormat="1">
      <c r="A169" s="38"/>
      <c r="B169" s="39"/>
      <c r="C169" s="40"/>
      <c r="D169" s="242" t="s">
        <v>205</v>
      </c>
      <c r="E169" s="40"/>
      <c r="F169" s="243" t="s">
        <v>486</v>
      </c>
      <c r="G169" s="40"/>
      <c r="H169" s="40"/>
      <c r="I169" s="244"/>
      <c r="J169" s="40"/>
      <c r="K169" s="40"/>
      <c r="L169" s="44"/>
      <c r="M169" s="245"/>
      <c r="N169" s="246"/>
      <c r="O169" s="91"/>
      <c r="P169" s="91"/>
      <c r="Q169" s="91"/>
      <c r="R169" s="91"/>
      <c r="S169" s="91"/>
      <c r="T169" s="92"/>
      <c r="U169" s="38"/>
      <c r="V169" s="38"/>
      <c r="W169" s="38"/>
      <c r="X169" s="38"/>
      <c r="Y169" s="38"/>
      <c r="Z169" s="38"/>
      <c r="AA169" s="38"/>
      <c r="AB169" s="38"/>
      <c r="AC169" s="38"/>
      <c r="AD169" s="38"/>
      <c r="AE169" s="38"/>
      <c r="AT169" s="17" t="s">
        <v>205</v>
      </c>
      <c r="AU169" s="17" t="s">
        <v>89</v>
      </c>
    </row>
    <row r="170" s="13" customFormat="1">
      <c r="A170" s="13"/>
      <c r="B170" s="252"/>
      <c r="C170" s="253"/>
      <c r="D170" s="242" t="s">
        <v>254</v>
      </c>
      <c r="E170" s="254" t="s">
        <v>1</v>
      </c>
      <c r="F170" s="255" t="s">
        <v>1803</v>
      </c>
      <c r="G170" s="253"/>
      <c r="H170" s="256">
        <v>0.39100000000000001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254</v>
      </c>
      <c r="AU170" s="262" t="s">
        <v>89</v>
      </c>
      <c r="AV170" s="13" t="s">
        <v>89</v>
      </c>
      <c r="AW170" s="13" t="s">
        <v>35</v>
      </c>
      <c r="AX170" s="13" t="s">
        <v>80</v>
      </c>
      <c r="AY170" s="262" t="s">
        <v>196</v>
      </c>
    </row>
    <row r="171" s="14" customFormat="1">
      <c r="A171" s="14"/>
      <c r="B171" s="263"/>
      <c r="C171" s="264"/>
      <c r="D171" s="242" t="s">
        <v>254</v>
      </c>
      <c r="E171" s="265" t="s">
        <v>1</v>
      </c>
      <c r="F171" s="266" t="s">
        <v>1804</v>
      </c>
      <c r="G171" s="264"/>
      <c r="H171" s="267">
        <v>0.39100000000000001</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254</v>
      </c>
      <c r="AU171" s="273" t="s">
        <v>89</v>
      </c>
      <c r="AV171" s="14" t="s">
        <v>100</v>
      </c>
      <c r="AW171" s="14" t="s">
        <v>35</v>
      </c>
      <c r="AX171" s="14" t="s">
        <v>87</v>
      </c>
      <c r="AY171" s="273" t="s">
        <v>196</v>
      </c>
    </row>
    <row r="172" s="2" customFormat="1" ht="33" customHeight="1">
      <c r="A172" s="38"/>
      <c r="B172" s="39"/>
      <c r="C172" s="228" t="s">
        <v>383</v>
      </c>
      <c r="D172" s="228" t="s">
        <v>199</v>
      </c>
      <c r="E172" s="229" t="s">
        <v>489</v>
      </c>
      <c r="F172" s="230" t="s">
        <v>490</v>
      </c>
      <c r="G172" s="231" t="s">
        <v>431</v>
      </c>
      <c r="H172" s="232">
        <v>33.192999999999998</v>
      </c>
      <c r="I172" s="233"/>
      <c r="J172" s="234">
        <f>ROUND(I172*H172,2)</f>
        <v>0</v>
      </c>
      <c r="K172" s="235"/>
      <c r="L172" s="44"/>
      <c r="M172" s="236" t="s">
        <v>1</v>
      </c>
      <c r="N172" s="237" t="s">
        <v>45</v>
      </c>
      <c r="O172" s="91"/>
      <c r="P172" s="238">
        <f>O172*H172</f>
        <v>0</v>
      </c>
      <c r="Q172" s="238">
        <v>0</v>
      </c>
      <c r="R172" s="238">
        <f>Q172*H172</f>
        <v>0</v>
      </c>
      <c r="S172" s="238">
        <v>0</v>
      </c>
      <c r="T172" s="239">
        <f>S172*H172</f>
        <v>0</v>
      </c>
      <c r="U172" s="38"/>
      <c r="V172" s="38"/>
      <c r="W172" s="38"/>
      <c r="X172" s="38"/>
      <c r="Y172" s="38"/>
      <c r="Z172" s="38"/>
      <c r="AA172" s="38"/>
      <c r="AB172" s="38"/>
      <c r="AC172" s="38"/>
      <c r="AD172" s="38"/>
      <c r="AE172" s="38"/>
      <c r="AR172" s="240" t="s">
        <v>113</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113</v>
      </c>
      <c r="BM172" s="240" t="s">
        <v>1805</v>
      </c>
    </row>
    <row r="173" s="2" customFormat="1">
      <c r="A173" s="38"/>
      <c r="B173" s="39"/>
      <c r="C173" s="40"/>
      <c r="D173" s="242" t="s">
        <v>205</v>
      </c>
      <c r="E173" s="40"/>
      <c r="F173" s="243" t="s">
        <v>492</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13" customFormat="1">
      <c r="A174" s="13"/>
      <c r="B174" s="252"/>
      <c r="C174" s="253"/>
      <c r="D174" s="242" t="s">
        <v>254</v>
      </c>
      <c r="E174" s="254" t="s">
        <v>1</v>
      </c>
      <c r="F174" s="255" t="s">
        <v>1806</v>
      </c>
      <c r="G174" s="253"/>
      <c r="H174" s="256">
        <v>33.192999999999998</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445</v>
      </c>
      <c r="G175" s="264"/>
      <c r="H175" s="267">
        <v>33.192999999999998</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87</v>
      </c>
      <c r="AY175" s="273" t="s">
        <v>196</v>
      </c>
    </row>
    <row r="176" s="12" customFormat="1" ht="22.8" customHeight="1">
      <c r="A176" s="12"/>
      <c r="B176" s="212"/>
      <c r="C176" s="213"/>
      <c r="D176" s="214" t="s">
        <v>79</v>
      </c>
      <c r="E176" s="226" t="s">
        <v>982</v>
      </c>
      <c r="F176" s="226" t="s">
        <v>983</v>
      </c>
      <c r="G176" s="213"/>
      <c r="H176" s="213"/>
      <c r="I176" s="216"/>
      <c r="J176" s="227">
        <f>BK176</f>
        <v>0</v>
      </c>
      <c r="K176" s="213"/>
      <c r="L176" s="218"/>
      <c r="M176" s="219"/>
      <c r="N176" s="220"/>
      <c r="O176" s="220"/>
      <c r="P176" s="221">
        <f>SUM(P177:P178)</f>
        <v>0</v>
      </c>
      <c r="Q176" s="220"/>
      <c r="R176" s="221">
        <f>SUM(R177:R178)</f>
        <v>0</v>
      </c>
      <c r="S176" s="220"/>
      <c r="T176" s="222">
        <f>SUM(T177:T178)</f>
        <v>0</v>
      </c>
      <c r="U176" s="12"/>
      <c r="V176" s="12"/>
      <c r="W176" s="12"/>
      <c r="X176" s="12"/>
      <c r="Y176" s="12"/>
      <c r="Z176" s="12"/>
      <c r="AA176" s="12"/>
      <c r="AB176" s="12"/>
      <c r="AC176" s="12"/>
      <c r="AD176" s="12"/>
      <c r="AE176" s="12"/>
      <c r="AR176" s="223" t="s">
        <v>87</v>
      </c>
      <c r="AT176" s="224" t="s">
        <v>79</v>
      </c>
      <c r="AU176" s="224" t="s">
        <v>87</v>
      </c>
      <c r="AY176" s="223" t="s">
        <v>196</v>
      </c>
      <c r="BK176" s="225">
        <f>SUM(BK177:BK178)</f>
        <v>0</v>
      </c>
    </row>
    <row r="177" s="2" customFormat="1" ht="16.5" customHeight="1">
      <c r="A177" s="38"/>
      <c r="B177" s="39"/>
      <c r="C177" s="228" t="s">
        <v>8</v>
      </c>
      <c r="D177" s="228" t="s">
        <v>199</v>
      </c>
      <c r="E177" s="229" t="s">
        <v>985</v>
      </c>
      <c r="F177" s="230" t="s">
        <v>986</v>
      </c>
      <c r="G177" s="231" t="s">
        <v>431</v>
      </c>
      <c r="H177" s="232">
        <v>8.532</v>
      </c>
      <c r="I177" s="233"/>
      <c r="J177" s="234">
        <f>ROUND(I177*H177,2)</f>
        <v>0</v>
      </c>
      <c r="K177" s="235"/>
      <c r="L177" s="44"/>
      <c r="M177" s="236" t="s">
        <v>1</v>
      </c>
      <c r="N177" s="237" t="s">
        <v>45</v>
      </c>
      <c r="O177" s="91"/>
      <c r="P177" s="238">
        <f>O177*H177</f>
        <v>0</v>
      </c>
      <c r="Q177" s="238">
        <v>0</v>
      </c>
      <c r="R177" s="238">
        <f>Q177*H177</f>
        <v>0</v>
      </c>
      <c r="S177" s="238">
        <v>0</v>
      </c>
      <c r="T177" s="239">
        <f>S177*H177</f>
        <v>0</v>
      </c>
      <c r="U177" s="38"/>
      <c r="V177" s="38"/>
      <c r="W177" s="38"/>
      <c r="X177" s="38"/>
      <c r="Y177" s="38"/>
      <c r="Z177" s="38"/>
      <c r="AA177" s="38"/>
      <c r="AB177" s="38"/>
      <c r="AC177" s="38"/>
      <c r="AD177" s="38"/>
      <c r="AE177" s="38"/>
      <c r="AR177" s="240" t="s">
        <v>113</v>
      </c>
      <c r="AT177" s="240" t="s">
        <v>199</v>
      </c>
      <c r="AU177" s="240" t="s">
        <v>89</v>
      </c>
      <c r="AY177" s="17" t="s">
        <v>196</v>
      </c>
      <c r="BE177" s="241">
        <f>IF(N177="základní",J177,0)</f>
        <v>0</v>
      </c>
      <c r="BF177" s="241">
        <f>IF(N177="snížená",J177,0)</f>
        <v>0</v>
      </c>
      <c r="BG177" s="241">
        <f>IF(N177="zákl. přenesená",J177,0)</f>
        <v>0</v>
      </c>
      <c r="BH177" s="241">
        <f>IF(N177="sníž. přenesená",J177,0)</f>
        <v>0</v>
      </c>
      <c r="BI177" s="241">
        <f>IF(N177="nulová",J177,0)</f>
        <v>0</v>
      </c>
      <c r="BJ177" s="17" t="s">
        <v>87</v>
      </c>
      <c r="BK177" s="241">
        <f>ROUND(I177*H177,2)</f>
        <v>0</v>
      </c>
      <c r="BL177" s="17" t="s">
        <v>113</v>
      </c>
      <c r="BM177" s="240" t="s">
        <v>1807</v>
      </c>
    </row>
    <row r="178" s="2" customFormat="1">
      <c r="A178" s="38"/>
      <c r="B178" s="39"/>
      <c r="C178" s="40"/>
      <c r="D178" s="242" t="s">
        <v>205</v>
      </c>
      <c r="E178" s="40"/>
      <c r="F178" s="243" t="s">
        <v>988</v>
      </c>
      <c r="G178" s="40"/>
      <c r="H178" s="40"/>
      <c r="I178" s="244"/>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205</v>
      </c>
      <c r="AU178" s="17" t="s">
        <v>89</v>
      </c>
    </row>
    <row r="179" s="12" customFormat="1" ht="25.92" customHeight="1">
      <c r="A179" s="12"/>
      <c r="B179" s="212"/>
      <c r="C179" s="213"/>
      <c r="D179" s="214" t="s">
        <v>79</v>
      </c>
      <c r="E179" s="215" t="s">
        <v>501</v>
      </c>
      <c r="F179" s="215" t="s">
        <v>502</v>
      </c>
      <c r="G179" s="213"/>
      <c r="H179" s="213"/>
      <c r="I179" s="216"/>
      <c r="J179" s="217">
        <f>BK179</f>
        <v>0</v>
      </c>
      <c r="K179" s="213"/>
      <c r="L179" s="218"/>
      <c r="M179" s="219"/>
      <c r="N179" s="220"/>
      <c r="O179" s="220"/>
      <c r="P179" s="221">
        <f>P180</f>
        <v>0</v>
      </c>
      <c r="Q179" s="220"/>
      <c r="R179" s="221">
        <f>R180</f>
        <v>0.0025600000000000002</v>
      </c>
      <c r="S179" s="220"/>
      <c r="T179" s="222">
        <f>T180</f>
        <v>8.9120130000000017</v>
      </c>
      <c r="U179" s="12"/>
      <c r="V179" s="12"/>
      <c r="W179" s="12"/>
      <c r="X179" s="12"/>
      <c r="Y179" s="12"/>
      <c r="Z179" s="12"/>
      <c r="AA179" s="12"/>
      <c r="AB179" s="12"/>
      <c r="AC179" s="12"/>
      <c r="AD179" s="12"/>
      <c r="AE179" s="12"/>
      <c r="AR179" s="223" t="s">
        <v>89</v>
      </c>
      <c r="AT179" s="224" t="s">
        <v>79</v>
      </c>
      <c r="AU179" s="224" t="s">
        <v>80</v>
      </c>
      <c r="AY179" s="223" t="s">
        <v>196</v>
      </c>
      <c r="BK179" s="225">
        <f>BK180</f>
        <v>0</v>
      </c>
    </row>
    <row r="180" s="12" customFormat="1" ht="22.8" customHeight="1">
      <c r="A180" s="12"/>
      <c r="B180" s="212"/>
      <c r="C180" s="213"/>
      <c r="D180" s="214" t="s">
        <v>79</v>
      </c>
      <c r="E180" s="226" t="s">
        <v>1640</v>
      </c>
      <c r="F180" s="226" t="s">
        <v>1641</v>
      </c>
      <c r="G180" s="213"/>
      <c r="H180" s="213"/>
      <c r="I180" s="216"/>
      <c r="J180" s="227">
        <f>BK180</f>
        <v>0</v>
      </c>
      <c r="K180" s="213"/>
      <c r="L180" s="218"/>
      <c r="M180" s="219"/>
      <c r="N180" s="220"/>
      <c r="O180" s="220"/>
      <c r="P180" s="221">
        <f>SUM(P181:P220)</f>
        <v>0</v>
      </c>
      <c r="Q180" s="220"/>
      <c r="R180" s="221">
        <f>SUM(R181:R220)</f>
        <v>0.0025600000000000002</v>
      </c>
      <c r="S180" s="220"/>
      <c r="T180" s="222">
        <f>SUM(T181:T220)</f>
        <v>8.9120130000000017</v>
      </c>
      <c r="U180" s="12"/>
      <c r="V180" s="12"/>
      <c r="W180" s="12"/>
      <c r="X180" s="12"/>
      <c r="Y180" s="12"/>
      <c r="Z180" s="12"/>
      <c r="AA180" s="12"/>
      <c r="AB180" s="12"/>
      <c r="AC180" s="12"/>
      <c r="AD180" s="12"/>
      <c r="AE180" s="12"/>
      <c r="AR180" s="223" t="s">
        <v>89</v>
      </c>
      <c r="AT180" s="224" t="s">
        <v>79</v>
      </c>
      <c r="AU180" s="224" t="s">
        <v>87</v>
      </c>
      <c r="AY180" s="223" t="s">
        <v>196</v>
      </c>
      <c r="BK180" s="225">
        <f>SUM(BK181:BK220)</f>
        <v>0</v>
      </c>
    </row>
    <row r="181" s="2" customFormat="1" ht="21.75" customHeight="1">
      <c r="A181" s="38"/>
      <c r="B181" s="39"/>
      <c r="C181" s="228" t="s">
        <v>405</v>
      </c>
      <c r="D181" s="228" t="s">
        <v>199</v>
      </c>
      <c r="E181" s="229" t="s">
        <v>1808</v>
      </c>
      <c r="F181" s="230" t="s">
        <v>1809</v>
      </c>
      <c r="G181" s="231" t="s">
        <v>251</v>
      </c>
      <c r="H181" s="232">
        <v>340.935</v>
      </c>
      <c r="I181" s="233"/>
      <c r="J181" s="234">
        <f>ROUND(I181*H181,2)</f>
        <v>0</v>
      </c>
      <c r="K181" s="235"/>
      <c r="L181" s="44"/>
      <c r="M181" s="236" t="s">
        <v>1</v>
      </c>
      <c r="N181" s="237" t="s">
        <v>45</v>
      </c>
      <c r="O181" s="91"/>
      <c r="P181" s="238">
        <f>O181*H181</f>
        <v>0</v>
      </c>
      <c r="Q181" s="238">
        <v>0</v>
      </c>
      <c r="R181" s="238">
        <f>Q181*H181</f>
        <v>0</v>
      </c>
      <c r="S181" s="238">
        <v>0.023800000000000002</v>
      </c>
      <c r="T181" s="239">
        <f>S181*H181</f>
        <v>8.1142530000000015</v>
      </c>
      <c r="U181" s="38"/>
      <c r="V181" s="38"/>
      <c r="W181" s="38"/>
      <c r="X181" s="38"/>
      <c r="Y181" s="38"/>
      <c r="Z181" s="38"/>
      <c r="AA181" s="38"/>
      <c r="AB181" s="38"/>
      <c r="AC181" s="38"/>
      <c r="AD181" s="38"/>
      <c r="AE181" s="38"/>
      <c r="AR181" s="240" t="s">
        <v>405</v>
      </c>
      <c r="AT181" s="240" t="s">
        <v>199</v>
      </c>
      <c r="AU181" s="240" t="s">
        <v>89</v>
      </c>
      <c r="AY181" s="17" t="s">
        <v>196</v>
      </c>
      <c r="BE181" s="241">
        <f>IF(N181="základní",J181,0)</f>
        <v>0</v>
      </c>
      <c r="BF181" s="241">
        <f>IF(N181="snížená",J181,0)</f>
        <v>0</v>
      </c>
      <c r="BG181" s="241">
        <f>IF(N181="zákl. přenesená",J181,0)</f>
        <v>0</v>
      </c>
      <c r="BH181" s="241">
        <f>IF(N181="sníž. přenesená",J181,0)</f>
        <v>0</v>
      </c>
      <c r="BI181" s="241">
        <f>IF(N181="nulová",J181,0)</f>
        <v>0</v>
      </c>
      <c r="BJ181" s="17" t="s">
        <v>87</v>
      </c>
      <c r="BK181" s="241">
        <f>ROUND(I181*H181,2)</f>
        <v>0</v>
      </c>
      <c r="BL181" s="17" t="s">
        <v>405</v>
      </c>
      <c r="BM181" s="240" t="s">
        <v>1810</v>
      </c>
    </row>
    <row r="182" s="2" customFormat="1">
      <c r="A182" s="38"/>
      <c r="B182" s="39"/>
      <c r="C182" s="40"/>
      <c r="D182" s="242" t="s">
        <v>205</v>
      </c>
      <c r="E182" s="40"/>
      <c r="F182" s="243" t="s">
        <v>1811</v>
      </c>
      <c r="G182" s="40"/>
      <c r="H182" s="40"/>
      <c r="I182" s="244"/>
      <c r="J182" s="40"/>
      <c r="K182" s="40"/>
      <c r="L182" s="44"/>
      <c r="M182" s="245"/>
      <c r="N182" s="246"/>
      <c r="O182" s="91"/>
      <c r="P182" s="91"/>
      <c r="Q182" s="91"/>
      <c r="R182" s="91"/>
      <c r="S182" s="91"/>
      <c r="T182" s="92"/>
      <c r="U182" s="38"/>
      <c r="V182" s="38"/>
      <c r="W182" s="38"/>
      <c r="X182" s="38"/>
      <c r="Y182" s="38"/>
      <c r="Z182" s="38"/>
      <c r="AA182" s="38"/>
      <c r="AB182" s="38"/>
      <c r="AC182" s="38"/>
      <c r="AD182" s="38"/>
      <c r="AE182" s="38"/>
      <c r="AT182" s="17" t="s">
        <v>205</v>
      </c>
      <c r="AU182" s="17" t="s">
        <v>89</v>
      </c>
    </row>
    <row r="183" s="13" customFormat="1">
      <c r="A183" s="13"/>
      <c r="B183" s="252"/>
      <c r="C183" s="253"/>
      <c r="D183" s="242" t="s">
        <v>254</v>
      </c>
      <c r="E183" s="254" t="s">
        <v>1</v>
      </c>
      <c r="F183" s="255" t="s">
        <v>1812</v>
      </c>
      <c r="G183" s="253"/>
      <c r="H183" s="256">
        <v>82.109999999999999</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254</v>
      </c>
      <c r="AU183" s="262" t="s">
        <v>89</v>
      </c>
      <c r="AV183" s="13" t="s">
        <v>89</v>
      </c>
      <c r="AW183" s="13" t="s">
        <v>35</v>
      </c>
      <c r="AX183" s="13" t="s">
        <v>80</v>
      </c>
      <c r="AY183" s="262" t="s">
        <v>196</v>
      </c>
    </row>
    <row r="184" s="14" customFormat="1">
      <c r="A184" s="14"/>
      <c r="B184" s="263"/>
      <c r="C184" s="264"/>
      <c r="D184" s="242" t="s">
        <v>254</v>
      </c>
      <c r="E184" s="265" t="s">
        <v>1</v>
      </c>
      <c r="F184" s="266" t="s">
        <v>264</v>
      </c>
      <c r="G184" s="264"/>
      <c r="H184" s="267">
        <v>82.109999999999999</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254</v>
      </c>
      <c r="AU184" s="273" t="s">
        <v>89</v>
      </c>
      <c r="AV184" s="14" t="s">
        <v>100</v>
      </c>
      <c r="AW184" s="14" t="s">
        <v>35</v>
      </c>
      <c r="AX184" s="14" t="s">
        <v>80</v>
      </c>
      <c r="AY184" s="273" t="s">
        <v>196</v>
      </c>
    </row>
    <row r="185" s="13" customFormat="1">
      <c r="A185" s="13"/>
      <c r="B185" s="252"/>
      <c r="C185" s="253"/>
      <c r="D185" s="242" t="s">
        <v>254</v>
      </c>
      <c r="E185" s="254" t="s">
        <v>1</v>
      </c>
      <c r="F185" s="255" t="s">
        <v>1813</v>
      </c>
      <c r="G185" s="253"/>
      <c r="H185" s="256">
        <v>74.715000000000003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262</v>
      </c>
      <c r="G186" s="264"/>
      <c r="H186" s="267">
        <v>74.715000000000003</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80</v>
      </c>
      <c r="AY186" s="273" t="s">
        <v>196</v>
      </c>
    </row>
    <row r="187" s="13" customFormat="1">
      <c r="A187" s="13"/>
      <c r="B187" s="252"/>
      <c r="C187" s="253"/>
      <c r="D187" s="242" t="s">
        <v>254</v>
      </c>
      <c r="E187" s="254" t="s">
        <v>1</v>
      </c>
      <c r="F187" s="255" t="s">
        <v>1814</v>
      </c>
      <c r="G187" s="253"/>
      <c r="H187" s="256">
        <v>78.540000000000006</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254</v>
      </c>
      <c r="AU187" s="262" t="s">
        <v>89</v>
      </c>
      <c r="AV187" s="13" t="s">
        <v>89</v>
      </c>
      <c r="AW187" s="13" t="s">
        <v>35</v>
      </c>
      <c r="AX187" s="13" t="s">
        <v>80</v>
      </c>
      <c r="AY187" s="262" t="s">
        <v>196</v>
      </c>
    </row>
    <row r="188" s="14" customFormat="1">
      <c r="A188" s="14"/>
      <c r="B188" s="263"/>
      <c r="C188" s="264"/>
      <c r="D188" s="242" t="s">
        <v>254</v>
      </c>
      <c r="E188" s="265" t="s">
        <v>1</v>
      </c>
      <c r="F188" s="266" t="s">
        <v>319</v>
      </c>
      <c r="G188" s="264"/>
      <c r="H188" s="267">
        <v>78.540000000000006</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254</v>
      </c>
      <c r="AU188" s="273" t="s">
        <v>89</v>
      </c>
      <c r="AV188" s="14" t="s">
        <v>100</v>
      </c>
      <c r="AW188" s="14" t="s">
        <v>35</v>
      </c>
      <c r="AX188" s="14" t="s">
        <v>80</v>
      </c>
      <c r="AY188" s="273" t="s">
        <v>196</v>
      </c>
    </row>
    <row r="189" s="13" customFormat="1">
      <c r="A189" s="13"/>
      <c r="B189" s="252"/>
      <c r="C189" s="253"/>
      <c r="D189" s="242" t="s">
        <v>254</v>
      </c>
      <c r="E189" s="254" t="s">
        <v>1</v>
      </c>
      <c r="F189" s="255" t="s">
        <v>1815</v>
      </c>
      <c r="G189" s="253"/>
      <c r="H189" s="256">
        <v>105.56999999999999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254</v>
      </c>
      <c r="AU189" s="262" t="s">
        <v>89</v>
      </c>
      <c r="AV189" s="13" t="s">
        <v>89</v>
      </c>
      <c r="AW189" s="13" t="s">
        <v>35</v>
      </c>
      <c r="AX189" s="13" t="s">
        <v>80</v>
      </c>
      <c r="AY189" s="262" t="s">
        <v>196</v>
      </c>
    </row>
    <row r="190" s="14" customFormat="1">
      <c r="A190" s="14"/>
      <c r="B190" s="263"/>
      <c r="C190" s="264"/>
      <c r="D190" s="242" t="s">
        <v>254</v>
      </c>
      <c r="E190" s="265" t="s">
        <v>1</v>
      </c>
      <c r="F190" s="266" t="s">
        <v>273</v>
      </c>
      <c r="G190" s="264"/>
      <c r="H190" s="267">
        <v>105.56999999999999</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254</v>
      </c>
      <c r="AU190" s="273" t="s">
        <v>89</v>
      </c>
      <c r="AV190" s="14" t="s">
        <v>100</v>
      </c>
      <c r="AW190" s="14" t="s">
        <v>35</v>
      </c>
      <c r="AX190" s="14" t="s">
        <v>80</v>
      </c>
      <c r="AY190" s="273" t="s">
        <v>196</v>
      </c>
    </row>
    <row r="191" s="15" customFormat="1">
      <c r="A191" s="15"/>
      <c r="B191" s="274"/>
      <c r="C191" s="275"/>
      <c r="D191" s="242" t="s">
        <v>254</v>
      </c>
      <c r="E191" s="276" t="s">
        <v>1</v>
      </c>
      <c r="F191" s="277" t="s">
        <v>267</v>
      </c>
      <c r="G191" s="275"/>
      <c r="H191" s="278">
        <v>340.935</v>
      </c>
      <c r="I191" s="279"/>
      <c r="J191" s="275"/>
      <c r="K191" s="275"/>
      <c r="L191" s="280"/>
      <c r="M191" s="281"/>
      <c r="N191" s="282"/>
      <c r="O191" s="282"/>
      <c r="P191" s="282"/>
      <c r="Q191" s="282"/>
      <c r="R191" s="282"/>
      <c r="S191" s="282"/>
      <c r="T191" s="283"/>
      <c r="U191" s="15"/>
      <c r="V191" s="15"/>
      <c r="W191" s="15"/>
      <c r="X191" s="15"/>
      <c r="Y191" s="15"/>
      <c r="Z191" s="15"/>
      <c r="AA191" s="15"/>
      <c r="AB191" s="15"/>
      <c r="AC191" s="15"/>
      <c r="AD191" s="15"/>
      <c r="AE191" s="15"/>
      <c r="AT191" s="284" t="s">
        <v>254</v>
      </c>
      <c r="AU191" s="284" t="s">
        <v>89</v>
      </c>
      <c r="AV191" s="15" t="s">
        <v>113</v>
      </c>
      <c r="AW191" s="15" t="s">
        <v>35</v>
      </c>
      <c r="AX191" s="15" t="s">
        <v>87</v>
      </c>
      <c r="AY191" s="284" t="s">
        <v>196</v>
      </c>
    </row>
    <row r="192" s="2" customFormat="1" ht="21.75" customHeight="1">
      <c r="A192" s="38"/>
      <c r="B192" s="39"/>
      <c r="C192" s="228" t="s">
        <v>421</v>
      </c>
      <c r="D192" s="228" t="s">
        <v>199</v>
      </c>
      <c r="E192" s="229" t="s">
        <v>1816</v>
      </c>
      <c r="F192" s="230" t="s">
        <v>1817</v>
      </c>
      <c r="G192" s="231" t="s">
        <v>354</v>
      </c>
      <c r="H192" s="232">
        <v>8</v>
      </c>
      <c r="I192" s="233"/>
      <c r="J192" s="234">
        <f>ROUND(I192*H192,2)</f>
        <v>0</v>
      </c>
      <c r="K192" s="235"/>
      <c r="L192" s="44"/>
      <c r="M192" s="236" t="s">
        <v>1</v>
      </c>
      <c r="N192" s="237" t="s">
        <v>45</v>
      </c>
      <c r="O192" s="91"/>
      <c r="P192" s="238">
        <f>O192*H192</f>
        <v>0</v>
      </c>
      <c r="Q192" s="238">
        <v>8.0000000000000007E-05</v>
      </c>
      <c r="R192" s="238">
        <f>Q192*H192</f>
        <v>0.00064000000000000005</v>
      </c>
      <c r="S192" s="238">
        <v>0.024930000000000001</v>
      </c>
      <c r="T192" s="239">
        <f>S192*H192</f>
        <v>0.19944000000000001</v>
      </c>
      <c r="U192" s="38"/>
      <c r="V192" s="38"/>
      <c r="W192" s="38"/>
      <c r="X192" s="38"/>
      <c r="Y192" s="38"/>
      <c r="Z192" s="38"/>
      <c r="AA192" s="38"/>
      <c r="AB192" s="38"/>
      <c r="AC192" s="38"/>
      <c r="AD192" s="38"/>
      <c r="AE192" s="38"/>
      <c r="AR192" s="240" t="s">
        <v>405</v>
      </c>
      <c r="AT192" s="240" t="s">
        <v>199</v>
      </c>
      <c r="AU192" s="240" t="s">
        <v>89</v>
      </c>
      <c r="AY192" s="17" t="s">
        <v>196</v>
      </c>
      <c r="BE192" s="241">
        <f>IF(N192="základní",J192,0)</f>
        <v>0</v>
      </c>
      <c r="BF192" s="241">
        <f>IF(N192="snížená",J192,0)</f>
        <v>0</v>
      </c>
      <c r="BG192" s="241">
        <f>IF(N192="zákl. přenesená",J192,0)</f>
        <v>0</v>
      </c>
      <c r="BH192" s="241">
        <f>IF(N192="sníž. přenesená",J192,0)</f>
        <v>0</v>
      </c>
      <c r="BI192" s="241">
        <f>IF(N192="nulová",J192,0)</f>
        <v>0</v>
      </c>
      <c r="BJ192" s="17" t="s">
        <v>87</v>
      </c>
      <c r="BK192" s="241">
        <f>ROUND(I192*H192,2)</f>
        <v>0</v>
      </c>
      <c r="BL192" s="17" t="s">
        <v>405</v>
      </c>
      <c r="BM192" s="240" t="s">
        <v>1818</v>
      </c>
    </row>
    <row r="193" s="2" customFormat="1">
      <c r="A193" s="38"/>
      <c r="B193" s="39"/>
      <c r="C193" s="40"/>
      <c r="D193" s="242" t="s">
        <v>205</v>
      </c>
      <c r="E193" s="40"/>
      <c r="F193" s="243" t="s">
        <v>1819</v>
      </c>
      <c r="G193" s="40"/>
      <c r="H193" s="40"/>
      <c r="I193" s="244"/>
      <c r="J193" s="40"/>
      <c r="K193" s="40"/>
      <c r="L193" s="44"/>
      <c r="M193" s="245"/>
      <c r="N193" s="246"/>
      <c r="O193" s="91"/>
      <c r="P193" s="91"/>
      <c r="Q193" s="91"/>
      <c r="R193" s="91"/>
      <c r="S193" s="91"/>
      <c r="T193" s="92"/>
      <c r="U193" s="38"/>
      <c r="V193" s="38"/>
      <c r="W193" s="38"/>
      <c r="X193" s="38"/>
      <c r="Y193" s="38"/>
      <c r="Z193" s="38"/>
      <c r="AA193" s="38"/>
      <c r="AB193" s="38"/>
      <c r="AC193" s="38"/>
      <c r="AD193" s="38"/>
      <c r="AE193" s="38"/>
      <c r="AT193" s="17" t="s">
        <v>205</v>
      </c>
      <c r="AU193" s="17" t="s">
        <v>89</v>
      </c>
    </row>
    <row r="194" s="13" customFormat="1">
      <c r="A194" s="13"/>
      <c r="B194" s="252"/>
      <c r="C194" s="253"/>
      <c r="D194" s="242" t="s">
        <v>254</v>
      </c>
      <c r="E194" s="254" t="s">
        <v>1</v>
      </c>
      <c r="F194" s="255" t="s">
        <v>89</v>
      </c>
      <c r="G194" s="253"/>
      <c r="H194" s="256">
        <v>2</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254</v>
      </c>
      <c r="AU194" s="262" t="s">
        <v>89</v>
      </c>
      <c r="AV194" s="13" t="s">
        <v>89</v>
      </c>
      <c r="AW194" s="13" t="s">
        <v>35</v>
      </c>
      <c r="AX194" s="13" t="s">
        <v>80</v>
      </c>
      <c r="AY194" s="262" t="s">
        <v>196</v>
      </c>
    </row>
    <row r="195" s="14" customFormat="1">
      <c r="A195" s="14"/>
      <c r="B195" s="263"/>
      <c r="C195" s="264"/>
      <c r="D195" s="242" t="s">
        <v>254</v>
      </c>
      <c r="E195" s="265" t="s">
        <v>1</v>
      </c>
      <c r="F195" s="266" t="s">
        <v>291</v>
      </c>
      <c r="G195" s="264"/>
      <c r="H195" s="267">
        <v>2</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254</v>
      </c>
      <c r="AU195" s="273" t="s">
        <v>89</v>
      </c>
      <c r="AV195" s="14" t="s">
        <v>100</v>
      </c>
      <c r="AW195" s="14" t="s">
        <v>35</v>
      </c>
      <c r="AX195" s="14" t="s">
        <v>80</v>
      </c>
      <c r="AY195" s="273" t="s">
        <v>196</v>
      </c>
    </row>
    <row r="196" s="13" customFormat="1">
      <c r="A196" s="13"/>
      <c r="B196" s="252"/>
      <c r="C196" s="253"/>
      <c r="D196" s="242" t="s">
        <v>254</v>
      </c>
      <c r="E196" s="254" t="s">
        <v>1</v>
      </c>
      <c r="F196" s="255" t="s">
        <v>87</v>
      </c>
      <c r="G196" s="253"/>
      <c r="H196" s="256">
        <v>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254</v>
      </c>
      <c r="AU196" s="262" t="s">
        <v>89</v>
      </c>
      <c r="AV196" s="13" t="s">
        <v>89</v>
      </c>
      <c r="AW196" s="13" t="s">
        <v>35</v>
      </c>
      <c r="AX196" s="13" t="s">
        <v>80</v>
      </c>
      <c r="AY196" s="262" t="s">
        <v>196</v>
      </c>
    </row>
    <row r="197" s="14" customFormat="1">
      <c r="A197" s="14"/>
      <c r="B197" s="263"/>
      <c r="C197" s="264"/>
      <c r="D197" s="242" t="s">
        <v>254</v>
      </c>
      <c r="E197" s="265" t="s">
        <v>1</v>
      </c>
      <c r="F197" s="266" t="s">
        <v>264</v>
      </c>
      <c r="G197" s="264"/>
      <c r="H197" s="267">
        <v>1</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254</v>
      </c>
      <c r="AU197" s="273" t="s">
        <v>89</v>
      </c>
      <c r="AV197" s="14" t="s">
        <v>100</v>
      </c>
      <c r="AW197" s="14" t="s">
        <v>35</v>
      </c>
      <c r="AX197" s="14" t="s">
        <v>80</v>
      </c>
      <c r="AY197" s="273" t="s">
        <v>196</v>
      </c>
    </row>
    <row r="198" s="13" customFormat="1">
      <c r="A198" s="13"/>
      <c r="B198" s="252"/>
      <c r="C198" s="253"/>
      <c r="D198" s="242" t="s">
        <v>254</v>
      </c>
      <c r="E198" s="254" t="s">
        <v>1</v>
      </c>
      <c r="F198" s="255" t="s">
        <v>89</v>
      </c>
      <c r="G198" s="253"/>
      <c r="H198" s="256">
        <v>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254</v>
      </c>
      <c r="AU198" s="262" t="s">
        <v>89</v>
      </c>
      <c r="AV198" s="13" t="s">
        <v>89</v>
      </c>
      <c r="AW198" s="13" t="s">
        <v>35</v>
      </c>
      <c r="AX198" s="13" t="s">
        <v>80</v>
      </c>
      <c r="AY198" s="262" t="s">
        <v>196</v>
      </c>
    </row>
    <row r="199" s="14" customFormat="1">
      <c r="A199" s="14"/>
      <c r="B199" s="263"/>
      <c r="C199" s="264"/>
      <c r="D199" s="242" t="s">
        <v>254</v>
      </c>
      <c r="E199" s="265" t="s">
        <v>1</v>
      </c>
      <c r="F199" s="266" t="s">
        <v>445</v>
      </c>
      <c r="G199" s="264"/>
      <c r="H199" s="267">
        <v>2</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254</v>
      </c>
      <c r="AU199" s="273" t="s">
        <v>89</v>
      </c>
      <c r="AV199" s="14" t="s">
        <v>100</v>
      </c>
      <c r="AW199" s="14" t="s">
        <v>35</v>
      </c>
      <c r="AX199" s="14" t="s">
        <v>80</v>
      </c>
      <c r="AY199" s="273" t="s">
        <v>196</v>
      </c>
    </row>
    <row r="200" s="14" customFormat="1">
      <c r="A200" s="14"/>
      <c r="B200" s="263"/>
      <c r="C200" s="264"/>
      <c r="D200" s="242" t="s">
        <v>254</v>
      </c>
      <c r="E200" s="265" t="s">
        <v>1</v>
      </c>
      <c r="F200" s="266" t="s">
        <v>262</v>
      </c>
      <c r="G200" s="264"/>
      <c r="H200" s="267">
        <v>0</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254</v>
      </c>
      <c r="AU200" s="273" t="s">
        <v>89</v>
      </c>
      <c r="AV200" s="14" t="s">
        <v>100</v>
      </c>
      <c r="AW200" s="14" t="s">
        <v>35</v>
      </c>
      <c r="AX200" s="14" t="s">
        <v>80</v>
      </c>
      <c r="AY200" s="273" t="s">
        <v>196</v>
      </c>
    </row>
    <row r="201" s="13" customFormat="1">
      <c r="A201" s="13"/>
      <c r="B201" s="252"/>
      <c r="C201" s="253"/>
      <c r="D201" s="242" t="s">
        <v>254</v>
      </c>
      <c r="E201" s="254" t="s">
        <v>1</v>
      </c>
      <c r="F201" s="255" t="s">
        <v>87</v>
      </c>
      <c r="G201" s="253"/>
      <c r="H201" s="256">
        <v>1</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254</v>
      </c>
      <c r="AU201" s="262" t="s">
        <v>89</v>
      </c>
      <c r="AV201" s="13" t="s">
        <v>89</v>
      </c>
      <c r="AW201" s="13" t="s">
        <v>35</v>
      </c>
      <c r="AX201" s="13" t="s">
        <v>80</v>
      </c>
      <c r="AY201" s="262" t="s">
        <v>196</v>
      </c>
    </row>
    <row r="202" s="14" customFormat="1">
      <c r="A202" s="14"/>
      <c r="B202" s="263"/>
      <c r="C202" s="264"/>
      <c r="D202" s="242" t="s">
        <v>254</v>
      </c>
      <c r="E202" s="265" t="s">
        <v>1</v>
      </c>
      <c r="F202" s="266" t="s">
        <v>319</v>
      </c>
      <c r="G202" s="264"/>
      <c r="H202" s="267">
        <v>1</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254</v>
      </c>
      <c r="AU202" s="273" t="s">
        <v>89</v>
      </c>
      <c r="AV202" s="14" t="s">
        <v>100</v>
      </c>
      <c r="AW202" s="14" t="s">
        <v>35</v>
      </c>
      <c r="AX202" s="14" t="s">
        <v>80</v>
      </c>
      <c r="AY202" s="273" t="s">
        <v>196</v>
      </c>
    </row>
    <row r="203" s="13" customFormat="1">
      <c r="A203" s="13"/>
      <c r="B203" s="252"/>
      <c r="C203" s="253"/>
      <c r="D203" s="242" t="s">
        <v>254</v>
      </c>
      <c r="E203" s="254" t="s">
        <v>1</v>
      </c>
      <c r="F203" s="255" t="s">
        <v>89</v>
      </c>
      <c r="G203" s="253"/>
      <c r="H203" s="256">
        <v>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254</v>
      </c>
      <c r="AU203" s="262" t="s">
        <v>89</v>
      </c>
      <c r="AV203" s="13" t="s">
        <v>89</v>
      </c>
      <c r="AW203" s="13" t="s">
        <v>35</v>
      </c>
      <c r="AX203" s="13" t="s">
        <v>80</v>
      </c>
      <c r="AY203" s="262" t="s">
        <v>196</v>
      </c>
    </row>
    <row r="204" s="14" customFormat="1">
      <c r="A204" s="14"/>
      <c r="B204" s="263"/>
      <c r="C204" s="264"/>
      <c r="D204" s="242" t="s">
        <v>254</v>
      </c>
      <c r="E204" s="265" t="s">
        <v>1</v>
      </c>
      <c r="F204" s="266" t="s">
        <v>273</v>
      </c>
      <c r="G204" s="264"/>
      <c r="H204" s="267">
        <v>2</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254</v>
      </c>
      <c r="AU204" s="273" t="s">
        <v>89</v>
      </c>
      <c r="AV204" s="14" t="s">
        <v>100</v>
      </c>
      <c r="AW204" s="14" t="s">
        <v>35</v>
      </c>
      <c r="AX204" s="14" t="s">
        <v>80</v>
      </c>
      <c r="AY204" s="273" t="s">
        <v>196</v>
      </c>
    </row>
    <row r="205" s="15" customFormat="1">
      <c r="A205" s="15"/>
      <c r="B205" s="274"/>
      <c r="C205" s="275"/>
      <c r="D205" s="242" t="s">
        <v>254</v>
      </c>
      <c r="E205" s="276" t="s">
        <v>1</v>
      </c>
      <c r="F205" s="277" t="s">
        <v>267</v>
      </c>
      <c r="G205" s="275"/>
      <c r="H205" s="278">
        <v>8</v>
      </c>
      <c r="I205" s="279"/>
      <c r="J205" s="275"/>
      <c r="K205" s="275"/>
      <c r="L205" s="280"/>
      <c r="M205" s="281"/>
      <c r="N205" s="282"/>
      <c r="O205" s="282"/>
      <c r="P205" s="282"/>
      <c r="Q205" s="282"/>
      <c r="R205" s="282"/>
      <c r="S205" s="282"/>
      <c r="T205" s="283"/>
      <c r="U205" s="15"/>
      <c r="V205" s="15"/>
      <c r="W205" s="15"/>
      <c r="X205" s="15"/>
      <c r="Y205" s="15"/>
      <c r="Z205" s="15"/>
      <c r="AA205" s="15"/>
      <c r="AB205" s="15"/>
      <c r="AC205" s="15"/>
      <c r="AD205" s="15"/>
      <c r="AE205" s="15"/>
      <c r="AT205" s="284" t="s">
        <v>254</v>
      </c>
      <c r="AU205" s="284" t="s">
        <v>89</v>
      </c>
      <c r="AV205" s="15" t="s">
        <v>113</v>
      </c>
      <c r="AW205" s="15" t="s">
        <v>35</v>
      </c>
      <c r="AX205" s="15" t="s">
        <v>87</v>
      </c>
      <c r="AY205" s="284" t="s">
        <v>196</v>
      </c>
    </row>
    <row r="206" s="2" customFormat="1" ht="33" customHeight="1">
      <c r="A206" s="38"/>
      <c r="B206" s="39"/>
      <c r="C206" s="228" t="s">
        <v>428</v>
      </c>
      <c r="D206" s="228" t="s">
        <v>199</v>
      </c>
      <c r="E206" s="229" t="s">
        <v>1820</v>
      </c>
      <c r="F206" s="230" t="s">
        <v>1821</v>
      </c>
      <c r="G206" s="231" t="s">
        <v>354</v>
      </c>
      <c r="H206" s="232">
        <v>24</v>
      </c>
      <c r="I206" s="233"/>
      <c r="J206" s="234">
        <f>ROUND(I206*H206,2)</f>
        <v>0</v>
      </c>
      <c r="K206" s="235"/>
      <c r="L206" s="44"/>
      <c r="M206" s="236" t="s">
        <v>1</v>
      </c>
      <c r="N206" s="237" t="s">
        <v>45</v>
      </c>
      <c r="O206" s="91"/>
      <c r="P206" s="238">
        <f>O206*H206</f>
        <v>0</v>
      </c>
      <c r="Q206" s="238">
        <v>8.0000000000000007E-05</v>
      </c>
      <c r="R206" s="238">
        <f>Q206*H206</f>
        <v>0.0019200000000000003</v>
      </c>
      <c r="S206" s="238">
        <v>0.024930000000000001</v>
      </c>
      <c r="T206" s="239">
        <f>S206*H206</f>
        <v>0.59831999999999996</v>
      </c>
      <c r="U206" s="38"/>
      <c r="V206" s="38"/>
      <c r="W206" s="38"/>
      <c r="X206" s="38"/>
      <c r="Y206" s="38"/>
      <c r="Z206" s="38"/>
      <c r="AA206" s="38"/>
      <c r="AB206" s="38"/>
      <c r="AC206" s="38"/>
      <c r="AD206" s="38"/>
      <c r="AE206" s="38"/>
      <c r="AR206" s="240" t="s">
        <v>405</v>
      </c>
      <c r="AT206" s="240" t="s">
        <v>199</v>
      </c>
      <c r="AU206" s="240" t="s">
        <v>89</v>
      </c>
      <c r="AY206" s="17" t="s">
        <v>196</v>
      </c>
      <c r="BE206" s="241">
        <f>IF(N206="základní",J206,0)</f>
        <v>0</v>
      </c>
      <c r="BF206" s="241">
        <f>IF(N206="snížená",J206,0)</f>
        <v>0</v>
      </c>
      <c r="BG206" s="241">
        <f>IF(N206="zákl. přenesená",J206,0)</f>
        <v>0</v>
      </c>
      <c r="BH206" s="241">
        <f>IF(N206="sníž. přenesená",J206,0)</f>
        <v>0</v>
      </c>
      <c r="BI206" s="241">
        <f>IF(N206="nulová",J206,0)</f>
        <v>0</v>
      </c>
      <c r="BJ206" s="17" t="s">
        <v>87</v>
      </c>
      <c r="BK206" s="241">
        <f>ROUND(I206*H206,2)</f>
        <v>0</v>
      </c>
      <c r="BL206" s="17" t="s">
        <v>405</v>
      </c>
      <c r="BM206" s="240" t="s">
        <v>1822</v>
      </c>
    </row>
    <row r="207" s="2" customFormat="1">
      <c r="A207" s="38"/>
      <c r="B207" s="39"/>
      <c r="C207" s="40"/>
      <c r="D207" s="242" t="s">
        <v>205</v>
      </c>
      <c r="E207" s="40"/>
      <c r="F207" s="243" t="s">
        <v>1823</v>
      </c>
      <c r="G207" s="40"/>
      <c r="H207" s="40"/>
      <c r="I207" s="244"/>
      <c r="J207" s="40"/>
      <c r="K207" s="40"/>
      <c r="L207" s="44"/>
      <c r="M207" s="245"/>
      <c r="N207" s="246"/>
      <c r="O207" s="91"/>
      <c r="P207" s="91"/>
      <c r="Q207" s="91"/>
      <c r="R207" s="91"/>
      <c r="S207" s="91"/>
      <c r="T207" s="92"/>
      <c r="U207" s="38"/>
      <c r="V207" s="38"/>
      <c r="W207" s="38"/>
      <c r="X207" s="38"/>
      <c r="Y207" s="38"/>
      <c r="Z207" s="38"/>
      <c r="AA207" s="38"/>
      <c r="AB207" s="38"/>
      <c r="AC207" s="38"/>
      <c r="AD207" s="38"/>
      <c r="AE207" s="38"/>
      <c r="AT207" s="17" t="s">
        <v>205</v>
      </c>
      <c r="AU207" s="17" t="s">
        <v>89</v>
      </c>
    </row>
    <row r="208" s="13" customFormat="1">
      <c r="A208" s="13"/>
      <c r="B208" s="252"/>
      <c r="C208" s="253"/>
      <c r="D208" s="242" t="s">
        <v>254</v>
      </c>
      <c r="E208" s="254" t="s">
        <v>1</v>
      </c>
      <c r="F208" s="255" t="s">
        <v>463</v>
      </c>
      <c r="G208" s="253"/>
      <c r="H208" s="256">
        <v>24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254</v>
      </c>
      <c r="AU208" s="262" t="s">
        <v>89</v>
      </c>
      <c r="AV208" s="13" t="s">
        <v>89</v>
      </c>
      <c r="AW208" s="13" t="s">
        <v>35</v>
      </c>
      <c r="AX208" s="13" t="s">
        <v>80</v>
      </c>
      <c r="AY208" s="262" t="s">
        <v>196</v>
      </c>
    </row>
    <row r="209" s="14" customFormat="1">
      <c r="A209" s="14"/>
      <c r="B209" s="263"/>
      <c r="C209" s="264"/>
      <c r="D209" s="242" t="s">
        <v>254</v>
      </c>
      <c r="E209" s="265" t="s">
        <v>1</v>
      </c>
      <c r="F209" s="266" t="s">
        <v>475</v>
      </c>
      <c r="G209" s="264"/>
      <c r="H209" s="267">
        <v>24</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254</v>
      </c>
      <c r="AU209" s="273" t="s">
        <v>89</v>
      </c>
      <c r="AV209" s="14" t="s">
        <v>100</v>
      </c>
      <c r="AW209" s="14" t="s">
        <v>35</v>
      </c>
      <c r="AX209" s="14" t="s">
        <v>87</v>
      </c>
      <c r="AY209" s="273" t="s">
        <v>196</v>
      </c>
    </row>
    <row r="210" s="2" customFormat="1" ht="21.75" customHeight="1">
      <c r="A210" s="38"/>
      <c r="B210" s="39"/>
      <c r="C210" s="228" t="s">
        <v>434</v>
      </c>
      <c r="D210" s="228" t="s">
        <v>199</v>
      </c>
      <c r="E210" s="229" t="s">
        <v>1743</v>
      </c>
      <c r="F210" s="230" t="s">
        <v>1744</v>
      </c>
      <c r="G210" s="231" t="s">
        <v>431</v>
      </c>
      <c r="H210" s="232">
        <v>0.0030000000000000001</v>
      </c>
      <c r="I210" s="233"/>
      <c r="J210" s="234">
        <f>ROUND(I210*H210,2)</f>
        <v>0</v>
      </c>
      <c r="K210" s="235"/>
      <c r="L210" s="44"/>
      <c r="M210" s="236" t="s">
        <v>1</v>
      </c>
      <c r="N210" s="237" t="s">
        <v>45</v>
      </c>
      <c r="O210" s="91"/>
      <c r="P210" s="238">
        <f>O210*H210</f>
        <v>0</v>
      </c>
      <c r="Q210" s="238">
        <v>0</v>
      </c>
      <c r="R210" s="238">
        <f>Q210*H210</f>
        <v>0</v>
      </c>
      <c r="S210" s="238">
        <v>0</v>
      </c>
      <c r="T210" s="239">
        <f>S210*H210</f>
        <v>0</v>
      </c>
      <c r="U210" s="38"/>
      <c r="V210" s="38"/>
      <c r="W210" s="38"/>
      <c r="X210" s="38"/>
      <c r="Y210" s="38"/>
      <c r="Z210" s="38"/>
      <c r="AA210" s="38"/>
      <c r="AB210" s="38"/>
      <c r="AC210" s="38"/>
      <c r="AD210" s="38"/>
      <c r="AE210" s="38"/>
      <c r="AR210" s="240" t="s">
        <v>405</v>
      </c>
      <c r="AT210" s="240" t="s">
        <v>199</v>
      </c>
      <c r="AU210" s="240" t="s">
        <v>89</v>
      </c>
      <c r="AY210" s="17" t="s">
        <v>196</v>
      </c>
      <c r="BE210" s="241">
        <f>IF(N210="základní",J210,0)</f>
        <v>0</v>
      </c>
      <c r="BF210" s="241">
        <f>IF(N210="snížená",J210,0)</f>
        <v>0</v>
      </c>
      <c r="BG210" s="241">
        <f>IF(N210="zákl. přenesená",J210,0)</f>
        <v>0</v>
      </c>
      <c r="BH210" s="241">
        <f>IF(N210="sníž. přenesená",J210,0)</f>
        <v>0</v>
      </c>
      <c r="BI210" s="241">
        <f>IF(N210="nulová",J210,0)</f>
        <v>0</v>
      </c>
      <c r="BJ210" s="17" t="s">
        <v>87</v>
      </c>
      <c r="BK210" s="241">
        <f>ROUND(I210*H210,2)</f>
        <v>0</v>
      </c>
      <c r="BL210" s="17" t="s">
        <v>405</v>
      </c>
      <c r="BM210" s="240" t="s">
        <v>1824</v>
      </c>
    </row>
    <row r="211" s="2" customFormat="1">
      <c r="A211" s="38"/>
      <c r="B211" s="39"/>
      <c r="C211" s="40"/>
      <c r="D211" s="242" t="s">
        <v>205</v>
      </c>
      <c r="E211" s="40"/>
      <c r="F211" s="243" t="s">
        <v>1746</v>
      </c>
      <c r="G211" s="40"/>
      <c r="H211" s="40"/>
      <c r="I211" s="244"/>
      <c r="J211" s="40"/>
      <c r="K211" s="40"/>
      <c r="L211" s="44"/>
      <c r="M211" s="245"/>
      <c r="N211" s="246"/>
      <c r="O211" s="91"/>
      <c r="P211" s="91"/>
      <c r="Q211" s="91"/>
      <c r="R211" s="91"/>
      <c r="S211" s="91"/>
      <c r="T211" s="92"/>
      <c r="U211" s="38"/>
      <c r="V211" s="38"/>
      <c r="W211" s="38"/>
      <c r="X211" s="38"/>
      <c r="Y211" s="38"/>
      <c r="Z211" s="38"/>
      <c r="AA211" s="38"/>
      <c r="AB211" s="38"/>
      <c r="AC211" s="38"/>
      <c r="AD211" s="38"/>
      <c r="AE211" s="38"/>
      <c r="AT211" s="17" t="s">
        <v>205</v>
      </c>
      <c r="AU211" s="17" t="s">
        <v>89</v>
      </c>
    </row>
    <row r="212" s="2" customFormat="1" ht="21.75" customHeight="1">
      <c r="A212" s="38"/>
      <c r="B212" s="39"/>
      <c r="C212" s="228" t="s">
        <v>439</v>
      </c>
      <c r="D212" s="228" t="s">
        <v>199</v>
      </c>
      <c r="E212" s="229" t="s">
        <v>1825</v>
      </c>
      <c r="F212" s="230" t="s">
        <v>1826</v>
      </c>
      <c r="G212" s="231" t="s">
        <v>1280</v>
      </c>
      <c r="H212" s="232">
        <v>-8114</v>
      </c>
      <c r="I212" s="233"/>
      <c r="J212" s="234">
        <f>ROUND(I212*H212,2)</f>
        <v>0</v>
      </c>
      <c r="K212" s="235"/>
      <c r="L212" s="44"/>
      <c r="M212" s="236" t="s">
        <v>1</v>
      </c>
      <c r="N212" s="237" t="s">
        <v>45</v>
      </c>
      <c r="O212" s="91"/>
      <c r="P212" s="238">
        <f>O212*H212</f>
        <v>0</v>
      </c>
      <c r="Q212" s="238">
        <v>0</v>
      </c>
      <c r="R212" s="238">
        <f>Q212*H212</f>
        <v>0</v>
      </c>
      <c r="S212" s="238">
        <v>0</v>
      </c>
      <c r="T212" s="239">
        <f>S212*H212</f>
        <v>0</v>
      </c>
      <c r="U212" s="38"/>
      <c r="V212" s="38"/>
      <c r="W212" s="38"/>
      <c r="X212" s="38"/>
      <c r="Y212" s="38"/>
      <c r="Z212" s="38"/>
      <c r="AA212" s="38"/>
      <c r="AB212" s="38"/>
      <c r="AC212" s="38"/>
      <c r="AD212" s="38"/>
      <c r="AE212" s="38"/>
      <c r="AR212" s="240" t="s">
        <v>405</v>
      </c>
      <c r="AT212" s="240" t="s">
        <v>199</v>
      </c>
      <c r="AU212" s="240" t="s">
        <v>89</v>
      </c>
      <c r="AY212" s="17" t="s">
        <v>196</v>
      </c>
      <c r="BE212" s="241">
        <f>IF(N212="základní",J212,0)</f>
        <v>0</v>
      </c>
      <c r="BF212" s="241">
        <f>IF(N212="snížená",J212,0)</f>
        <v>0</v>
      </c>
      <c r="BG212" s="241">
        <f>IF(N212="zákl. přenesená",J212,0)</f>
        <v>0</v>
      </c>
      <c r="BH212" s="241">
        <f>IF(N212="sníž. přenesená",J212,0)</f>
        <v>0</v>
      </c>
      <c r="BI212" s="241">
        <f>IF(N212="nulová",J212,0)</f>
        <v>0</v>
      </c>
      <c r="BJ212" s="17" t="s">
        <v>87</v>
      </c>
      <c r="BK212" s="241">
        <f>ROUND(I212*H212,2)</f>
        <v>0</v>
      </c>
      <c r="BL212" s="17" t="s">
        <v>405</v>
      </c>
      <c r="BM212" s="240" t="s">
        <v>1827</v>
      </c>
    </row>
    <row r="213" s="2" customFormat="1">
      <c r="A213" s="38"/>
      <c r="B213" s="39"/>
      <c r="C213" s="40"/>
      <c r="D213" s="242" t="s">
        <v>205</v>
      </c>
      <c r="E213" s="40"/>
      <c r="F213" s="243" t="s">
        <v>1826</v>
      </c>
      <c r="G213" s="40"/>
      <c r="H213" s="40"/>
      <c r="I213" s="244"/>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205</v>
      </c>
      <c r="AU213" s="17" t="s">
        <v>89</v>
      </c>
    </row>
    <row r="214" s="13" customFormat="1">
      <c r="A214" s="13"/>
      <c r="B214" s="252"/>
      <c r="C214" s="253"/>
      <c r="D214" s="242" t="s">
        <v>254</v>
      </c>
      <c r="E214" s="254" t="s">
        <v>1</v>
      </c>
      <c r="F214" s="255" t="s">
        <v>1828</v>
      </c>
      <c r="G214" s="253"/>
      <c r="H214" s="256">
        <v>-8114</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254</v>
      </c>
      <c r="AU214" s="262" t="s">
        <v>89</v>
      </c>
      <c r="AV214" s="13" t="s">
        <v>89</v>
      </c>
      <c r="AW214" s="13" t="s">
        <v>35</v>
      </c>
      <c r="AX214" s="13" t="s">
        <v>80</v>
      </c>
      <c r="AY214" s="262" t="s">
        <v>196</v>
      </c>
    </row>
    <row r="215" s="14" customFormat="1">
      <c r="A215" s="14"/>
      <c r="B215" s="263"/>
      <c r="C215" s="264"/>
      <c r="D215" s="242" t="s">
        <v>254</v>
      </c>
      <c r="E215" s="265" t="s">
        <v>1</v>
      </c>
      <c r="F215" s="266" t="s">
        <v>1829</v>
      </c>
      <c r="G215" s="264"/>
      <c r="H215" s="267">
        <v>-8114</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254</v>
      </c>
      <c r="AU215" s="273" t="s">
        <v>89</v>
      </c>
      <c r="AV215" s="14" t="s">
        <v>100</v>
      </c>
      <c r="AW215" s="14" t="s">
        <v>35</v>
      </c>
      <c r="AX215" s="14" t="s">
        <v>80</v>
      </c>
      <c r="AY215" s="273" t="s">
        <v>196</v>
      </c>
    </row>
    <row r="216" s="15" customFormat="1">
      <c r="A216" s="15"/>
      <c r="B216" s="274"/>
      <c r="C216" s="275"/>
      <c r="D216" s="242" t="s">
        <v>254</v>
      </c>
      <c r="E216" s="276" t="s">
        <v>1</v>
      </c>
      <c r="F216" s="277" t="s">
        <v>267</v>
      </c>
      <c r="G216" s="275"/>
      <c r="H216" s="278">
        <v>-8114</v>
      </c>
      <c r="I216" s="279"/>
      <c r="J216" s="275"/>
      <c r="K216" s="275"/>
      <c r="L216" s="280"/>
      <c r="M216" s="281"/>
      <c r="N216" s="282"/>
      <c r="O216" s="282"/>
      <c r="P216" s="282"/>
      <c r="Q216" s="282"/>
      <c r="R216" s="282"/>
      <c r="S216" s="282"/>
      <c r="T216" s="283"/>
      <c r="U216" s="15"/>
      <c r="V216" s="15"/>
      <c r="W216" s="15"/>
      <c r="X216" s="15"/>
      <c r="Y216" s="15"/>
      <c r="Z216" s="15"/>
      <c r="AA216" s="15"/>
      <c r="AB216" s="15"/>
      <c r="AC216" s="15"/>
      <c r="AD216" s="15"/>
      <c r="AE216" s="15"/>
      <c r="AT216" s="284" t="s">
        <v>254</v>
      </c>
      <c r="AU216" s="284" t="s">
        <v>89</v>
      </c>
      <c r="AV216" s="15" t="s">
        <v>113</v>
      </c>
      <c r="AW216" s="15" t="s">
        <v>35</v>
      </c>
      <c r="AX216" s="15" t="s">
        <v>87</v>
      </c>
      <c r="AY216" s="284" t="s">
        <v>196</v>
      </c>
    </row>
    <row r="217" s="2" customFormat="1" ht="21.75" customHeight="1">
      <c r="A217" s="38"/>
      <c r="B217" s="39"/>
      <c r="C217" s="228" t="s">
        <v>7</v>
      </c>
      <c r="D217" s="228" t="s">
        <v>199</v>
      </c>
      <c r="E217" s="229" t="s">
        <v>1830</v>
      </c>
      <c r="F217" s="230" t="s">
        <v>1831</v>
      </c>
      <c r="G217" s="231" t="s">
        <v>1280</v>
      </c>
      <c r="H217" s="232">
        <v>-5670</v>
      </c>
      <c r="I217" s="233"/>
      <c r="J217" s="234">
        <f>ROUND(I217*H217,2)</f>
        <v>0</v>
      </c>
      <c r="K217" s="235"/>
      <c r="L217" s="44"/>
      <c r="M217" s="236" t="s">
        <v>1</v>
      </c>
      <c r="N217" s="237" t="s">
        <v>45</v>
      </c>
      <c r="O217" s="91"/>
      <c r="P217" s="238">
        <f>O217*H217</f>
        <v>0</v>
      </c>
      <c r="Q217" s="238">
        <v>0</v>
      </c>
      <c r="R217" s="238">
        <f>Q217*H217</f>
        <v>0</v>
      </c>
      <c r="S217" s="238">
        <v>0</v>
      </c>
      <c r="T217" s="239">
        <f>S217*H217</f>
        <v>0</v>
      </c>
      <c r="U217" s="38"/>
      <c r="V217" s="38"/>
      <c r="W217" s="38"/>
      <c r="X217" s="38"/>
      <c r="Y217" s="38"/>
      <c r="Z217" s="38"/>
      <c r="AA217" s="38"/>
      <c r="AB217" s="38"/>
      <c r="AC217" s="38"/>
      <c r="AD217" s="38"/>
      <c r="AE217" s="38"/>
      <c r="AR217" s="240" t="s">
        <v>405</v>
      </c>
      <c r="AT217" s="240" t="s">
        <v>199</v>
      </c>
      <c r="AU217" s="240" t="s">
        <v>89</v>
      </c>
      <c r="AY217" s="17" t="s">
        <v>196</v>
      </c>
      <c r="BE217" s="241">
        <f>IF(N217="základní",J217,0)</f>
        <v>0</v>
      </c>
      <c r="BF217" s="241">
        <f>IF(N217="snížená",J217,0)</f>
        <v>0</v>
      </c>
      <c r="BG217" s="241">
        <f>IF(N217="zákl. přenesená",J217,0)</f>
        <v>0</v>
      </c>
      <c r="BH217" s="241">
        <f>IF(N217="sníž. přenesená",J217,0)</f>
        <v>0</v>
      </c>
      <c r="BI217" s="241">
        <f>IF(N217="nulová",J217,0)</f>
        <v>0</v>
      </c>
      <c r="BJ217" s="17" t="s">
        <v>87</v>
      </c>
      <c r="BK217" s="241">
        <f>ROUND(I217*H217,2)</f>
        <v>0</v>
      </c>
      <c r="BL217" s="17" t="s">
        <v>405</v>
      </c>
      <c r="BM217" s="240" t="s">
        <v>1832</v>
      </c>
    </row>
    <row r="218" s="2" customFormat="1">
      <c r="A218" s="38"/>
      <c r="B218" s="39"/>
      <c r="C218" s="40"/>
      <c r="D218" s="242" t="s">
        <v>205</v>
      </c>
      <c r="E218" s="40"/>
      <c r="F218" s="243" t="s">
        <v>1831</v>
      </c>
      <c r="G218" s="40"/>
      <c r="H218" s="40"/>
      <c r="I218" s="244"/>
      <c r="J218" s="40"/>
      <c r="K218" s="40"/>
      <c r="L218" s="44"/>
      <c r="M218" s="245"/>
      <c r="N218" s="246"/>
      <c r="O218" s="91"/>
      <c r="P218" s="91"/>
      <c r="Q218" s="91"/>
      <c r="R218" s="91"/>
      <c r="S218" s="91"/>
      <c r="T218" s="92"/>
      <c r="U218" s="38"/>
      <c r="V218" s="38"/>
      <c r="W218" s="38"/>
      <c r="X218" s="38"/>
      <c r="Y218" s="38"/>
      <c r="Z218" s="38"/>
      <c r="AA218" s="38"/>
      <c r="AB218" s="38"/>
      <c r="AC218" s="38"/>
      <c r="AD218" s="38"/>
      <c r="AE218" s="38"/>
      <c r="AT218" s="17" t="s">
        <v>205</v>
      </c>
      <c r="AU218" s="17" t="s">
        <v>89</v>
      </c>
    </row>
    <row r="219" s="13" customFormat="1">
      <c r="A219" s="13"/>
      <c r="B219" s="252"/>
      <c r="C219" s="253"/>
      <c r="D219" s="242" t="s">
        <v>254</v>
      </c>
      <c r="E219" s="254" t="s">
        <v>1</v>
      </c>
      <c r="F219" s="255" t="s">
        <v>1833</v>
      </c>
      <c r="G219" s="253"/>
      <c r="H219" s="256">
        <v>-5670</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254</v>
      </c>
      <c r="AU219" s="262" t="s">
        <v>89</v>
      </c>
      <c r="AV219" s="13" t="s">
        <v>89</v>
      </c>
      <c r="AW219" s="13" t="s">
        <v>35</v>
      </c>
      <c r="AX219" s="13" t="s">
        <v>80</v>
      </c>
      <c r="AY219" s="262" t="s">
        <v>196</v>
      </c>
    </row>
    <row r="220" s="14" customFormat="1">
      <c r="A220" s="14"/>
      <c r="B220" s="263"/>
      <c r="C220" s="264"/>
      <c r="D220" s="242" t="s">
        <v>254</v>
      </c>
      <c r="E220" s="265" t="s">
        <v>1</v>
      </c>
      <c r="F220" s="266" t="s">
        <v>445</v>
      </c>
      <c r="G220" s="264"/>
      <c r="H220" s="267">
        <v>-5670</v>
      </c>
      <c r="I220" s="268"/>
      <c r="J220" s="264"/>
      <c r="K220" s="264"/>
      <c r="L220" s="269"/>
      <c r="M220" s="301"/>
      <c r="N220" s="302"/>
      <c r="O220" s="302"/>
      <c r="P220" s="302"/>
      <c r="Q220" s="302"/>
      <c r="R220" s="302"/>
      <c r="S220" s="302"/>
      <c r="T220" s="303"/>
      <c r="U220" s="14"/>
      <c r="V220" s="14"/>
      <c r="W220" s="14"/>
      <c r="X220" s="14"/>
      <c r="Y220" s="14"/>
      <c r="Z220" s="14"/>
      <c r="AA220" s="14"/>
      <c r="AB220" s="14"/>
      <c r="AC220" s="14"/>
      <c r="AD220" s="14"/>
      <c r="AE220" s="14"/>
      <c r="AT220" s="273" t="s">
        <v>254</v>
      </c>
      <c r="AU220" s="273" t="s">
        <v>89</v>
      </c>
      <c r="AV220" s="14" t="s">
        <v>100</v>
      </c>
      <c r="AW220" s="14" t="s">
        <v>35</v>
      </c>
      <c r="AX220" s="14" t="s">
        <v>87</v>
      </c>
      <c r="AY220" s="273" t="s">
        <v>196</v>
      </c>
    </row>
    <row r="221" s="2" customFormat="1" ht="6.96" customHeight="1">
      <c r="A221" s="38"/>
      <c r="B221" s="66"/>
      <c r="C221" s="67"/>
      <c r="D221" s="67"/>
      <c r="E221" s="67"/>
      <c r="F221" s="67"/>
      <c r="G221" s="67"/>
      <c r="H221" s="67"/>
      <c r="I221" s="67"/>
      <c r="J221" s="67"/>
      <c r="K221" s="67"/>
      <c r="L221" s="44"/>
      <c r="M221" s="38"/>
      <c r="O221" s="38"/>
      <c r="P221" s="38"/>
      <c r="Q221" s="38"/>
      <c r="R221" s="38"/>
      <c r="S221" s="38"/>
      <c r="T221" s="38"/>
      <c r="U221" s="38"/>
      <c r="V221" s="38"/>
      <c r="W221" s="38"/>
      <c r="X221" s="38"/>
      <c r="Y221" s="38"/>
      <c r="Z221" s="38"/>
      <c r="AA221" s="38"/>
      <c r="AB221" s="38"/>
      <c r="AC221" s="38"/>
      <c r="AD221" s="38"/>
      <c r="AE221" s="38"/>
    </row>
  </sheetData>
  <sheetProtection sheet="1" autoFilter="0" formatColumns="0" formatRows="0" objects="1" scenarios="1" spinCount="100000" saltValue="+1KZC4aqeqIemHARWcmnxO05ND0UmD3UnHdc7U00heZc3JoHgWDyHjGNPFmrsCH5CsWvai1vByQ0ZjxMvTW+Ug==" hashValue="B3vdGnv8v++Ns58b+F5RAfFJIAqE2cJoicEKSdymDWiwbpUnKOrwuK9I7pUkhw6ag1AQ1qJ/lhmtu737A2r17Q==" algorithmName="SHA-512" password="CC35"/>
  <autoFilter ref="C131:K22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123</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1834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ROUND(J145,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ROUND((SUM(BE145:BE421)),  2)</f>
        <v>0</v>
      </c>
      <c r="G37" s="38"/>
      <c r="H37" s="38"/>
      <c r="I37" s="165">
        <v>0.20999999999999999</v>
      </c>
      <c r="J37" s="164">
        <f>ROUND(((SUM(BE145:BE421))*I37),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ROUND((SUM(BF145:BF421)),  2)</f>
        <v>0</v>
      </c>
      <c r="G38" s="38"/>
      <c r="H38" s="38"/>
      <c r="I38" s="165">
        <v>0.14999999999999999</v>
      </c>
      <c r="J38" s="164">
        <f>ROUND(((SUM(BF145:BF421))*I38),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ROUND((SUM(BG145:BG421)),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ROUND((SUM(BH145:BH421)),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ROUND((SUM(BI145:BI421)),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 xml:space="preserve">20022-IN-D.1.4.c- K - 20022-IN-D.1.4.c- K-Klimatizace, VZT -  zařízení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J145</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J146</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600</v>
      </c>
      <c r="E102" s="197"/>
      <c r="F102" s="197"/>
      <c r="G102" s="197"/>
      <c r="H102" s="197"/>
      <c r="I102" s="197"/>
      <c r="J102" s="198">
        <f>J147</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235</v>
      </c>
      <c r="E103" s="197"/>
      <c r="F103" s="197"/>
      <c r="G103" s="197"/>
      <c r="H103" s="197"/>
      <c r="I103" s="197"/>
      <c r="J103" s="198">
        <f>J167</f>
        <v>0</v>
      </c>
      <c r="K103" s="133"/>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237</v>
      </c>
      <c r="E104" s="192"/>
      <c r="F104" s="192"/>
      <c r="G104" s="192"/>
      <c r="H104" s="192"/>
      <c r="I104" s="192"/>
      <c r="J104" s="193">
        <f>J172</f>
        <v>0</v>
      </c>
      <c r="K104" s="190"/>
      <c r="L104" s="194"/>
      <c r="S104" s="9"/>
      <c r="T104" s="9"/>
      <c r="U104" s="9"/>
      <c r="V104" s="9"/>
      <c r="W104" s="9"/>
      <c r="X104" s="9"/>
      <c r="Y104" s="9"/>
      <c r="Z104" s="9"/>
      <c r="AA104" s="9"/>
      <c r="AB104" s="9"/>
      <c r="AC104" s="9"/>
      <c r="AD104" s="9"/>
      <c r="AE104" s="9"/>
    </row>
    <row r="105" s="10" customFormat="1" ht="19.92" customHeight="1">
      <c r="A105" s="10"/>
      <c r="B105" s="195"/>
      <c r="C105" s="133"/>
      <c r="D105" s="196" t="s">
        <v>1835</v>
      </c>
      <c r="E105" s="197"/>
      <c r="F105" s="197"/>
      <c r="G105" s="197"/>
      <c r="H105" s="197"/>
      <c r="I105" s="197"/>
      <c r="J105" s="198">
        <f>J173</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1836</v>
      </c>
      <c r="E106" s="197"/>
      <c r="F106" s="197"/>
      <c r="G106" s="197"/>
      <c r="H106" s="197"/>
      <c r="I106" s="197"/>
      <c r="J106" s="198">
        <f>J185</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605</v>
      </c>
      <c r="E107" s="197"/>
      <c r="F107" s="197"/>
      <c r="G107" s="197"/>
      <c r="H107" s="197"/>
      <c r="I107" s="197"/>
      <c r="J107" s="198">
        <f>J235</f>
        <v>0</v>
      </c>
      <c r="K107" s="133"/>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612</v>
      </c>
      <c r="E108" s="192"/>
      <c r="F108" s="192"/>
      <c r="G108" s="192"/>
      <c r="H108" s="192"/>
      <c r="I108" s="192"/>
      <c r="J108" s="193">
        <f>J238</f>
        <v>0</v>
      </c>
      <c r="K108" s="190"/>
      <c r="L108" s="194"/>
      <c r="S108" s="9"/>
      <c r="T108" s="9"/>
      <c r="U108" s="9"/>
      <c r="V108" s="9"/>
      <c r="W108" s="9"/>
      <c r="X108" s="9"/>
      <c r="Y108" s="9"/>
      <c r="Z108" s="9"/>
      <c r="AA108" s="9"/>
      <c r="AB108" s="9"/>
      <c r="AC108" s="9"/>
      <c r="AD108" s="9"/>
      <c r="AE108" s="9"/>
    </row>
    <row r="109" s="10" customFormat="1" ht="19.92" customHeight="1">
      <c r="A109" s="10"/>
      <c r="B109" s="195"/>
      <c r="C109" s="133"/>
      <c r="D109" s="196" t="s">
        <v>1837</v>
      </c>
      <c r="E109" s="197"/>
      <c r="F109" s="197"/>
      <c r="G109" s="197"/>
      <c r="H109" s="197"/>
      <c r="I109" s="197"/>
      <c r="J109" s="198">
        <f>J239</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1838</v>
      </c>
      <c r="E110" s="197"/>
      <c r="F110" s="197"/>
      <c r="G110" s="197"/>
      <c r="H110" s="197"/>
      <c r="I110" s="197"/>
      <c r="J110" s="198">
        <f>J252</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1839</v>
      </c>
      <c r="E111" s="197"/>
      <c r="F111" s="197"/>
      <c r="G111" s="197"/>
      <c r="H111" s="197"/>
      <c r="I111" s="197"/>
      <c r="J111" s="198">
        <f>J263</f>
        <v>0</v>
      </c>
      <c r="K111" s="133"/>
      <c r="L111" s="199"/>
      <c r="S111" s="10"/>
      <c r="T111" s="10"/>
      <c r="U111" s="10"/>
      <c r="V111" s="10"/>
      <c r="W111" s="10"/>
      <c r="X111" s="10"/>
      <c r="Y111" s="10"/>
      <c r="Z111" s="10"/>
      <c r="AA111" s="10"/>
      <c r="AB111" s="10"/>
      <c r="AC111" s="10"/>
      <c r="AD111" s="10"/>
      <c r="AE111" s="10"/>
    </row>
    <row r="112" s="10" customFormat="1" ht="19.92" customHeight="1">
      <c r="A112" s="10"/>
      <c r="B112" s="195"/>
      <c r="C112" s="133"/>
      <c r="D112" s="196" t="s">
        <v>1840</v>
      </c>
      <c r="E112" s="197"/>
      <c r="F112" s="197"/>
      <c r="G112" s="197"/>
      <c r="H112" s="197"/>
      <c r="I112" s="197"/>
      <c r="J112" s="198">
        <f>J272</f>
        <v>0</v>
      </c>
      <c r="K112" s="133"/>
      <c r="L112" s="199"/>
      <c r="S112" s="10"/>
      <c r="T112" s="10"/>
      <c r="U112" s="10"/>
      <c r="V112" s="10"/>
      <c r="W112" s="10"/>
      <c r="X112" s="10"/>
      <c r="Y112" s="10"/>
      <c r="Z112" s="10"/>
      <c r="AA112" s="10"/>
      <c r="AB112" s="10"/>
      <c r="AC112" s="10"/>
      <c r="AD112" s="10"/>
      <c r="AE112" s="10"/>
    </row>
    <row r="113" s="10" customFormat="1" ht="19.92" customHeight="1">
      <c r="A113" s="10"/>
      <c r="B113" s="195"/>
      <c r="C113" s="133"/>
      <c r="D113" s="196" t="s">
        <v>1841</v>
      </c>
      <c r="E113" s="197"/>
      <c r="F113" s="197"/>
      <c r="G113" s="197"/>
      <c r="H113" s="197"/>
      <c r="I113" s="197"/>
      <c r="J113" s="198">
        <f>J281</f>
        <v>0</v>
      </c>
      <c r="K113" s="133"/>
      <c r="L113" s="199"/>
      <c r="S113" s="10"/>
      <c r="T113" s="10"/>
      <c r="U113" s="10"/>
      <c r="V113" s="10"/>
      <c r="W113" s="10"/>
      <c r="X113" s="10"/>
      <c r="Y113" s="10"/>
      <c r="Z113" s="10"/>
      <c r="AA113" s="10"/>
      <c r="AB113" s="10"/>
      <c r="AC113" s="10"/>
      <c r="AD113" s="10"/>
      <c r="AE113" s="10"/>
    </row>
    <row r="114" s="10" customFormat="1" ht="19.92" customHeight="1">
      <c r="A114" s="10"/>
      <c r="B114" s="195"/>
      <c r="C114" s="133"/>
      <c r="D114" s="196" t="s">
        <v>1842</v>
      </c>
      <c r="E114" s="197"/>
      <c r="F114" s="197"/>
      <c r="G114" s="197"/>
      <c r="H114" s="197"/>
      <c r="I114" s="197"/>
      <c r="J114" s="198">
        <f>J294</f>
        <v>0</v>
      </c>
      <c r="K114" s="133"/>
      <c r="L114" s="199"/>
      <c r="S114" s="10"/>
      <c r="T114" s="10"/>
      <c r="U114" s="10"/>
      <c r="V114" s="10"/>
      <c r="W114" s="10"/>
      <c r="X114" s="10"/>
      <c r="Y114" s="10"/>
      <c r="Z114" s="10"/>
      <c r="AA114" s="10"/>
      <c r="AB114" s="10"/>
      <c r="AC114" s="10"/>
      <c r="AD114" s="10"/>
      <c r="AE114" s="10"/>
    </row>
    <row r="115" s="10" customFormat="1" ht="19.92" customHeight="1">
      <c r="A115" s="10"/>
      <c r="B115" s="195"/>
      <c r="C115" s="133"/>
      <c r="D115" s="196" t="s">
        <v>1843</v>
      </c>
      <c r="E115" s="197"/>
      <c r="F115" s="197"/>
      <c r="G115" s="197"/>
      <c r="H115" s="197"/>
      <c r="I115" s="197"/>
      <c r="J115" s="198">
        <f>J303</f>
        <v>0</v>
      </c>
      <c r="K115" s="133"/>
      <c r="L115" s="199"/>
      <c r="S115" s="10"/>
      <c r="T115" s="10"/>
      <c r="U115" s="10"/>
      <c r="V115" s="10"/>
      <c r="W115" s="10"/>
      <c r="X115" s="10"/>
      <c r="Y115" s="10"/>
      <c r="Z115" s="10"/>
      <c r="AA115" s="10"/>
      <c r="AB115" s="10"/>
      <c r="AC115" s="10"/>
      <c r="AD115" s="10"/>
      <c r="AE115" s="10"/>
    </row>
    <row r="116" s="10" customFormat="1" ht="19.92" customHeight="1">
      <c r="A116" s="10"/>
      <c r="B116" s="195"/>
      <c r="C116" s="133"/>
      <c r="D116" s="196" t="s">
        <v>1844</v>
      </c>
      <c r="E116" s="197"/>
      <c r="F116" s="197"/>
      <c r="G116" s="197"/>
      <c r="H116" s="197"/>
      <c r="I116" s="197"/>
      <c r="J116" s="198">
        <f>J342</f>
        <v>0</v>
      </c>
      <c r="K116" s="133"/>
      <c r="L116" s="199"/>
      <c r="S116" s="10"/>
      <c r="T116" s="10"/>
      <c r="U116" s="10"/>
      <c r="V116" s="10"/>
      <c r="W116" s="10"/>
      <c r="X116" s="10"/>
      <c r="Y116" s="10"/>
      <c r="Z116" s="10"/>
      <c r="AA116" s="10"/>
      <c r="AB116" s="10"/>
      <c r="AC116" s="10"/>
      <c r="AD116" s="10"/>
      <c r="AE116" s="10"/>
    </row>
    <row r="117" s="10" customFormat="1" ht="19.92" customHeight="1">
      <c r="A117" s="10"/>
      <c r="B117" s="195"/>
      <c r="C117" s="133"/>
      <c r="D117" s="196" t="s">
        <v>1845</v>
      </c>
      <c r="E117" s="197"/>
      <c r="F117" s="197"/>
      <c r="G117" s="197"/>
      <c r="H117" s="197"/>
      <c r="I117" s="197"/>
      <c r="J117" s="198">
        <f>J382</f>
        <v>0</v>
      </c>
      <c r="K117" s="133"/>
      <c r="L117" s="199"/>
      <c r="S117" s="10"/>
      <c r="T117" s="10"/>
      <c r="U117" s="10"/>
      <c r="V117" s="10"/>
      <c r="W117" s="10"/>
      <c r="X117" s="10"/>
      <c r="Y117" s="10"/>
      <c r="Z117" s="10"/>
      <c r="AA117" s="10"/>
      <c r="AB117" s="10"/>
      <c r="AC117" s="10"/>
      <c r="AD117" s="10"/>
      <c r="AE117" s="10"/>
    </row>
    <row r="118" s="10" customFormat="1" ht="19.92" customHeight="1">
      <c r="A118" s="10"/>
      <c r="B118" s="195"/>
      <c r="C118" s="133"/>
      <c r="D118" s="196" t="s">
        <v>1846</v>
      </c>
      <c r="E118" s="197"/>
      <c r="F118" s="197"/>
      <c r="G118" s="197"/>
      <c r="H118" s="197"/>
      <c r="I118" s="197"/>
      <c r="J118" s="198">
        <f>J393</f>
        <v>0</v>
      </c>
      <c r="K118" s="133"/>
      <c r="L118" s="199"/>
      <c r="S118" s="10"/>
      <c r="T118" s="10"/>
      <c r="U118" s="10"/>
      <c r="V118" s="10"/>
      <c r="W118" s="10"/>
      <c r="X118" s="10"/>
      <c r="Y118" s="10"/>
      <c r="Z118" s="10"/>
      <c r="AA118" s="10"/>
      <c r="AB118" s="10"/>
      <c r="AC118" s="10"/>
      <c r="AD118" s="10"/>
      <c r="AE118" s="10"/>
    </row>
    <row r="119" s="10" customFormat="1" ht="19.92" customHeight="1">
      <c r="A119" s="10"/>
      <c r="B119" s="195"/>
      <c r="C119" s="133"/>
      <c r="D119" s="196" t="s">
        <v>1847</v>
      </c>
      <c r="E119" s="197"/>
      <c r="F119" s="197"/>
      <c r="G119" s="197"/>
      <c r="H119" s="197"/>
      <c r="I119" s="197"/>
      <c r="J119" s="198">
        <f>J399</f>
        <v>0</v>
      </c>
      <c r="K119" s="133"/>
      <c r="L119" s="199"/>
      <c r="S119" s="10"/>
      <c r="T119" s="10"/>
      <c r="U119" s="10"/>
      <c r="V119" s="10"/>
      <c r="W119" s="10"/>
      <c r="X119" s="10"/>
      <c r="Y119" s="10"/>
      <c r="Z119" s="10"/>
      <c r="AA119" s="10"/>
      <c r="AB119" s="10"/>
      <c r="AC119" s="10"/>
      <c r="AD119" s="10"/>
      <c r="AE119" s="10"/>
    </row>
    <row r="120" s="10" customFormat="1" ht="19.92" customHeight="1">
      <c r="A120" s="10"/>
      <c r="B120" s="195"/>
      <c r="C120" s="133"/>
      <c r="D120" s="196" t="s">
        <v>1848</v>
      </c>
      <c r="E120" s="197"/>
      <c r="F120" s="197"/>
      <c r="G120" s="197"/>
      <c r="H120" s="197"/>
      <c r="I120" s="197"/>
      <c r="J120" s="198">
        <f>J408</f>
        <v>0</v>
      </c>
      <c r="K120" s="133"/>
      <c r="L120" s="199"/>
      <c r="S120" s="10"/>
      <c r="T120" s="10"/>
      <c r="U120" s="10"/>
      <c r="V120" s="10"/>
      <c r="W120" s="10"/>
      <c r="X120" s="10"/>
      <c r="Y120" s="10"/>
      <c r="Z120" s="10"/>
      <c r="AA120" s="10"/>
      <c r="AB120" s="10"/>
      <c r="AC120" s="10"/>
      <c r="AD120" s="10"/>
      <c r="AE120" s="10"/>
    </row>
    <row r="121" s="10" customFormat="1" ht="19.92" customHeight="1">
      <c r="A121" s="10"/>
      <c r="B121" s="195"/>
      <c r="C121" s="133"/>
      <c r="D121" s="196" t="s">
        <v>1849</v>
      </c>
      <c r="E121" s="197"/>
      <c r="F121" s="197"/>
      <c r="G121" s="197"/>
      <c r="H121" s="197"/>
      <c r="I121" s="197"/>
      <c r="J121" s="198">
        <f>J413</f>
        <v>0</v>
      </c>
      <c r="K121" s="133"/>
      <c r="L121" s="199"/>
      <c r="S121" s="10"/>
      <c r="T121" s="10"/>
      <c r="U121" s="10"/>
      <c r="V121" s="10"/>
      <c r="W121" s="10"/>
      <c r="X121" s="10"/>
      <c r="Y121" s="10"/>
      <c r="Z121" s="10"/>
      <c r="AA121" s="10"/>
      <c r="AB121" s="10"/>
      <c r="AC121" s="10"/>
      <c r="AD121" s="10"/>
      <c r="AE121" s="10"/>
    </row>
    <row r="122" s="2" customFormat="1" ht="21.84"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66"/>
      <c r="C123" s="67"/>
      <c r="D123" s="67"/>
      <c r="E123" s="67"/>
      <c r="F123" s="67"/>
      <c r="G123" s="67"/>
      <c r="H123" s="67"/>
      <c r="I123" s="67"/>
      <c r="J123" s="67"/>
      <c r="K123" s="67"/>
      <c r="L123" s="63"/>
      <c r="S123" s="38"/>
      <c r="T123" s="38"/>
      <c r="U123" s="38"/>
      <c r="V123" s="38"/>
      <c r="W123" s="38"/>
      <c r="X123" s="38"/>
      <c r="Y123" s="38"/>
      <c r="Z123" s="38"/>
      <c r="AA123" s="38"/>
      <c r="AB123" s="38"/>
      <c r="AC123" s="38"/>
      <c r="AD123" s="38"/>
      <c r="AE123" s="38"/>
    </row>
    <row r="127" s="2" customFormat="1" ht="6.96" customHeight="1">
      <c r="A127" s="38"/>
      <c r="B127" s="68"/>
      <c r="C127" s="69"/>
      <c r="D127" s="69"/>
      <c r="E127" s="69"/>
      <c r="F127" s="69"/>
      <c r="G127" s="69"/>
      <c r="H127" s="69"/>
      <c r="I127" s="69"/>
      <c r="J127" s="69"/>
      <c r="K127" s="69"/>
      <c r="L127" s="63"/>
      <c r="S127" s="38"/>
      <c r="T127" s="38"/>
      <c r="U127" s="38"/>
      <c r="V127" s="38"/>
      <c r="W127" s="38"/>
      <c r="X127" s="38"/>
      <c r="Y127" s="38"/>
      <c r="Z127" s="38"/>
      <c r="AA127" s="38"/>
      <c r="AB127" s="38"/>
      <c r="AC127" s="38"/>
      <c r="AD127" s="38"/>
      <c r="AE127" s="38"/>
    </row>
    <row r="128" s="2" customFormat="1" ht="24.96" customHeight="1">
      <c r="A128" s="38"/>
      <c r="B128" s="39"/>
      <c r="C128" s="23" t="s">
        <v>181</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16</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6.5" customHeight="1">
      <c r="A131" s="38"/>
      <c r="B131" s="39"/>
      <c r="C131" s="40"/>
      <c r="D131" s="40"/>
      <c r="E131" s="184" t="str">
        <f>E7</f>
        <v>20022-Oprava budovy F1-Technická univerzita v Liberci</v>
      </c>
      <c r="F131" s="32"/>
      <c r="G131" s="32"/>
      <c r="H131" s="32"/>
      <c r="I131" s="40"/>
      <c r="J131" s="40"/>
      <c r="K131" s="40"/>
      <c r="L131" s="63"/>
      <c r="S131" s="38"/>
      <c r="T131" s="38"/>
      <c r="U131" s="38"/>
      <c r="V131" s="38"/>
      <c r="W131" s="38"/>
      <c r="X131" s="38"/>
      <c r="Y131" s="38"/>
      <c r="Z131" s="38"/>
      <c r="AA131" s="38"/>
      <c r="AB131" s="38"/>
      <c r="AC131" s="38"/>
      <c r="AD131" s="38"/>
      <c r="AE131" s="38"/>
    </row>
    <row r="132" s="1" customFormat="1" ht="12" customHeight="1">
      <c r="B132" s="21"/>
      <c r="C132" s="32" t="s">
        <v>167</v>
      </c>
      <c r="D132" s="22"/>
      <c r="E132" s="22"/>
      <c r="F132" s="22"/>
      <c r="G132" s="22"/>
      <c r="H132" s="22"/>
      <c r="I132" s="22"/>
      <c r="J132" s="22"/>
      <c r="K132" s="22"/>
      <c r="L132" s="20"/>
    </row>
    <row r="133" s="1" customFormat="1" ht="16.5" customHeight="1">
      <c r="B133" s="21"/>
      <c r="C133" s="22"/>
      <c r="D133" s="22"/>
      <c r="E133" s="184" t="s">
        <v>168</v>
      </c>
      <c r="F133" s="22"/>
      <c r="G133" s="22"/>
      <c r="H133" s="22"/>
      <c r="I133" s="22"/>
      <c r="J133" s="22"/>
      <c r="K133" s="22"/>
      <c r="L133" s="20"/>
    </row>
    <row r="134" s="1" customFormat="1" ht="12" customHeight="1">
      <c r="B134" s="21"/>
      <c r="C134" s="32" t="s">
        <v>169</v>
      </c>
      <c r="D134" s="22"/>
      <c r="E134" s="22"/>
      <c r="F134" s="22"/>
      <c r="G134" s="22"/>
      <c r="H134" s="22"/>
      <c r="I134" s="22"/>
      <c r="J134" s="22"/>
      <c r="K134" s="22"/>
      <c r="L134" s="20"/>
    </row>
    <row r="135" s="2" customFormat="1" ht="23.25" customHeight="1">
      <c r="A135" s="38"/>
      <c r="B135" s="39"/>
      <c r="C135" s="40"/>
      <c r="D135" s="40"/>
      <c r="E135" s="251" t="s">
        <v>1472</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1473</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30" customHeight="1">
      <c r="A137" s="38"/>
      <c r="B137" s="39"/>
      <c r="C137" s="40"/>
      <c r="D137" s="40"/>
      <c r="E137" s="76" t="str">
        <f>E13</f>
        <v xml:space="preserve">20022-IN-D.1.4.c- K - 20022-IN-D.1.4.c- K-Klimatizace, VZT -  zařízení</v>
      </c>
      <c r="F137" s="40"/>
      <c r="G137" s="40"/>
      <c r="H137" s="40"/>
      <c r="I137" s="40"/>
      <c r="J137" s="40"/>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2" customHeight="1">
      <c r="A139" s="38"/>
      <c r="B139" s="39"/>
      <c r="C139" s="32" t="s">
        <v>20</v>
      </c>
      <c r="D139" s="40"/>
      <c r="E139" s="40"/>
      <c r="F139" s="27" t="str">
        <f>F16</f>
        <v>Liberec</v>
      </c>
      <c r="G139" s="40"/>
      <c r="H139" s="40"/>
      <c r="I139" s="32" t="s">
        <v>22</v>
      </c>
      <c r="J139" s="79" t="str">
        <f>IF(J16="","",J16)</f>
        <v>2. 11. 2021</v>
      </c>
      <c r="K139" s="40"/>
      <c r="L139" s="63"/>
      <c r="S139" s="38"/>
      <c r="T139" s="38"/>
      <c r="U139" s="38"/>
      <c r="V139" s="38"/>
      <c r="W139" s="38"/>
      <c r="X139" s="38"/>
      <c r="Y139" s="38"/>
      <c r="Z139" s="38"/>
      <c r="AA139" s="38"/>
      <c r="AB139" s="38"/>
      <c r="AC139" s="38"/>
      <c r="AD139" s="38"/>
      <c r="AE139" s="38"/>
    </row>
    <row r="140" s="2" customFormat="1" ht="6.96"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40.05" customHeight="1">
      <c r="A141" s="38"/>
      <c r="B141" s="39"/>
      <c r="C141" s="32" t="s">
        <v>24</v>
      </c>
      <c r="D141" s="40"/>
      <c r="E141" s="40"/>
      <c r="F141" s="27" t="str">
        <f>E19</f>
        <v>Technická unmiverzita v Liberci,Hálkova 6, Liberec</v>
      </c>
      <c r="G141" s="40"/>
      <c r="H141" s="40"/>
      <c r="I141" s="32" t="s">
        <v>31</v>
      </c>
      <c r="J141" s="36" t="str">
        <f>E25</f>
        <v>Profes projekt, s. r.o., Vejrichova 272, Turnov</v>
      </c>
      <c r="K141" s="40"/>
      <c r="L141" s="63"/>
      <c r="S141" s="38"/>
      <c r="T141" s="38"/>
      <c r="U141" s="38"/>
      <c r="V141" s="38"/>
      <c r="W141" s="38"/>
      <c r="X141" s="38"/>
      <c r="Y141" s="38"/>
      <c r="Z141" s="38"/>
      <c r="AA141" s="38"/>
      <c r="AB141" s="38"/>
      <c r="AC141" s="38"/>
      <c r="AD141" s="38"/>
      <c r="AE141" s="38"/>
    </row>
    <row r="142" s="2" customFormat="1" ht="15.15" customHeight="1">
      <c r="A142" s="38"/>
      <c r="B142" s="39"/>
      <c r="C142" s="32" t="s">
        <v>29</v>
      </c>
      <c r="D142" s="40"/>
      <c r="E142" s="40"/>
      <c r="F142" s="27" t="str">
        <f>IF(E22="","",E22)</f>
        <v>Vyplň údaj</v>
      </c>
      <c r="G142" s="40"/>
      <c r="H142" s="40"/>
      <c r="I142" s="32" t="s">
        <v>36</v>
      </c>
      <c r="J142" s="36" t="str">
        <f>E28</f>
        <v xml:space="preserve"> </v>
      </c>
      <c r="K142" s="40"/>
      <c r="L142" s="63"/>
      <c r="S142" s="38"/>
      <c r="T142" s="38"/>
      <c r="U142" s="38"/>
      <c r="V142" s="38"/>
      <c r="W142" s="38"/>
      <c r="X142" s="38"/>
      <c r="Y142" s="38"/>
      <c r="Z142" s="38"/>
      <c r="AA142" s="38"/>
      <c r="AB142" s="38"/>
      <c r="AC142" s="38"/>
      <c r="AD142" s="38"/>
      <c r="AE142" s="38"/>
    </row>
    <row r="143" s="2" customFormat="1" ht="10.32"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11" customFormat="1" ht="29.28" customHeight="1">
      <c r="A144" s="200"/>
      <c r="B144" s="201"/>
      <c r="C144" s="202" t="s">
        <v>182</v>
      </c>
      <c r="D144" s="203" t="s">
        <v>65</v>
      </c>
      <c r="E144" s="203" t="s">
        <v>61</v>
      </c>
      <c r="F144" s="203" t="s">
        <v>62</v>
      </c>
      <c r="G144" s="203" t="s">
        <v>183</v>
      </c>
      <c r="H144" s="203" t="s">
        <v>184</v>
      </c>
      <c r="I144" s="203" t="s">
        <v>185</v>
      </c>
      <c r="J144" s="204" t="s">
        <v>173</v>
      </c>
      <c r="K144" s="205" t="s">
        <v>186</v>
      </c>
      <c r="L144" s="206"/>
      <c r="M144" s="100" t="s">
        <v>1</v>
      </c>
      <c r="N144" s="101" t="s">
        <v>44</v>
      </c>
      <c r="O144" s="101" t="s">
        <v>187</v>
      </c>
      <c r="P144" s="101" t="s">
        <v>188</v>
      </c>
      <c r="Q144" s="101" t="s">
        <v>189</v>
      </c>
      <c r="R144" s="101" t="s">
        <v>190</v>
      </c>
      <c r="S144" s="101" t="s">
        <v>191</v>
      </c>
      <c r="T144" s="102" t="s">
        <v>192</v>
      </c>
      <c r="U144" s="200"/>
      <c r="V144" s="200"/>
      <c r="W144" s="200"/>
      <c r="X144" s="200"/>
      <c r="Y144" s="200"/>
      <c r="Z144" s="200"/>
      <c r="AA144" s="200"/>
      <c r="AB144" s="200"/>
      <c r="AC144" s="200"/>
      <c r="AD144" s="200"/>
      <c r="AE144" s="200"/>
    </row>
    <row r="145" s="2" customFormat="1" ht="22.8" customHeight="1">
      <c r="A145" s="38"/>
      <c r="B145" s="39"/>
      <c r="C145" s="107" t="s">
        <v>193</v>
      </c>
      <c r="D145" s="40"/>
      <c r="E145" s="40"/>
      <c r="F145" s="40"/>
      <c r="G145" s="40"/>
      <c r="H145" s="40"/>
      <c r="I145" s="40"/>
      <c r="J145" s="207">
        <f>BK145</f>
        <v>0</v>
      </c>
      <c r="K145" s="40"/>
      <c r="L145" s="44"/>
      <c r="M145" s="103"/>
      <c r="N145" s="208"/>
      <c r="O145" s="104"/>
      <c r="P145" s="209">
        <f>P146+P172+P238</f>
        <v>0</v>
      </c>
      <c r="Q145" s="104"/>
      <c r="R145" s="209">
        <f>R146+R172+R238</f>
        <v>10.79365</v>
      </c>
      <c r="S145" s="104"/>
      <c r="T145" s="210">
        <f>T146+T172+T238</f>
        <v>0</v>
      </c>
      <c r="U145" s="38"/>
      <c r="V145" s="38"/>
      <c r="W145" s="38"/>
      <c r="X145" s="38"/>
      <c r="Y145" s="38"/>
      <c r="Z145" s="38"/>
      <c r="AA145" s="38"/>
      <c r="AB145" s="38"/>
      <c r="AC145" s="38"/>
      <c r="AD145" s="38"/>
      <c r="AE145" s="38"/>
      <c r="AT145" s="17" t="s">
        <v>79</v>
      </c>
      <c r="AU145" s="17" t="s">
        <v>175</v>
      </c>
      <c r="BK145" s="211">
        <f>BK146+BK172+BK238</f>
        <v>0</v>
      </c>
    </row>
    <row r="146" s="12" customFormat="1" ht="25.92" customHeight="1">
      <c r="A146" s="12"/>
      <c r="B146" s="212"/>
      <c r="C146" s="213"/>
      <c r="D146" s="214" t="s">
        <v>79</v>
      </c>
      <c r="E146" s="215" t="s">
        <v>245</v>
      </c>
      <c r="F146" s="215" t="s">
        <v>246</v>
      </c>
      <c r="G146" s="213"/>
      <c r="H146" s="213"/>
      <c r="I146" s="216"/>
      <c r="J146" s="217">
        <f>BK146</f>
        <v>0</v>
      </c>
      <c r="K146" s="213"/>
      <c r="L146" s="218"/>
      <c r="M146" s="219"/>
      <c r="N146" s="220"/>
      <c r="O146" s="220"/>
      <c r="P146" s="221">
        <f>P147+P167</f>
        <v>0</v>
      </c>
      <c r="Q146" s="220"/>
      <c r="R146" s="221">
        <f>R147+R167</f>
        <v>8.9475999999999996</v>
      </c>
      <c r="S146" s="220"/>
      <c r="T146" s="222">
        <f>T147+T167</f>
        <v>0</v>
      </c>
      <c r="U146" s="12"/>
      <c r="V146" s="12"/>
      <c r="W146" s="12"/>
      <c r="X146" s="12"/>
      <c r="Y146" s="12"/>
      <c r="Z146" s="12"/>
      <c r="AA146" s="12"/>
      <c r="AB146" s="12"/>
      <c r="AC146" s="12"/>
      <c r="AD146" s="12"/>
      <c r="AE146" s="12"/>
      <c r="AR146" s="223" t="s">
        <v>87</v>
      </c>
      <c r="AT146" s="224" t="s">
        <v>79</v>
      </c>
      <c r="AU146" s="224" t="s">
        <v>80</v>
      </c>
      <c r="AY146" s="223" t="s">
        <v>196</v>
      </c>
      <c r="BK146" s="225">
        <f>BK147+BK167</f>
        <v>0</v>
      </c>
    </row>
    <row r="147" s="12" customFormat="1" ht="22.8" customHeight="1">
      <c r="A147" s="12"/>
      <c r="B147" s="212"/>
      <c r="C147" s="213"/>
      <c r="D147" s="214" t="s">
        <v>79</v>
      </c>
      <c r="E147" s="226" t="s">
        <v>87</v>
      </c>
      <c r="F147" s="226" t="s">
        <v>614</v>
      </c>
      <c r="G147" s="213"/>
      <c r="H147" s="213"/>
      <c r="I147" s="216"/>
      <c r="J147" s="227">
        <f>BK147</f>
        <v>0</v>
      </c>
      <c r="K147" s="213"/>
      <c r="L147" s="218"/>
      <c r="M147" s="219"/>
      <c r="N147" s="220"/>
      <c r="O147" s="220"/>
      <c r="P147" s="221">
        <f>SUM(P148:P166)</f>
        <v>0</v>
      </c>
      <c r="Q147" s="220"/>
      <c r="R147" s="221">
        <f>SUM(R148:R166)</f>
        <v>8.9320000000000004</v>
      </c>
      <c r="S147" s="220"/>
      <c r="T147" s="222">
        <f>SUM(T148:T166)</f>
        <v>0</v>
      </c>
      <c r="U147" s="12"/>
      <c r="V147" s="12"/>
      <c r="W147" s="12"/>
      <c r="X147" s="12"/>
      <c r="Y147" s="12"/>
      <c r="Z147" s="12"/>
      <c r="AA147" s="12"/>
      <c r="AB147" s="12"/>
      <c r="AC147" s="12"/>
      <c r="AD147" s="12"/>
      <c r="AE147" s="12"/>
      <c r="AR147" s="223" t="s">
        <v>87</v>
      </c>
      <c r="AT147" s="224" t="s">
        <v>79</v>
      </c>
      <c r="AU147" s="224" t="s">
        <v>87</v>
      </c>
      <c r="AY147" s="223" t="s">
        <v>196</v>
      </c>
      <c r="BK147" s="225">
        <f>SUM(BK148:BK166)</f>
        <v>0</v>
      </c>
    </row>
    <row r="148" s="2" customFormat="1" ht="33" customHeight="1">
      <c r="A148" s="38"/>
      <c r="B148" s="39"/>
      <c r="C148" s="228" t="s">
        <v>87</v>
      </c>
      <c r="D148" s="228" t="s">
        <v>199</v>
      </c>
      <c r="E148" s="229" t="s">
        <v>1850</v>
      </c>
      <c r="F148" s="230" t="s">
        <v>1851</v>
      </c>
      <c r="G148" s="231" t="s">
        <v>287</v>
      </c>
      <c r="H148" s="232">
        <v>15.300000000000001</v>
      </c>
      <c r="I148" s="233"/>
      <c r="J148" s="234">
        <f>ROUND(I148*H148,2)</f>
        <v>0</v>
      </c>
      <c r="K148" s="235"/>
      <c r="L148" s="44"/>
      <c r="M148" s="236" t="s">
        <v>1</v>
      </c>
      <c r="N148" s="237" t="s">
        <v>45</v>
      </c>
      <c r="O148" s="91"/>
      <c r="P148" s="238">
        <f>O148*H148</f>
        <v>0</v>
      </c>
      <c r="Q148" s="238">
        <v>0</v>
      </c>
      <c r="R148" s="238">
        <f>Q148*H148</f>
        <v>0</v>
      </c>
      <c r="S148" s="238">
        <v>0</v>
      </c>
      <c r="T148" s="239">
        <f>S148*H148</f>
        <v>0</v>
      </c>
      <c r="U148" s="38"/>
      <c r="V148" s="38"/>
      <c r="W148" s="38"/>
      <c r="X148" s="38"/>
      <c r="Y148" s="38"/>
      <c r="Z148" s="38"/>
      <c r="AA148" s="38"/>
      <c r="AB148" s="38"/>
      <c r="AC148" s="38"/>
      <c r="AD148" s="38"/>
      <c r="AE148" s="38"/>
      <c r="AR148" s="240" t="s">
        <v>113</v>
      </c>
      <c r="AT148" s="240" t="s">
        <v>199</v>
      </c>
      <c r="AU148" s="240" t="s">
        <v>89</v>
      </c>
      <c r="AY148" s="17" t="s">
        <v>196</v>
      </c>
      <c r="BE148" s="241">
        <f>IF(N148="základní",J148,0)</f>
        <v>0</v>
      </c>
      <c r="BF148" s="241">
        <f>IF(N148="snížená",J148,0)</f>
        <v>0</v>
      </c>
      <c r="BG148" s="241">
        <f>IF(N148="zákl. přenesená",J148,0)</f>
        <v>0</v>
      </c>
      <c r="BH148" s="241">
        <f>IF(N148="sníž. přenesená",J148,0)</f>
        <v>0</v>
      </c>
      <c r="BI148" s="241">
        <f>IF(N148="nulová",J148,0)</f>
        <v>0</v>
      </c>
      <c r="BJ148" s="17" t="s">
        <v>87</v>
      </c>
      <c r="BK148" s="241">
        <f>ROUND(I148*H148,2)</f>
        <v>0</v>
      </c>
      <c r="BL148" s="17" t="s">
        <v>113</v>
      </c>
      <c r="BM148" s="240" t="s">
        <v>1852</v>
      </c>
    </row>
    <row r="149" s="2" customFormat="1">
      <c r="A149" s="38"/>
      <c r="B149" s="39"/>
      <c r="C149" s="40"/>
      <c r="D149" s="242" t="s">
        <v>205</v>
      </c>
      <c r="E149" s="40"/>
      <c r="F149" s="243" t="s">
        <v>1853</v>
      </c>
      <c r="G149" s="40"/>
      <c r="H149" s="40"/>
      <c r="I149" s="244"/>
      <c r="J149" s="40"/>
      <c r="K149" s="40"/>
      <c r="L149" s="44"/>
      <c r="M149" s="245"/>
      <c r="N149" s="246"/>
      <c r="O149" s="91"/>
      <c r="P149" s="91"/>
      <c r="Q149" s="91"/>
      <c r="R149" s="91"/>
      <c r="S149" s="91"/>
      <c r="T149" s="92"/>
      <c r="U149" s="38"/>
      <c r="V149" s="38"/>
      <c r="W149" s="38"/>
      <c r="X149" s="38"/>
      <c r="Y149" s="38"/>
      <c r="Z149" s="38"/>
      <c r="AA149" s="38"/>
      <c r="AB149" s="38"/>
      <c r="AC149" s="38"/>
      <c r="AD149" s="38"/>
      <c r="AE149" s="38"/>
      <c r="AT149" s="17" t="s">
        <v>205</v>
      </c>
      <c r="AU149" s="17" t="s">
        <v>89</v>
      </c>
    </row>
    <row r="150" s="13" customFormat="1">
      <c r="A150" s="13"/>
      <c r="B150" s="252"/>
      <c r="C150" s="253"/>
      <c r="D150" s="242" t="s">
        <v>254</v>
      </c>
      <c r="E150" s="254" t="s">
        <v>1</v>
      </c>
      <c r="F150" s="255" t="s">
        <v>1854</v>
      </c>
      <c r="G150" s="253"/>
      <c r="H150" s="256">
        <v>15.300000000000001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254</v>
      </c>
      <c r="AU150" s="262" t="s">
        <v>89</v>
      </c>
      <c r="AV150" s="13" t="s">
        <v>89</v>
      </c>
      <c r="AW150" s="13" t="s">
        <v>35</v>
      </c>
      <c r="AX150" s="13" t="s">
        <v>80</v>
      </c>
      <c r="AY150" s="262" t="s">
        <v>196</v>
      </c>
    </row>
    <row r="151" s="14" customFormat="1">
      <c r="A151" s="14"/>
      <c r="B151" s="263"/>
      <c r="C151" s="264"/>
      <c r="D151" s="242" t="s">
        <v>254</v>
      </c>
      <c r="E151" s="265" t="s">
        <v>1</v>
      </c>
      <c r="F151" s="266" t="s">
        <v>445</v>
      </c>
      <c r="G151" s="264"/>
      <c r="H151" s="267">
        <v>15.300000000000001</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254</v>
      </c>
      <c r="AU151" s="273" t="s">
        <v>89</v>
      </c>
      <c r="AV151" s="14" t="s">
        <v>100</v>
      </c>
      <c r="AW151" s="14" t="s">
        <v>35</v>
      </c>
      <c r="AX151" s="14" t="s">
        <v>87</v>
      </c>
      <c r="AY151" s="273" t="s">
        <v>196</v>
      </c>
    </row>
    <row r="152" s="2" customFormat="1" ht="33" customHeight="1">
      <c r="A152" s="38"/>
      <c r="B152" s="39"/>
      <c r="C152" s="228" t="s">
        <v>89</v>
      </c>
      <c r="D152" s="228" t="s">
        <v>199</v>
      </c>
      <c r="E152" s="229" t="s">
        <v>631</v>
      </c>
      <c r="F152" s="230" t="s">
        <v>1855</v>
      </c>
      <c r="G152" s="231" t="s">
        <v>287</v>
      </c>
      <c r="H152" s="232">
        <v>15.300000000000001</v>
      </c>
      <c r="I152" s="233"/>
      <c r="J152" s="234">
        <f>ROUND(I152*H152,2)</f>
        <v>0</v>
      </c>
      <c r="K152" s="235"/>
      <c r="L152" s="44"/>
      <c r="M152" s="236" t="s">
        <v>1</v>
      </c>
      <c r="N152" s="237" t="s">
        <v>45</v>
      </c>
      <c r="O152" s="91"/>
      <c r="P152" s="238">
        <f>O152*H152</f>
        <v>0</v>
      </c>
      <c r="Q152" s="238">
        <v>0</v>
      </c>
      <c r="R152" s="238">
        <f>Q152*H152</f>
        <v>0</v>
      </c>
      <c r="S152" s="238">
        <v>0</v>
      </c>
      <c r="T152" s="239">
        <f>S152*H152</f>
        <v>0</v>
      </c>
      <c r="U152" s="38"/>
      <c r="V152" s="38"/>
      <c r="W152" s="38"/>
      <c r="X152" s="38"/>
      <c r="Y152" s="38"/>
      <c r="Z152" s="38"/>
      <c r="AA152" s="38"/>
      <c r="AB152" s="38"/>
      <c r="AC152" s="38"/>
      <c r="AD152" s="38"/>
      <c r="AE152" s="38"/>
      <c r="AR152" s="240" t="s">
        <v>113</v>
      </c>
      <c r="AT152" s="240" t="s">
        <v>199</v>
      </c>
      <c r="AU152" s="240" t="s">
        <v>89</v>
      </c>
      <c r="AY152" s="17" t="s">
        <v>196</v>
      </c>
      <c r="BE152" s="241">
        <f>IF(N152="základní",J152,0)</f>
        <v>0</v>
      </c>
      <c r="BF152" s="241">
        <f>IF(N152="snížená",J152,0)</f>
        <v>0</v>
      </c>
      <c r="BG152" s="241">
        <f>IF(N152="zákl. přenesená",J152,0)</f>
        <v>0</v>
      </c>
      <c r="BH152" s="241">
        <f>IF(N152="sníž. přenesená",J152,0)</f>
        <v>0</v>
      </c>
      <c r="BI152" s="241">
        <f>IF(N152="nulová",J152,0)</f>
        <v>0</v>
      </c>
      <c r="BJ152" s="17" t="s">
        <v>87</v>
      </c>
      <c r="BK152" s="241">
        <f>ROUND(I152*H152,2)</f>
        <v>0</v>
      </c>
      <c r="BL152" s="17" t="s">
        <v>113</v>
      </c>
      <c r="BM152" s="240" t="s">
        <v>1856</v>
      </c>
    </row>
    <row r="153" s="2" customFormat="1">
      <c r="A153" s="38"/>
      <c r="B153" s="39"/>
      <c r="C153" s="40"/>
      <c r="D153" s="242" t="s">
        <v>205</v>
      </c>
      <c r="E153" s="40"/>
      <c r="F153" s="243" t="s">
        <v>1857</v>
      </c>
      <c r="G153" s="40"/>
      <c r="H153" s="40"/>
      <c r="I153" s="244"/>
      <c r="J153" s="40"/>
      <c r="K153" s="40"/>
      <c r="L153" s="44"/>
      <c r="M153" s="245"/>
      <c r="N153" s="246"/>
      <c r="O153" s="91"/>
      <c r="P153" s="91"/>
      <c r="Q153" s="91"/>
      <c r="R153" s="91"/>
      <c r="S153" s="91"/>
      <c r="T153" s="92"/>
      <c r="U153" s="38"/>
      <c r="V153" s="38"/>
      <c r="W153" s="38"/>
      <c r="X153" s="38"/>
      <c r="Y153" s="38"/>
      <c r="Z153" s="38"/>
      <c r="AA153" s="38"/>
      <c r="AB153" s="38"/>
      <c r="AC153" s="38"/>
      <c r="AD153" s="38"/>
      <c r="AE153" s="38"/>
      <c r="AT153" s="17" t="s">
        <v>205</v>
      </c>
      <c r="AU153" s="17" t="s">
        <v>89</v>
      </c>
    </row>
    <row r="154" s="2" customFormat="1" ht="33" customHeight="1">
      <c r="A154" s="38"/>
      <c r="B154" s="39"/>
      <c r="C154" s="228" t="s">
        <v>100</v>
      </c>
      <c r="D154" s="228" t="s">
        <v>199</v>
      </c>
      <c r="E154" s="229" t="s">
        <v>635</v>
      </c>
      <c r="F154" s="230" t="s">
        <v>636</v>
      </c>
      <c r="G154" s="231" t="s">
        <v>431</v>
      </c>
      <c r="H154" s="232">
        <v>19.507999999999999</v>
      </c>
      <c r="I154" s="233"/>
      <c r="J154" s="234">
        <f>ROUND(I154*H154,2)</f>
        <v>0</v>
      </c>
      <c r="K154" s="235"/>
      <c r="L154" s="44"/>
      <c r="M154" s="236" t="s">
        <v>1</v>
      </c>
      <c r="N154" s="237" t="s">
        <v>45</v>
      </c>
      <c r="O154" s="91"/>
      <c r="P154" s="238">
        <f>O154*H154</f>
        <v>0</v>
      </c>
      <c r="Q154" s="238">
        <v>0</v>
      </c>
      <c r="R154" s="238">
        <f>Q154*H154</f>
        <v>0</v>
      </c>
      <c r="S154" s="238">
        <v>0</v>
      </c>
      <c r="T154" s="239">
        <f>S154*H154</f>
        <v>0</v>
      </c>
      <c r="U154" s="38"/>
      <c r="V154" s="38"/>
      <c r="W154" s="38"/>
      <c r="X154" s="38"/>
      <c r="Y154" s="38"/>
      <c r="Z154" s="38"/>
      <c r="AA154" s="38"/>
      <c r="AB154" s="38"/>
      <c r="AC154" s="38"/>
      <c r="AD154" s="38"/>
      <c r="AE154" s="38"/>
      <c r="AR154" s="240" t="s">
        <v>113</v>
      </c>
      <c r="AT154" s="240" t="s">
        <v>199</v>
      </c>
      <c r="AU154" s="240" t="s">
        <v>89</v>
      </c>
      <c r="AY154" s="17" t="s">
        <v>196</v>
      </c>
      <c r="BE154" s="241">
        <f>IF(N154="základní",J154,0)</f>
        <v>0</v>
      </c>
      <c r="BF154" s="241">
        <f>IF(N154="snížená",J154,0)</f>
        <v>0</v>
      </c>
      <c r="BG154" s="241">
        <f>IF(N154="zákl. přenesená",J154,0)</f>
        <v>0</v>
      </c>
      <c r="BH154" s="241">
        <f>IF(N154="sníž. přenesená",J154,0)</f>
        <v>0</v>
      </c>
      <c r="BI154" s="241">
        <f>IF(N154="nulová",J154,0)</f>
        <v>0</v>
      </c>
      <c r="BJ154" s="17" t="s">
        <v>87</v>
      </c>
      <c r="BK154" s="241">
        <f>ROUND(I154*H154,2)</f>
        <v>0</v>
      </c>
      <c r="BL154" s="17" t="s">
        <v>113</v>
      </c>
      <c r="BM154" s="240" t="s">
        <v>1858</v>
      </c>
    </row>
    <row r="155" s="2" customFormat="1">
      <c r="A155" s="38"/>
      <c r="B155" s="39"/>
      <c r="C155" s="40"/>
      <c r="D155" s="242" t="s">
        <v>205</v>
      </c>
      <c r="E155" s="40"/>
      <c r="F155" s="243" t="s">
        <v>638</v>
      </c>
      <c r="G155" s="40"/>
      <c r="H155" s="40"/>
      <c r="I155" s="244"/>
      <c r="J155" s="40"/>
      <c r="K155" s="40"/>
      <c r="L155" s="44"/>
      <c r="M155" s="245"/>
      <c r="N155" s="246"/>
      <c r="O155" s="91"/>
      <c r="P155" s="91"/>
      <c r="Q155" s="91"/>
      <c r="R155" s="91"/>
      <c r="S155" s="91"/>
      <c r="T155" s="92"/>
      <c r="U155" s="38"/>
      <c r="V155" s="38"/>
      <c r="W155" s="38"/>
      <c r="X155" s="38"/>
      <c r="Y155" s="38"/>
      <c r="Z155" s="38"/>
      <c r="AA155" s="38"/>
      <c r="AB155" s="38"/>
      <c r="AC155" s="38"/>
      <c r="AD155" s="38"/>
      <c r="AE155" s="38"/>
      <c r="AT155" s="17" t="s">
        <v>205</v>
      </c>
      <c r="AU155" s="17" t="s">
        <v>89</v>
      </c>
    </row>
    <row r="156" s="13" customFormat="1">
      <c r="A156" s="13"/>
      <c r="B156" s="252"/>
      <c r="C156" s="253"/>
      <c r="D156" s="242" t="s">
        <v>254</v>
      </c>
      <c r="E156" s="254" t="s">
        <v>1</v>
      </c>
      <c r="F156" s="255" t="s">
        <v>1859</v>
      </c>
      <c r="G156" s="253"/>
      <c r="H156" s="256">
        <v>19.507999999999999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4" customFormat="1">
      <c r="A157" s="14"/>
      <c r="B157" s="263"/>
      <c r="C157" s="264"/>
      <c r="D157" s="242" t="s">
        <v>254</v>
      </c>
      <c r="E157" s="265" t="s">
        <v>1</v>
      </c>
      <c r="F157" s="266" t="s">
        <v>445</v>
      </c>
      <c r="G157" s="264"/>
      <c r="H157" s="267">
        <v>19.507999999999999</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254</v>
      </c>
      <c r="AU157" s="273" t="s">
        <v>89</v>
      </c>
      <c r="AV157" s="14" t="s">
        <v>100</v>
      </c>
      <c r="AW157" s="14" t="s">
        <v>35</v>
      </c>
      <c r="AX157" s="14" t="s">
        <v>87</v>
      </c>
      <c r="AY157" s="273" t="s">
        <v>196</v>
      </c>
    </row>
    <row r="158" s="2" customFormat="1" ht="21.75" customHeight="1">
      <c r="A158" s="38"/>
      <c r="B158" s="39"/>
      <c r="C158" s="228" t="s">
        <v>113</v>
      </c>
      <c r="D158" s="228" t="s">
        <v>199</v>
      </c>
      <c r="E158" s="229" t="s">
        <v>640</v>
      </c>
      <c r="F158" s="230" t="s">
        <v>641</v>
      </c>
      <c r="G158" s="231" t="s">
        <v>287</v>
      </c>
      <c r="H158" s="232">
        <v>12.757</v>
      </c>
      <c r="I158" s="233"/>
      <c r="J158" s="234">
        <f>ROUND(I158*H158,2)</f>
        <v>0</v>
      </c>
      <c r="K158" s="235"/>
      <c r="L158" s="44"/>
      <c r="M158" s="236" t="s">
        <v>1</v>
      </c>
      <c r="N158" s="237" t="s">
        <v>45</v>
      </c>
      <c r="O158" s="91"/>
      <c r="P158" s="238">
        <f>O158*H158</f>
        <v>0</v>
      </c>
      <c r="Q158" s="238">
        <v>0</v>
      </c>
      <c r="R158" s="238">
        <f>Q158*H158</f>
        <v>0</v>
      </c>
      <c r="S158" s="238">
        <v>0</v>
      </c>
      <c r="T158" s="239">
        <f>S158*H158</f>
        <v>0</v>
      </c>
      <c r="U158" s="38"/>
      <c r="V158" s="38"/>
      <c r="W158" s="38"/>
      <c r="X158" s="38"/>
      <c r="Y158" s="38"/>
      <c r="Z158" s="38"/>
      <c r="AA158" s="38"/>
      <c r="AB158" s="38"/>
      <c r="AC158" s="38"/>
      <c r="AD158" s="38"/>
      <c r="AE158" s="38"/>
      <c r="AR158" s="240" t="s">
        <v>113</v>
      </c>
      <c r="AT158" s="240" t="s">
        <v>199</v>
      </c>
      <c r="AU158" s="240" t="s">
        <v>89</v>
      </c>
      <c r="AY158" s="17" t="s">
        <v>196</v>
      </c>
      <c r="BE158" s="241">
        <f>IF(N158="základní",J158,0)</f>
        <v>0</v>
      </c>
      <c r="BF158" s="241">
        <f>IF(N158="snížená",J158,0)</f>
        <v>0</v>
      </c>
      <c r="BG158" s="241">
        <f>IF(N158="zákl. přenesená",J158,0)</f>
        <v>0</v>
      </c>
      <c r="BH158" s="241">
        <f>IF(N158="sníž. přenesená",J158,0)</f>
        <v>0</v>
      </c>
      <c r="BI158" s="241">
        <f>IF(N158="nulová",J158,0)</f>
        <v>0</v>
      </c>
      <c r="BJ158" s="17" t="s">
        <v>87</v>
      </c>
      <c r="BK158" s="241">
        <f>ROUND(I158*H158,2)</f>
        <v>0</v>
      </c>
      <c r="BL158" s="17" t="s">
        <v>113</v>
      </c>
      <c r="BM158" s="240" t="s">
        <v>1860</v>
      </c>
    </row>
    <row r="159" s="2" customFormat="1">
      <c r="A159" s="38"/>
      <c r="B159" s="39"/>
      <c r="C159" s="40"/>
      <c r="D159" s="242" t="s">
        <v>205</v>
      </c>
      <c r="E159" s="40"/>
      <c r="F159" s="243" t="s">
        <v>643</v>
      </c>
      <c r="G159" s="40"/>
      <c r="H159" s="40"/>
      <c r="I159" s="244"/>
      <c r="J159" s="40"/>
      <c r="K159" s="40"/>
      <c r="L159" s="44"/>
      <c r="M159" s="245"/>
      <c r="N159" s="246"/>
      <c r="O159" s="91"/>
      <c r="P159" s="91"/>
      <c r="Q159" s="91"/>
      <c r="R159" s="91"/>
      <c r="S159" s="91"/>
      <c r="T159" s="92"/>
      <c r="U159" s="38"/>
      <c r="V159" s="38"/>
      <c r="W159" s="38"/>
      <c r="X159" s="38"/>
      <c r="Y159" s="38"/>
      <c r="Z159" s="38"/>
      <c r="AA159" s="38"/>
      <c r="AB159" s="38"/>
      <c r="AC159" s="38"/>
      <c r="AD159" s="38"/>
      <c r="AE159" s="38"/>
      <c r="AT159" s="17" t="s">
        <v>205</v>
      </c>
      <c r="AU159" s="17" t="s">
        <v>89</v>
      </c>
    </row>
    <row r="160" s="13" customFormat="1">
      <c r="A160" s="13"/>
      <c r="B160" s="252"/>
      <c r="C160" s="253"/>
      <c r="D160" s="242" t="s">
        <v>254</v>
      </c>
      <c r="E160" s="254" t="s">
        <v>1</v>
      </c>
      <c r="F160" s="255" t="s">
        <v>1861</v>
      </c>
      <c r="G160" s="253"/>
      <c r="H160" s="256">
        <v>12.757</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4" customFormat="1">
      <c r="A161" s="14"/>
      <c r="B161" s="263"/>
      <c r="C161" s="264"/>
      <c r="D161" s="242" t="s">
        <v>254</v>
      </c>
      <c r="E161" s="265" t="s">
        <v>1</v>
      </c>
      <c r="F161" s="266" t="s">
        <v>445</v>
      </c>
      <c r="G161" s="264"/>
      <c r="H161" s="267">
        <v>12.757</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254</v>
      </c>
      <c r="AU161" s="273" t="s">
        <v>89</v>
      </c>
      <c r="AV161" s="14" t="s">
        <v>100</v>
      </c>
      <c r="AW161" s="14" t="s">
        <v>35</v>
      </c>
      <c r="AX161" s="14" t="s">
        <v>87</v>
      </c>
      <c r="AY161" s="273" t="s">
        <v>196</v>
      </c>
    </row>
    <row r="162" s="2" customFormat="1" ht="16.5" customHeight="1">
      <c r="A162" s="38"/>
      <c r="B162" s="39"/>
      <c r="C162" s="288" t="s">
        <v>208</v>
      </c>
      <c r="D162" s="288" t="s">
        <v>646</v>
      </c>
      <c r="E162" s="289" t="s">
        <v>1862</v>
      </c>
      <c r="F162" s="290" t="s">
        <v>1863</v>
      </c>
      <c r="G162" s="291" t="s">
        <v>431</v>
      </c>
      <c r="H162" s="292">
        <v>8.9320000000000004</v>
      </c>
      <c r="I162" s="293"/>
      <c r="J162" s="294">
        <f>ROUND(I162*H162,2)</f>
        <v>0</v>
      </c>
      <c r="K162" s="295"/>
      <c r="L162" s="296"/>
      <c r="M162" s="297" t="s">
        <v>1</v>
      </c>
      <c r="N162" s="298" t="s">
        <v>45</v>
      </c>
      <c r="O162" s="91"/>
      <c r="P162" s="238">
        <f>O162*H162</f>
        <v>0</v>
      </c>
      <c r="Q162" s="238">
        <v>1</v>
      </c>
      <c r="R162" s="238">
        <f>Q162*H162</f>
        <v>8.9320000000000004</v>
      </c>
      <c r="S162" s="238">
        <v>0</v>
      </c>
      <c r="T162" s="239">
        <f>S162*H162</f>
        <v>0</v>
      </c>
      <c r="U162" s="38"/>
      <c r="V162" s="38"/>
      <c r="W162" s="38"/>
      <c r="X162" s="38"/>
      <c r="Y162" s="38"/>
      <c r="Z162" s="38"/>
      <c r="AA162" s="38"/>
      <c r="AB162" s="38"/>
      <c r="AC162" s="38"/>
      <c r="AD162" s="38"/>
      <c r="AE162" s="38"/>
      <c r="AR162" s="240" t="s">
        <v>334</v>
      </c>
      <c r="AT162" s="240" t="s">
        <v>646</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113</v>
      </c>
      <c r="BM162" s="240" t="s">
        <v>1864</v>
      </c>
    </row>
    <row r="163" s="2" customFormat="1">
      <c r="A163" s="38"/>
      <c r="B163" s="39"/>
      <c r="C163" s="40"/>
      <c r="D163" s="242" t="s">
        <v>205</v>
      </c>
      <c r="E163" s="40"/>
      <c r="F163" s="243" t="s">
        <v>1863</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13" customFormat="1">
      <c r="A164" s="13"/>
      <c r="B164" s="252"/>
      <c r="C164" s="253"/>
      <c r="D164" s="242" t="s">
        <v>254</v>
      </c>
      <c r="E164" s="254" t="s">
        <v>1</v>
      </c>
      <c r="F164" s="255" t="s">
        <v>1865</v>
      </c>
      <c r="G164" s="253"/>
      <c r="H164" s="256">
        <v>12.757</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3" customFormat="1">
      <c r="A165" s="13"/>
      <c r="B165" s="252"/>
      <c r="C165" s="253"/>
      <c r="D165" s="242" t="s">
        <v>254</v>
      </c>
      <c r="E165" s="254" t="s">
        <v>1</v>
      </c>
      <c r="F165" s="255" t="s">
        <v>1866</v>
      </c>
      <c r="G165" s="253"/>
      <c r="H165" s="256">
        <v>-3.8250000000000002</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254</v>
      </c>
      <c r="AU165" s="262" t="s">
        <v>89</v>
      </c>
      <c r="AV165" s="13" t="s">
        <v>89</v>
      </c>
      <c r="AW165" s="13" t="s">
        <v>35</v>
      </c>
      <c r="AX165" s="13" t="s">
        <v>80</v>
      </c>
      <c r="AY165" s="262" t="s">
        <v>196</v>
      </c>
    </row>
    <row r="166" s="14" customFormat="1">
      <c r="A166" s="14"/>
      <c r="B166" s="263"/>
      <c r="C166" s="264"/>
      <c r="D166" s="242" t="s">
        <v>254</v>
      </c>
      <c r="E166" s="265" t="s">
        <v>1</v>
      </c>
      <c r="F166" s="266" t="s">
        <v>445</v>
      </c>
      <c r="G166" s="264"/>
      <c r="H166" s="267">
        <v>8.9319999999999986</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254</v>
      </c>
      <c r="AU166" s="273" t="s">
        <v>89</v>
      </c>
      <c r="AV166" s="14" t="s">
        <v>100</v>
      </c>
      <c r="AW166" s="14" t="s">
        <v>35</v>
      </c>
      <c r="AX166" s="14" t="s">
        <v>87</v>
      </c>
      <c r="AY166" s="273" t="s">
        <v>196</v>
      </c>
    </row>
    <row r="167" s="12" customFormat="1" ht="22.8" customHeight="1">
      <c r="A167" s="12"/>
      <c r="B167" s="212"/>
      <c r="C167" s="213"/>
      <c r="D167" s="214" t="s">
        <v>79</v>
      </c>
      <c r="E167" s="226" t="s">
        <v>247</v>
      </c>
      <c r="F167" s="226" t="s">
        <v>248</v>
      </c>
      <c r="G167" s="213"/>
      <c r="H167" s="213"/>
      <c r="I167" s="216"/>
      <c r="J167" s="227">
        <f>BK167</f>
        <v>0</v>
      </c>
      <c r="K167" s="213"/>
      <c r="L167" s="218"/>
      <c r="M167" s="219"/>
      <c r="N167" s="220"/>
      <c r="O167" s="220"/>
      <c r="P167" s="221">
        <f>SUM(P168:P171)</f>
        <v>0</v>
      </c>
      <c r="Q167" s="220"/>
      <c r="R167" s="221">
        <f>SUM(R168:R171)</f>
        <v>0.015599999999999999</v>
      </c>
      <c r="S167" s="220"/>
      <c r="T167" s="222">
        <f>SUM(T168:T171)</f>
        <v>0</v>
      </c>
      <c r="U167" s="12"/>
      <c r="V167" s="12"/>
      <c r="W167" s="12"/>
      <c r="X167" s="12"/>
      <c r="Y167" s="12"/>
      <c r="Z167" s="12"/>
      <c r="AA167" s="12"/>
      <c r="AB167" s="12"/>
      <c r="AC167" s="12"/>
      <c r="AD167" s="12"/>
      <c r="AE167" s="12"/>
      <c r="AR167" s="223" t="s">
        <v>87</v>
      </c>
      <c r="AT167" s="224" t="s">
        <v>79</v>
      </c>
      <c r="AU167" s="224" t="s">
        <v>87</v>
      </c>
      <c r="AY167" s="223" t="s">
        <v>196</v>
      </c>
      <c r="BK167" s="225">
        <f>SUM(BK168:BK171)</f>
        <v>0</v>
      </c>
    </row>
    <row r="168" s="2" customFormat="1" ht="33" customHeight="1">
      <c r="A168" s="38"/>
      <c r="B168" s="39"/>
      <c r="C168" s="228" t="s">
        <v>223</v>
      </c>
      <c r="D168" s="228" t="s">
        <v>199</v>
      </c>
      <c r="E168" s="229" t="s">
        <v>1480</v>
      </c>
      <c r="F168" s="230" t="s">
        <v>1481</v>
      </c>
      <c r="G168" s="231" t="s">
        <v>251</v>
      </c>
      <c r="H168" s="232">
        <v>120</v>
      </c>
      <c r="I168" s="233"/>
      <c r="J168" s="234">
        <f>ROUND(I168*H168,2)</f>
        <v>0</v>
      </c>
      <c r="K168" s="235"/>
      <c r="L168" s="44"/>
      <c r="M168" s="236" t="s">
        <v>1</v>
      </c>
      <c r="N168" s="237" t="s">
        <v>45</v>
      </c>
      <c r="O168" s="91"/>
      <c r="P168" s="238">
        <f>O168*H168</f>
        <v>0</v>
      </c>
      <c r="Q168" s="238">
        <v>0.00012999999999999999</v>
      </c>
      <c r="R168" s="238">
        <f>Q168*H168</f>
        <v>0.015599999999999999</v>
      </c>
      <c r="S168" s="238">
        <v>0</v>
      </c>
      <c r="T168" s="239">
        <f>S168*H168</f>
        <v>0</v>
      </c>
      <c r="U168" s="38"/>
      <c r="V168" s="38"/>
      <c r="W168" s="38"/>
      <c r="X168" s="38"/>
      <c r="Y168" s="38"/>
      <c r="Z168" s="38"/>
      <c r="AA168" s="38"/>
      <c r="AB168" s="38"/>
      <c r="AC168" s="38"/>
      <c r="AD168" s="38"/>
      <c r="AE168" s="38"/>
      <c r="AR168" s="240" t="s">
        <v>113</v>
      </c>
      <c r="AT168" s="240" t="s">
        <v>199</v>
      </c>
      <c r="AU168" s="240" t="s">
        <v>89</v>
      </c>
      <c r="AY168" s="17" t="s">
        <v>196</v>
      </c>
      <c r="BE168" s="241">
        <f>IF(N168="základní",J168,0)</f>
        <v>0</v>
      </c>
      <c r="BF168" s="241">
        <f>IF(N168="snížená",J168,0)</f>
        <v>0</v>
      </c>
      <c r="BG168" s="241">
        <f>IF(N168="zákl. přenesená",J168,0)</f>
        <v>0</v>
      </c>
      <c r="BH168" s="241">
        <f>IF(N168="sníž. přenesená",J168,0)</f>
        <v>0</v>
      </c>
      <c r="BI168" s="241">
        <f>IF(N168="nulová",J168,0)</f>
        <v>0</v>
      </c>
      <c r="BJ168" s="17" t="s">
        <v>87</v>
      </c>
      <c r="BK168" s="241">
        <f>ROUND(I168*H168,2)</f>
        <v>0</v>
      </c>
      <c r="BL168" s="17" t="s">
        <v>113</v>
      </c>
      <c r="BM168" s="240" t="s">
        <v>1867</v>
      </c>
    </row>
    <row r="169" s="2" customFormat="1">
      <c r="A169" s="38"/>
      <c r="B169" s="39"/>
      <c r="C169" s="40"/>
      <c r="D169" s="242" t="s">
        <v>205</v>
      </c>
      <c r="E169" s="40"/>
      <c r="F169" s="243" t="s">
        <v>1483</v>
      </c>
      <c r="G169" s="40"/>
      <c r="H169" s="40"/>
      <c r="I169" s="244"/>
      <c r="J169" s="40"/>
      <c r="K169" s="40"/>
      <c r="L169" s="44"/>
      <c r="M169" s="245"/>
      <c r="N169" s="246"/>
      <c r="O169" s="91"/>
      <c r="P169" s="91"/>
      <c r="Q169" s="91"/>
      <c r="R169" s="91"/>
      <c r="S169" s="91"/>
      <c r="T169" s="92"/>
      <c r="U169" s="38"/>
      <c r="V169" s="38"/>
      <c r="W169" s="38"/>
      <c r="X169" s="38"/>
      <c r="Y169" s="38"/>
      <c r="Z169" s="38"/>
      <c r="AA169" s="38"/>
      <c r="AB169" s="38"/>
      <c r="AC169" s="38"/>
      <c r="AD169" s="38"/>
      <c r="AE169" s="38"/>
      <c r="AT169" s="17" t="s">
        <v>205</v>
      </c>
      <c r="AU169" s="17" t="s">
        <v>89</v>
      </c>
    </row>
    <row r="170" s="2" customFormat="1" ht="16.5" customHeight="1">
      <c r="A170" s="38"/>
      <c r="B170" s="39"/>
      <c r="C170" s="228" t="s">
        <v>227</v>
      </c>
      <c r="D170" s="228" t="s">
        <v>199</v>
      </c>
      <c r="E170" s="229" t="s">
        <v>970</v>
      </c>
      <c r="F170" s="230" t="s">
        <v>1868</v>
      </c>
      <c r="G170" s="231" t="s">
        <v>202</v>
      </c>
      <c r="H170" s="232">
        <v>1</v>
      </c>
      <c r="I170" s="233"/>
      <c r="J170" s="234">
        <f>ROUND(I170*H170,2)</f>
        <v>0</v>
      </c>
      <c r="K170" s="235"/>
      <c r="L170" s="44"/>
      <c r="M170" s="236" t="s">
        <v>1</v>
      </c>
      <c r="N170" s="237" t="s">
        <v>45</v>
      </c>
      <c r="O170" s="91"/>
      <c r="P170" s="238">
        <f>O170*H170</f>
        <v>0</v>
      </c>
      <c r="Q170" s="238">
        <v>0</v>
      </c>
      <c r="R170" s="238">
        <f>Q170*H170</f>
        <v>0</v>
      </c>
      <c r="S170" s="238">
        <v>0</v>
      </c>
      <c r="T170" s="239">
        <f>S170*H170</f>
        <v>0</v>
      </c>
      <c r="U170" s="38"/>
      <c r="V170" s="38"/>
      <c r="W170" s="38"/>
      <c r="X170" s="38"/>
      <c r="Y170" s="38"/>
      <c r="Z170" s="38"/>
      <c r="AA170" s="38"/>
      <c r="AB170" s="38"/>
      <c r="AC170" s="38"/>
      <c r="AD170" s="38"/>
      <c r="AE170" s="38"/>
      <c r="AR170" s="240" t="s">
        <v>113</v>
      </c>
      <c r="AT170" s="240" t="s">
        <v>199</v>
      </c>
      <c r="AU170" s="240" t="s">
        <v>89</v>
      </c>
      <c r="AY170" s="17" t="s">
        <v>196</v>
      </c>
      <c r="BE170" s="241">
        <f>IF(N170="základní",J170,0)</f>
        <v>0</v>
      </c>
      <c r="BF170" s="241">
        <f>IF(N170="snížená",J170,0)</f>
        <v>0</v>
      </c>
      <c r="BG170" s="241">
        <f>IF(N170="zákl. přenesená",J170,0)</f>
        <v>0</v>
      </c>
      <c r="BH170" s="241">
        <f>IF(N170="sníž. přenesená",J170,0)</f>
        <v>0</v>
      </c>
      <c r="BI170" s="241">
        <f>IF(N170="nulová",J170,0)</f>
        <v>0</v>
      </c>
      <c r="BJ170" s="17" t="s">
        <v>87</v>
      </c>
      <c r="BK170" s="241">
        <f>ROUND(I170*H170,2)</f>
        <v>0</v>
      </c>
      <c r="BL170" s="17" t="s">
        <v>113</v>
      </c>
      <c r="BM170" s="240" t="s">
        <v>1869</v>
      </c>
    </row>
    <row r="171" s="2" customFormat="1">
      <c r="A171" s="38"/>
      <c r="B171" s="39"/>
      <c r="C171" s="40"/>
      <c r="D171" s="242" t="s">
        <v>205</v>
      </c>
      <c r="E171" s="40"/>
      <c r="F171" s="243" t="s">
        <v>1868</v>
      </c>
      <c r="G171" s="40"/>
      <c r="H171" s="40"/>
      <c r="I171" s="244"/>
      <c r="J171" s="40"/>
      <c r="K171" s="40"/>
      <c r="L171" s="44"/>
      <c r="M171" s="245"/>
      <c r="N171" s="246"/>
      <c r="O171" s="91"/>
      <c r="P171" s="91"/>
      <c r="Q171" s="91"/>
      <c r="R171" s="91"/>
      <c r="S171" s="91"/>
      <c r="T171" s="92"/>
      <c r="U171" s="38"/>
      <c r="V171" s="38"/>
      <c r="W171" s="38"/>
      <c r="X171" s="38"/>
      <c r="Y171" s="38"/>
      <c r="Z171" s="38"/>
      <c r="AA171" s="38"/>
      <c r="AB171" s="38"/>
      <c r="AC171" s="38"/>
      <c r="AD171" s="38"/>
      <c r="AE171" s="38"/>
      <c r="AT171" s="17" t="s">
        <v>205</v>
      </c>
      <c r="AU171" s="17" t="s">
        <v>89</v>
      </c>
    </row>
    <row r="172" s="12" customFormat="1" ht="25.92" customHeight="1">
      <c r="A172" s="12"/>
      <c r="B172" s="212"/>
      <c r="C172" s="213"/>
      <c r="D172" s="214" t="s">
        <v>79</v>
      </c>
      <c r="E172" s="215" t="s">
        <v>501</v>
      </c>
      <c r="F172" s="215" t="s">
        <v>502</v>
      </c>
      <c r="G172" s="213"/>
      <c r="H172" s="213"/>
      <c r="I172" s="216"/>
      <c r="J172" s="217">
        <f>BK172</f>
        <v>0</v>
      </c>
      <c r="K172" s="213"/>
      <c r="L172" s="218"/>
      <c r="M172" s="219"/>
      <c r="N172" s="220"/>
      <c r="O172" s="220"/>
      <c r="P172" s="221">
        <f>P173+P185+P235</f>
        <v>0</v>
      </c>
      <c r="Q172" s="220"/>
      <c r="R172" s="221">
        <f>R173+R185+R235</f>
        <v>0.04512</v>
      </c>
      <c r="S172" s="220"/>
      <c r="T172" s="222">
        <f>T173+T185+T235</f>
        <v>0</v>
      </c>
      <c r="U172" s="12"/>
      <c r="V172" s="12"/>
      <c r="W172" s="12"/>
      <c r="X172" s="12"/>
      <c r="Y172" s="12"/>
      <c r="Z172" s="12"/>
      <c r="AA172" s="12"/>
      <c r="AB172" s="12"/>
      <c r="AC172" s="12"/>
      <c r="AD172" s="12"/>
      <c r="AE172" s="12"/>
      <c r="AR172" s="223" t="s">
        <v>89</v>
      </c>
      <c r="AT172" s="224" t="s">
        <v>79</v>
      </c>
      <c r="AU172" s="224" t="s">
        <v>80</v>
      </c>
      <c r="AY172" s="223" t="s">
        <v>196</v>
      </c>
      <c r="BK172" s="225">
        <f>BK173+BK185+BK235</f>
        <v>0</v>
      </c>
    </row>
    <row r="173" s="12" customFormat="1" ht="22.8" customHeight="1">
      <c r="A173" s="12"/>
      <c r="B173" s="212"/>
      <c r="C173" s="213"/>
      <c r="D173" s="214" t="s">
        <v>79</v>
      </c>
      <c r="E173" s="226" t="s">
        <v>1498</v>
      </c>
      <c r="F173" s="226" t="s">
        <v>1870</v>
      </c>
      <c r="G173" s="213"/>
      <c r="H173" s="213"/>
      <c r="I173" s="216"/>
      <c r="J173" s="227">
        <f>BK173</f>
        <v>0</v>
      </c>
      <c r="K173" s="213"/>
      <c r="L173" s="218"/>
      <c r="M173" s="219"/>
      <c r="N173" s="220"/>
      <c r="O173" s="220"/>
      <c r="P173" s="221">
        <f>SUM(P174:P184)</f>
        <v>0</v>
      </c>
      <c r="Q173" s="220"/>
      <c r="R173" s="221">
        <f>SUM(R174:R184)</f>
        <v>0.0054900000000000001</v>
      </c>
      <c r="S173" s="220"/>
      <c r="T173" s="222">
        <f>SUM(T174:T184)</f>
        <v>0</v>
      </c>
      <c r="U173" s="12"/>
      <c r="V173" s="12"/>
      <c r="W173" s="12"/>
      <c r="X173" s="12"/>
      <c r="Y173" s="12"/>
      <c r="Z173" s="12"/>
      <c r="AA173" s="12"/>
      <c r="AB173" s="12"/>
      <c r="AC173" s="12"/>
      <c r="AD173" s="12"/>
      <c r="AE173" s="12"/>
      <c r="AR173" s="223" t="s">
        <v>89</v>
      </c>
      <c r="AT173" s="224" t="s">
        <v>79</v>
      </c>
      <c r="AU173" s="224" t="s">
        <v>87</v>
      </c>
      <c r="AY173" s="223" t="s">
        <v>196</v>
      </c>
      <c r="BK173" s="225">
        <f>SUM(BK174:BK184)</f>
        <v>0</v>
      </c>
    </row>
    <row r="174" s="2" customFormat="1" ht="21.75" customHeight="1">
      <c r="A174" s="38"/>
      <c r="B174" s="39"/>
      <c r="C174" s="228" t="s">
        <v>334</v>
      </c>
      <c r="D174" s="228" t="s">
        <v>199</v>
      </c>
      <c r="E174" s="229" t="s">
        <v>1871</v>
      </c>
      <c r="F174" s="230" t="s">
        <v>1872</v>
      </c>
      <c r="G174" s="231" t="s">
        <v>354</v>
      </c>
      <c r="H174" s="232">
        <v>6</v>
      </c>
      <c r="I174" s="233"/>
      <c r="J174" s="234">
        <f>ROUND(I174*H174,2)</f>
        <v>0</v>
      </c>
      <c r="K174" s="235"/>
      <c r="L174" s="44"/>
      <c r="M174" s="236" t="s">
        <v>1</v>
      </c>
      <c r="N174" s="237" t="s">
        <v>45</v>
      </c>
      <c r="O174" s="91"/>
      <c r="P174" s="238">
        <f>O174*H174</f>
        <v>0</v>
      </c>
      <c r="Q174" s="238">
        <v>0.00025000000000000001</v>
      </c>
      <c r="R174" s="238">
        <f>Q174*H174</f>
        <v>0.0015</v>
      </c>
      <c r="S174" s="238">
        <v>0</v>
      </c>
      <c r="T174" s="239">
        <f>S174*H174</f>
        <v>0</v>
      </c>
      <c r="U174" s="38"/>
      <c r="V174" s="38"/>
      <c r="W174" s="38"/>
      <c r="X174" s="38"/>
      <c r="Y174" s="38"/>
      <c r="Z174" s="38"/>
      <c r="AA174" s="38"/>
      <c r="AB174" s="38"/>
      <c r="AC174" s="38"/>
      <c r="AD174" s="38"/>
      <c r="AE174" s="38"/>
      <c r="AR174" s="240" t="s">
        <v>405</v>
      </c>
      <c r="AT174" s="240" t="s">
        <v>199</v>
      </c>
      <c r="AU174" s="240" t="s">
        <v>89</v>
      </c>
      <c r="AY174" s="17" t="s">
        <v>196</v>
      </c>
      <c r="BE174" s="241">
        <f>IF(N174="základní",J174,0)</f>
        <v>0</v>
      </c>
      <c r="BF174" s="241">
        <f>IF(N174="snížená",J174,0)</f>
        <v>0</v>
      </c>
      <c r="BG174" s="241">
        <f>IF(N174="zákl. přenesená",J174,0)</f>
        <v>0</v>
      </c>
      <c r="BH174" s="241">
        <f>IF(N174="sníž. přenesená",J174,0)</f>
        <v>0</v>
      </c>
      <c r="BI174" s="241">
        <f>IF(N174="nulová",J174,0)</f>
        <v>0</v>
      </c>
      <c r="BJ174" s="17" t="s">
        <v>87</v>
      </c>
      <c r="BK174" s="241">
        <f>ROUND(I174*H174,2)</f>
        <v>0</v>
      </c>
      <c r="BL174" s="17" t="s">
        <v>405</v>
      </c>
      <c r="BM174" s="240" t="s">
        <v>1873</v>
      </c>
    </row>
    <row r="175" s="2" customFormat="1">
      <c r="A175" s="38"/>
      <c r="B175" s="39"/>
      <c r="C175" s="40"/>
      <c r="D175" s="242" t="s">
        <v>205</v>
      </c>
      <c r="E175" s="40"/>
      <c r="F175" s="243" t="s">
        <v>1874</v>
      </c>
      <c r="G175" s="40"/>
      <c r="H175" s="40"/>
      <c r="I175" s="244"/>
      <c r="J175" s="40"/>
      <c r="K175" s="40"/>
      <c r="L175" s="44"/>
      <c r="M175" s="245"/>
      <c r="N175" s="246"/>
      <c r="O175" s="91"/>
      <c r="P175" s="91"/>
      <c r="Q175" s="91"/>
      <c r="R175" s="91"/>
      <c r="S175" s="91"/>
      <c r="T175" s="92"/>
      <c r="U175" s="38"/>
      <c r="V175" s="38"/>
      <c r="W175" s="38"/>
      <c r="X175" s="38"/>
      <c r="Y175" s="38"/>
      <c r="Z175" s="38"/>
      <c r="AA175" s="38"/>
      <c r="AB175" s="38"/>
      <c r="AC175" s="38"/>
      <c r="AD175" s="38"/>
      <c r="AE175" s="38"/>
      <c r="AT175" s="17" t="s">
        <v>205</v>
      </c>
      <c r="AU175" s="17" t="s">
        <v>89</v>
      </c>
    </row>
    <row r="176" s="13" customFormat="1">
      <c r="A176" s="13"/>
      <c r="B176" s="252"/>
      <c r="C176" s="253"/>
      <c r="D176" s="242" t="s">
        <v>254</v>
      </c>
      <c r="E176" s="254" t="s">
        <v>1</v>
      </c>
      <c r="F176" s="255" t="s">
        <v>87</v>
      </c>
      <c r="G176" s="253"/>
      <c r="H176" s="256">
        <v>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254</v>
      </c>
      <c r="AU176" s="262" t="s">
        <v>89</v>
      </c>
      <c r="AV176" s="13" t="s">
        <v>89</v>
      </c>
      <c r="AW176" s="13" t="s">
        <v>35</v>
      </c>
      <c r="AX176" s="13" t="s">
        <v>80</v>
      </c>
      <c r="AY176" s="262" t="s">
        <v>196</v>
      </c>
    </row>
    <row r="177" s="14" customFormat="1">
      <c r="A177" s="14"/>
      <c r="B177" s="263"/>
      <c r="C177" s="264"/>
      <c r="D177" s="242" t="s">
        <v>254</v>
      </c>
      <c r="E177" s="265" t="s">
        <v>1</v>
      </c>
      <c r="F177" s="266" t="s">
        <v>1875</v>
      </c>
      <c r="G177" s="264"/>
      <c r="H177" s="267">
        <v>1</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254</v>
      </c>
      <c r="AU177" s="273" t="s">
        <v>89</v>
      </c>
      <c r="AV177" s="14" t="s">
        <v>100</v>
      </c>
      <c r="AW177" s="14" t="s">
        <v>35</v>
      </c>
      <c r="AX177" s="14" t="s">
        <v>80</v>
      </c>
      <c r="AY177" s="273" t="s">
        <v>196</v>
      </c>
    </row>
    <row r="178" s="13" customFormat="1">
      <c r="A178" s="13"/>
      <c r="B178" s="252"/>
      <c r="C178" s="253"/>
      <c r="D178" s="242" t="s">
        <v>254</v>
      </c>
      <c r="E178" s="254" t="s">
        <v>1</v>
      </c>
      <c r="F178" s="255" t="s">
        <v>87</v>
      </c>
      <c r="G178" s="253"/>
      <c r="H178" s="256">
        <v>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254</v>
      </c>
      <c r="AU178" s="262" t="s">
        <v>89</v>
      </c>
      <c r="AV178" s="13" t="s">
        <v>89</v>
      </c>
      <c r="AW178" s="13" t="s">
        <v>35</v>
      </c>
      <c r="AX178" s="13" t="s">
        <v>80</v>
      </c>
      <c r="AY178" s="262" t="s">
        <v>196</v>
      </c>
    </row>
    <row r="179" s="14" customFormat="1">
      <c r="A179" s="14"/>
      <c r="B179" s="263"/>
      <c r="C179" s="264"/>
      <c r="D179" s="242" t="s">
        <v>254</v>
      </c>
      <c r="E179" s="265" t="s">
        <v>1</v>
      </c>
      <c r="F179" s="266" t="s">
        <v>1876</v>
      </c>
      <c r="G179" s="264"/>
      <c r="H179" s="267">
        <v>1</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254</v>
      </c>
      <c r="AU179" s="273" t="s">
        <v>89</v>
      </c>
      <c r="AV179" s="14" t="s">
        <v>100</v>
      </c>
      <c r="AW179" s="14" t="s">
        <v>35</v>
      </c>
      <c r="AX179" s="14" t="s">
        <v>80</v>
      </c>
      <c r="AY179" s="273" t="s">
        <v>196</v>
      </c>
    </row>
    <row r="180" s="13" customFormat="1">
      <c r="A180" s="13"/>
      <c r="B180" s="252"/>
      <c r="C180" s="253"/>
      <c r="D180" s="242" t="s">
        <v>254</v>
      </c>
      <c r="E180" s="254" t="s">
        <v>1</v>
      </c>
      <c r="F180" s="255" t="s">
        <v>113</v>
      </c>
      <c r="G180" s="253"/>
      <c r="H180" s="256">
        <v>4</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254</v>
      </c>
      <c r="AU180" s="262" t="s">
        <v>89</v>
      </c>
      <c r="AV180" s="13" t="s">
        <v>89</v>
      </c>
      <c r="AW180" s="13" t="s">
        <v>35</v>
      </c>
      <c r="AX180" s="13" t="s">
        <v>80</v>
      </c>
      <c r="AY180" s="262" t="s">
        <v>196</v>
      </c>
    </row>
    <row r="181" s="14" customFormat="1">
      <c r="A181" s="14"/>
      <c r="B181" s="263"/>
      <c r="C181" s="264"/>
      <c r="D181" s="242" t="s">
        <v>254</v>
      </c>
      <c r="E181" s="265" t="s">
        <v>1</v>
      </c>
      <c r="F181" s="266" t="s">
        <v>1877</v>
      </c>
      <c r="G181" s="264"/>
      <c r="H181" s="267">
        <v>4</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254</v>
      </c>
      <c r="AU181" s="273" t="s">
        <v>89</v>
      </c>
      <c r="AV181" s="14" t="s">
        <v>100</v>
      </c>
      <c r="AW181" s="14" t="s">
        <v>35</v>
      </c>
      <c r="AX181" s="14" t="s">
        <v>80</v>
      </c>
      <c r="AY181" s="273" t="s">
        <v>196</v>
      </c>
    </row>
    <row r="182" s="15" customFormat="1">
      <c r="A182" s="15"/>
      <c r="B182" s="274"/>
      <c r="C182" s="275"/>
      <c r="D182" s="242" t="s">
        <v>254</v>
      </c>
      <c r="E182" s="276" t="s">
        <v>1</v>
      </c>
      <c r="F182" s="277" t="s">
        <v>267</v>
      </c>
      <c r="G182" s="275"/>
      <c r="H182" s="278">
        <v>6</v>
      </c>
      <c r="I182" s="279"/>
      <c r="J182" s="275"/>
      <c r="K182" s="275"/>
      <c r="L182" s="280"/>
      <c r="M182" s="281"/>
      <c r="N182" s="282"/>
      <c r="O182" s="282"/>
      <c r="P182" s="282"/>
      <c r="Q182" s="282"/>
      <c r="R182" s="282"/>
      <c r="S182" s="282"/>
      <c r="T182" s="283"/>
      <c r="U182" s="15"/>
      <c r="V182" s="15"/>
      <c r="W182" s="15"/>
      <c r="X182" s="15"/>
      <c r="Y182" s="15"/>
      <c r="Z182" s="15"/>
      <c r="AA182" s="15"/>
      <c r="AB182" s="15"/>
      <c r="AC182" s="15"/>
      <c r="AD182" s="15"/>
      <c r="AE182" s="15"/>
      <c r="AT182" s="284" t="s">
        <v>254</v>
      </c>
      <c r="AU182" s="284" t="s">
        <v>89</v>
      </c>
      <c r="AV182" s="15" t="s">
        <v>113</v>
      </c>
      <c r="AW182" s="15" t="s">
        <v>35</v>
      </c>
      <c r="AX182" s="15" t="s">
        <v>87</v>
      </c>
      <c r="AY182" s="284" t="s">
        <v>196</v>
      </c>
    </row>
    <row r="183" s="2" customFormat="1" ht="21.75" customHeight="1">
      <c r="A183" s="38"/>
      <c r="B183" s="39"/>
      <c r="C183" s="228" t="s">
        <v>247</v>
      </c>
      <c r="D183" s="228" t="s">
        <v>199</v>
      </c>
      <c r="E183" s="229" t="s">
        <v>1878</v>
      </c>
      <c r="F183" s="230" t="s">
        <v>1879</v>
      </c>
      <c r="G183" s="231" t="s">
        <v>354</v>
      </c>
      <c r="H183" s="232">
        <v>7</v>
      </c>
      <c r="I183" s="233"/>
      <c r="J183" s="234">
        <f>ROUND(I183*H183,2)</f>
        <v>0</v>
      </c>
      <c r="K183" s="235"/>
      <c r="L183" s="44"/>
      <c r="M183" s="236" t="s">
        <v>1</v>
      </c>
      <c r="N183" s="237" t="s">
        <v>45</v>
      </c>
      <c r="O183" s="91"/>
      <c r="P183" s="238">
        <f>O183*H183</f>
        <v>0</v>
      </c>
      <c r="Q183" s="238">
        <v>0.00056999999999999998</v>
      </c>
      <c r="R183" s="238">
        <f>Q183*H183</f>
        <v>0.0039899999999999996</v>
      </c>
      <c r="S183" s="238">
        <v>0</v>
      </c>
      <c r="T183" s="239">
        <f>S183*H183</f>
        <v>0</v>
      </c>
      <c r="U183" s="38"/>
      <c r="V183" s="38"/>
      <c r="W183" s="38"/>
      <c r="X183" s="38"/>
      <c r="Y183" s="38"/>
      <c r="Z183" s="38"/>
      <c r="AA183" s="38"/>
      <c r="AB183" s="38"/>
      <c r="AC183" s="38"/>
      <c r="AD183" s="38"/>
      <c r="AE183" s="38"/>
      <c r="AR183" s="240" t="s">
        <v>405</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405</v>
      </c>
      <c r="BM183" s="240" t="s">
        <v>1880</v>
      </c>
    </row>
    <row r="184" s="2" customFormat="1">
      <c r="A184" s="38"/>
      <c r="B184" s="39"/>
      <c r="C184" s="40"/>
      <c r="D184" s="242" t="s">
        <v>205</v>
      </c>
      <c r="E184" s="40"/>
      <c r="F184" s="243" t="s">
        <v>1881</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12" customFormat="1" ht="22.8" customHeight="1">
      <c r="A185" s="12"/>
      <c r="B185" s="212"/>
      <c r="C185" s="213"/>
      <c r="D185" s="214" t="s">
        <v>79</v>
      </c>
      <c r="E185" s="226" t="s">
        <v>1882</v>
      </c>
      <c r="F185" s="226" t="s">
        <v>1883</v>
      </c>
      <c r="G185" s="213"/>
      <c r="H185" s="213"/>
      <c r="I185" s="216"/>
      <c r="J185" s="227">
        <f>BK185</f>
        <v>0</v>
      </c>
      <c r="K185" s="213"/>
      <c r="L185" s="218"/>
      <c r="M185" s="219"/>
      <c r="N185" s="220"/>
      <c r="O185" s="220"/>
      <c r="P185" s="221">
        <f>SUM(P186:P234)</f>
        <v>0</v>
      </c>
      <c r="Q185" s="220"/>
      <c r="R185" s="221">
        <f>SUM(R186:R234)</f>
        <v>0.039629999999999999</v>
      </c>
      <c r="S185" s="220"/>
      <c r="T185" s="222">
        <f>SUM(T186:T234)</f>
        <v>0</v>
      </c>
      <c r="U185" s="12"/>
      <c r="V185" s="12"/>
      <c r="W185" s="12"/>
      <c r="X185" s="12"/>
      <c r="Y185" s="12"/>
      <c r="Z185" s="12"/>
      <c r="AA185" s="12"/>
      <c r="AB185" s="12"/>
      <c r="AC185" s="12"/>
      <c r="AD185" s="12"/>
      <c r="AE185" s="12"/>
      <c r="AR185" s="223" t="s">
        <v>89</v>
      </c>
      <c r="AT185" s="224" t="s">
        <v>79</v>
      </c>
      <c r="AU185" s="224" t="s">
        <v>87</v>
      </c>
      <c r="AY185" s="223" t="s">
        <v>196</v>
      </c>
      <c r="BK185" s="225">
        <f>SUM(BK186:BK234)</f>
        <v>0</v>
      </c>
    </row>
    <row r="186" s="2" customFormat="1" ht="21.75" customHeight="1">
      <c r="A186" s="38"/>
      <c r="B186" s="39"/>
      <c r="C186" s="228" t="s">
        <v>351</v>
      </c>
      <c r="D186" s="228" t="s">
        <v>199</v>
      </c>
      <c r="E186" s="229" t="s">
        <v>1884</v>
      </c>
      <c r="F186" s="230" t="s">
        <v>1885</v>
      </c>
      <c r="G186" s="231" t="s">
        <v>354</v>
      </c>
      <c r="H186" s="232">
        <v>3</v>
      </c>
      <c r="I186" s="233"/>
      <c r="J186" s="234">
        <f>ROUND(I186*H186,2)</f>
        <v>0</v>
      </c>
      <c r="K186" s="235"/>
      <c r="L186" s="44"/>
      <c r="M186" s="236" t="s">
        <v>1</v>
      </c>
      <c r="N186" s="237" t="s">
        <v>45</v>
      </c>
      <c r="O186" s="91"/>
      <c r="P186" s="238">
        <f>O186*H186</f>
        <v>0</v>
      </c>
      <c r="Q186" s="238">
        <v>0.0058500000000000002</v>
      </c>
      <c r="R186" s="238">
        <f>Q186*H186</f>
        <v>0.01755</v>
      </c>
      <c r="S186" s="238">
        <v>0</v>
      </c>
      <c r="T186" s="239">
        <f>S186*H186</f>
        <v>0</v>
      </c>
      <c r="U186" s="38"/>
      <c r="V186" s="38"/>
      <c r="W186" s="38"/>
      <c r="X186" s="38"/>
      <c r="Y186" s="38"/>
      <c r="Z186" s="38"/>
      <c r="AA186" s="38"/>
      <c r="AB186" s="38"/>
      <c r="AC186" s="38"/>
      <c r="AD186" s="38"/>
      <c r="AE186" s="38"/>
      <c r="AR186" s="240" t="s">
        <v>405</v>
      </c>
      <c r="AT186" s="240" t="s">
        <v>199</v>
      </c>
      <c r="AU186" s="240" t="s">
        <v>89</v>
      </c>
      <c r="AY186" s="17" t="s">
        <v>196</v>
      </c>
      <c r="BE186" s="241">
        <f>IF(N186="základní",J186,0)</f>
        <v>0</v>
      </c>
      <c r="BF186" s="241">
        <f>IF(N186="snížená",J186,0)</f>
        <v>0</v>
      </c>
      <c r="BG186" s="241">
        <f>IF(N186="zákl. přenesená",J186,0)</f>
        <v>0</v>
      </c>
      <c r="BH186" s="241">
        <f>IF(N186="sníž. přenesená",J186,0)</f>
        <v>0</v>
      </c>
      <c r="BI186" s="241">
        <f>IF(N186="nulová",J186,0)</f>
        <v>0</v>
      </c>
      <c r="BJ186" s="17" t="s">
        <v>87</v>
      </c>
      <c r="BK186" s="241">
        <f>ROUND(I186*H186,2)</f>
        <v>0</v>
      </c>
      <c r="BL186" s="17" t="s">
        <v>405</v>
      </c>
      <c r="BM186" s="240" t="s">
        <v>1886</v>
      </c>
    </row>
    <row r="187" s="2" customFormat="1">
      <c r="A187" s="38"/>
      <c r="B187" s="39"/>
      <c r="C187" s="40"/>
      <c r="D187" s="242" t="s">
        <v>205</v>
      </c>
      <c r="E187" s="40"/>
      <c r="F187" s="243" t="s">
        <v>1887</v>
      </c>
      <c r="G187" s="40"/>
      <c r="H187" s="40"/>
      <c r="I187" s="244"/>
      <c r="J187" s="40"/>
      <c r="K187" s="40"/>
      <c r="L187" s="44"/>
      <c r="M187" s="245"/>
      <c r="N187" s="246"/>
      <c r="O187" s="91"/>
      <c r="P187" s="91"/>
      <c r="Q187" s="91"/>
      <c r="R187" s="91"/>
      <c r="S187" s="91"/>
      <c r="T187" s="92"/>
      <c r="U187" s="38"/>
      <c r="V187" s="38"/>
      <c r="W187" s="38"/>
      <c r="X187" s="38"/>
      <c r="Y187" s="38"/>
      <c r="Z187" s="38"/>
      <c r="AA187" s="38"/>
      <c r="AB187" s="38"/>
      <c r="AC187" s="38"/>
      <c r="AD187" s="38"/>
      <c r="AE187" s="38"/>
      <c r="AT187" s="17" t="s">
        <v>205</v>
      </c>
      <c r="AU187" s="17" t="s">
        <v>89</v>
      </c>
    </row>
    <row r="188" s="13" customFormat="1">
      <c r="A188" s="13"/>
      <c r="B188" s="252"/>
      <c r="C188" s="253"/>
      <c r="D188" s="242" t="s">
        <v>254</v>
      </c>
      <c r="E188" s="254" t="s">
        <v>1</v>
      </c>
      <c r="F188" s="255" t="s">
        <v>87</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254</v>
      </c>
      <c r="AU188" s="262" t="s">
        <v>89</v>
      </c>
      <c r="AV188" s="13" t="s">
        <v>89</v>
      </c>
      <c r="AW188" s="13" t="s">
        <v>35</v>
      </c>
      <c r="AX188" s="13" t="s">
        <v>80</v>
      </c>
      <c r="AY188" s="262" t="s">
        <v>196</v>
      </c>
    </row>
    <row r="189" s="14" customFormat="1">
      <c r="A189" s="14"/>
      <c r="B189" s="263"/>
      <c r="C189" s="264"/>
      <c r="D189" s="242" t="s">
        <v>254</v>
      </c>
      <c r="E189" s="265" t="s">
        <v>1</v>
      </c>
      <c r="F189" s="266" t="s">
        <v>1888</v>
      </c>
      <c r="G189" s="264"/>
      <c r="H189" s="267">
        <v>1</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254</v>
      </c>
      <c r="AU189" s="273" t="s">
        <v>89</v>
      </c>
      <c r="AV189" s="14" t="s">
        <v>100</v>
      </c>
      <c r="AW189" s="14" t="s">
        <v>35</v>
      </c>
      <c r="AX189" s="14" t="s">
        <v>80</v>
      </c>
      <c r="AY189" s="273" t="s">
        <v>196</v>
      </c>
    </row>
    <row r="190" s="13" customFormat="1">
      <c r="A190" s="13"/>
      <c r="B190" s="252"/>
      <c r="C190" s="253"/>
      <c r="D190" s="242" t="s">
        <v>254</v>
      </c>
      <c r="E190" s="254" t="s">
        <v>1</v>
      </c>
      <c r="F190" s="255" t="s">
        <v>87</v>
      </c>
      <c r="G190" s="253"/>
      <c r="H190" s="256">
        <v>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254</v>
      </c>
      <c r="AU190" s="262" t="s">
        <v>89</v>
      </c>
      <c r="AV190" s="13" t="s">
        <v>89</v>
      </c>
      <c r="AW190" s="13" t="s">
        <v>35</v>
      </c>
      <c r="AX190" s="13" t="s">
        <v>80</v>
      </c>
      <c r="AY190" s="262" t="s">
        <v>196</v>
      </c>
    </row>
    <row r="191" s="14" customFormat="1">
      <c r="A191" s="14"/>
      <c r="B191" s="263"/>
      <c r="C191" s="264"/>
      <c r="D191" s="242" t="s">
        <v>254</v>
      </c>
      <c r="E191" s="265" t="s">
        <v>1</v>
      </c>
      <c r="F191" s="266" t="s">
        <v>1889</v>
      </c>
      <c r="G191" s="264"/>
      <c r="H191" s="267">
        <v>1</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254</v>
      </c>
      <c r="AU191" s="273" t="s">
        <v>89</v>
      </c>
      <c r="AV191" s="14" t="s">
        <v>100</v>
      </c>
      <c r="AW191" s="14" t="s">
        <v>35</v>
      </c>
      <c r="AX191" s="14" t="s">
        <v>80</v>
      </c>
      <c r="AY191" s="273" t="s">
        <v>196</v>
      </c>
    </row>
    <row r="192" s="13" customFormat="1">
      <c r="A192" s="13"/>
      <c r="B192" s="252"/>
      <c r="C192" s="253"/>
      <c r="D192" s="242" t="s">
        <v>254</v>
      </c>
      <c r="E192" s="254" t="s">
        <v>1</v>
      </c>
      <c r="F192" s="255" t="s">
        <v>87</v>
      </c>
      <c r="G192" s="253"/>
      <c r="H192" s="256">
        <v>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254</v>
      </c>
      <c r="AU192" s="262" t="s">
        <v>89</v>
      </c>
      <c r="AV192" s="13" t="s">
        <v>89</v>
      </c>
      <c r="AW192" s="13" t="s">
        <v>35</v>
      </c>
      <c r="AX192" s="13" t="s">
        <v>80</v>
      </c>
      <c r="AY192" s="262" t="s">
        <v>196</v>
      </c>
    </row>
    <row r="193" s="14" customFormat="1">
      <c r="A193" s="14"/>
      <c r="B193" s="263"/>
      <c r="C193" s="264"/>
      <c r="D193" s="242" t="s">
        <v>254</v>
      </c>
      <c r="E193" s="265" t="s">
        <v>1</v>
      </c>
      <c r="F193" s="266" t="s">
        <v>1890</v>
      </c>
      <c r="G193" s="264"/>
      <c r="H193" s="267">
        <v>1</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254</v>
      </c>
      <c r="AU193" s="273" t="s">
        <v>89</v>
      </c>
      <c r="AV193" s="14" t="s">
        <v>100</v>
      </c>
      <c r="AW193" s="14" t="s">
        <v>35</v>
      </c>
      <c r="AX193" s="14" t="s">
        <v>80</v>
      </c>
      <c r="AY193" s="273" t="s">
        <v>196</v>
      </c>
    </row>
    <row r="194" s="15" customFormat="1">
      <c r="A194" s="15"/>
      <c r="B194" s="274"/>
      <c r="C194" s="275"/>
      <c r="D194" s="242" t="s">
        <v>254</v>
      </c>
      <c r="E194" s="276" t="s">
        <v>1</v>
      </c>
      <c r="F194" s="277" t="s">
        <v>267</v>
      </c>
      <c r="G194" s="275"/>
      <c r="H194" s="278">
        <v>3</v>
      </c>
      <c r="I194" s="279"/>
      <c r="J194" s="275"/>
      <c r="K194" s="275"/>
      <c r="L194" s="280"/>
      <c r="M194" s="281"/>
      <c r="N194" s="282"/>
      <c r="O194" s="282"/>
      <c r="P194" s="282"/>
      <c r="Q194" s="282"/>
      <c r="R194" s="282"/>
      <c r="S194" s="282"/>
      <c r="T194" s="283"/>
      <c r="U194" s="15"/>
      <c r="V194" s="15"/>
      <c r="W194" s="15"/>
      <c r="X194" s="15"/>
      <c r="Y194" s="15"/>
      <c r="Z194" s="15"/>
      <c r="AA194" s="15"/>
      <c r="AB194" s="15"/>
      <c r="AC194" s="15"/>
      <c r="AD194" s="15"/>
      <c r="AE194" s="15"/>
      <c r="AT194" s="284" t="s">
        <v>254</v>
      </c>
      <c r="AU194" s="284" t="s">
        <v>89</v>
      </c>
      <c r="AV194" s="15" t="s">
        <v>113</v>
      </c>
      <c r="AW194" s="15" t="s">
        <v>35</v>
      </c>
      <c r="AX194" s="15" t="s">
        <v>87</v>
      </c>
      <c r="AY194" s="284" t="s">
        <v>196</v>
      </c>
    </row>
    <row r="195" s="2" customFormat="1" ht="21.75" customHeight="1">
      <c r="A195" s="38"/>
      <c r="B195" s="39"/>
      <c r="C195" s="228" t="s">
        <v>357</v>
      </c>
      <c r="D195" s="228" t="s">
        <v>199</v>
      </c>
      <c r="E195" s="229" t="s">
        <v>1891</v>
      </c>
      <c r="F195" s="230" t="s">
        <v>1892</v>
      </c>
      <c r="G195" s="231" t="s">
        <v>354</v>
      </c>
      <c r="H195" s="232">
        <v>13</v>
      </c>
      <c r="I195" s="233"/>
      <c r="J195" s="234">
        <f>ROUND(I195*H195,2)</f>
        <v>0</v>
      </c>
      <c r="K195" s="235"/>
      <c r="L195" s="44"/>
      <c r="M195" s="236" t="s">
        <v>1</v>
      </c>
      <c r="N195" s="237" t="s">
        <v>45</v>
      </c>
      <c r="O195" s="91"/>
      <c r="P195" s="238">
        <f>O195*H195</f>
        <v>0</v>
      </c>
      <c r="Q195" s="238">
        <v>0.00081999999999999998</v>
      </c>
      <c r="R195" s="238">
        <f>Q195*H195</f>
        <v>0.010659999999999999</v>
      </c>
      <c r="S195" s="238">
        <v>0</v>
      </c>
      <c r="T195" s="239">
        <f>S195*H195</f>
        <v>0</v>
      </c>
      <c r="U195" s="38"/>
      <c r="V195" s="38"/>
      <c r="W195" s="38"/>
      <c r="X195" s="38"/>
      <c r="Y195" s="38"/>
      <c r="Z195" s="38"/>
      <c r="AA195" s="38"/>
      <c r="AB195" s="38"/>
      <c r="AC195" s="38"/>
      <c r="AD195" s="38"/>
      <c r="AE195" s="38"/>
      <c r="AR195" s="240" t="s">
        <v>405</v>
      </c>
      <c r="AT195" s="240" t="s">
        <v>199</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405</v>
      </c>
      <c r="BM195" s="240" t="s">
        <v>1893</v>
      </c>
    </row>
    <row r="196" s="2" customFormat="1">
      <c r="A196" s="38"/>
      <c r="B196" s="39"/>
      <c r="C196" s="40"/>
      <c r="D196" s="242" t="s">
        <v>205</v>
      </c>
      <c r="E196" s="40"/>
      <c r="F196" s="243" t="s">
        <v>1894</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13" customFormat="1">
      <c r="A197" s="13"/>
      <c r="B197" s="252"/>
      <c r="C197" s="253"/>
      <c r="D197" s="242" t="s">
        <v>254</v>
      </c>
      <c r="E197" s="254" t="s">
        <v>1</v>
      </c>
      <c r="F197" s="255" t="s">
        <v>100</v>
      </c>
      <c r="G197" s="253"/>
      <c r="H197" s="256">
        <v>3</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254</v>
      </c>
      <c r="AU197" s="262" t="s">
        <v>89</v>
      </c>
      <c r="AV197" s="13" t="s">
        <v>89</v>
      </c>
      <c r="AW197" s="13" t="s">
        <v>35</v>
      </c>
      <c r="AX197" s="13" t="s">
        <v>80</v>
      </c>
      <c r="AY197" s="262" t="s">
        <v>196</v>
      </c>
    </row>
    <row r="198" s="14" customFormat="1">
      <c r="A198" s="14"/>
      <c r="B198" s="263"/>
      <c r="C198" s="264"/>
      <c r="D198" s="242" t="s">
        <v>254</v>
      </c>
      <c r="E198" s="265" t="s">
        <v>1</v>
      </c>
      <c r="F198" s="266" t="s">
        <v>1895</v>
      </c>
      <c r="G198" s="264"/>
      <c r="H198" s="267">
        <v>3</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254</v>
      </c>
      <c r="AU198" s="273" t="s">
        <v>89</v>
      </c>
      <c r="AV198" s="14" t="s">
        <v>100</v>
      </c>
      <c r="AW198" s="14" t="s">
        <v>35</v>
      </c>
      <c r="AX198" s="14" t="s">
        <v>80</v>
      </c>
      <c r="AY198" s="273" t="s">
        <v>196</v>
      </c>
    </row>
    <row r="199" s="13" customFormat="1">
      <c r="A199" s="13"/>
      <c r="B199" s="252"/>
      <c r="C199" s="253"/>
      <c r="D199" s="242" t="s">
        <v>254</v>
      </c>
      <c r="E199" s="254" t="s">
        <v>1</v>
      </c>
      <c r="F199" s="255" t="s">
        <v>100</v>
      </c>
      <c r="G199" s="253"/>
      <c r="H199" s="256">
        <v>3</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254</v>
      </c>
      <c r="AU199" s="262" t="s">
        <v>89</v>
      </c>
      <c r="AV199" s="13" t="s">
        <v>89</v>
      </c>
      <c r="AW199" s="13" t="s">
        <v>35</v>
      </c>
      <c r="AX199" s="13" t="s">
        <v>80</v>
      </c>
      <c r="AY199" s="262" t="s">
        <v>196</v>
      </c>
    </row>
    <row r="200" s="14" customFormat="1">
      <c r="A200" s="14"/>
      <c r="B200" s="263"/>
      <c r="C200" s="264"/>
      <c r="D200" s="242" t="s">
        <v>254</v>
      </c>
      <c r="E200" s="265" t="s">
        <v>1</v>
      </c>
      <c r="F200" s="266" t="s">
        <v>1896</v>
      </c>
      <c r="G200" s="264"/>
      <c r="H200" s="267">
        <v>3</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254</v>
      </c>
      <c r="AU200" s="273" t="s">
        <v>89</v>
      </c>
      <c r="AV200" s="14" t="s">
        <v>100</v>
      </c>
      <c r="AW200" s="14" t="s">
        <v>35</v>
      </c>
      <c r="AX200" s="14" t="s">
        <v>80</v>
      </c>
      <c r="AY200" s="273" t="s">
        <v>196</v>
      </c>
    </row>
    <row r="201" s="13" customFormat="1">
      <c r="A201" s="13"/>
      <c r="B201" s="252"/>
      <c r="C201" s="253"/>
      <c r="D201" s="242" t="s">
        <v>254</v>
      </c>
      <c r="E201" s="254" t="s">
        <v>1</v>
      </c>
      <c r="F201" s="255" t="s">
        <v>113</v>
      </c>
      <c r="G201" s="253"/>
      <c r="H201" s="256">
        <v>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254</v>
      </c>
      <c r="AU201" s="262" t="s">
        <v>89</v>
      </c>
      <c r="AV201" s="13" t="s">
        <v>89</v>
      </c>
      <c r="AW201" s="13" t="s">
        <v>35</v>
      </c>
      <c r="AX201" s="13" t="s">
        <v>80</v>
      </c>
      <c r="AY201" s="262" t="s">
        <v>196</v>
      </c>
    </row>
    <row r="202" s="14" customFormat="1">
      <c r="A202" s="14"/>
      <c r="B202" s="263"/>
      <c r="C202" s="264"/>
      <c r="D202" s="242" t="s">
        <v>254</v>
      </c>
      <c r="E202" s="265" t="s">
        <v>1</v>
      </c>
      <c r="F202" s="266" t="s">
        <v>1897</v>
      </c>
      <c r="G202" s="264"/>
      <c r="H202" s="267">
        <v>4</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254</v>
      </c>
      <c r="AU202" s="273" t="s">
        <v>89</v>
      </c>
      <c r="AV202" s="14" t="s">
        <v>100</v>
      </c>
      <c r="AW202" s="14" t="s">
        <v>35</v>
      </c>
      <c r="AX202" s="14" t="s">
        <v>80</v>
      </c>
      <c r="AY202" s="273" t="s">
        <v>196</v>
      </c>
    </row>
    <row r="203" s="13" customFormat="1">
      <c r="A203" s="13"/>
      <c r="B203" s="252"/>
      <c r="C203" s="253"/>
      <c r="D203" s="242" t="s">
        <v>254</v>
      </c>
      <c r="E203" s="254" t="s">
        <v>1</v>
      </c>
      <c r="F203" s="255" t="s">
        <v>89</v>
      </c>
      <c r="G203" s="253"/>
      <c r="H203" s="256">
        <v>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254</v>
      </c>
      <c r="AU203" s="262" t="s">
        <v>89</v>
      </c>
      <c r="AV203" s="13" t="s">
        <v>89</v>
      </c>
      <c r="AW203" s="13" t="s">
        <v>35</v>
      </c>
      <c r="AX203" s="13" t="s">
        <v>80</v>
      </c>
      <c r="AY203" s="262" t="s">
        <v>196</v>
      </c>
    </row>
    <row r="204" s="14" customFormat="1">
      <c r="A204" s="14"/>
      <c r="B204" s="263"/>
      <c r="C204" s="264"/>
      <c r="D204" s="242" t="s">
        <v>254</v>
      </c>
      <c r="E204" s="265" t="s">
        <v>1</v>
      </c>
      <c r="F204" s="266" t="s">
        <v>1898</v>
      </c>
      <c r="G204" s="264"/>
      <c r="H204" s="267">
        <v>2</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254</v>
      </c>
      <c r="AU204" s="273" t="s">
        <v>89</v>
      </c>
      <c r="AV204" s="14" t="s">
        <v>100</v>
      </c>
      <c r="AW204" s="14" t="s">
        <v>35</v>
      </c>
      <c r="AX204" s="14" t="s">
        <v>80</v>
      </c>
      <c r="AY204" s="273" t="s">
        <v>196</v>
      </c>
    </row>
    <row r="205" s="13" customFormat="1">
      <c r="A205" s="13"/>
      <c r="B205" s="252"/>
      <c r="C205" s="253"/>
      <c r="D205" s="242" t="s">
        <v>254</v>
      </c>
      <c r="E205" s="254" t="s">
        <v>1</v>
      </c>
      <c r="F205" s="255" t="s">
        <v>87</v>
      </c>
      <c r="G205" s="253"/>
      <c r="H205" s="256">
        <v>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254</v>
      </c>
      <c r="AU205" s="262" t="s">
        <v>89</v>
      </c>
      <c r="AV205" s="13" t="s">
        <v>89</v>
      </c>
      <c r="AW205" s="13" t="s">
        <v>35</v>
      </c>
      <c r="AX205" s="13" t="s">
        <v>80</v>
      </c>
      <c r="AY205" s="262" t="s">
        <v>196</v>
      </c>
    </row>
    <row r="206" s="14" customFormat="1">
      <c r="A206" s="14"/>
      <c r="B206" s="263"/>
      <c r="C206" s="264"/>
      <c r="D206" s="242" t="s">
        <v>254</v>
      </c>
      <c r="E206" s="265" t="s">
        <v>1</v>
      </c>
      <c r="F206" s="266" t="s">
        <v>1899</v>
      </c>
      <c r="G206" s="264"/>
      <c r="H206" s="267">
        <v>1</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254</v>
      </c>
      <c r="AU206" s="273" t="s">
        <v>89</v>
      </c>
      <c r="AV206" s="14" t="s">
        <v>100</v>
      </c>
      <c r="AW206" s="14" t="s">
        <v>35</v>
      </c>
      <c r="AX206" s="14" t="s">
        <v>80</v>
      </c>
      <c r="AY206" s="273" t="s">
        <v>196</v>
      </c>
    </row>
    <row r="207" s="15" customFormat="1">
      <c r="A207" s="15"/>
      <c r="B207" s="274"/>
      <c r="C207" s="275"/>
      <c r="D207" s="242" t="s">
        <v>254</v>
      </c>
      <c r="E207" s="276" t="s">
        <v>1</v>
      </c>
      <c r="F207" s="277" t="s">
        <v>267</v>
      </c>
      <c r="G207" s="275"/>
      <c r="H207" s="278">
        <v>13</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254</v>
      </c>
      <c r="AU207" s="284" t="s">
        <v>89</v>
      </c>
      <c r="AV207" s="15" t="s">
        <v>113</v>
      </c>
      <c r="AW207" s="15" t="s">
        <v>35</v>
      </c>
      <c r="AX207" s="15" t="s">
        <v>87</v>
      </c>
      <c r="AY207" s="284" t="s">
        <v>196</v>
      </c>
    </row>
    <row r="208" s="2" customFormat="1" ht="21.75" customHeight="1">
      <c r="A208" s="38"/>
      <c r="B208" s="39"/>
      <c r="C208" s="228" t="s">
        <v>366</v>
      </c>
      <c r="D208" s="228" t="s">
        <v>199</v>
      </c>
      <c r="E208" s="229" t="s">
        <v>1900</v>
      </c>
      <c r="F208" s="230" t="s">
        <v>1901</v>
      </c>
      <c r="G208" s="231" t="s">
        <v>354</v>
      </c>
      <c r="H208" s="232">
        <v>1</v>
      </c>
      <c r="I208" s="233"/>
      <c r="J208" s="234">
        <f>ROUND(I208*H208,2)</f>
        <v>0</v>
      </c>
      <c r="K208" s="235"/>
      <c r="L208" s="44"/>
      <c r="M208" s="236" t="s">
        <v>1</v>
      </c>
      <c r="N208" s="237" t="s">
        <v>45</v>
      </c>
      <c r="O208" s="91"/>
      <c r="P208" s="238">
        <f>O208*H208</f>
        <v>0</v>
      </c>
      <c r="Q208" s="238">
        <v>0.00117</v>
      </c>
      <c r="R208" s="238">
        <f>Q208*H208</f>
        <v>0.00117</v>
      </c>
      <c r="S208" s="238">
        <v>0</v>
      </c>
      <c r="T208" s="239">
        <f>S208*H208</f>
        <v>0</v>
      </c>
      <c r="U208" s="38"/>
      <c r="V208" s="38"/>
      <c r="W208" s="38"/>
      <c r="X208" s="38"/>
      <c r="Y208" s="38"/>
      <c r="Z208" s="38"/>
      <c r="AA208" s="38"/>
      <c r="AB208" s="38"/>
      <c r="AC208" s="38"/>
      <c r="AD208" s="38"/>
      <c r="AE208" s="38"/>
      <c r="AR208" s="240" t="s">
        <v>405</v>
      </c>
      <c r="AT208" s="240" t="s">
        <v>199</v>
      </c>
      <c r="AU208" s="240" t="s">
        <v>89</v>
      </c>
      <c r="AY208" s="17" t="s">
        <v>196</v>
      </c>
      <c r="BE208" s="241">
        <f>IF(N208="základní",J208,0)</f>
        <v>0</v>
      </c>
      <c r="BF208" s="241">
        <f>IF(N208="snížená",J208,0)</f>
        <v>0</v>
      </c>
      <c r="BG208" s="241">
        <f>IF(N208="zákl. přenesená",J208,0)</f>
        <v>0</v>
      </c>
      <c r="BH208" s="241">
        <f>IF(N208="sníž. přenesená",J208,0)</f>
        <v>0</v>
      </c>
      <c r="BI208" s="241">
        <f>IF(N208="nulová",J208,0)</f>
        <v>0</v>
      </c>
      <c r="BJ208" s="17" t="s">
        <v>87</v>
      </c>
      <c r="BK208" s="241">
        <f>ROUND(I208*H208,2)</f>
        <v>0</v>
      </c>
      <c r="BL208" s="17" t="s">
        <v>405</v>
      </c>
      <c r="BM208" s="240" t="s">
        <v>1902</v>
      </c>
    </row>
    <row r="209" s="2" customFormat="1">
      <c r="A209" s="38"/>
      <c r="B209" s="39"/>
      <c r="C209" s="40"/>
      <c r="D209" s="242" t="s">
        <v>205</v>
      </c>
      <c r="E209" s="40"/>
      <c r="F209" s="243" t="s">
        <v>1903</v>
      </c>
      <c r="G209" s="40"/>
      <c r="H209" s="40"/>
      <c r="I209" s="244"/>
      <c r="J209" s="40"/>
      <c r="K209" s="40"/>
      <c r="L209" s="44"/>
      <c r="M209" s="245"/>
      <c r="N209" s="246"/>
      <c r="O209" s="91"/>
      <c r="P209" s="91"/>
      <c r="Q209" s="91"/>
      <c r="R209" s="91"/>
      <c r="S209" s="91"/>
      <c r="T209" s="92"/>
      <c r="U209" s="38"/>
      <c r="V209" s="38"/>
      <c r="W209" s="38"/>
      <c r="X209" s="38"/>
      <c r="Y209" s="38"/>
      <c r="Z209" s="38"/>
      <c r="AA209" s="38"/>
      <c r="AB209" s="38"/>
      <c r="AC209" s="38"/>
      <c r="AD209" s="38"/>
      <c r="AE209" s="38"/>
      <c r="AT209" s="17" t="s">
        <v>205</v>
      </c>
      <c r="AU209" s="17" t="s">
        <v>89</v>
      </c>
    </row>
    <row r="210" s="13" customFormat="1">
      <c r="A210" s="13"/>
      <c r="B210" s="252"/>
      <c r="C210" s="253"/>
      <c r="D210" s="242" t="s">
        <v>254</v>
      </c>
      <c r="E210" s="254" t="s">
        <v>1</v>
      </c>
      <c r="F210" s="255" t="s">
        <v>87</v>
      </c>
      <c r="G210" s="253"/>
      <c r="H210" s="256">
        <v>1</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254</v>
      </c>
      <c r="AU210" s="262" t="s">
        <v>89</v>
      </c>
      <c r="AV210" s="13" t="s">
        <v>89</v>
      </c>
      <c r="AW210" s="13" t="s">
        <v>35</v>
      </c>
      <c r="AX210" s="13" t="s">
        <v>80</v>
      </c>
      <c r="AY210" s="262" t="s">
        <v>196</v>
      </c>
    </row>
    <row r="211" s="14" customFormat="1">
      <c r="A211" s="14"/>
      <c r="B211" s="263"/>
      <c r="C211" s="264"/>
      <c r="D211" s="242" t="s">
        <v>254</v>
      </c>
      <c r="E211" s="265" t="s">
        <v>1</v>
      </c>
      <c r="F211" s="266" t="s">
        <v>1904</v>
      </c>
      <c r="G211" s="264"/>
      <c r="H211" s="267">
        <v>1</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254</v>
      </c>
      <c r="AU211" s="273" t="s">
        <v>89</v>
      </c>
      <c r="AV211" s="14" t="s">
        <v>100</v>
      </c>
      <c r="AW211" s="14" t="s">
        <v>35</v>
      </c>
      <c r="AX211" s="14" t="s">
        <v>87</v>
      </c>
      <c r="AY211" s="273" t="s">
        <v>196</v>
      </c>
    </row>
    <row r="212" s="2" customFormat="1" ht="21.75" customHeight="1">
      <c r="A212" s="38"/>
      <c r="B212" s="39"/>
      <c r="C212" s="228" t="s">
        <v>375</v>
      </c>
      <c r="D212" s="228" t="s">
        <v>199</v>
      </c>
      <c r="E212" s="229" t="s">
        <v>1905</v>
      </c>
      <c r="F212" s="230" t="s">
        <v>1906</v>
      </c>
      <c r="G212" s="231" t="s">
        <v>354</v>
      </c>
      <c r="H212" s="232">
        <v>1</v>
      </c>
      <c r="I212" s="233"/>
      <c r="J212" s="234">
        <f>ROUND(I212*H212,2)</f>
        <v>0</v>
      </c>
      <c r="K212" s="235"/>
      <c r="L212" s="44"/>
      <c r="M212" s="236" t="s">
        <v>1</v>
      </c>
      <c r="N212" s="237" t="s">
        <v>45</v>
      </c>
      <c r="O212" s="91"/>
      <c r="P212" s="238">
        <f>O212*H212</f>
        <v>0</v>
      </c>
      <c r="Q212" s="238">
        <v>0.00173</v>
      </c>
      <c r="R212" s="238">
        <f>Q212*H212</f>
        <v>0.00173</v>
      </c>
      <c r="S212" s="238">
        <v>0</v>
      </c>
      <c r="T212" s="239">
        <f>S212*H212</f>
        <v>0</v>
      </c>
      <c r="U212" s="38"/>
      <c r="V212" s="38"/>
      <c r="W212" s="38"/>
      <c r="X212" s="38"/>
      <c r="Y212" s="38"/>
      <c r="Z212" s="38"/>
      <c r="AA212" s="38"/>
      <c r="AB212" s="38"/>
      <c r="AC212" s="38"/>
      <c r="AD212" s="38"/>
      <c r="AE212" s="38"/>
      <c r="AR212" s="240" t="s">
        <v>405</v>
      </c>
      <c r="AT212" s="240" t="s">
        <v>199</v>
      </c>
      <c r="AU212" s="240" t="s">
        <v>89</v>
      </c>
      <c r="AY212" s="17" t="s">
        <v>196</v>
      </c>
      <c r="BE212" s="241">
        <f>IF(N212="základní",J212,0)</f>
        <v>0</v>
      </c>
      <c r="BF212" s="241">
        <f>IF(N212="snížená",J212,0)</f>
        <v>0</v>
      </c>
      <c r="BG212" s="241">
        <f>IF(N212="zákl. přenesená",J212,0)</f>
        <v>0</v>
      </c>
      <c r="BH212" s="241">
        <f>IF(N212="sníž. přenesená",J212,0)</f>
        <v>0</v>
      </c>
      <c r="BI212" s="241">
        <f>IF(N212="nulová",J212,0)</f>
        <v>0</v>
      </c>
      <c r="BJ212" s="17" t="s">
        <v>87</v>
      </c>
      <c r="BK212" s="241">
        <f>ROUND(I212*H212,2)</f>
        <v>0</v>
      </c>
      <c r="BL212" s="17" t="s">
        <v>405</v>
      </c>
      <c r="BM212" s="240" t="s">
        <v>1907</v>
      </c>
    </row>
    <row r="213" s="2" customFormat="1">
      <c r="A213" s="38"/>
      <c r="B213" s="39"/>
      <c r="C213" s="40"/>
      <c r="D213" s="242" t="s">
        <v>205</v>
      </c>
      <c r="E213" s="40"/>
      <c r="F213" s="243" t="s">
        <v>1906</v>
      </c>
      <c r="G213" s="40"/>
      <c r="H213" s="40"/>
      <c r="I213" s="244"/>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205</v>
      </c>
      <c r="AU213" s="17" t="s">
        <v>89</v>
      </c>
    </row>
    <row r="214" s="13" customFormat="1">
      <c r="A214" s="13"/>
      <c r="B214" s="252"/>
      <c r="C214" s="253"/>
      <c r="D214" s="242" t="s">
        <v>254</v>
      </c>
      <c r="E214" s="254" t="s">
        <v>1</v>
      </c>
      <c r="F214" s="255" t="s">
        <v>87</v>
      </c>
      <c r="G214" s="253"/>
      <c r="H214" s="256">
        <v>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254</v>
      </c>
      <c r="AU214" s="262" t="s">
        <v>89</v>
      </c>
      <c r="AV214" s="13" t="s">
        <v>89</v>
      </c>
      <c r="AW214" s="13" t="s">
        <v>35</v>
      </c>
      <c r="AX214" s="13" t="s">
        <v>80</v>
      </c>
      <c r="AY214" s="262" t="s">
        <v>196</v>
      </c>
    </row>
    <row r="215" s="14" customFormat="1">
      <c r="A215" s="14"/>
      <c r="B215" s="263"/>
      <c r="C215" s="264"/>
      <c r="D215" s="242" t="s">
        <v>254</v>
      </c>
      <c r="E215" s="265" t="s">
        <v>1</v>
      </c>
      <c r="F215" s="266" t="s">
        <v>1908</v>
      </c>
      <c r="G215" s="264"/>
      <c r="H215" s="267">
        <v>1</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254</v>
      </c>
      <c r="AU215" s="273" t="s">
        <v>89</v>
      </c>
      <c r="AV215" s="14" t="s">
        <v>100</v>
      </c>
      <c r="AW215" s="14" t="s">
        <v>35</v>
      </c>
      <c r="AX215" s="14" t="s">
        <v>87</v>
      </c>
      <c r="AY215" s="273" t="s">
        <v>196</v>
      </c>
    </row>
    <row r="216" s="2" customFormat="1" ht="21.75" customHeight="1">
      <c r="A216" s="38"/>
      <c r="B216" s="39"/>
      <c r="C216" s="228" t="s">
        <v>383</v>
      </c>
      <c r="D216" s="228" t="s">
        <v>199</v>
      </c>
      <c r="E216" s="229" t="s">
        <v>1909</v>
      </c>
      <c r="F216" s="230" t="s">
        <v>1910</v>
      </c>
      <c r="G216" s="231" t="s">
        <v>354</v>
      </c>
      <c r="H216" s="232">
        <v>4</v>
      </c>
      <c r="I216" s="233"/>
      <c r="J216" s="234">
        <f>ROUND(I216*H216,2)</f>
        <v>0</v>
      </c>
      <c r="K216" s="235"/>
      <c r="L216" s="44"/>
      <c r="M216" s="236" t="s">
        <v>1</v>
      </c>
      <c r="N216" s="237" t="s">
        <v>45</v>
      </c>
      <c r="O216" s="91"/>
      <c r="P216" s="238">
        <f>O216*H216</f>
        <v>0</v>
      </c>
      <c r="Q216" s="238">
        <v>0.0021299999999999999</v>
      </c>
      <c r="R216" s="238">
        <f>Q216*H216</f>
        <v>0.0085199999999999998</v>
      </c>
      <c r="S216" s="238">
        <v>0</v>
      </c>
      <c r="T216" s="239">
        <f>S216*H216</f>
        <v>0</v>
      </c>
      <c r="U216" s="38"/>
      <c r="V216" s="38"/>
      <c r="W216" s="38"/>
      <c r="X216" s="38"/>
      <c r="Y216" s="38"/>
      <c r="Z216" s="38"/>
      <c r="AA216" s="38"/>
      <c r="AB216" s="38"/>
      <c r="AC216" s="38"/>
      <c r="AD216" s="38"/>
      <c r="AE216" s="38"/>
      <c r="AR216" s="240" t="s">
        <v>405</v>
      </c>
      <c r="AT216" s="240" t="s">
        <v>199</v>
      </c>
      <c r="AU216" s="240" t="s">
        <v>89</v>
      </c>
      <c r="AY216" s="17" t="s">
        <v>196</v>
      </c>
      <c r="BE216" s="241">
        <f>IF(N216="základní",J216,0)</f>
        <v>0</v>
      </c>
      <c r="BF216" s="241">
        <f>IF(N216="snížená",J216,0)</f>
        <v>0</v>
      </c>
      <c r="BG216" s="241">
        <f>IF(N216="zákl. přenesená",J216,0)</f>
        <v>0</v>
      </c>
      <c r="BH216" s="241">
        <f>IF(N216="sníž. přenesená",J216,0)</f>
        <v>0</v>
      </c>
      <c r="BI216" s="241">
        <f>IF(N216="nulová",J216,0)</f>
        <v>0</v>
      </c>
      <c r="BJ216" s="17" t="s">
        <v>87</v>
      </c>
      <c r="BK216" s="241">
        <f>ROUND(I216*H216,2)</f>
        <v>0</v>
      </c>
      <c r="BL216" s="17" t="s">
        <v>405</v>
      </c>
      <c r="BM216" s="240" t="s">
        <v>1911</v>
      </c>
    </row>
    <row r="217" s="2" customFormat="1">
      <c r="A217" s="38"/>
      <c r="B217" s="39"/>
      <c r="C217" s="40"/>
      <c r="D217" s="242" t="s">
        <v>205</v>
      </c>
      <c r="E217" s="40"/>
      <c r="F217" s="243" t="s">
        <v>1912</v>
      </c>
      <c r="G217" s="40"/>
      <c r="H217" s="40"/>
      <c r="I217" s="244"/>
      <c r="J217" s="40"/>
      <c r="K217" s="40"/>
      <c r="L217" s="44"/>
      <c r="M217" s="245"/>
      <c r="N217" s="246"/>
      <c r="O217" s="91"/>
      <c r="P217" s="91"/>
      <c r="Q217" s="91"/>
      <c r="R217" s="91"/>
      <c r="S217" s="91"/>
      <c r="T217" s="92"/>
      <c r="U217" s="38"/>
      <c r="V217" s="38"/>
      <c r="W217" s="38"/>
      <c r="X217" s="38"/>
      <c r="Y217" s="38"/>
      <c r="Z217" s="38"/>
      <c r="AA217" s="38"/>
      <c r="AB217" s="38"/>
      <c r="AC217" s="38"/>
      <c r="AD217" s="38"/>
      <c r="AE217" s="38"/>
      <c r="AT217" s="17" t="s">
        <v>205</v>
      </c>
      <c r="AU217" s="17" t="s">
        <v>89</v>
      </c>
    </row>
    <row r="218" s="2" customFormat="1" ht="21.75" customHeight="1">
      <c r="A218" s="38"/>
      <c r="B218" s="39"/>
      <c r="C218" s="228" t="s">
        <v>8</v>
      </c>
      <c r="D218" s="228" t="s">
        <v>199</v>
      </c>
      <c r="E218" s="229" t="s">
        <v>1913</v>
      </c>
      <c r="F218" s="230" t="s">
        <v>1914</v>
      </c>
      <c r="G218" s="231" t="s">
        <v>202</v>
      </c>
      <c r="H218" s="232">
        <v>1</v>
      </c>
      <c r="I218" s="233"/>
      <c r="J218" s="234">
        <f>ROUND(I218*H218,2)</f>
        <v>0</v>
      </c>
      <c r="K218" s="235"/>
      <c r="L218" s="44"/>
      <c r="M218" s="236" t="s">
        <v>1</v>
      </c>
      <c r="N218" s="237" t="s">
        <v>45</v>
      </c>
      <c r="O218" s="91"/>
      <c r="P218" s="238">
        <f>O218*H218</f>
        <v>0</v>
      </c>
      <c r="Q218" s="238">
        <v>0</v>
      </c>
      <c r="R218" s="238">
        <f>Q218*H218</f>
        <v>0</v>
      </c>
      <c r="S218" s="238">
        <v>0</v>
      </c>
      <c r="T218" s="239">
        <f>S218*H218</f>
        <v>0</v>
      </c>
      <c r="U218" s="38"/>
      <c r="V218" s="38"/>
      <c r="W218" s="38"/>
      <c r="X218" s="38"/>
      <c r="Y218" s="38"/>
      <c r="Z218" s="38"/>
      <c r="AA218" s="38"/>
      <c r="AB218" s="38"/>
      <c r="AC218" s="38"/>
      <c r="AD218" s="38"/>
      <c r="AE218" s="38"/>
      <c r="AR218" s="240" t="s">
        <v>405</v>
      </c>
      <c r="AT218" s="240" t="s">
        <v>199</v>
      </c>
      <c r="AU218" s="240" t="s">
        <v>89</v>
      </c>
      <c r="AY218" s="17" t="s">
        <v>196</v>
      </c>
      <c r="BE218" s="241">
        <f>IF(N218="základní",J218,0)</f>
        <v>0</v>
      </c>
      <c r="BF218" s="241">
        <f>IF(N218="snížená",J218,0)</f>
        <v>0</v>
      </c>
      <c r="BG218" s="241">
        <f>IF(N218="zákl. přenesená",J218,0)</f>
        <v>0</v>
      </c>
      <c r="BH218" s="241">
        <f>IF(N218="sníž. přenesená",J218,0)</f>
        <v>0</v>
      </c>
      <c r="BI218" s="241">
        <f>IF(N218="nulová",J218,0)</f>
        <v>0</v>
      </c>
      <c r="BJ218" s="17" t="s">
        <v>87</v>
      </c>
      <c r="BK218" s="241">
        <f>ROUND(I218*H218,2)</f>
        <v>0</v>
      </c>
      <c r="BL218" s="17" t="s">
        <v>405</v>
      </c>
      <c r="BM218" s="240" t="s">
        <v>1915</v>
      </c>
    </row>
    <row r="219" s="2" customFormat="1">
      <c r="A219" s="38"/>
      <c r="B219" s="39"/>
      <c r="C219" s="40"/>
      <c r="D219" s="242" t="s">
        <v>205</v>
      </c>
      <c r="E219" s="40"/>
      <c r="F219" s="243" t="s">
        <v>1914</v>
      </c>
      <c r="G219" s="40"/>
      <c r="H219" s="40"/>
      <c r="I219" s="244"/>
      <c r="J219" s="40"/>
      <c r="K219" s="40"/>
      <c r="L219" s="44"/>
      <c r="M219" s="245"/>
      <c r="N219" s="246"/>
      <c r="O219" s="91"/>
      <c r="P219" s="91"/>
      <c r="Q219" s="91"/>
      <c r="R219" s="91"/>
      <c r="S219" s="91"/>
      <c r="T219" s="92"/>
      <c r="U219" s="38"/>
      <c r="V219" s="38"/>
      <c r="W219" s="38"/>
      <c r="X219" s="38"/>
      <c r="Y219" s="38"/>
      <c r="Z219" s="38"/>
      <c r="AA219" s="38"/>
      <c r="AB219" s="38"/>
      <c r="AC219" s="38"/>
      <c r="AD219" s="38"/>
      <c r="AE219" s="38"/>
      <c r="AT219" s="17" t="s">
        <v>205</v>
      </c>
      <c r="AU219" s="17" t="s">
        <v>89</v>
      </c>
    </row>
    <row r="220" s="2" customFormat="1" ht="21.75" customHeight="1">
      <c r="A220" s="38"/>
      <c r="B220" s="39"/>
      <c r="C220" s="228" t="s">
        <v>405</v>
      </c>
      <c r="D220" s="228" t="s">
        <v>199</v>
      </c>
      <c r="E220" s="229" t="s">
        <v>1916</v>
      </c>
      <c r="F220" s="230" t="s">
        <v>1917</v>
      </c>
      <c r="G220" s="231" t="s">
        <v>202</v>
      </c>
      <c r="H220" s="232">
        <v>1</v>
      </c>
      <c r="I220" s="233"/>
      <c r="J220" s="234">
        <f>ROUND(I220*H220,2)</f>
        <v>0</v>
      </c>
      <c r="K220" s="235"/>
      <c r="L220" s="44"/>
      <c r="M220" s="236" t="s">
        <v>1</v>
      </c>
      <c r="N220" s="237" t="s">
        <v>45</v>
      </c>
      <c r="O220" s="91"/>
      <c r="P220" s="238">
        <f>O220*H220</f>
        <v>0</v>
      </c>
      <c r="Q220" s="238">
        <v>0</v>
      </c>
      <c r="R220" s="238">
        <f>Q220*H220</f>
        <v>0</v>
      </c>
      <c r="S220" s="238">
        <v>0</v>
      </c>
      <c r="T220" s="239">
        <f>S220*H220</f>
        <v>0</v>
      </c>
      <c r="U220" s="38"/>
      <c r="V220" s="38"/>
      <c r="W220" s="38"/>
      <c r="X220" s="38"/>
      <c r="Y220" s="38"/>
      <c r="Z220" s="38"/>
      <c r="AA220" s="38"/>
      <c r="AB220" s="38"/>
      <c r="AC220" s="38"/>
      <c r="AD220" s="38"/>
      <c r="AE220" s="38"/>
      <c r="AR220" s="240" t="s">
        <v>405</v>
      </c>
      <c r="AT220" s="240" t="s">
        <v>199</v>
      </c>
      <c r="AU220" s="240" t="s">
        <v>89</v>
      </c>
      <c r="AY220" s="17" t="s">
        <v>196</v>
      </c>
      <c r="BE220" s="241">
        <f>IF(N220="základní",J220,0)</f>
        <v>0</v>
      </c>
      <c r="BF220" s="241">
        <f>IF(N220="snížená",J220,0)</f>
        <v>0</v>
      </c>
      <c r="BG220" s="241">
        <f>IF(N220="zákl. přenesená",J220,0)</f>
        <v>0</v>
      </c>
      <c r="BH220" s="241">
        <f>IF(N220="sníž. přenesená",J220,0)</f>
        <v>0</v>
      </c>
      <c r="BI220" s="241">
        <f>IF(N220="nulová",J220,0)</f>
        <v>0</v>
      </c>
      <c r="BJ220" s="17" t="s">
        <v>87</v>
      </c>
      <c r="BK220" s="241">
        <f>ROUND(I220*H220,2)</f>
        <v>0</v>
      </c>
      <c r="BL220" s="17" t="s">
        <v>405</v>
      </c>
      <c r="BM220" s="240" t="s">
        <v>1918</v>
      </c>
    </row>
    <row r="221" s="2" customFormat="1">
      <c r="A221" s="38"/>
      <c r="B221" s="39"/>
      <c r="C221" s="40"/>
      <c r="D221" s="242" t="s">
        <v>205</v>
      </c>
      <c r="E221" s="40"/>
      <c r="F221" s="243" t="s">
        <v>1917</v>
      </c>
      <c r="G221" s="40"/>
      <c r="H221" s="40"/>
      <c r="I221" s="244"/>
      <c r="J221" s="40"/>
      <c r="K221" s="40"/>
      <c r="L221" s="44"/>
      <c r="M221" s="245"/>
      <c r="N221" s="246"/>
      <c r="O221" s="91"/>
      <c r="P221" s="91"/>
      <c r="Q221" s="91"/>
      <c r="R221" s="91"/>
      <c r="S221" s="91"/>
      <c r="T221" s="92"/>
      <c r="U221" s="38"/>
      <c r="V221" s="38"/>
      <c r="W221" s="38"/>
      <c r="X221" s="38"/>
      <c r="Y221" s="38"/>
      <c r="Z221" s="38"/>
      <c r="AA221" s="38"/>
      <c r="AB221" s="38"/>
      <c r="AC221" s="38"/>
      <c r="AD221" s="38"/>
      <c r="AE221" s="38"/>
      <c r="AT221" s="17" t="s">
        <v>205</v>
      </c>
      <c r="AU221" s="17" t="s">
        <v>89</v>
      </c>
    </row>
    <row r="222" s="2" customFormat="1" ht="16.5" customHeight="1">
      <c r="A222" s="38"/>
      <c r="B222" s="39"/>
      <c r="C222" s="228" t="s">
        <v>421</v>
      </c>
      <c r="D222" s="228" t="s">
        <v>199</v>
      </c>
      <c r="E222" s="229" t="s">
        <v>1919</v>
      </c>
      <c r="F222" s="230" t="s">
        <v>1920</v>
      </c>
      <c r="G222" s="231" t="s">
        <v>202</v>
      </c>
      <c r="H222" s="232">
        <v>1</v>
      </c>
      <c r="I222" s="233"/>
      <c r="J222" s="234">
        <f>ROUND(I222*H222,2)</f>
        <v>0</v>
      </c>
      <c r="K222" s="235"/>
      <c r="L222" s="44"/>
      <c r="M222" s="236" t="s">
        <v>1</v>
      </c>
      <c r="N222" s="237" t="s">
        <v>45</v>
      </c>
      <c r="O222" s="91"/>
      <c r="P222" s="238">
        <f>O222*H222</f>
        <v>0</v>
      </c>
      <c r="Q222" s="238">
        <v>0</v>
      </c>
      <c r="R222" s="238">
        <f>Q222*H222</f>
        <v>0</v>
      </c>
      <c r="S222" s="238">
        <v>0</v>
      </c>
      <c r="T222" s="239">
        <f>S222*H222</f>
        <v>0</v>
      </c>
      <c r="U222" s="38"/>
      <c r="V222" s="38"/>
      <c r="W222" s="38"/>
      <c r="X222" s="38"/>
      <c r="Y222" s="38"/>
      <c r="Z222" s="38"/>
      <c r="AA222" s="38"/>
      <c r="AB222" s="38"/>
      <c r="AC222" s="38"/>
      <c r="AD222" s="38"/>
      <c r="AE222" s="38"/>
      <c r="AR222" s="240" t="s">
        <v>405</v>
      </c>
      <c r="AT222" s="240" t="s">
        <v>199</v>
      </c>
      <c r="AU222" s="240" t="s">
        <v>89</v>
      </c>
      <c r="AY222" s="17" t="s">
        <v>196</v>
      </c>
      <c r="BE222" s="241">
        <f>IF(N222="základní",J222,0)</f>
        <v>0</v>
      </c>
      <c r="BF222" s="241">
        <f>IF(N222="snížená",J222,0)</f>
        <v>0</v>
      </c>
      <c r="BG222" s="241">
        <f>IF(N222="zákl. přenesená",J222,0)</f>
        <v>0</v>
      </c>
      <c r="BH222" s="241">
        <f>IF(N222="sníž. přenesená",J222,0)</f>
        <v>0</v>
      </c>
      <c r="BI222" s="241">
        <f>IF(N222="nulová",J222,0)</f>
        <v>0</v>
      </c>
      <c r="BJ222" s="17" t="s">
        <v>87</v>
      </c>
      <c r="BK222" s="241">
        <f>ROUND(I222*H222,2)</f>
        <v>0</v>
      </c>
      <c r="BL222" s="17" t="s">
        <v>405</v>
      </c>
      <c r="BM222" s="240" t="s">
        <v>1921</v>
      </c>
    </row>
    <row r="223" s="2" customFormat="1">
      <c r="A223" s="38"/>
      <c r="B223" s="39"/>
      <c r="C223" s="40"/>
      <c r="D223" s="242" t="s">
        <v>205</v>
      </c>
      <c r="E223" s="40"/>
      <c r="F223" s="243" t="s">
        <v>1920</v>
      </c>
      <c r="G223" s="40"/>
      <c r="H223" s="40"/>
      <c r="I223" s="244"/>
      <c r="J223" s="40"/>
      <c r="K223" s="40"/>
      <c r="L223" s="44"/>
      <c r="M223" s="245"/>
      <c r="N223" s="246"/>
      <c r="O223" s="91"/>
      <c r="P223" s="91"/>
      <c r="Q223" s="91"/>
      <c r="R223" s="91"/>
      <c r="S223" s="91"/>
      <c r="T223" s="92"/>
      <c r="U223" s="38"/>
      <c r="V223" s="38"/>
      <c r="W223" s="38"/>
      <c r="X223" s="38"/>
      <c r="Y223" s="38"/>
      <c r="Z223" s="38"/>
      <c r="AA223" s="38"/>
      <c r="AB223" s="38"/>
      <c r="AC223" s="38"/>
      <c r="AD223" s="38"/>
      <c r="AE223" s="38"/>
      <c r="AT223" s="17" t="s">
        <v>205</v>
      </c>
      <c r="AU223" s="17" t="s">
        <v>89</v>
      </c>
    </row>
    <row r="224" s="2" customFormat="1" ht="21.75" customHeight="1">
      <c r="A224" s="38"/>
      <c r="B224" s="39"/>
      <c r="C224" s="228" t="s">
        <v>428</v>
      </c>
      <c r="D224" s="228" t="s">
        <v>199</v>
      </c>
      <c r="E224" s="229" t="s">
        <v>1922</v>
      </c>
      <c r="F224" s="230" t="s">
        <v>1923</v>
      </c>
      <c r="G224" s="231" t="s">
        <v>202</v>
      </c>
      <c r="H224" s="232">
        <v>1</v>
      </c>
      <c r="I224" s="233"/>
      <c r="J224" s="234">
        <f>ROUND(I224*H224,2)</f>
        <v>0</v>
      </c>
      <c r="K224" s="235"/>
      <c r="L224" s="44"/>
      <c r="M224" s="236" t="s">
        <v>1</v>
      </c>
      <c r="N224" s="237" t="s">
        <v>45</v>
      </c>
      <c r="O224" s="91"/>
      <c r="P224" s="238">
        <f>O224*H224</f>
        <v>0</v>
      </c>
      <c r="Q224" s="238">
        <v>0</v>
      </c>
      <c r="R224" s="238">
        <f>Q224*H224</f>
        <v>0</v>
      </c>
      <c r="S224" s="238">
        <v>0</v>
      </c>
      <c r="T224" s="239">
        <f>S224*H224</f>
        <v>0</v>
      </c>
      <c r="U224" s="38"/>
      <c r="V224" s="38"/>
      <c r="W224" s="38"/>
      <c r="X224" s="38"/>
      <c r="Y224" s="38"/>
      <c r="Z224" s="38"/>
      <c r="AA224" s="38"/>
      <c r="AB224" s="38"/>
      <c r="AC224" s="38"/>
      <c r="AD224" s="38"/>
      <c r="AE224" s="38"/>
      <c r="AR224" s="240" t="s">
        <v>405</v>
      </c>
      <c r="AT224" s="240" t="s">
        <v>199</v>
      </c>
      <c r="AU224" s="240" t="s">
        <v>89</v>
      </c>
      <c r="AY224" s="17" t="s">
        <v>196</v>
      </c>
      <c r="BE224" s="241">
        <f>IF(N224="základní",J224,0)</f>
        <v>0</v>
      </c>
      <c r="BF224" s="241">
        <f>IF(N224="snížená",J224,0)</f>
        <v>0</v>
      </c>
      <c r="BG224" s="241">
        <f>IF(N224="zákl. přenesená",J224,0)</f>
        <v>0</v>
      </c>
      <c r="BH224" s="241">
        <f>IF(N224="sníž. přenesená",J224,0)</f>
        <v>0</v>
      </c>
      <c r="BI224" s="241">
        <f>IF(N224="nulová",J224,0)</f>
        <v>0</v>
      </c>
      <c r="BJ224" s="17" t="s">
        <v>87</v>
      </c>
      <c r="BK224" s="241">
        <f>ROUND(I224*H224,2)</f>
        <v>0</v>
      </c>
      <c r="BL224" s="17" t="s">
        <v>405</v>
      </c>
      <c r="BM224" s="240" t="s">
        <v>1924</v>
      </c>
    </row>
    <row r="225" s="2" customFormat="1">
      <c r="A225" s="38"/>
      <c r="B225" s="39"/>
      <c r="C225" s="40"/>
      <c r="D225" s="242" t="s">
        <v>205</v>
      </c>
      <c r="E225" s="40"/>
      <c r="F225" s="243" t="s">
        <v>1923</v>
      </c>
      <c r="G225" s="40"/>
      <c r="H225" s="40"/>
      <c r="I225" s="244"/>
      <c r="J225" s="40"/>
      <c r="K225" s="40"/>
      <c r="L225" s="44"/>
      <c r="M225" s="245"/>
      <c r="N225" s="246"/>
      <c r="O225" s="91"/>
      <c r="P225" s="91"/>
      <c r="Q225" s="91"/>
      <c r="R225" s="91"/>
      <c r="S225" s="91"/>
      <c r="T225" s="92"/>
      <c r="U225" s="38"/>
      <c r="V225" s="38"/>
      <c r="W225" s="38"/>
      <c r="X225" s="38"/>
      <c r="Y225" s="38"/>
      <c r="Z225" s="38"/>
      <c r="AA225" s="38"/>
      <c r="AB225" s="38"/>
      <c r="AC225" s="38"/>
      <c r="AD225" s="38"/>
      <c r="AE225" s="38"/>
      <c r="AT225" s="17" t="s">
        <v>205</v>
      </c>
      <c r="AU225" s="17" t="s">
        <v>89</v>
      </c>
    </row>
    <row r="226" s="2" customFormat="1" ht="33" customHeight="1">
      <c r="A226" s="38"/>
      <c r="B226" s="39"/>
      <c r="C226" s="228" t="s">
        <v>434</v>
      </c>
      <c r="D226" s="228" t="s">
        <v>199</v>
      </c>
      <c r="E226" s="229" t="s">
        <v>1925</v>
      </c>
      <c r="F226" s="230" t="s">
        <v>1926</v>
      </c>
      <c r="G226" s="231" t="s">
        <v>202</v>
      </c>
      <c r="H226" s="232">
        <v>2</v>
      </c>
      <c r="I226" s="233"/>
      <c r="J226" s="234">
        <f>ROUND(I226*H226,2)</f>
        <v>0</v>
      </c>
      <c r="K226" s="235"/>
      <c r="L226" s="44"/>
      <c r="M226" s="236" t="s">
        <v>1</v>
      </c>
      <c r="N226" s="237" t="s">
        <v>45</v>
      </c>
      <c r="O226" s="91"/>
      <c r="P226" s="238">
        <f>O226*H226</f>
        <v>0</v>
      </c>
      <c r="Q226" s="238">
        <v>0</v>
      </c>
      <c r="R226" s="238">
        <f>Q226*H226</f>
        <v>0</v>
      </c>
      <c r="S226" s="238">
        <v>0</v>
      </c>
      <c r="T226" s="239">
        <f>S226*H226</f>
        <v>0</v>
      </c>
      <c r="U226" s="38"/>
      <c r="V226" s="38"/>
      <c r="W226" s="38"/>
      <c r="X226" s="38"/>
      <c r="Y226" s="38"/>
      <c r="Z226" s="38"/>
      <c r="AA226" s="38"/>
      <c r="AB226" s="38"/>
      <c r="AC226" s="38"/>
      <c r="AD226" s="38"/>
      <c r="AE226" s="38"/>
      <c r="AR226" s="240" t="s">
        <v>405</v>
      </c>
      <c r="AT226" s="240" t="s">
        <v>199</v>
      </c>
      <c r="AU226" s="240" t="s">
        <v>89</v>
      </c>
      <c r="AY226" s="17" t="s">
        <v>196</v>
      </c>
      <c r="BE226" s="241">
        <f>IF(N226="základní",J226,0)</f>
        <v>0</v>
      </c>
      <c r="BF226" s="241">
        <f>IF(N226="snížená",J226,0)</f>
        <v>0</v>
      </c>
      <c r="BG226" s="241">
        <f>IF(N226="zákl. přenesená",J226,0)</f>
        <v>0</v>
      </c>
      <c r="BH226" s="241">
        <f>IF(N226="sníž. přenesená",J226,0)</f>
        <v>0</v>
      </c>
      <c r="BI226" s="241">
        <f>IF(N226="nulová",J226,0)</f>
        <v>0</v>
      </c>
      <c r="BJ226" s="17" t="s">
        <v>87</v>
      </c>
      <c r="BK226" s="241">
        <f>ROUND(I226*H226,2)</f>
        <v>0</v>
      </c>
      <c r="BL226" s="17" t="s">
        <v>405</v>
      </c>
      <c r="BM226" s="240" t="s">
        <v>1927</v>
      </c>
    </row>
    <row r="227" s="2" customFormat="1">
      <c r="A227" s="38"/>
      <c r="B227" s="39"/>
      <c r="C227" s="40"/>
      <c r="D227" s="242" t="s">
        <v>205</v>
      </c>
      <c r="E227" s="40"/>
      <c r="F227" s="243" t="s">
        <v>1926</v>
      </c>
      <c r="G227" s="40"/>
      <c r="H227" s="40"/>
      <c r="I227" s="244"/>
      <c r="J227" s="40"/>
      <c r="K227" s="40"/>
      <c r="L227" s="44"/>
      <c r="M227" s="245"/>
      <c r="N227" s="246"/>
      <c r="O227" s="91"/>
      <c r="P227" s="91"/>
      <c r="Q227" s="91"/>
      <c r="R227" s="91"/>
      <c r="S227" s="91"/>
      <c r="T227" s="92"/>
      <c r="U227" s="38"/>
      <c r="V227" s="38"/>
      <c r="W227" s="38"/>
      <c r="X227" s="38"/>
      <c r="Y227" s="38"/>
      <c r="Z227" s="38"/>
      <c r="AA227" s="38"/>
      <c r="AB227" s="38"/>
      <c r="AC227" s="38"/>
      <c r="AD227" s="38"/>
      <c r="AE227" s="38"/>
      <c r="AT227" s="17" t="s">
        <v>205</v>
      </c>
      <c r="AU227" s="17" t="s">
        <v>89</v>
      </c>
    </row>
    <row r="228" s="13" customFormat="1">
      <c r="A228" s="13"/>
      <c r="B228" s="252"/>
      <c r="C228" s="253"/>
      <c r="D228" s="242" t="s">
        <v>254</v>
      </c>
      <c r="E228" s="254" t="s">
        <v>1</v>
      </c>
      <c r="F228" s="255" t="s">
        <v>89</v>
      </c>
      <c r="G228" s="253"/>
      <c r="H228" s="256">
        <v>2</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254</v>
      </c>
      <c r="AU228" s="262" t="s">
        <v>89</v>
      </c>
      <c r="AV228" s="13" t="s">
        <v>89</v>
      </c>
      <c r="AW228" s="13" t="s">
        <v>35</v>
      </c>
      <c r="AX228" s="13" t="s">
        <v>80</v>
      </c>
      <c r="AY228" s="262" t="s">
        <v>196</v>
      </c>
    </row>
    <row r="229" s="14" customFormat="1">
      <c r="A229" s="14"/>
      <c r="B229" s="263"/>
      <c r="C229" s="264"/>
      <c r="D229" s="242" t="s">
        <v>254</v>
      </c>
      <c r="E229" s="265" t="s">
        <v>1</v>
      </c>
      <c r="F229" s="266" t="s">
        <v>1928</v>
      </c>
      <c r="G229" s="264"/>
      <c r="H229" s="267">
        <v>2</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254</v>
      </c>
      <c r="AU229" s="273" t="s">
        <v>89</v>
      </c>
      <c r="AV229" s="14" t="s">
        <v>100</v>
      </c>
      <c r="AW229" s="14" t="s">
        <v>35</v>
      </c>
      <c r="AX229" s="14" t="s">
        <v>80</v>
      </c>
      <c r="AY229" s="273" t="s">
        <v>196</v>
      </c>
    </row>
    <row r="230" s="15" customFormat="1">
      <c r="A230" s="15"/>
      <c r="B230" s="274"/>
      <c r="C230" s="275"/>
      <c r="D230" s="242" t="s">
        <v>254</v>
      </c>
      <c r="E230" s="276" t="s">
        <v>1</v>
      </c>
      <c r="F230" s="277" t="s">
        <v>267</v>
      </c>
      <c r="G230" s="275"/>
      <c r="H230" s="278">
        <v>2</v>
      </c>
      <c r="I230" s="279"/>
      <c r="J230" s="275"/>
      <c r="K230" s="275"/>
      <c r="L230" s="280"/>
      <c r="M230" s="281"/>
      <c r="N230" s="282"/>
      <c r="O230" s="282"/>
      <c r="P230" s="282"/>
      <c r="Q230" s="282"/>
      <c r="R230" s="282"/>
      <c r="S230" s="282"/>
      <c r="T230" s="283"/>
      <c r="U230" s="15"/>
      <c r="V230" s="15"/>
      <c r="W230" s="15"/>
      <c r="X230" s="15"/>
      <c r="Y230" s="15"/>
      <c r="Z230" s="15"/>
      <c r="AA230" s="15"/>
      <c r="AB230" s="15"/>
      <c r="AC230" s="15"/>
      <c r="AD230" s="15"/>
      <c r="AE230" s="15"/>
      <c r="AT230" s="284" t="s">
        <v>254</v>
      </c>
      <c r="AU230" s="284" t="s">
        <v>89</v>
      </c>
      <c r="AV230" s="15" t="s">
        <v>113</v>
      </c>
      <c r="AW230" s="15" t="s">
        <v>35</v>
      </c>
      <c r="AX230" s="15" t="s">
        <v>87</v>
      </c>
      <c r="AY230" s="284" t="s">
        <v>196</v>
      </c>
    </row>
    <row r="231" s="2" customFormat="1" ht="33" customHeight="1">
      <c r="A231" s="38"/>
      <c r="B231" s="39"/>
      <c r="C231" s="228" t="s">
        <v>439</v>
      </c>
      <c r="D231" s="228" t="s">
        <v>199</v>
      </c>
      <c r="E231" s="229" t="s">
        <v>1929</v>
      </c>
      <c r="F231" s="230" t="s">
        <v>1930</v>
      </c>
      <c r="G231" s="231" t="s">
        <v>202</v>
      </c>
      <c r="H231" s="232">
        <v>2</v>
      </c>
      <c r="I231" s="233"/>
      <c r="J231" s="234">
        <f>ROUND(I231*H231,2)</f>
        <v>0</v>
      </c>
      <c r="K231" s="235"/>
      <c r="L231" s="44"/>
      <c r="M231" s="236" t="s">
        <v>1</v>
      </c>
      <c r="N231" s="237" t="s">
        <v>45</v>
      </c>
      <c r="O231" s="91"/>
      <c r="P231" s="238">
        <f>O231*H231</f>
        <v>0</v>
      </c>
      <c r="Q231" s="238">
        <v>0</v>
      </c>
      <c r="R231" s="238">
        <f>Q231*H231</f>
        <v>0</v>
      </c>
      <c r="S231" s="238">
        <v>0</v>
      </c>
      <c r="T231" s="239">
        <f>S231*H231</f>
        <v>0</v>
      </c>
      <c r="U231" s="38"/>
      <c r="V231" s="38"/>
      <c r="W231" s="38"/>
      <c r="X231" s="38"/>
      <c r="Y231" s="38"/>
      <c r="Z231" s="38"/>
      <c r="AA231" s="38"/>
      <c r="AB231" s="38"/>
      <c r="AC231" s="38"/>
      <c r="AD231" s="38"/>
      <c r="AE231" s="38"/>
      <c r="AR231" s="240" t="s">
        <v>405</v>
      </c>
      <c r="AT231" s="240" t="s">
        <v>199</v>
      </c>
      <c r="AU231" s="240" t="s">
        <v>89</v>
      </c>
      <c r="AY231" s="17" t="s">
        <v>196</v>
      </c>
      <c r="BE231" s="241">
        <f>IF(N231="základní",J231,0)</f>
        <v>0</v>
      </c>
      <c r="BF231" s="241">
        <f>IF(N231="snížená",J231,0)</f>
        <v>0</v>
      </c>
      <c r="BG231" s="241">
        <f>IF(N231="zákl. přenesená",J231,0)</f>
        <v>0</v>
      </c>
      <c r="BH231" s="241">
        <f>IF(N231="sníž. přenesená",J231,0)</f>
        <v>0</v>
      </c>
      <c r="BI231" s="241">
        <f>IF(N231="nulová",J231,0)</f>
        <v>0</v>
      </c>
      <c r="BJ231" s="17" t="s">
        <v>87</v>
      </c>
      <c r="BK231" s="241">
        <f>ROUND(I231*H231,2)</f>
        <v>0</v>
      </c>
      <c r="BL231" s="17" t="s">
        <v>405</v>
      </c>
      <c r="BM231" s="240" t="s">
        <v>1931</v>
      </c>
    </row>
    <row r="232" s="2" customFormat="1">
      <c r="A232" s="38"/>
      <c r="B232" s="39"/>
      <c r="C232" s="40"/>
      <c r="D232" s="242" t="s">
        <v>205</v>
      </c>
      <c r="E232" s="40"/>
      <c r="F232" s="243" t="s">
        <v>1932</v>
      </c>
      <c r="G232" s="40"/>
      <c r="H232" s="40"/>
      <c r="I232" s="244"/>
      <c r="J232" s="40"/>
      <c r="K232" s="40"/>
      <c r="L232" s="44"/>
      <c r="M232" s="245"/>
      <c r="N232" s="246"/>
      <c r="O232" s="91"/>
      <c r="P232" s="91"/>
      <c r="Q232" s="91"/>
      <c r="R232" s="91"/>
      <c r="S232" s="91"/>
      <c r="T232" s="92"/>
      <c r="U232" s="38"/>
      <c r="V232" s="38"/>
      <c r="W232" s="38"/>
      <c r="X232" s="38"/>
      <c r="Y232" s="38"/>
      <c r="Z232" s="38"/>
      <c r="AA232" s="38"/>
      <c r="AB232" s="38"/>
      <c r="AC232" s="38"/>
      <c r="AD232" s="38"/>
      <c r="AE232" s="38"/>
      <c r="AT232" s="17" t="s">
        <v>205</v>
      </c>
      <c r="AU232" s="17" t="s">
        <v>89</v>
      </c>
    </row>
    <row r="233" s="13" customFormat="1">
      <c r="A233" s="13"/>
      <c r="B233" s="252"/>
      <c r="C233" s="253"/>
      <c r="D233" s="242" t="s">
        <v>254</v>
      </c>
      <c r="E233" s="254" t="s">
        <v>1</v>
      </c>
      <c r="F233" s="255" t="s">
        <v>89</v>
      </c>
      <c r="G233" s="253"/>
      <c r="H233" s="256">
        <v>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445</v>
      </c>
      <c r="G234" s="264"/>
      <c r="H234" s="267">
        <v>2</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87</v>
      </c>
      <c r="AY234" s="273" t="s">
        <v>196</v>
      </c>
    </row>
    <row r="235" s="12" customFormat="1" ht="22.8" customHeight="1">
      <c r="A235" s="12"/>
      <c r="B235" s="212"/>
      <c r="C235" s="213"/>
      <c r="D235" s="214" t="s">
        <v>79</v>
      </c>
      <c r="E235" s="226" t="s">
        <v>1214</v>
      </c>
      <c r="F235" s="226" t="s">
        <v>1215</v>
      </c>
      <c r="G235" s="213"/>
      <c r="H235" s="213"/>
      <c r="I235" s="216"/>
      <c r="J235" s="227">
        <f>BK235</f>
        <v>0</v>
      </c>
      <c r="K235" s="213"/>
      <c r="L235" s="218"/>
      <c r="M235" s="219"/>
      <c r="N235" s="220"/>
      <c r="O235" s="220"/>
      <c r="P235" s="221">
        <f>SUM(P236:P237)</f>
        <v>0</v>
      </c>
      <c r="Q235" s="220"/>
      <c r="R235" s="221">
        <f>SUM(R236:R237)</f>
        <v>0</v>
      </c>
      <c r="S235" s="220"/>
      <c r="T235" s="222">
        <f>SUM(T236:T237)</f>
        <v>0</v>
      </c>
      <c r="U235" s="12"/>
      <c r="V235" s="12"/>
      <c r="W235" s="12"/>
      <c r="X235" s="12"/>
      <c r="Y235" s="12"/>
      <c r="Z235" s="12"/>
      <c r="AA235" s="12"/>
      <c r="AB235" s="12"/>
      <c r="AC235" s="12"/>
      <c r="AD235" s="12"/>
      <c r="AE235" s="12"/>
      <c r="AR235" s="223" t="s">
        <v>89</v>
      </c>
      <c r="AT235" s="224" t="s">
        <v>79</v>
      </c>
      <c r="AU235" s="224" t="s">
        <v>87</v>
      </c>
      <c r="AY235" s="223" t="s">
        <v>196</v>
      </c>
      <c r="BK235" s="225">
        <f>SUM(BK236:BK237)</f>
        <v>0</v>
      </c>
    </row>
    <row r="236" s="2" customFormat="1" ht="21.75" customHeight="1">
      <c r="A236" s="38"/>
      <c r="B236" s="39"/>
      <c r="C236" s="228" t="s">
        <v>7</v>
      </c>
      <c r="D236" s="228" t="s">
        <v>199</v>
      </c>
      <c r="E236" s="229" t="s">
        <v>1933</v>
      </c>
      <c r="F236" s="230" t="s">
        <v>1934</v>
      </c>
      <c r="G236" s="231" t="s">
        <v>251</v>
      </c>
      <c r="H236" s="232">
        <v>7</v>
      </c>
      <c r="I236" s="233"/>
      <c r="J236" s="234">
        <f>ROUND(I236*H236,2)</f>
        <v>0</v>
      </c>
      <c r="K236" s="235"/>
      <c r="L236" s="44"/>
      <c r="M236" s="236" t="s">
        <v>1</v>
      </c>
      <c r="N236" s="237" t="s">
        <v>45</v>
      </c>
      <c r="O236" s="91"/>
      <c r="P236" s="238">
        <f>O236*H236</f>
        <v>0</v>
      </c>
      <c r="Q236" s="238">
        <v>0</v>
      </c>
      <c r="R236" s="238">
        <f>Q236*H236</f>
        <v>0</v>
      </c>
      <c r="S236" s="238">
        <v>0</v>
      </c>
      <c r="T236" s="239">
        <f>S236*H236</f>
        <v>0</v>
      </c>
      <c r="U236" s="38"/>
      <c r="V236" s="38"/>
      <c r="W236" s="38"/>
      <c r="X236" s="38"/>
      <c r="Y236" s="38"/>
      <c r="Z236" s="38"/>
      <c r="AA236" s="38"/>
      <c r="AB236" s="38"/>
      <c r="AC236" s="38"/>
      <c r="AD236" s="38"/>
      <c r="AE236" s="38"/>
      <c r="AR236" s="240" t="s">
        <v>405</v>
      </c>
      <c r="AT236" s="240" t="s">
        <v>199</v>
      </c>
      <c r="AU236" s="240" t="s">
        <v>89</v>
      </c>
      <c r="AY236" s="17" t="s">
        <v>196</v>
      </c>
      <c r="BE236" s="241">
        <f>IF(N236="základní",J236,0)</f>
        <v>0</v>
      </c>
      <c r="BF236" s="241">
        <f>IF(N236="snížená",J236,0)</f>
        <v>0</v>
      </c>
      <c r="BG236" s="241">
        <f>IF(N236="zákl. přenesená",J236,0)</f>
        <v>0</v>
      </c>
      <c r="BH236" s="241">
        <f>IF(N236="sníž. přenesená",J236,0)</f>
        <v>0</v>
      </c>
      <c r="BI236" s="241">
        <f>IF(N236="nulová",J236,0)</f>
        <v>0</v>
      </c>
      <c r="BJ236" s="17" t="s">
        <v>87</v>
      </c>
      <c r="BK236" s="241">
        <f>ROUND(I236*H236,2)</f>
        <v>0</v>
      </c>
      <c r="BL236" s="17" t="s">
        <v>405</v>
      </c>
      <c r="BM236" s="240" t="s">
        <v>1935</v>
      </c>
    </row>
    <row r="237" s="2" customFormat="1">
      <c r="A237" s="38"/>
      <c r="B237" s="39"/>
      <c r="C237" s="40"/>
      <c r="D237" s="242" t="s">
        <v>205</v>
      </c>
      <c r="E237" s="40"/>
      <c r="F237" s="243" t="s">
        <v>1934</v>
      </c>
      <c r="G237" s="40"/>
      <c r="H237" s="40"/>
      <c r="I237" s="244"/>
      <c r="J237" s="40"/>
      <c r="K237" s="40"/>
      <c r="L237" s="44"/>
      <c r="M237" s="245"/>
      <c r="N237" s="246"/>
      <c r="O237" s="91"/>
      <c r="P237" s="91"/>
      <c r="Q237" s="91"/>
      <c r="R237" s="91"/>
      <c r="S237" s="91"/>
      <c r="T237" s="92"/>
      <c r="U237" s="38"/>
      <c r="V237" s="38"/>
      <c r="W237" s="38"/>
      <c r="X237" s="38"/>
      <c r="Y237" s="38"/>
      <c r="Z237" s="38"/>
      <c r="AA237" s="38"/>
      <c r="AB237" s="38"/>
      <c r="AC237" s="38"/>
      <c r="AD237" s="38"/>
      <c r="AE237" s="38"/>
      <c r="AT237" s="17" t="s">
        <v>205</v>
      </c>
      <c r="AU237" s="17" t="s">
        <v>89</v>
      </c>
    </row>
    <row r="238" s="12" customFormat="1" ht="25.92" customHeight="1">
      <c r="A238" s="12"/>
      <c r="B238" s="212"/>
      <c r="C238" s="213"/>
      <c r="D238" s="214" t="s">
        <v>79</v>
      </c>
      <c r="E238" s="215" t="s">
        <v>1464</v>
      </c>
      <c r="F238" s="215" t="s">
        <v>1464</v>
      </c>
      <c r="G238" s="213"/>
      <c r="H238" s="213"/>
      <c r="I238" s="216"/>
      <c r="J238" s="217">
        <f>BK238</f>
        <v>0</v>
      </c>
      <c r="K238" s="213"/>
      <c r="L238" s="218"/>
      <c r="M238" s="219"/>
      <c r="N238" s="220"/>
      <c r="O238" s="220"/>
      <c r="P238" s="221">
        <f>P239+P252+P263+P272+P281+P294+P303+P342+P382+P393+P399+P408+P413</f>
        <v>0</v>
      </c>
      <c r="Q238" s="220"/>
      <c r="R238" s="221">
        <f>R239+R252+R263+R272+R281+R294+R303+R342+R382+R393+R399+R408+R413</f>
        <v>1.8009300000000001</v>
      </c>
      <c r="S238" s="220"/>
      <c r="T238" s="222">
        <f>T239+T252+T263+T272+T281+T294+T303+T342+T382+T393+T399+T408+T413</f>
        <v>0</v>
      </c>
      <c r="U238" s="12"/>
      <c r="V238" s="12"/>
      <c r="W238" s="12"/>
      <c r="X238" s="12"/>
      <c r="Y238" s="12"/>
      <c r="Z238" s="12"/>
      <c r="AA238" s="12"/>
      <c r="AB238" s="12"/>
      <c r="AC238" s="12"/>
      <c r="AD238" s="12"/>
      <c r="AE238" s="12"/>
      <c r="AR238" s="223" t="s">
        <v>113</v>
      </c>
      <c r="AT238" s="224" t="s">
        <v>79</v>
      </c>
      <c r="AU238" s="224" t="s">
        <v>80</v>
      </c>
      <c r="AY238" s="223" t="s">
        <v>196</v>
      </c>
      <c r="BK238" s="225">
        <f>BK239+BK252+BK263+BK272+BK281+BK294+BK303+BK342+BK382+BK393+BK399+BK408+BK413</f>
        <v>0</v>
      </c>
    </row>
    <row r="239" s="12" customFormat="1" ht="22.8" customHeight="1">
      <c r="A239" s="12"/>
      <c r="B239" s="212"/>
      <c r="C239" s="213"/>
      <c r="D239" s="214" t="s">
        <v>79</v>
      </c>
      <c r="E239" s="226" t="s">
        <v>1936</v>
      </c>
      <c r="F239" s="226" t="s">
        <v>1937</v>
      </c>
      <c r="G239" s="213"/>
      <c r="H239" s="213"/>
      <c r="I239" s="216"/>
      <c r="J239" s="227">
        <f>BK239</f>
        <v>0</v>
      </c>
      <c r="K239" s="213"/>
      <c r="L239" s="218"/>
      <c r="M239" s="219"/>
      <c r="N239" s="220"/>
      <c r="O239" s="220"/>
      <c r="P239" s="221">
        <f>SUM(P240:P251)</f>
        <v>0</v>
      </c>
      <c r="Q239" s="220"/>
      <c r="R239" s="221">
        <f>SUM(R240:R251)</f>
        <v>0</v>
      </c>
      <c r="S239" s="220"/>
      <c r="T239" s="222">
        <f>SUM(T240:T251)</f>
        <v>0</v>
      </c>
      <c r="U239" s="12"/>
      <c r="V239" s="12"/>
      <c r="W239" s="12"/>
      <c r="X239" s="12"/>
      <c r="Y239" s="12"/>
      <c r="Z239" s="12"/>
      <c r="AA239" s="12"/>
      <c r="AB239" s="12"/>
      <c r="AC239" s="12"/>
      <c r="AD239" s="12"/>
      <c r="AE239" s="12"/>
      <c r="AR239" s="223" t="s">
        <v>113</v>
      </c>
      <c r="AT239" s="224" t="s">
        <v>79</v>
      </c>
      <c r="AU239" s="224" t="s">
        <v>87</v>
      </c>
      <c r="AY239" s="223" t="s">
        <v>196</v>
      </c>
      <c r="BK239" s="225">
        <f>SUM(BK240:BK251)</f>
        <v>0</v>
      </c>
    </row>
    <row r="240" s="2" customFormat="1" ht="33" customHeight="1">
      <c r="A240" s="38"/>
      <c r="B240" s="39"/>
      <c r="C240" s="228" t="s">
        <v>451</v>
      </c>
      <c r="D240" s="228" t="s">
        <v>199</v>
      </c>
      <c r="E240" s="229" t="s">
        <v>1938</v>
      </c>
      <c r="F240" s="230" t="s">
        <v>1939</v>
      </c>
      <c r="G240" s="231" t="s">
        <v>202</v>
      </c>
      <c r="H240" s="232">
        <v>3</v>
      </c>
      <c r="I240" s="233"/>
      <c r="J240" s="234">
        <f>ROUND(I240*H240,2)</f>
        <v>0</v>
      </c>
      <c r="K240" s="235"/>
      <c r="L240" s="44"/>
      <c r="M240" s="236" t="s">
        <v>1</v>
      </c>
      <c r="N240" s="237" t="s">
        <v>45</v>
      </c>
      <c r="O240" s="91"/>
      <c r="P240" s="238">
        <f>O240*H240</f>
        <v>0</v>
      </c>
      <c r="Q240" s="238">
        <v>0</v>
      </c>
      <c r="R240" s="238">
        <f>Q240*H240</f>
        <v>0</v>
      </c>
      <c r="S240" s="238">
        <v>0</v>
      </c>
      <c r="T240" s="239">
        <f>S240*H240</f>
        <v>0</v>
      </c>
      <c r="U240" s="38"/>
      <c r="V240" s="38"/>
      <c r="W240" s="38"/>
      <c r="X240" s="38"/>
      <c r="Y240" s="38"/>
      <c r="Z240" s="38"/>
      <c r="AA240" s="38"/>
      <c r="AB240" s="38"/>
      <c r="AC240" s="38"/>
      <c r="AD240" s="38"/>
      <c r="AE240" s="38"/>
      <c r="AR240" s="240" t="s">
        <v>1470</v>
      </c>
      <c r="AT240" s="240" t="s">
        <v>199</v>
      </c>
      <c r="AU240" s="240" t="s">
        <v>89</v>
      </c>
      <c r="AY240" s="17" t="s">
        <v>196</v>
      </c>
      <c r="BE240" s="241">
        <f>IF(N240="základní",J240,0)</f>
        <v>0</v>
      </c>
      <c r="BF240" s="241">
        <f>IF(N240="snížená",J240,0)</f>
        <v>0</v>
      </c>
      <c r="BG240" s="241">
        <f>IF(N240="zákl. přenesená",J240,0)</f>
        <v>0</v>
      </c>
      <c r="BH240" s="241">
        <f>IF(N240="sníž. přenesená",J240,0)</f>
        <v>0</v>
      </c>
      <c r="BI240" s="241">
        <f>IF(N240="nulová",J240,0)</f>
        <v>0</v>
      </c>
      <c r="BJ240" s="17" t="s">
        <v>87</v>
      </c>
      <c r="BK240" s="241">
        <f>ROUND(I240*H240,2)</f>
        <v>0</v>
      </c>
      <c r="BL240" s="17" t="s">
        <v>1470</v>
      </c>
      <c r="BM240" s="240" t="s">
        <v>1940</v>
      </c>
    </row>
    <row r="241" s="2" customFormat="1">
      <c r="A241" s="38"/>
      <c r="B241" s="39"/>
      <c r="C241" s="40"/>
      <c r="D241" s="242" t="s">
        <v>205</v>
      </c>
      <c r="E241" s="40"/>
      <c r="F241" s="243" t="s">
        <v>1939</v>
      </c>
      <c r="G241" s="40"/>
      <c r="H241" s="40"/>
      <c r="I241" s="244"/>
      <c r="J241" s="40"/>
      <c r="K241" s="40"/>
      <c r="L241" s="44"/>
      <c r="M241" s="245"/>
      <c r="N241" s="246"/>
      <c r="O241" s="91"/>
      <c r="P241" s="91"/>
      <c r="Q241" s="91"/>
      <c r="R241" s="91"/>
      <c r="S241" s="91"/>
      <c r="T241" s="92"/>
      <c r="U241" s="38"/>
      <c r="V241" s="38"/>
      <c r="W241" s="38"/>
      <c r="X241" s="38"/>
      <c r="Y241" s="38"/>
      <c r="Z241" s="38"/>
      <c r="AA241" s="38"/>
      <c r="AB241" s="38"/>
      <c r="AC241" s="38"/>
      <c r="AD241" s="38"/>
      <c r="AE241" s="38"/>
      <c r="AT241" s="17" t="s">
        <v>205</v>
      </c>
      <c r="AU241" s="17" t="s">
        <v>89</v>
      </c>
    </row>
    <row r="242" s="2" customFormat="1" ht="33" customHeight="1">
      <c r="A242" s="38"/>
      <c r="B242" s="39"/>
      <c r="C242" s="228" t="s">
        <v>457</v>
      </c>
      <c r="D242" s="228" t="s">
        <v>199</v>
      </c>
      <c r="E242" s="229" t="s">
        <v>1941</v>
      </c>
      <c r="F242" s="230" t="s">
        <v>1942</v>
      </c>
      <c r="G242" s="231" t="s">
        <v>202</v>
      </c>
      <c r="H242" s="232">
        <v>1</v>
      </c>
      <c r="I242" s="233"/>
      <c r="J242" s="234">
        <f>ROUND(I242*H242,2)</f>
        <v>0</v>
      </c>
      <c r="K242" s="235"/>
      <c r="L242" s="44"/>
      <c r="M242" s="236" t="s">
        <v>1</v>
      </c>
      <c r="N242" s="237" t="s">
        <v>45</v>
      </c>
      <c r="O242" s="91"/>
      <c r="P242" s="238">
        <f>O242*H242</f>
        <v>0</v>
      </c>
      <c r="Q242" s="238">
        <v>0</v>
      </c>
      <c r="R242" s="238">
        <f>Q242*H242</f>
        <v>0</v>
      </c>
      <c r="S242" s="238">
        <v>0</v>
      </c>
      <c r="T242" s="239">
        <f>S242*H242</f>
        <v>0</v>
      </c>
      <c r="U242" s="38"/>
      <c r="V242" s="38"/>
      <c r="W242" s="38"/>
      <c r="X242" s="38"/>
      <c r="Y242" s="38"/>
      <c r="Z242" s="38"/>
      <c r="AA242" s="38"/>
      <c r="AB242" s="38"/>
      <c r="AC242" s="38"/>
      <c r="AD242" s="38"/>
      <c r="AE242" s="38"/>
      <c r="AR242" s="240" t="s">
        <v>1470</v>
      </c>
      <c r="AT242" s="240" t="s">
        <v>199</v>
      </c>
      <c r="AU242" s="240" t="s">
        <v>89</v>
      </c>
      <c r="AY242" s="17" t="s">
        <v>196</v>
      </c>
      <c r="BE242" s="241">
        <f>IF(N242="základní",J242,0)</f>
        <v>0</v>
      </c>
      <c r="BF242" s="241">
        <f>IF(N242="snížená",J242,0)</f>
        <v>0</v>
      </c>
      <c r="BG242" s="241">
        <f>IF(N242="zákl. přenesená",J242,0)</f>
        <v>0</v>
      </c>
      <c r="BH242" s="241">
        <f>IF(N242="sníž. přenesená",J242,0)</f>
        <v>0</v>
      </c>
      <c r="BI242" s="241">
        <f>IF(N242="nulová",J242,0)</f>
        <v>0</v>
      </c>
      <c r="BJ242" s="17" t="s">
        <v>87</v>
      </c>
      <c r="BK242" s="241">
        <f>ROUND(I242*H242,2)</f>
        <v>0</v>
      </c>
      <c r="BL242" s="17" t="s">
        <v>1470</v>
      </c>
      <c r="BM242" s="240" t="s">
        <v>1943</v>
      </c>
    </row>
    <row r="243" s="2" customFormat="1">
      <c r="A243" s="38"/>
      <c r="B243" s="39"/>
      <c r="C243" s="40"/>
      <c r="D243" s="242" t="s">
        <v>205</v>
      </c>
      <c r="E243" s="40"/>
      <c r="F243" s="243" t="s">
        <v>1942</v>
      </c>
      <c r="G243" s="40"/>
      <c r="H243" s="40"/>
      <c r="I243" s="244"/>
      <c r="J243" s="40"/>
      <c r="K243" s="40"/>
      <c r="L243" s="44"/>
      <c r="M243" s="245"/>
      <c r="N243" s="246"/>
      <c r="O243" s="91"/>
      <c r="P243" s="91"/>
      <c r="Q243" s="91"/>
      <c r="R243" s="91"/>
      <c r="S243" s="91"/>
      <c r="T243" s="92"/>
      <c r="U243" s="38"/>
      <c r="V243" s="38"/>
      <c r="W243" s="38"/>
      <c r="X243" s="38"/>
      <c r="Y243" s="38"/>
      <c r="Z243" s="38"/>
      <c r="AA243" s="38"/>
      <c r="AB243" s="38"/>
      <c r="AC243" s="38"/>
      <c r="AD243" s="38"/>
      <c r="AE243" s="38"/>
      <c r="AT243" s="17" t="s">
        <v>205</v>
      </c>
      <c r="AU243" s="17" t="s">
        <v>89</v>
      </c>
    </row>
    <row r="244" s="2" customFormat="1" ht="21.75" customHeight="1">
      <c r="A244" s="38"/>
      <c r="B244" s="39"/>
      <c r="C244" s="228" t="s">
        <v>463</v>
      </c>
      <c r="D244" s="228" t="s">
        <v>199</v>
      </c>
      <c r="E244" s="229" t="s">
        <v>1944</v>
      </c>
      <c r="F244" s="230" t="s">
        <v>1945</v>
      </c>
      <c r="G244" s="231" t="s">
        <v>202</v>
      </c>
      <c r="H244" s="232">
        <v>1</v>
      </c>
      <c r="I244" s="233"/>
      <c r="J244" s="234">
        <f>ROUND(I244*H244,2)</f>
        <v>0</v>
      </c>
      <c r="K244" s="235"/>
      <c r="L244" s="44"/>
      <c r="M244" s="236" t="s">
        <v>1</v>
      </c>
      <c r="N244" s="237" t="s">
        <v>45</v>
      </c>
      <c r="O244" s="91"/>
      <c r="P244" s="238">
        <f>O244*H244</f>
        <v>0</v>
      </c>
      <c r="Q244" s="238">
        <v>0</v>
      </c>
      <c r="R244" s="238">
        <f>Q244*H244</f>
        <v>0</v>
      </c>
      <c r="S244" s="238">
        <v>0</v>
      </c>
      <c r="T244" s="239">
        <f>S244*H244</f>
        <v>0</v>
      </c>
      <c r="U244" s="38"/>
      <c r="V244" s="38"/>
      <c r="W244" s="38"/>
      <c r="X244" s="38"/>
      <c r="Y244" s="38"/>
      <c r="Z244" s="38"/>
      <c r="AA244" s="38"/>
      <c r="AB244" s="38"/>
      <c r="AC244" s="38"/>
      <c r="AD244" s="38"/>
      <c r="AE244" s="38"/>
      <c r="AR244" s="240" t="s">
        <v>1470</v>
      </c>
      <c r="AT244" s="240" t="s">
        <v>199</v>
      </c>
      <c r="AU244" s="240" t="s">
        <v>89</v>
      </c>
      <c r="AY244" s="17" t="s">
        <v>196</v>
      </c>
      <c r="BE244" s="241">
        <f>IF(N244="základní",J244,0)</f>
        <v>0</v>
      </c>
      <c r="BF244" s="241">
        <f>IF(N244="snížená",J244,0)</f>
        <v>0</v>
      </c>
      <c r="BG244" s="241">
        <f>IF(N244="zákl. přenesená",J244,0)</f>
        <v>0</v>
      </c>
      <c r="BH244" s="241">
        <f>IF(N244="sníž. přenesená",J244,0)</f>
        <v>0</v>
      </c>
      <c r="BI244" s="241">
        <f>IF(N244="nulová",J244,0)</f>
        <v>0</v>
      </c>
      <c r="BJ244" s="17" t="s">
        <v>87</v>
      </c>
      <c r="BK244" s="241">
        <f>ROUND(I244*H244,2)</f>
        <v>0</v>
      </c>
      <c r="BL244" s="17" t="s">
        <v>1470</v>
      </c>
      <c r="BM244" s="240" t="s">
        <v>1946</v>
      </c>
    </row>
    <row r="245" s="2" customFormat="1">
      <c r="A245" s="38"/>
      <c r="B245" s="39"/>
      <c r="C245" s="40"/>
      <c r="D245" s="242" t="s">
        <v>205</v>
      </c>
      <c r="E245" s="40"/>
      <c r="F245" s="243" t="s">
        <v>1945</v>
      </c>
      <c r="G245" s="40"/>
      <c r="H245" s="40"/>
      <c r="I245" s="244"/>
      <c r="J245" s="40"/>
      <c r="K245" s="40"/>
      <c r="L245" s="44"/>
      <c r="M245" s="245"/>
      <c r="N245" s="246"/>
      <c r="O245" s="91"/>
      <c r="P245" s="91"/>
      <c r="Q245" s="91"/>
      <c r="R245" s="91"/>
      <c r="S245" s="91"/>
      <c r="T245" s="92"/>
      <c r="U245" s="38"/>
      <c r="V245" s="38"/>
      <c r="W245" s="38"/>
      <c r="X245" s="38"/>
      <c r="Y245" s="38"/>
      <c r="Z245" s="38"/>
      <c r="AA245" s="38"/>
      <c r="AB245" s="38"/>
      <c r="AC245" s="38"/>
      <c r="AD245" s="38"/>
      <c r="AE245" s="38"/>
      <c r="AT245" s="17" t="s">
        <v>205</v>
      </c>
      <c r="AU245" s="17" t="s">
        <v>89</v>
      </c>
    </row>
    <row r="246" s="2" customFormat="1" ht="21.75" customHeight="1">
      <c r="A246" s="38"/>
      <c r="B246" s="39"/>
      <c r="C246" s="228" t="s">
        <v>469</v>
      </c>
      <c r="D246" s="228" t="s">
        <v>199</v>
      </c>
      <c r="E246" s="229" t="s">
        <v>1947</v>
      </c>
      <c r="F246" s="230" t="s">
        <v>1948</v>
      </c>
      <c r="G246" s="231" t="s">
        <v>202</v>
      </c>
      <c r="H246" s="232">
        <v>1</v>
      </c>
      <c r="I246" s="233"/>
      <c r="J246" s="234">
        <f>ROUND(I246*H246,2)</f>
        <v>0</v>
      </c>
      <c r="K246" s="235"/>
      <c r="L246" s="44"/>
      <c r="M246" s="236" t="s">
        <v>1</v>
      </c>
      <c r="N246" s="237" t="s">
        <v>45</v>
      </c>
      <c r="O246" s="91"/>
      <c r="P246" s="238">
        <f>O246*H246</f>
        <v>0</v>
      </c>
      <c r="Q246" s="238">
        <v>0</v>
      </c>
      <c r="R246" s="238">
        <f>Q246*H246</f>
        <v>0</v>
      </c>
      <c r="S246" s="238">
        <v>0</v>
      </c>
      <c r="T246" s="239">
        <f>S246*H246</f>
        <v>0</v>
      </c>
      <c r="U246" s="38"/>
      <c r="V246" s="38"/>
      <c r="W246" s="38"/>
      <c r="X246" s="38"/>
      <c r="Y246" s="38"/>
      <c r="Z246" s="38"/>
      <c r="AA246" s="38"/>
      <c r="AB246" s="38"/>
      <c r="AC246" s="38"/>
      <c r="AD246" s="38"/>
      <c r="AE246" s="38"/>
      <c r="AR246" s="240" t="s">
        <v>1470</v>
      </c>
      <c r="AT246" s="240" t="s">
        <v>199</v>
      </c>
      <c r="AU246" s="240" t="s">
        <v>89</v>
      </c>
      <c r="AY246" s="17" t="s">
        <v>196</v>
      </c>
      <c r="BE246" s="241">
        <f>IF(N246="základní",J246,0)</f>
        <v>0</v>
      </c>
      <c r="BF246" s="241">
        <f>IF(N246="snížená",J246,0)</f>
        <v>0</v>
      </c>
      <c r="BG246" s="241">
        <f>IF(N246="zákl. přenesená",J246,0)</f>
        <v>0</v>
      </c>
      <c r="BH246" s="241">
        <f>IF(N246="sníž. přenesená",J246,0)</f>
        <v>0</v>
      </c>
      <c r="BI246" s="241">
        <f>IF(N246="nulová",J246,0)</f>
        <v>0</v>
      </c>
      <c r="BJ246" s="17" t="s">
        <v>87</v>
      </c>
      <c r="BK246" s="241">
        <f>ROUND(I246*H246,2)</f>
        <v>0</v>
      </c>
      <c r="BL246" s="17" t="s">
        <v>1470</v>
      </c>
      <c r="BM246" s="240" t="s">
        <v>1949</v>
      </c>
    </row>
    <row r="247" s="2" customFormat="1">
      <c r="A247" s="38"/>
      <c r="B247" s="39"/>
      <c r="C247" s="40"/>
      <c r="D247" s="242" t="s">
        <v>205</v>
      </c>
      <c r="E247" s="40"/>
      <c r="F247" s="243" t="s">
        <v>1948</v>
      </c>
      <c r="G247" s="40"/>
      <c r="H247" s="40"/>
      <c r="I247" s="244"/>
      <c r="J247" s="40"/>
      <c r="K247" s="40"/>
      <c r="L247" s="44"/>
      <c r="M247" s="245"/>
      <c r="N247" s="246"/>
      <c r="O247" s="91"/>
      <c r="P247" s="91"/>
      <c r="Q247" s="91"/>
      <c r="R247" s="91"/>
      <c r="S247" s="91"/>
      <c r="T247" s="92"/>
      <c r="U247" s="38"/>
      <c r="V247" s="38"/>
      <c r="W247" s="38"/>
      <c r="X247" s="38"/>
      <c r="Y247" s="38"/>
      <c r="Z247" s="38"/>
      <c r="AA247" s="38"/>
      <c r="AB247" s="38"/>
      <c r="AC247" s="38"/>
      <c r="AD247" s="38"/>
      <c r="AE247" s="38"/>
      <c r="AT247" s="17" t="s">
        <v>205</v>
      </c>
      <c r="AU247" s="17" t="s">
        <v>89</v>
      </c>
    </row>
    <row r="248" s="2" customFormat="1" ht="21.75" customHeight="1">
      <c r="A248" s="38"/>
      <c r="B248" s="39"/>
      <c r="C248" s="228" t="s">
        <v>476</v>
      </c>
      <c r="D248" s="228" t="s">
        <v>199</v>
      </c>
      <c r="E248" s="229" t="s">
        <v>1950</v>
      </c>
      <c r="F248" s="230" t="s">
        <v>1948</v>
      </c>
      <c r="G248" s="231" t="s">
        <v>202</v>
      </c>
      <c r="H248" s="232">
        <v>1</v>
      </c>
      <c r="I248" s="233"/>
      <c r="J248" s="234">
        <f>ROUND(I248*H248,2)</f>
        <v>0</v>
      </c>
      <c r="K248" s="235"/>
      <c r="L248" s="44"/>
      <c r="M248" s="236" t="s">
        <v>1</v>
      </c>
      <c r="N248" s="237" t="s">
        <v>45</v>
      </c>
      <c r="O248" s="91"/>
      <c r="P248" s="238">
        <f>O248*H248</f>
        <v>0</v>
      </c>
      <c r="Q248" s="238">
        <v>0</v>
      </c>
      <c r="R248" s="238">
        <f>Q248*H248</f>
        <v>0</v>
      </c>
      <c r="S248" s="238">
        <v>0</v>
      </c>
      <c r="T248" s="239">
        <f>S248*H248</f>
        <v>0</v>
      </c>
      <c r="U248" s="38"/>
      <c r="V248" s="38"/>
      <c r="W248" s="38"/>
      <c r="X248" s="38"/>
      <c r="Y248" s="38"/>
      <c r="Z248" s="38"/>
      <c r="AA248" s="38"/>
      <c r="AB248" s="38"/>
      <c r="AC248" s="38"/>
      <c r="AD248" s="38"/>
      <c r="AE248" s="38"/>
      <c r="AR248" s="240" t="s">
        <v>1470</v>
      </c>
      <c r="AT248" s="240" t="s">
        <v>199</v>
      </c>
      <c r="AU248" s="240" t="s">
        <v>89</v>
      </c>
      <c r="AY248" s="17" t="s">
        <v>196</v>
      </c>
      <c r="BE248" s="241">
        <f>IF(N248="základní",J248,0)</f>
        <v>0</v>
      </c>
      <c r="BF248" s="241">
        <f>IF(N248="snížená",J248,0)</f>
        <v>0</v>
      </c>
      <c r="BG248" s="241">
        <f>IF(N248="zákl. přenesená",J248,0)</f>
        <v>0</v>
      </c>
      <c r="BH248" s="241">
        <f>IF(N248="sníž. přenesená",J248,0)</f>
        <v>0</v>
      </c>
      <c r="BI248" s="241">
        <f>IF(N248="nulová",J248,0)</f>
        <v>0</v>
      </c>
      <c r="BJ248" s="17" t="s">
        <v>87</v>
      </c>
      <c r="BK248" s="241">
        <f>ROUND(I248*H248,2)</f>
        <v>0</v>
      </c>
      <c r="BL248" s="17" t="s">
        <v>1470</v>
      </c>
      <c r="BM248" s="240" t="s">
        <v>1951</v>
      </c>
    </row>
    <row r="249" s="2" customFormat="1">
      <c r="A249" s="38"/>
      <c r="B249" s="39"/>
      <c r="C249" s="40"/>
      <c r="D249" s="242" t="s">
        <v>205</v>
      </c>
      <c r="E249" s="40"/>
      <c r="F249" s="243" t="s">
        <v>1948</v>
      </c>
      <c r="G249" s="40"/>
      <c r="H249" s="40"/>
      <c r="I249" s="244"/>
      <c r="J249" s="40"/>
      <c r="K249" s="40"/>
      <c r="L249" s="44"/>
      <c r="M249" s="245"/>
      <c r="N249" s="246"/>
      <c r="O249" s="91"/>
      <c r="P249" s="91"/>
      <c r="Q249" s="91"/>
      <c r="R249" s="91"/>
      <c r="S249" s="91"/>
      <c r="T249" s="92"/>
      <c r="U249" s="38"/>
      <c r="V249" s="38"/>
      <c r="W249" s="38"/>
      <c r="X249" s="38"/>
      <c r="Y249" s="38"/>
      <c r="Z249" s="38"/>
      <c r="AA249" s="38"/>
      <c r="AB249" s="38"/>
      <c r="AC249" s="38"/>
      <c r="AD249" s="38"/>
      <c r="AE249" s="38"/>
      <c r="AT249" s="17" t="s">
        <v>205</v>
      </c>
      <c r="AU249" s="17" t="s">
        <v>89</v>
      </c>
    </row>
    <row r="250" s="2" customFormat="1" ht="16.5" customHeight="1">
      <c r="A250" s="38"/>
      <c r="B250" s="39"/>
      <c r="C250" s="228" t="s">
        <v>482</v>
      </c>
      <c r="D250" s="228" t="s">
        <v>199</v>
      </c>
      <c r="E250" s="229" t="s">
        <v>1952</v>
      </c>
      <c r="F250" s="230" t="s">
        <v>1953</v>
      </c>
      <c r="G250" s="231" t="s">
        <v>202</v>
      </c>
      <c r="H250" s="232">
        <v>1</v>
      </c>
      <c r="I250" s="233"/>
      <c r="J250" s="234">
        <f>ROUND(I250*H250,2)</f>
        <v>0</v>
      </c>
      <c r="K250" s="235"/>
      <c r="L250" s="44"/>
      <c r="M250" s="236" t="s">
        <v>1</v>
      </c>
      <c r="N250" s="237" t="s">
        <v>45</v>
      </c>
      <c r="O250" s="91"/>
      <c r="P250" s="238">
        <f>O250*H250</f>
        <v>0</v>
      </c>
      <c r="Q250" s="238">
        <v>0</v>
      </c>
      <c r="R250" s="238">
        <f>Q250*H250</f>
        <v>0</v>
      </c>
      <c r="S250" s="238">
        <v>0</v>
      </c>
      <c r="T250" s="239">
        <f>S250*H250</f>
        <v>0</v>
      </c>
      <c r="U250" s="38"/>
      <c r="V250" s="38"/>
      <c r="W250" s="38"/>
      <c r="X250" s="38"/>
      <c r="Y250" s="38"/>
      <c r="Z250" s="38"/>
      <c r="AA250" s="38"/>
      <c r="AB250" s="38"/>
      <c r="AC250" s="38"/>
      <c r="AD250" s="38"/>
      <c r="AE250" s="38"/>
      <c r="AR250" s="240" t="s">
        <v>1470</v>
      </c>
      <c r="AT250" s="240" t="s">
        <v>199</v>
      </c>
      <c r="AU250" s="240" t="s">
        <v>89</v>
      </c>
      <c r="AY250" s="17" t="s">
        <v>196</v>
      </c>
      <c r="BE250" s="241">
        <f>IF(N250="základní",J250,0)</f>
        <v>0</v>
      </c>
      <c r="BF250" s="241">
        <f>IF(N250="snížená",J250,0)</f>
        <v>0</v>
      </c>
      <c r="BG250" s="241">
        <f>IF(N250="zákl. přenesená",J250,0)</f>
        <v>0</v>
      </c>
      <c r="BH250" s="241">
        <f>IF(N250="sníž. přenesená",J250,0)</f>
        <v>0</v>
      </c>
      <c r="BI250" s="241">
        <f>IF(N250="nulová",J250,0)</f>
        <v>0</v>
      </c>
      <c r="BJ250" s="17" t="s">
        <v>87</v>
      </c>
      <c r="BK250" s="241">
        <f>ROUND(I250*H250,2)</f>
        <v>0</v>
      </c>
      <c r="BL250" s="17" t="s">
        <v>1470</v>
      </c>
      <c r="BM250" s="240" t="s">
        <v>1954</v>
      </c>
    </row>
    <row r="251" s="2" customFormat="1">
      <c r="A251" s="38"/>
      <c r="B251" s="39"/>
      <c r="C251" s="40"/>
      <c r="D251" s="242" t="s">
        <v>205</v>
      </c>
      <c r="E251" s="40"/>
      <c r="F251" s="243" t="s">
        <v>1953</v>
      </c>
      <c r="G251" s="40"/>
      <c r="H251" s="40"/>
      <c r="I251" s="244"/>
      <c r="J251" s="40"/>
      <c r="K251" s="40"/>
      <c r="L251" s="44"/>
      <c r="M251" s="245"/>
      <c r="N251" s="246"/>
      <c r="O251" s="91"/>
      <c r="P251" s="91"/>
      <c r="Q251" s="91"/>
      <c r="R251" s="91"/>
      <c r="S251" s="91"/>
      <c r="T251" s="92"/>
      <c r="U251" s="38"/>
      <c r="V251" s="38"/>
      <c r="W251" s="38"/>
      <c r="X251" s="38"/>
      <c r="Y251" s="38"/>
      <c r="Z251" s="38"/>
      <c r="AA251" s="38"/>
      <c r="AB251" s="38"/>
      <c r="AC251" s="38"/>
      <c r="AD251" s="38"/>
      <c r="AE251" s="38"/>
      <c r="AT251" s="17" t="s">
        <v>205</v>
      </c>
      <c r="AU251" s="17" t="s">
        <v>89</v>
      </c>
    </row>
    <row r="252" s="12" customFormat="1" ht="22.8" customHeight="1">
      <c r="A252" s="12"/>
      <c r="B252" s="212"/>
      <c r="C252" s="213"/>
      <c r="D252" s="214" t="s">
        <v>79</v>
      </c>
      <c r="E252" s="226" t="s">
        <v>1955</v>
      </c>
      <c r="F252" s="226" t="s">
        <v>1956</v>
      </c>
      <c r="G252" s="213"/>
      <c r="H252" s="213"/>
      <c r="I252" s="216"/>
      <c r="J252" s="227">
        <f>BK252</f>
        <v>0</v>
      </c>
      <c r="K252" s="213"/>
      <c r="L252" s="218"/>
      <c r="M252" s="219"/>
      <c r="N252" s="220"/>
      <c r="O252" s="220"/>
      <c r="P252" s="221">
        <f>SUM(P253:P262)</f>
        <v>0</v>
      </c>
      <c r="Q252" s="220"/>
      <c r="R252" s="221">
        <f>SUM(R253:R262)</f>
        <v>0</v>
      </c>
      <c r="S252" s="220"/>
      <c r="T252" s="222">
        <f>SUM(T253:T262)</f>
        <v>0</v>
      </c>
      <c r="U252" s="12"/>
      <c r="V252" s="12"/>
      <c r="W252" s="12"/>
      <c r="X252" s="12"/>
      <c r="Y252" s="12"/>
      <c r="Z252" s="12"/>
      <c r="AA252" s="12"/>
      <c r="AB252" s="12"/>
      <c r="AC252" s="12"/>
      <c r="AD252" s="12"/>
      <c r="AE252" s="12"/>
      <c r="AR252" s="223" t="s">
        <v>113</v>
      </c>
      <c r="AT252" s="224" t="s">
        <v>79</v>
      </c>
      <c r="AU252" s="224" t="s">
        <v>87</v>
      </c>
      <c r="AY252" s="223" t="s">
        <v>196</v>
      </c>
      <c r="BK252" s="225">
        <f>SUM(BK253:BK262)</f>
        <v>0</v>
      </c>
    </row>
    <row r="253" s="2" customFormat="1" ht="33" customHeight="1">
      <c r="A253" s="38"/>
      <c r="B253" s="39"/>
      <c r="C253" s="228" t="s">
        <v>488</v>
      </c>
      <c r="D253" s="228" t="s">
        <v>199</v>
      </c>
      <c r="E253" s="229" t="s">
        <v>1957</v>
      </c>
      <c r="F253" s="230" t="s">
        <v>1958</v>
      </c>
      <c r="G253" s="231" t="s">
        <v>202</v>
      </c>
      <c r="H253" s="232">
        <v>1</v>
      </c>
      <c r="I253" s="233"/>
      <c r="J253" s="234">
        <f>ROUND(I253*H253,2)</f>
        <v>0</v>
      </c>
      <c r="K253" s="235"/>
      <c r="L253" s="44"/>
      <c r="M253" s="236" t="s">
        <v>1</v>
      </c>
      <c r="N253" s="237" t="s">
        <v>45</v>
      </c>
      <c r="O253" s="91"/>
      <c r="P253" s="238">
        <f>O253*H253</f>
        <v>0</v>
      </c>
      <c r="Q253" s="238">
        <v>0</v>
      </c>
      <c r="R253" s="238">
        <f>Q253*H253</f>
        <v>0</v>
      </c>
      <c r="S253" s="238">
        <v>0</v>
      </c>
      <c r="T253" s="239">
        <f>S253*H253</f>
        <v>0</v>
      </c>
      <c r="U253" s="38"/>
      <c r="V253" s="38"/>
      <c r="W253" s="38"/>
      <c r="X253" s="38"/>
      <c r="Y253" s="38"/>
      <c r="Z253" s="38"/>
      <c r="AA253" s="38"/>
      <c r="AB253" s="38"/>
      <c r="AC253" s="38"/>
      <c r="AD253" s="38"/>
      <c r="AE253" s="38"/>
      <c r="AR253" s="240" t="s">
        <v>1470</v>
      </c>
      <c r="AT253" s="240" t="s">
        <v>199</v>
      </c>
      <c r="AU253" s="240" t="s">
        <v>89</v>
      </c>
      <c r="AY253" s="17" t="s">
        <v>196</v>
      </c>
      <c r="BE253" s="241">
        <f>IF(N253="základní",J253,0)</f>
        <v>0</v>
      </c>
      <c r="BF253" s="241">
        <f>IF(N253="snížená",J253,0)</f>
        <v>0</v>
      </c>
      <c r="BG253" s="241">
        <f>IF(N253="zákl. přenesená",J253,0)</f>
        <v>0</v>
      </c>
      <c r="BH253" s="241">
        <f>IF(N253="sníž. přenesená",J253,0)</f>
        <v>0</v>
      </c>
      <c r="BI253" s="241">
        <f>IF(N253="nulová",J253,0)</f>
        <v>0</v>
      </c>
      <c r="BJ253" s="17" t="s">
        <v>87</v>
      </c>
      <c r="BK253" s="241">
        <f>ROUND(I253*H253,2)</f>
        <v>0</v>
      </c>
      <c r="BL253" s="17" t="s">
        <v>1470</v>
      </c>
      <c r="BM253" s="240" t="s">
        <v>1959</v>
      </c>
    </row>
    <row r="254" s="2" customFormat="1">
      <c r="A254" s="38"/>
      <c r="B254" s="39"/>
      <c r="C254" s="40"/>
      <c r="D254" s="242" t="s">
        <v>205</v>
      </c>
      <c r="E254" s="40"/>
      <c r="F254" s="243" t="s">
        <v>1958</v>
      </c>
      <c r="G254" s="40"/>
      <c r="H254" s="40"/>
      <c r="I254" s="244"/>
      <c r="J254" s="40"/>
      <c r="K254" s="40"/>
      <c r="L254" s="44"/>
      <c r="M254" s="245"/>
      <c r="N254" s="246"/>
      <c r="O254" s="91"/>
      <c r="P254" s="91"/>
      <c r="Q254" s="91"/>
      <c r="R254" s="91"/>
      <c r="S254" s="91"/>
      <c r="T254" s="92"/>
      <c r="U254" s="38"/>
      <c r="V254" s="38"/>
      <c r="W254" s="38"/>
      <c r="X254" s="38"/>
      <c r="Y254" s="38"/>
      <c r="Z254" s="38"/>
      <c r="AA254" s="38"/>
      <c r="AB254" s="38"/>
      <c r="AC254" s="38"/>
      <c r="AD254" s="38"/>
      <c r="AE254" s="38"/>
      <c r="AT254" s="17" t="s">
        <v>205</v>
      </c>
      <c r="AU254" s="17" t="s">
        <v>89</v>
      </c>
    </row>
    <row r="255" s="2" customFormat="1" ht="33" customHeight="1">
      <c r="A255" s="38"/>
      <c r="B255" s="39"/>
      <c r="C255" s="228" t="s">
        <v>494</v>
      </c>
      <c r="D255" s="228" t="s">
        <v>199</v>
      </c>
      <c r="E255" s="229" t="s">
        <v>1960</v>
      </c>
      <c r="F255" s="230" t="s">
        <v>1961</v>
      </c>
      <c r="G255" s="231" t="s">
        <v>202</v>
      </c>
      <c r="H255" s="232">
        <v>2</v>
      </c>
      <c r="I255" s="233"/>
      <c r="J255" s="234">
        <f>ROUND(I255*H255,2)</f>
        <v>0</v>
      </c>
      <c r="K255" s="235"/>
      <c r="L255" s="44"/>
      <c r="M255" s="236" t="s">
        <v>1</v>
      </c>
      <c r="N255" s="237" t="s">
        <v>45</v>
      </c>
      <c r="O255" s="91"/>
      <c r="P255" s="238">
        <f>O255*H255</f>
        <v>0</v>
      </c>
      <c r="Q255" s="238">
        <v>0</v>
      </c>
      <c r="R255" s="238">
        <f>Q255*H255</f>
        <v>0</v>
      </c>
      <c r="S255" s="238">
        <v>0</v>
      </c>
      <c r="T255" s="239">
        <f>S255*H255</f>
        <v>0</v>
      </c>
      <c r="U255" s="38"/>
      <c r="V255" s="38"/>
      <c r="W255" s="38"/>
      <c r="X255" s="38"/>
      <c r="Y255" s="38"/>
      <c r="Z255" s="38"/>
      <c r="AA255" s="38"/>
      <c r="AB255" s="38"/>
      <c r="AC255" s="38"/>
      <c r="AD255" s="38"/>
      <c r="AE255" s="38"/>
      <c r="AR255" s="240" t="s">
        <v>1470</v>
      </c>
      <c r="AT255" s="240" t="s">
        <v>199</v>
      </c>
      <c r="AU255" s="240" t="s">
        <v>89</v>
      </c>
      <c r="AY255" s="17" t="s">
        <v>196</v>
      </c>
      <c r="BE255" s="241">
        <f>IF(N255="základní",J255,0)</f>
        <v>0</v>
      </c>
      <c r="BF255" s="241">
        <f>IF(N255="snížená",J255,0)</f>
        <v>0</v>
      </c>
      <c r="BG255" s="241">
        <f>IF(N255="zákl. přenesená",J255,0)</f>
        <v>0</v>
      </c>
      <c r="BH255" s="241">
        <f>IF(N255="sníž. přenesená",J255,0)</f>
        <v>0</v>
      </c>
      <c r="BI255" s="241">
        <f>IF(N255="nulová",J255,0)</f>
        <v>0</v>
      </c>
      <c r="BJ255" s="17" t="s">
        <v>87</v>
      </c>
      <c r="BK255" s="241">
        <f>ROUND(I255*H255,2)</f>
        <v>0</v>
      </c>
      <c r="BL255" s="17" t="s">
        <v>1470</v>
      </c>
      <c r="BM255" s="240" t="s">
        <v>1962</v>
      </c>
    </row>
    <row r="256" s="2" customFormat="1">
      <c r="A256" s="38"/>
      <c r="B256" s="39"/>
      <c r="C256" s="40"/>
      <c r="D256" s="242" t="s">
        <v>205</v>
      </c>
      <c r="E256" s="40"/>
      <c r="F256" s="243" t="s">
        <v>1961</v>
      </c>
      <c r="G256" s="40"/>
      <c r="H256" s="40"/>
      <c r="I256" s="244"/>
      <c r="J256" s="40"/>
      <c r="K256" s="40"/>
      <c r="L256" s="44"/>
      <c r="M256" s="245"/>
      <c r="N256" s="246"/>
      <c r="O256" s="91"/>
      <c r="P256" s="91"/>
      <c r="Q256" s="91"/>
      <c r="R256" s="91"/>
      <c r="S256" s="91"/>
      <c r="T256" s="92"/>
      <c r="U256" s="38"/>
      <c r="V256" s="38"/>
      <c r="W256" s="38"/>
      <c r="X256" s="38"/>
      <c r="Y256" s="38"/>
      <c r="Z256" s="38"/>
      <c r="AA256" s="38"/>
      <c r="AB256" s="38"/>
      <c r="AC256" s="38"/>
      <c r="AD256" s="38"/>
      <c r="AE256" s="38"/>
      <c r="AT256" s="17" t="s">
        <v>205</v>
      </c>
      <c r="AU256" s="17" t="s">
        <v>89</v>
      </c>
    </row>
    <row r="257" s="2" customFormat="1" ht="21.75" customHeight="1">
      <c r="A257" s="38"/>
      <c r="B257" s="39"/>
      <c r="C257" s="228" t="s">
        <v>787</v>
      </c>
      <c r="D257" s="228" t="s">
        <v>199</v>
      </c>
      <c r="E257" s="229" t="s">
        <v>1963</v>
      </c>
      <c r="F257" s="230" t="s">
        <v>1948</v>
      </c>
      <c r="G257" s="231" t="s">
        <v>202</v>
      </c>
      <c r="H257" s="232">
        <v>1</v>
      </c>
      <c r="I257" s="233"/>
      <c r="J257" s="234">
        <f>ROUND(I257*H257,2)</f>
        <v>0</v>
      </c>
      <c r="K257" s="235"/>
      <c r="L257" s="44"/>
      <c r="M257" s="236" t="s">
        <v>1</v>
      </c>
      <c r="N257" s="237" t="s">
        <v>45</v>
      </c>
      <c r="O257" s="91"/>
      <c r="P257" s="238">
        <f>O257*H257</f>
        <v>0</v>
      </c>
      <c r="Q257" s="238">
        <v>0</v>
      </c>
      <c r="R257" s="238">
        <f>Q257*H257</f>
        <v>0</v>
      </c>
      <c r="S257" s="238">
        <v>0</v>
      </c>
      <c r="T257" s="239">
        <f>S257*H257</f>
        <v>0</v>
      </c>
      <c r="U257" s="38"/>
      <c r="V257" s="38"/>
      <c r="W257" s="38"/>
      <c r="X257" s="38"/>
      <c r="Y257" s="38"/>
      <c r="Z257" s="38"/>
      <c r="AA257" s="38"/>
      <c r="AB257" s="38"/>
      <c r="AC257" s="38"/>
      <c r="AD257" s="38"/>
      <c r="AE257" s="38"/>
      <c r="AR257" s="240" t="s">
        <v>1470</v>
      </c>
      <c r="AT257" s="240" t="s">
        <v>199</v>
      </c>
      <c r="AU257" s="240" t="s">
        <v>89</v>
      </c>
      <c r="AY257" s="17" t="s">
        <v>196</v>
      </c>
      <c r="BE257" s="241">
        <f>IF(N257="základní",J257,0)</f>
        <v>0</v>
      </c>
      <c r="BF257" s="241">
        <f>IF(N257="snížená",J257,0)</f>
        <v>0</v>
      </c>
      <c r="BG257" s="241">
        <f>IF(N257="zákl. přenesená",J257,0)</f>
        <v>0</v>
      </c>
      <c r="BH257" s="241">
        <f>IF(N257="sníž. přenesená",J257,0)</f>
        <v>0</v>
      </c>
      <c r="BI257" s="241">
        <f>IF(N257="nulová",J257,0)</f>
        <v>0</v>
      </c>
      <c r="BJ257" s="17" t="s">
        <v>87</v>
      </c>
      <c r="BK257" s="241">
        <f>ROUND(I257*H257,2)</f>
        <v>0</v>
      </c>
      <c r="BL257" s="17" t="s">
        <v>1470</v>
      </c>
      <c r="BM257" s="240" t="s">
        <v>1964</v>
      </c>
    </row>
    <row r="258" s="2" customFormat="1">
      <c r="A258" s="38"/>
      <c r="B258" s="39"/>
      <c r="C258" s="40"/>
      <c r="D258" s="242" t="s">
        <v>205</v>
      </c>
      <c r="E258" s="40"/>
      <c r="F258" s="243" t="s">
        <v>1948</v>
      </c>
      <c r="G258" s="40"/>
      <c r="H258" s="40"/>
      <c r="I258" s="244"/>
      <c r="J258" s="40"/>
      <c r="K258" s="40"/>
      <c r="L258" s="44"/>
      <c r="M258" s="245"/>
      <c r="N258" s="246"/>
      <c r="O258" s="91"/>
      <c r="P258" s="91"/>
      <c r="Q258" s="91"/>
      <c r="R258" s="91"/>
      <c r="S258" s="91"/>
      <c r="T258" s="92"/>
      <c r="U258" s="38"/>
      <c r="V258" s="38"/>
      <c r="W258" s="38"/>
      <c r="X258" s="38"/>
      <c r="Y258" s="38"/>
      <c r="Z258" s="38"/>
      <c r="AA258" s="38"/>
      <c r="AB258" s="38"/>
      <c r="AC258" s="38"/>
      <c r="AD258" s="38"/>
      <c r="AE258" s="38"/>
      <c r="AT258" s="17" t="s">
        <v>205</v>
      </c>
      <c r="AU258" s="17" t="s">
        <v>89</v>
      </c>
    </row>
    <row r="259" s="2" customFormat="1" ht="21.75" customHeight="1">
      <c r="A259" s="38"/>
      <c r="B259" s="39"/>
      <c r="C259" s="228" t="s">
        <v>505</v>
      </c>
      <c r="D259" s="228" t="s">
        <v>199</v>
      </c>
      <c r="E259" s="229" t="s">
        <v>1965</v>
      </c>
      <c r="F259" s="230" t="s">
        <v>1948</v>
      </c>
      <c r="G259" s="231" t="s">
        <v>202</v>
      </c>
      <c r="H259" s="232">
        <v>1</v>
      </c>
      <c r="I259" s="233"/>
      <c r="J259" s="234">
        <f>ROUND(I259*H259,2)</f>
        <v>0</v>
      </c>
      <c r="K259" s="235"/>
      <c r="L259" s="44"/>
      <c r="M259" s="236" t="s">
        <v>1</v>
      </c>
      <c r="N259" s="237" t="s">
        <v>45</v>
      </c>
      <c r="O259" s="91"/>
      <c r="P259" s="238">
        <f>O259*H259</f>
        <v>0</v>
      </c>
      <c r="Q259" s="238">
        <v>0</v>
      </c>
      <c r="R259" s="238">
        <f>Q259*H259</f>
        <v>0</v>
      </c>
      <c r="S259" s="238">
        <v>0</v>
      </c>
      <c r="T259" s="239">
        <f>S259*H259</f>
        <v>0</v>
      </c>
      <c r="U259" s="38"/>
      <c r="V259" s="38"/>
      <c r="W259" s="38"/>
      <c r="X259" s="38"/>
      <c r="Y259" s="38"/>
      <c r="Z259" s="38"/>
      <c r="AA259" s="38"/>
      <c r="AB259" s="38"/>
      <c r="AC259" s="38"/>
      <c r="AD259" s="38"/>
      <c r="AE259" s="38"/>
      <c r="AR259" s="240" t="s">
        <v>1470</v>
      </c>
      <c r="AT259" s="240" t="s">
        <v>199</v>
      </c>
      <c r="AU259" s="240" t="s">
        <v>89</v>
      </c>
      <c r="AY259" s="17" t="s">
        <v>196</v>
      </c>
      <c r="BE259" s="241">
        <f>IF(N259="základní",J259,0)</f>
        <v>0</v>
      </c>
      <c r="BF259" s="241">
        <f>IF(N259="snížená",J259,0)</f>
        <v>0</v>
      </c>
      <c r="BG259" s="241">
        <f>IF(N259="zákl. přenesená",J259,0)</f>
        <v>0</v>
      </c>
      <c r="BH259" s="241">
        <f>IF(N259="sníž. přenesená",J259,0)</f>
        <v>0</v>
      </c>
      <c r="BI259" s="241">
        <f>IF(N259="nulová",J259,0)</f>
        <v>0</v>
      </c>
      <c r="BJ259" s="17" t="s">
        <v>87</v>
      </c>
      <c r="BK259" s="241">
        <f>ROUND(I259*H259,2)</f>
        <v>0</v>
      </c>
      <c r="BL259" s="17" t="s">
        <v>1470</v>
      </c>
      <c r="BM259" s="240" t="s">
        <v>1966</v>
      </c>
    </row>
    <row r="260" s="2" customFormat="1">
      <c r="A260" s="38"/>
      <c r="B260" s="39"/>
      <c r="C260" s="40"/>
      <c r="D260" s="242" t="s">
        <v>205</v>
      </c>
      <c r="E260" s="40"/>
      <c r="F260" s="243" t="s">
        <v>1948</v>
      </c>
      <c r="G260" s="40"/>
      <c r="H260" s="40"/>
      <c r="I260" s="244"/>
      <c r="J260" s="40"/>
      <c r="K260" s="40"/>
      <c r="L260" s="44"/>
      <c r="M260" s="245"/>
      <c r="N260" s="246"/>
      <c r="O260" s="91"/>
      <c r="P260" s="91"/>
      <c r="Q260" s="91"/>
      <c r="R260" s="91"/>
      <c r="S260" s="91"/>
      <c r="T260" s="92"/>
      <c r="U260" s="38"/>
      <c r="V260" s="38"/>
      <c r="W260" s="38"/>
      <c r="X260" s="38"/>
      <c r="Y260" s="38"/>
      <c r="Z260" s="38"/>
      <c r="AA260" s="38"/>
      <c r="AB260" s="38"/>
      <c r="AC260" s="38"/>
      <c r="AD260" s="38"/>
      <c r="AE260" s="38"/>
      <c r="AT260" s="17" t="s">
        <v>205</v>
      </c>
      <c r="AU260" s="17" t="s">
        <v>89</v>
      </c>
    </row>
    <row r="261" s="2" customFormat="1" ht="16.5" customHeight="1">
      <c r="A261" s="38"/>
      <c r="B261" s="39"/>
      <c r="C261" s="228" t="s">
        <v>518</v>
      </c>
      <c r="D261" s="228" t="s">
        <v>199</v>
      </c>
      <c r="E261" s="229" t="s">
        <v>1967</v>
      </c>
      <c r="F261" s="230" t="s">
        <v>1953</v>
      </c>
      <c r="G261" s="231" t="s">
        <v>202</v>
      </c>
      <c r="H261" s="232">
        <v>1</v>
      </c>
      <c r="I261" s="233"/>
      <c r="J261" s="234">
        <f>ROUND(I261*H261,2)</f>
        <v>0</v>
      </c>
      <c r="K261" s="235"/>
      <c r="L261" s="44"/>
      <c r="M261" s="236" t="s">
        <v>1</v>
      </c>
      <c r="N261" s="237" t="s">
        <v>45</v>
      </c>
      <c r="O261" s="91"/>
      <c r="P261" s="238">
        <f>O261*H261</f>
        <v>0</v>
      </c>
      <c r="Q261" s="238">
        <v>0</v>
      </c>
      <c r="R261" s="238">
        <f>Q261*H261</f>
        <v>0</v>
      </c>
      <c r="S261" s="238">
        <v>0</v>
      </c>
      <c r="T261" s="239">
        <f>S261*H261</f>
        <v>0</v>
      </c>
      <c r="U261" s="38"/>
      <c r="V261" s="38"/>
      <c r="W261" s="38"/>
      <c r="X261" s="38"/>
      <c r="Y261" s="38"/>
      <c r="Z261" s="38"/>
      <c r="AA261" s="38"/>
      <c r="AB261" s="38"/>
      <c r="AC261" s="38"/>
      <c r="AD261" s="38"/>
      <c r="AE261" s="38"/>
      <c r="AR261" s="240" t="s">
        <v>1470</v>
      </c>
      <c r="AT261" s="240" t="s">
        <v>199</v>
      </c>
      <c r="AU261" s="240" t="s">
        <v>89</v>
      </c>
      <c r="AY261" s="17" t="s">
        <v>196</v>
      </c>
      <c r="BE261" s="241">
        <f>IF(N261="základní",J261,0)</f>
        <v>0</v>
      </c>
      <c r="BF261" s="241">
        <f>IF(N261="snížená",J261,0)</f>
        <v>0</v>
      </c>
      <c r="BG261" s="241">
        <f>IF(N261="zákl. přenesená",J261,0)</f>
        <v>0</v>
      </c>
      <c r="BH261" s="241">
        <f>IF(N261="sníž. přenesená",J261,0)</f>
        <v>0</v>
      </c>
      <c r="BI261" s="241">
        <f>IF(N261="nulová",J261,0)</f>
        <v>0</v>
      </c>
      <c r="BJ261" s="17" t="s">
        <v>87</v>
      </c>
      <c r="BK261" s="241">
        <f>ROUND(I261*H261,2)</f>
        <v>0</v>
      </c>
      <c r="BL261" s="17" t="s">
        <v>1470</v>
      </c>
      <c r="BM261" s="240" t="s">
        <v>1968</v>
      </c>
    </row>
    <row r="262" s="2" customFormat="1">
      <c r="A262" s="38"/>
      <c r="B262" s="39"/>
      <c r="C262" s="40"/>
      <c r="D262" s="242" t="s">
        <v>205</v>
      </c>
      <c r="E262" s="40"/>
      <c r="F262" s="243" t="s">
        <v>1953</v>
      </c>
      <c r="G262" s="40"/>
      <c r="H262" s="40"/>
      <c r="I262" s="244"/>
      <c r="J262" s="40"/>
      <c r="K262" s="40"/>
      <c r="L262" s="44"/>
      <c r="M262" s="245"/>
      <c r="N262" s="246"/>
      <c r="O262" s="91"/>
      <c r="P262" s="91"/>
      <c r="Q262" s="91"/>
      <c r="R262" s="91"/>
      <c r="S262" s="91"/>
      <c r="T262" s="92"/>
      <c r="U262" s="38"/>
      <c r="V262" s="38"/>
      <c r="W262" s="38"/>
      <c r="X262" s="38"/>
      <c r="Y262" s="38"/>
      <c r="Z262" s="38"/>
      <c r="AA262" s="38"/>
      <c r="AB262" s="38"/>
      <c r="AC262" s="38"/>
      <c r="AD262" s="38"/>
      <c r="AE262" s="38"/>
      <c r="AT262" s="17" t="s">
        <v>205</v>
      </c>
      <c r="AU262" s="17" t="s">
        <v>89</v>
      </c>
    </row>
    <row r="263" s="12" customFormat="1" ht="22.8" customHeight="1">
      <c r="A263" s="12"/>
      <c r="B263" s="212"/>
      <c r="C263" s="213"/>
      <c r="D263" s="214" t="s">
        <v>79</v>
      </c>
      <c r="E263" s="226" t="s">
        <v>1969</v>
      </c>
      <c r="F263" s="226" t="s">
        <v>1970</v>
      </c>
      <c r="G263" s="213"/>
      <c r="H263" s="213"/>
      <c r="I263" s="216"/>
      <c r="J263" s="227">
        <f>BK263</f>
        <v>0</v>
      </c>
      <c r="K263" s="213"/>
      <c r="L263" s="218"/>
      <c r="M263" s="219"/>
      <c r="N263" s="220"/>
      <c r="O263" s="220"/>
      <c r="P263" s="221">
        <f>SUM(P264:P271)</f>
        <v>0</v>
      </c>
      <c r="Q263" s="220"/>
      <c r="R263" s="221">
        <f>SUM(R264:R271)</f>
        <v>0</v>
      </c>
      <c r="S263" s="220"/>
      <c r="T263" s="222">
        <f>SUM(T264:T271)</f>
        <v>0</v>
      </c>
      <c r="U263" s="12"/>
      <c r="V263" s="12"/>
      <c r="W263" s="12"/>
      <c r="X263" s="12"/>
      <c r="Y263" s="12"/>
      <c r="Z263" s="12"/>
      <c r="AA263" s="12"/>
      <c r="AB263" s="12"/>
      <c r="AC263" s="12"/>
      <c r="AD263" s="12"/>
      <c r="AE263" s="12"/>
      <c r="AR263" s="223" t="s">
        <v>113</v>
      </c>
      <c r="AT263" s="224" t="s">
        <v>79</v>
      </c>
      <c r="AU263" s="224" t="s">
        <v>87</v>
      </c>
      <c r="AY263" s="223" t="s">
        <v>196</v>
      </c>
      <c r="BK263" s="225">
        <f>SUM(BK264:BK271)</f>
        <v>0</v>
      </c>
    </row>
    <row r="264" s="2" customFormat="1" ht="33" customHeight="1">
      <c r="A264" s="38"/>
      <c r="B264" s="39"/>
      <c r="C264" s="228" t="s">
        <v>529</v>
      </c>
      <c r="D264" s="228" t="s">
        <v>199</v>
      </c>
      <c r="E264" s="229" t="s">
        <v>1971</v>
      </c>
      <c r="F264" s="230" t="s">
        <v>1972</v>
      </c>
      <c r="G264" s="231" t="s">
        <v>202</v>
      </c>
      <c r="H264" s="232">
        <v>1</v>
      </c>
      <c r="I264" s="233"/>
      <c r="J264" s="234">
        <f>ROUND(I264*H264,2)</f>
        <v>0</v>
      </c>
      <c r="K264" s="235"/>
      <c r="L264" s="44"/>
      <c r="M264" s="236" t="s">
        <v>1</v>
      </c>
      <c r="N264" s="237" t="s">
        <v>45</v>
      </c>
      <c r="O264" s="91"/>
      <c r="P264" s="238">
        <f>O264*H264</f>
        <v>0</v>
      </c>
      <c r="Q264" s="238">
        <v>0</v>
      </c>
      <c r="R264" s="238">
        <f>Q264*H264</f>
        <v>0</v>
      </c>
      <c r="S264" s="238">
        <v>0</v>
      </c>
      <c r="T264" s="239">
        <f>S264*H264</f>
        <v>0</v>
      </c>
      <c r="U264" s="38"/>
      <c r="V264" s="38"/>
      <c r="W264" s="38"/>
      <c r="X264" s="38"/>
      <c r="Y264" s="38"/>
      <c r="Z264" s="38"/>
      <c r="AA264" s="38"/>
      <c r="AB264" s="38"/>
      <c r="AC264" s="38"/>
      <c r="AD264" s="38"/>
      <c r="AE264" s="38"/>
      <c r="AR264" s="240" t="s">
        <v>1470</v>
      </c>
      <c r="AT264" s="240" t="s">
        <v>199</v>
      </c>
      <c r="AU264" s="240" t="s">
        <v>89</v>
      </c>
      <c r="AY264" s="17" t="s">
        <v>196</v>
      </c>
      <c r="BE264" s="241">
        <f>IF(N264="základní",J264,0)</f>
        <v>0</v>
      </c>
      <c r="BF264" s="241">
        <f>IF(N264="snížená",J264,0)</f>
        <v>0</v>
      </c>
      <c r="BG264" s="241">
        <f>IF(N264="zákl. přenesená",J264,0)</f>
        <v>0</v>
      </c>
      <c r="BH264" s="241">
        <f>IF(N264="sníž. přenesená",J264,0)</f>
        <v>0</v>
      </c>
      <c r="BI264" s="241">
        <f>IF(N264="nulová",J264,0)</f>
        <v>0</v>
      </c>
      <c r="BJ264" s="17" t="s">
        <v>87</v>
      </c>
      <c r="BK264" s="241">
        <f>ROUND(I264*H264,2)</f>
        <v>0</v>
      </c>
      <c r="BL264" s="17" t="s">
        <v>1470</v>
      </c>
      <c r="BM264" s="240" t="s">
        <v>1973</v>
      </c>
    </row>
    <row r="265" s="2" customFormat="1">
      <c r="A265" s="38"/>
      <c r="B265" s="39"/>
      <c r="C265" s="40"/>
      <c r="D265" s="242" t="s">
        <v>205</v>
      </c>
      <c r="E265" s="40"/>
      <c r="F265" s="243" t="s">
        <v>1972</v>
      </c>
      <c r="G265" s="40"/>
      <c r="H265" s="40"/>
      <c r="I265" s="244"/>
      <c r="J265" s="40"/>
      <c r="K265" s="40"/>
      <c r="L265" s="44"/>
      <c r="M265" s="245"/>
      <c r="N265" s="246"/>
      <c r="O265" s="91"/>
      <c r="P265" s="91"/>
      <c r="Q265" s="91"/>
      <c r="R265" s="91"/>
      <c r="S265" s="91"/>
      <c r="T265" s="92"/>
      <c r="U265" s="38"/>
      <c r="V265" s="38"/>
      <c r="W265" s="38"/>
      <c r="X265" s="38"/>
      <c r="Y265" s="38"/>
      <c r="Z265" s="38"/>
      <c r="AA265" s="38"/>
      <c r="AB265" s="38"/>
      <c r="AC265" s="38"/>
      <c r="AD265" s="38"/>
      <c r="AE265" s="38"/>
      <c r="AT265" s="17" t="s">
        <v>205</v>
      </c>
      <c r="AU265" s="17" t="s">
        <v>89</v>
      </c>
    </row>
    <row r="266" s="2" customFormat="1" ht="33" customHeight="1">
      <c r="A266" s="38"/>
      <c r="B266" s="39"/>
      <c r="C266" s="228" t="s">
        <v>535</v>
      </c>
      <c r="D266" s="228" t="s">
        <v>199</v>
      </c>
      <c r="E266" s="229" t="s">
        <v>1974</v>
      </c>
      <c r="F266" s="230" t="s">
        <v>1975</v>
      </c>
      <c r="G266" s="231" t="s">
        <v>202</v>
      </c>
      <c r="H266" s="232">
        <v>1</v>
      </c>
      <c r="I266" s="233"/>
      <c r="J266" s="234">
        <f>ROUND(I266*H266,2)</f>
        <v>0</v>
      </c>
      <c r="K266" s="235"/>
      <c r="L266" s="44"/>
      <c r="M266" s="236" t="s">
        <v>1</v>
      </c>
      <c r="N266" s="237" t="s">
        <v>45</v>
      </c>
      <c r="O266" s="91"/>
      <c r="P266" s="238">
        <f>O266*H266</f>
        <v>0</v>
      </c>
      <c r="Q266" s="238">
        <v>0</v>
      </c>
      <c r="R266" s="238">
        <f>Q266*H266</f>
        <v>0</v>
      </c>
      <c r="S266" s="238">
        <v>0</v>
      </c>
      <c r="T266" s="239">
        <f>S266*H266</f>
        <v>0</v>
      </c>
      <c r="U266" s="38"/>
      <c r="V266" s="38"/>
      <c r="W266" s="38"/>
      <c r="X266" s="38"/>
      <c r="Y266" s="38"/>
      <c r="Z266" s="38"/>
      <c r="AA266" s="38"/>
      <c r="AB266" s="38"/>
      <c r="AC266" s="38"/>
      <c r="AD266" s="38"/>
      <c r="AE266" s="38"/>
      <c r="AR266" s="240" t="s">
        <v>1470</v>
      </c>
      <c r="AT266" s="240" t="s">
        <v>199</v>
      </c>
      <c r="AU266" s="240" t="s">
        <v>89</v>
      </c>
      <c r="AY266" s="17" t="s">
        <v>196</v>
      </c>
      <c r="BE266" s="241">
        <f>IF(N266="základní",J266,0)</f>
        <v>0</v>
      </c>
      <c r="BF266" s="241">
        <f>IF(N266="snížená",J266,0)</f>
        <v>0</v>
      </c>
      <c r="BG266" s="241">
        <f>IF(N266="zákl. přenesená",J266,0)</f>
        <v>0</v>
      </c>
      <c r="BH266" s="241">
        <f>IF(N266="sníž. přenesená",J266,0)</f>
        <v>0</v>
      </c>
      <c r="BI266" s="241">
        <f>IF(N266="nulová",J266,0)</f>
        <v>0</v>
      </c>
      <c r="BJ266" s="17" t="s">
        <v>87</v>
      </c>
      <c r="BK266" s="241">
        <f>ROUND(I266*H266,2)</f>
        <v>0</v>
      </c>
      <c r="BL266" s="17" t="s">
        <v>1470</v>
      </c>
      <c r="BM266" s="240" t="s">
        <v>1976</v>
      </c>
    </row>
    <row r="267" s="2" customFormat="1">
      <c r="A267" s="38"/>
      <c r="B267" s="39"/>
      <c r="C267" s="40"/>
      <c r="D267" s="242" t="s">
        <v>205</v>
      </c>
      <c r="E267" s="40"/>
      <c r="F267" s="243" t="s">
        <v>1975</v>
      </c>
      <c r="G267" s="40"/>
      <c r="H267" s="40"/>
      <c r="I267" s="244"/>
      <c r="J267" s="40"/>
      <c r="K267" s="40"/>
      <c r="L267" s="44"/>
      <c r="M267" s="245"/>
      <c r="N267" s="246"/>
      <c r="O267" s="91"/>
      <c r="P267" s="91"/>
      <c r="Q267" s="91"/>
      <c r="R267" s="91"/>
      <c r="S267" s="91"/>
      <c r="T267" s="92"/>
      <c r="U267" s="38"/>
      <c r="V267" s="38"/>
      <c r="W267" s="38"/>
      <c r="X267" s="38"/>
      <c r="Y267" s="38"/>
      <c r="Z267" s="38"/>
      <c r="AA267" s="38"/>
      <c r="AB267" s="38"/>
      <c r="AC267" s="38"/>
      <c r="AD267" s="38"/>
      <c r="AE267" s="38"/>
      <c r="AT267" s="17" t="s">
        <v>205</v>
      </c>
      <c r="AU267" s="17" t="s">
        <v>89</v>
      </c>
    </row>
    <row r="268" s="2" customFormat="1" ht="21.75" customHeight="1">
      <c r="A268" s="38"/>
      <c r="B268" s="39"/>
      <c r="C268" s="228" t="s">
        <v>545</v>
      </c>
      <c r="D268" s="228" t="s">
        <v>199</v>
      </c>
      <c r="E268" s="229" t="s">
        <v>1977</v>
      </c>
      <c r="F268" s="230" t="s">
        <v>1945</v>
      </c>
      <c r="G268" s="231" t="s">
        <v>202</v>
      </c>
      <c r="H268" s="232">
        <v>1</v>
      </c>
      <c r="I268" s="233"/>
      <c r="J268" s="234">
        <f>ROUND(I268*H268,2)</f>
        <v>0</v>
      </c>
      <c r="K268" s="235"/>
      <c r="L268" s="44"/>
      <c r="M268" s="236" t="s">
        <v>1</v>
      </c>
      <c r="N268" s="237" t="s">
        <v>45</v>
      </c>
      <c r="O268" s="91"/>
      <c r="P268" s="238">
        <f>O268*H268</f>
        <v>0</v>
      </c>
      <c r="Q268" s="238">
        <v>0</v>
      </c>
      <c r="R268" s="238">
        <f>Q268*H268</f>
        <v>0</v>
      </c>
      <c r="S268" s="238">
        <v>0</v>
      </c>
      <c r="T268" s="239">
        <f>S268*H268</f>
        <v>0</v>
      </c>
      <c r="U268" s="38"/>
      <c r="V268" s="38"/>
      <c r="W268" s="38"/>
      <c r="X268" s="38"/>
      <c r="Y268" s="38"/>
      <c r="Z268" s="38"/>
      <c r="AA268" s="38"/>
      <c r="AB268" s="38"/>
      <c r="AC268" s="38"/>
      <c r="AD268" s="38"/>
      <c r="AE268" s="38"/>
      <c r="AR268" s="240" t="s">
        <v>1470</v>
      </c>
      <c r="AT268" s="240" t="s">
        <v>199</v>
      </c>
      <c r="AU268" s="240" t="s">
        <v>89</v>
      </c>
      <c r="AY268" s="17" t="s">
        <v>196</v>
      </c>
      <c r="BE268" s="241">
        <f>IF(N268="základní",J268,0)</f>
        <v>0</v>
      </c>
      <c r="BF268" s="241">
        <f>IF(N268="snížená",J268,0)</f>
        <v>0</v>
      </c>
      <c r="BG268" s="241">
        <f>IF(N268="zákl. přenesená",J268,0)</f>
        <v>0</v>
      </c>
      <c r="BH268" s="241">
        <f>IF(N268="sníž. přenesená",J268,0)</f>
        <v>0</v>
      </c>
      <c r="BI268" s="241">
        <f>IF(N268="nulová",J268,0)</f>
        <v>0</v>
      </c>
      <c r="BJ268" s="17" t="s">
        <v>87</v>
      </c>
      <c r="BK268" s="241">
        <f>ROUND(I268*H268,2)</f>
        <v>0</v>
      </c>
      <c r="BL268" s="17" t="s">
        <v>1470</v>
      </c>
      <c r="BM268" s="240" t="s">
        <v>1978</v>
      </c>
    </row>
    <row r="269" s="2" customFormat="1">
      <c r="A269" s="38"/>
      <c r="B269" s="39"/>
      <c r="C269" s="40"/>
      <c r="D269" s="242" t="s">
        <v>205</v>
      </c>
      <c r="E269" s="40"/>
      <c r="F269" s="243" t="s">
        <v>1979</v>
      </c>
      <c r="G269" s="40"/>
      <c r="H269" s="40"/>
      <c r="I269" s="244"/>
      <c r="J269" s="40"/>
      <c r="K269" s="40"/>
      <c r="L269" s="44"/>
      <c r="M269" s="245"/>
      <c r="N269" s="246"/>
      <c r="O269" s="91"/>
      <c r="P269" s="91"/>
      <c r="Q269" s="91"/>
      <c r="R269" s="91"/>
      <c r="S269" s="91"/>
      <c r="T269" s="92"/>
      <c r="U269" s="38"/>
      <c r="V269" s="38"/>
      <c r="W269" s="38"/>
      <c r="X269" s="38"/>
      <c r="Y269" s="38"/>
      <c r="Z269" s="38"/>
      <c r="AA269" s="38"/>
      <c r="AB269" s="38"/>
      <c r="AC269" s="38"/>
      <c r="AD269" s="38"/>
      <c r="AE269" s="38"/>
      <c r="AT269" s="17" t="s">
        <v>205</v>
      </c>
      <c r="AU269" s="17" t="s">
        <v>89</v>
      </c>
    </row>
    <row r="270" s="2" customFormat="1" ht="16.5" customHeight="1">
      <c r="A270" s="38"/>
      <c r="B270" s="39"/>
      <c r="C270" s="228" t="s">
        <v>824</v>
      </c>
      <c r="D270" s="228" t="s">
        <v>199</v>
      </c>
      <c r="E270" s="229" t="s">
        <v>1980</v>
      </c>
      <c r="F270" s="230" t="s">
        <v>1953</v>
      </c>
      <c r="G270" s="231" t="s">
        <v>202</v>
      </c>
      <c r="H270" s="232">
        <v>1</v>
      </c>
      <c r="I270" s="233"/>
      <c r="J270" s="234">
        <f>ROUND(I270*H270,2)</f>
        <v>0</v>
      </c>
      <c r="K270" s="235"/>
      <c r="L270" s="44"/>
      <c r="M270" s="236" t="s">
        <v>1</v>
      </c>
      <c r="N270" s="237" t="s">
        <v>45</v>
      </c>
      <c r="O270" s="91"/>
      <c r="P270" s="238">
        <f>O270*H270</f>
        <v>0</v>
      </c>
      <c r="Q270" s="238">
        <v>0</v>
      </c>
      <c r="R270" s="238">
        <f>Q270*H270</f>
        <v>0</v>
      </c>
      <c r="S270" s="238">
        <v>0</v>
      </c>
      <c r="T270" s="239">
        <f>S270*H270</f>
        <v>0</v>
      </c>
      <c r="U270" s="38"/>
      <c r="V270" s="38"/>
      <c r="W270" s="38"/>
      <c r="X270" s="38"/>
      <c r="Y270" s="38"/>
      <c r="Z270" s="38"/>
      <c r="AA270" s="38"/>
      <c r="AB270" s="38"/>
      <c r="AC270" s="38"/>
      <c r="AD270" s="38"/>
      <c r="AE270" s="38"/>
      <c r="AR270" s="240" t="s">
        <v>1470</v>
      </c>
      <c r="AT270" s="240" t="s">
        <v>199</v>
      </c>
      <c r="AU270" s="240" t="s">
        <v>89</v>
      </c>
      <c r="AY270" s="17" t="s">
        <v>196</v>
      </c>
      <c r="BE270" s="241">
        <f>IF(N270="základní",J270,0)</f>
        <v>0</v>
      </c>
      <c r="BF270" s="241">
        <f>IF(N270="snížená",J270,0)</f>
        <v>0</v>
      </c>
      <c r="BG270" s="241">
        <f>IF(N270="zákl. přenesená",J270,0)</f>
        <v>0</v>
      </c>
      <c r="BH270" s="241">
        <f>IF(N270="sníž. přenesená",J270,0)</f>
        <v>0</v>
      </c>
      <c r="BI270" s="241">
        <f>IF(N270="nulová",J270,0)</f>
        <v>0</v>
      </c>
      <c r="BJ270" s="17" t="s">
        <v>87</v>
      </c>
      <c r="BK270" s="241">
        <f>ROUND(I270*H270,2)</f>
        <v>0</v>
      </c>
      <c r="BL270" s="17" t="s">
        <v>1470</v>
      </c>
      <c r="BM270" s="240" t="s">
        <v>1981</v>
      </c>
    </row>
    <row r="271" s="2" customFormat="1">
      <c r="A271" s="38"/>
      <c r="B271" s="39"/>
      <c r="C271" s="40"/>
      <c r="D271" s="242" t="s">
        <v>205</v>
      </c>
      <c r="E271" s="40"/>
      <c r="F271" s="243" t="s">
        <v>1953</v>
      </c>
      <c r="G271" s="40"/>
      <c r="H271" s="40"/>
      <c r="I271" s="244"/>
      <c r="J271" s="40"/>
      <c r="K271" s="40"/>
      <c r="L271" s="44"/>
      <c r="M271" s="245"/>
      <c r="N271" s="246"/>
      <c r="O271" s="91"/>
      <c r="P271" s="91"/>
      <c r="Q271" s="91"/>
      <c r="R271" s="91"/>
      <c r="S271" s="91"/>
      <c r="T271" s="92"/>
      <c r="U271" s="38"/>
      <c r="V271" s="38"/>
      <c r="W271" s="38"/>
      <c r="X271" s="38"/>
      <c r="Y271" s="38"/>
      <c r="Z271" s="38"/>
      <c r="AA271" s="38"/>
      <c r="AB271" s="38"/>
      <c r="AC271" s="38"/>
      <c r="AD271" s="38"/>
      <c r="AE271" s="38"/>
      <c r="AT271" s="17" t="s">
        <v>205</v>
      </c>
      <c r="AU271" s="17" t="s">
        <v>89</v>
      </c>
    </row>
    <row r="272" s="12" customFormat="1" ht="22.8" customHeight="1">
      <c r="A272" s="12"/>
      <c r="B272" s="212"/>
      <c r="C272" s="213"/>
      <c r="D272" s="214" t="s">
        <v>79</v>
      </c>
      <c r="E272" s="226" t="s">
        <v>1982</v>
      </c>
      <c r="F272" s="226" t="s">
        <v>1983</v>
      </c>
      <c r="G272" s="213"/>
      <c r="H272" s="213"/>
      <c r="I272" s="216"/>
      <c r="J272" s="227">
        <f>BK272</f>
        <v>0</v>
      </c>
      <c r="K272" s="213"/>
      <c r="L272" s="218"/>
      <c r="M272" s="219"/>
      <c r="N272" s="220"/>
      <c r="O272" s="220"/>
      <c r="P272" s="221">
        <f>SUM(P273:P280)</f>
        <v>0</v>
      </c>
      <c r="Q272" s="220"/>
      <c r="R272" s="221">
        <f>SUM(R273:R280)</f>
        <v>0</v>
      </c>
      <c r="S272" s="220"/>
      <c r="T272" s="222">
        <f>SUM(T273:T280)</f>
        <v>0</v>
      </c>
      <c r="U272" s="12"/>
      <c r="V272" s="12"/>
      <c r="W272" s="12"/>
      <c r="X272" s="12"/>
      <c r="Y272" s="12"/>
      <c r="Z272" s="12"/>
      <c r="AA272" s="12"/>
      <c r="AB272" s="12"/>
      <c r="AC272" s="12"/>
      <c r="AD272" s="12"/>
      <c r="AE272" s="12"/>
      <c r="AR272" s="223" t="s">
        <v>113</v>
      </c>
      <c r="AT272" s="224" t="s">
        <v>79</v>
      </c>
      <c r="AU272" s="224" t="s">
        <v>87</v>
      </c>
      <c r="AY272" s="223" t="s">
        <v>196</v>
      </c>
      <c r="BK272" s="225">
        <f>SUM(BK273:BK280)</f>
        <v>0</v>
      </c>
    </row>
    <row r="273" s="2" customFormat="1" ht="33" customHeight="1">
      <c r="A273" s="38"/>
      <c r="B273" s="39"/>
      <c r="C273" s="228" t="s">
        <v>553</v>
      </c>
      <c r="D273" s="228" t="s">
        <v>199</v>
      </c>
      <c r="E273" s="229" t="s">
        <v>1984</v>
      </c>
      <c r="F273" s="230" t="s">
        <v>1985</v>
      </c>
      <c r="G273" s="231" t="s">
        <v>202</v>
      </c>
      <c r="H273" s="232">
        <v>1</v>
      </c>
      <c r="I273" s="233"/>
      <c r="J273" s="234">
        <f>ROUND(I273*H273,2)</f>
        <v>0</v>
      </c>
      <c r="K273" s="235"/>
      <c r="L273" s="44"/>
      <c r="M273" s="236" t="s">
        <v>1</v>
      </c>
      <c r="N273" s="237" t="s">
        <v>45</v>
      </c>
      <c r="O273" s="91"/>
      <c r="P273" s="238">
        <f>O273*H273</f>
        <v>0</v>
      </c>
      <c r="Q273" s="238">
        <v>0</v>
      </c>
      <c r="R273" s="238">
        <f>Q273*H273</f>
        <v>0</v>
      </c>
      <c r="S273" s="238">
        <v>0</v>
      </c>
      <c r="T273" s="239">
        <f>S273*H273</f>
        <v>0</v>
      </c>
      <c r="U273" s="38"/>
      <c r="V273" s="38"/>
      <c r="W273" s="38"/>
      <c r="X273" s="38"/>
      <c r="Y273" s="38"/>
      <c r="Z273" s="38"/>
      <c r="AA273" s="38"/>
      <c r="AB273" s="38"/>
      <c r="AC273" s="38"/>
      <c r="AD273" s="38"/>
      <c r="AE273" s="38"/>
      <c r="AR273" s="240" t="s">
        <v>1470</v>
      </c>
      <c r="AT273" s="240" t="s">
        <v>199</v>
      </c>
      <c r="AU273" s="240" t="s">
        <v>89</v>
      </c>
      <c r="AY273" s="17" t="s">
        <v>196</v>
      </c>
      <c r="BE273" s="241">
        <f>IF(N273="základní",J273,0)</f>
        <v>0</v>
      </c>
      <c r="BF273" s="241">
        <f>IF(N273="snížená",J273,0)</f>
        <v>0</v>
      </c>
      <c r="BG273" s="241">
        <f>IF(N273="zákl. přenesená",J273,0)</f>
        <v>0</v>
      </c>
      <c r="BH273" s="241">
        <f>IF(N273="sníž. přenesená",J273,0)</f>
        <v>0</v>
      </c>
      <c r="BI273" s="241">
        <f>IF(N273="nulová",J273,0)</f>
        <v>0</v>
      </c>
      <c r="BJ273" s="17" t="s">
        <v>87</v>
      </c>
      <c r="BK273" s="241">
        <f>ROUND(I273*H273,2)</f>
        <v>0</v>
      </c>
      <c r="BL273" s="17" t="s">
        <v>1470</v>
      </c>
      <c r="BM273" s="240" t="s">
        <v>1986</v>
      </c>
    </row>
    <row r="274" s="2" customFormat="1">
      <c r="A274" s="38"/>
      <c r="B274" s="39"/>
      <c r="C274" s="40"/>
      <c r="D274" s="242" t="s">
        <v>205</v>
      </c>
      <c r="E274" s="40"/>
      <c r="F274" s="243" t="s">
        <v>1985</v>
      </c>
      <c r="G274" s="40"/>
      <c r="H274" s="40"/>
      <c r="I274" s="244"/>
      <c r="J274" s="40"/>
      <c r="K274" s="40"/>
      <c r="L274" s="44"/>
      <c r="M274" s="245"/>
      <c r="N274" s="246"/>
      <c r="O274" s="91"/>
      <c r="P274" s="91"/>
      <c r="Q274" s="91"/>
      <c r="R274" s="91"/>
      <c r="S274" s="91"/>
      <c r="T274" s="92"/>
      <c r="U274" s="38"/>
      <c r="V274" s="38"/>
      <c r="W274" s="38"/>
      <c r="X274" s="38"/>
      <c r="Y274" s="38"/>
      <c r="Z274" s="38"/>
      <c r="AA274" s="38"/>
      <c r="AB274" s="38"/>
      <c r="AC274" s="38"/>
      <c r="AD274" s="38"/>
      <c r="AE274" s="38"/>
      <c r="AT274" s="17" t="s">
        <v>205</v>
      </c>
      <c r="AU274" s="17" t="s">
        <v>89</v>
      </c>
    </row>
    <row r="275" s="2" customFormat="1" ht="33" customHeight="1">
      <c r="A275" s="38"/>
      <c r="B275" s="39"/>
      <c r="C275" s="228" t="s">
        <v>561</v>
      </c>
      <c r="D275" s="228" t="s">
        <v>199</v>
      </c>
      <c r="E275" s="229" t="s">
        <v>1987</v>
      </c>
      <c r="F275" s="230" t="s">
        <v>1988</v>
      </c>
      <c r="G275" s="231" t="s">
        <v>202</v>
      </c>
      <c r="H275" s="232">
        <v>1</v>
      </c>
      <c r="I275" s="233"/>
      <c r="J275" s="234">
        <f>ROUND(I275*H275,2)</f>
        <v>0</v>
      </c>
      <c r="K275" s="235"/>
      <c r="L275" s="44"/>
      <c r="M275" s="236" t="s">
        <v>1</v>
      </c>
      <c r="N275" s="237" t="s">
        <v>45</v>
      </c>
      <c r="O275" s="91"/>
      <c r="P275" s="238">
        <f>O275*H275</f>
        <v>0</v>
      </c>
      <c r="Q275" s="238">
        <v>0</v>
      </c>
      <c r="R275" s="238">
        <f>Q275*H275</f>
        <v>0</v>
      </c>
      <c r="S275" s="238">
        <v>0</v>
      </c>
      <c r="T275" s="239">
        <f>S275*H275</f>
        <v>0</v>
      </c>
      <c r="U275" s="38"/>
      <c r="V275" s="38"/>
      <c r="W275" s="38"/>
      <c r="X275" s="38"/>
      <c r="Y275" s="38"/>
      <c r="Z275" s="38"/>
      <c r="AA275" s="38"/>
      <c r="AB275" s="38"/>
      <c r="AC275" s="38"/>
      <c r="AD275" s="38"/>
      <c r="AE275" s="38"/>
      <c r="AR275" s="240" t="s">
        <v>1470</v>
      </c>
      <c r="AT275" s="240" t="s">
        <v>199</v>
      </c>
      <c r="AU275" s="240" t="s">
        <v>89</v>
      </c>
      <c r="AY275" s="17" t="s">
        <v>196</v>
      </c>
      <c r="BE275" s="241">
        <f>IF(N275="základní",J275,0)</f>
        <v>0</v>
      </c>
      <c r="BF275" s="241">
        <f>IF(N275="snížená",J275,0)</f>
        <v>0</v>
      </c>
      <c r="BG275" s="241">
        <f>IF(N275="zákl. přenesená",J275,0)</f>
        <v>0</v>
      </c>
      <c r="BH275" s="241">
        <f>IF(N275="sníž. přenesená",J275,0)</f>
        <v>0</v>
      </c>
      <c r="BI275" s="241">
        <f>IF(N275="nulová",J275,0)</f>
        <v>0</v>
      </c>
      <c r="BJ275" s="17" t="s">
        <v>87</v>
      </c>
      <c r="BK275" s="241">
        <f>ROUND(I275*H275,2)</f>
        <v>0</v>
      </c>
      <c r="BL275" s="17" t="s">
        <v>1470</v>
      </c>
      <c r="BM275" s="240" t="s">
        <v>1989</v>
      </c>
    </row>
    <row r="276" s="2" customFormat="1">
      <c r="A276" s="38"/>
      <c r="B276" s="39"/>
      <c r="C276" s="40"/>
      <c r="D276" s="242" t="s">
        <v>205</v>
      </c>
      <c r="E276" s="40"/>
      <c r="F276" s="243" t="s">
        <v>1988</v>
      </c>
      <c r="G276" s="40"/>
      <c r="H276" s="40"/>
      <c r="I276" s="244"/>
      <c r="J276" s="40"/>
      <c r="K276" s="40"/>
      <c r="L276" s="44"/>
      <c r="M276" s="245"/>
      <c r="N276" s="246"/>
      <c r="O276" s="91"/>
      <c r="P276" s="91"/>
      <c r="Q276" s="91"/>
      <c r="R276" s="91"/>
      <c r="S276" s="91"/>
      <c r="T276" s="92"/>
      <c r="U276" s="38"/>
      <c r="V276" s="38"/>
      <c r="W276" s="38"/>
      <c r="X276" s="38"/>
      <c r="Y276" s="38"/>
      <c r="Z276" s="38"/>
      <c r="AA276" s="38"/>
      <c r="AB276" s="38"/>
      <c r="AC276" s="38"/>
      <c r="AD276" s="38"/>
      <c r="AE276" s="38"/>
      <c r="AT276" s="17" t="s">
        <v>205</v>
      </c>
      <c r="AU276" s="17" t="s">
        <v>89</v>
      </c>
    </row>
    <row r="277" s="2" customFormat="1" ht="21.75" customHeight="1">
      <c r="A277" s="38"/>
      <c r="B277" s="39"/>
      <c r="C277" s="228" t="s">
        <v>570</v>
      </c>
      <c r="D277" s="228" t="s">
        <v>199</v>
      </c>
      <c r="E277" s="229" t="s">
        <v>1990</v>
      </c>
      <c r="F277" s="230" t="s">
        <v>1948</v>
      </c>
      <c r="G277" s="231" t="s">
        <v>202</v>
      </c>
      <c r="H277" s="232">
        <v>2</v>
      </c>
      <c r="I277" s="233"/>
      <c r="J277" s="234">
        <f>ROUND(I277*H277,2)</f>
        <v>0</v>
      </c>
      <c r="K277" s="235"/>
      <c r="L277" s="44"/>
      <c r="M277" s="236" t="s">
        <v>1</v>
      </c>
      <c r="N277" s="237" t="s">
        <v>45</v>
      </c>
      <c r="O277" s="91"/>
      <c r="P277" s="238">
        <f>O277*H277</f>
        <v>0</v>
      </c>
      <c r="Q277" s="238">
        <v>0</v>
      </c>
      <c r="R277" s="238">
        <f>Q277*H277</f>
        <v>0</v>
      </c>
      <c r="S277" s="238">
        <v>0</v>
      </c>
      <c r="T277" s="239">
        <f>S277*H277</f>
        <v>0</v>
      </c>
      <c r="U277" s="38"/>
      <c r="V277" s="38"/>
      <c r="W277" s="38"/>
      <c r="X277" s="38"/>
      <c r="Y277" s="38"/>
      <c r="Z277" s="38"/>
      <c r="AA277" s="38"/>
      <c r="AB277" s="38"/>
      <c r="AC277" s="38"/>
      <c r="AD277" s="38"/>
      <c r="AE277" s="38"/>
      <c r="AR277" s="240" t="s">
        <v>1470</v>
      </c>
      <c r="AT277" s="240" t="s">
        <v>199</v>
      </c>
      <c r="AU277" s="240" t="s">
        <v>89</v>
      </c>
      <c r="AY277" s="17" t="s">
        <v>196</v>
      </c>
      <c r="BE277" s="241">
        <f>IF(N277="základní",J277,0)</f>
        <v>0</v>
      </c>
      <c r="BF277" s="241">
        <f>IF(N277="snížená",J277,0)</f>
        <v>0</v>
      </c>
      <c r="BG277" s="241">
        <f>IF(N277="zákl. přenesená",J277,0)</f>
        <v>0</v>
      </c>
      <c r="BH277" s="241">
        <f>IF(N277="sníž. přenesená",J277,0)</f>
        <v>0</v>
      </c>
      <c r="BI277" s="241">
        <f>IF(N277="nulová",J277,0)</f>
        <v>0</v>
      </c>
      <c r="BJ277" s="17" t="s">
        <v>87</v>
      </c>
      <c r="BK277" s="241">
        <f>ROUND(I277*H277,2)</f>
        <v>0</v>
      </c>
      <c r="BL277" s="17" t="s">
        <v>1470</v>
      </c>
      <c r="BM277" s="240" t="s">
        <v>1991</v>
      </c>
    </row>
    <row r="278" s="2" customFormat="1">
      <c r="A278" s="38"/>
      <c r="B278" s="39"/>
      <c r="C278" s="40"/>
      <c r="D278" s="242" t="s">
        <v>205</v>
      </c>
      <c r="E278" s="40"/>
      <c r="F278" s="243" t="s">
        <v>1948</v>
      </c>
      <c r="G278" s="40"/>
      <c r="H278" s="40"/>
      <c r="I278" s="244"/>
      <c r="J278" s="40"/>
      <c r="K278" s="40"/>
      <c r="L278" s="44"/>
      <c r="M278" s="245"/>
      <c r="N278" s="246"/>
      <c r="O278" s="91"/>
      <c r="P278" s="91"/>
      <c r="Q278" s="91"/>
      <c r="R278" s="91"/>
      <c r="S278" s="91"/>
      <c r="T278" s="92"/>
      <c r="U278" s="38"/>
      <c r="V278" s="38"/>
      <c r="W278" s="38"/>
      <c r="X278" s="38"/>
      <c r="Y278" s="38"/>
      <c r="Z278" s="38"/>
      <c r="AA278" s="38"/>
      <c r="AB278" s="38"/>
      <c r="AC278" s="38"/>
      <c r="AD278" s="38"/>
      <c r="AE278" s="38"/>
      <c r="AT278" s="17" t="s">
        <v>205</v>
      </c>
      <c r="AU278" s="17" t="s">
        <v>89</v>
      </c>
    </row>
    <row r="279" s="2" customFormat="1" ht="16.5" customHeight="1">
      <c r="A279" s="38"/>
      <c r="B279" s="39"/>
      <c r="C279" s="228" t="s">
        <v>581</v>
      </c>
      <c r="D279" s="228" t="s">
        <v>199</v>
      </c>
      <c r="E279" s="229" t="s">
        <v>1992</v>
      </c>
      <c r="F279" s="230" t="s">
        <v>1953</v>
      </c>
      <c r="G279" s="231" t="s">
        <v>202</v>
      </c>
      <c r="H279" s="232">
        <v>1</v>
      </c>
      <c r="I279" s="233"/>
      <c r="J279" s="234">
        <f>ROUND(I279*H279,2)</f>
        <v>0</v>
      </c>
      <c r="K279" s="235"/>
      <c r="L279" s="44"/>
      <c r="M279" s="236" t="s">
        <v>1</v>
      </c>
      <c r="N279" s="237" t="s">
        <v>45</v>
      </c>
      <c r="O279" s="91"/>
      <c r="P279" s="238">
        <f>O279*H279</f>
        <v>0</v>
      </c>
      <c r="Q279" s="238">
        <v>0</v>
      </c>
      <c r="R279" s="238">
        <f>Q279*H279</f>
        <v>0</v>
      </c>
      <c r="S279" s="238">
        <v>0</v>
      </c>
      <c r="T279" s="239">
        <f>S279*H279</f>
        <v>0</v>
      </c>
      <c r="U279" s="38"/>
      <c r="V279" s="38"/>
      <c r="W279" s="38"/>
      <c r="X279" s="38"/>
      <c r="Y279" s="38"/>
      <c r="Z279" s="38"/>
      <c r="AA279" s="38"/>
      <c r="AB279" s="38"/>
      <c r="AC279" s="38"/>
      <c r="AD279" s="38"/>
      <c r="AE279" s="38"/>
      <c r="AR279" s="240" t="s">
        <v>1470</v>
      </c>
      <c r="AT279" s="240" t="s">
        <v>199</v>
      </c>
      <c r="AU279" s="240" t="s">
        <v>89</v>
      </c>
      <c r="AY279" s="17" t="s">
        <v>196</v>
      </c>
      <c r="BE279" s="241">
        <f>IF(N279="základní",J279,0)</f>
        <v>0</v>
      </c>
      <c r="BF279" s="241">
        <f>IF(N279="snížená",J279,0)</f>
        <v>0</v>
      </c>
      <c r="BG279" s="241">
        <f>IF(N279="zákl. přenesená",J279,0)</f>
        <v>0</v>
      </c>
      <c r="BH279" s="241">
        <f>IF(N279="sníž. přenesená",J279,0)</f>
        <v>0</v>
      </c>
      <c r="BI279" s="241">
        <f>IF(N279="nulová",J279,0)</f>
        <v>0</v>
      </c>
      <c r="BJ279" s="17" t="s">
        <v>87</v>
      </c>
      <c r="BK279" s="241">
        <f>ROUND(I279*H279,2)</f>
        <v>0</v>
      </c>
      <c r="BL279" s="17" t="s">
        <v>1470</v>
      </c>
      <c r="BM279" s="240" t="s">
        <v>1993</v>
      </c>
    </row>
    <row r="280" s="2" customFormat="1">
      <c r="A280" s="38"/>
      <c r="B280" s="39"/>
      <c r="C280" s="40"/>
      <c r="D280" s="242" t="s">
        <v>205</v>
      </c>
      <c r="E280" s="40"/>
      <c r="F280" s="243" t="s">
        <v>1953</v>
      </c>
      <c r="G280" s="40"/>
      <c r="H280" s="40"/>
      <c r="I280" s="244"/>
      <c r="J280" s="40"/>
      <c r="K280" s="40"/>
      <c r="L280" s="44"/>
      <c r="M280" s="245"/>
      <c r="N280" s="246"/>
      <c r="O280" s="91"/>
      <c r="P280" s="91"/>
      <c r="Q280" s="91"/>
      <c r="R280" s="91"/>
      <c r="S280" s="91"/>
      <c r="T280" s="92"/>
      <c r="U280" s="38"/>
      <c r="V280" s="38"/>
      <c r="W280" s="38"/>
      <c r="X280" s="38"/>
      <c r="Y280" s="38"/>
      <c r="Z280" s="38"/>
      <c r="AA280" s="38"/>
      <c r="AB280" s="38"/>
      <c r="AC280" s="38"/>
      <c r="AD280" s="38"/>
      <c r="AE280" s="38"/>
      <c r="AT280" s="17" t="s">
        <v>205</v>
      </c>
      <c r="AU280" s="17" t="s">
        <v>89</v>
      </c>
    </row>
    <row r="281" s="12" customFormat="1" ht="22.8" customHeight="1">
      <c r="A281" s="12"/>
      <c r="B281" s="212"/>
      <c r="C281" s="213"/>
      <c r="D281" s="214" t="s">
        <v>79</v>
      </c>
      <c r="E281" s="226" t="s">
        <v>1994</v>
      </c>
      <c r="F281" s="226" t="s">
        <v>1995</v>
      </c>
      <c r="G281" s="213"/>
      <c r="H281" s="213"/>
      <c r="I281" s="216"/>
      <c r="J281" s="227">
        <f>BK281</f>
        <v>0</v>
      </c>
      <c r="K281" s="213"/>
      <c r="L281" s="218"/>
      <c r="M281" s="219"/>
      <c r="N281" s="220"/>
      <c r="O281" s="220"/>
      <c r="P281" s="221">
        <f>SUM(P282:P293)</f>
        <v>0</v>
      </c>
      <c r="Q281" s="220"/>
      <c r="R281" s="221">
        <f>SUM(R282:R293)</f>
        <v>0</v>
      </c>
      <c r="S281" s="220"/>
      <c r="T281" s="222">
        <f>SUM(T282:T293)</f>
        <v>0</v>
      </c>
      <c r="U281" s="12"/>
      <c r="V281" s="12"/>
      <c r="W281" s="12"/>
      <c r="X281" s="12"/>
      <c r="Y281" s="12"/>
      <c r="Z281" s="12"/>
      <c r="AA281" s="12"/>
      <c r="AB281" s="12"/>
      <c r="AC281" s="12"/>
      <c r="AD281" s="12"/>
      <c r="AE281" s="12"/>
      <c r="AR281" s="223" t="s">
        <v>113</v>
      </c>
      <c r="AT281" s="224" t="s">
        <v>79</v>
      </c>
      <c r="AU281" s="224" t="s">
        <v>87</v>
      </c>
      <c r="AY281" s="223" t="s">
        <v>196</v>
      </c>
      <c r="BK281" s="225">
        <f>SUM(BK282:BK293)</f>
        <v>0</v>
      </c>
    </row>
    <row r="282" s="2" customFormat="1" ht="33" customHeight="1">
      <c r="A282" s="38"/>
      <c r="B282" s="39"/>
      <c r="C282" s="228" t="s">
        <v>589</v>
      </c>
      <c r="D282" s="228" t="s">
        <v>199</v>
      </c>
      <c r="E282" s="229" t="s">
        <v>1996</v>
      </c>
      <c r="F282" s="230" t="s">
        <v>1997</v>
      </c>
      <c r="G282" s="231" t="s">
        <v>202</v>
      </c>
      <c r="H282" s="232">
        <v>4</v>
      </c>
      <c r="I282" s="233"/>
      <c r="J282" s="234">
        <f>ROUND(I282*H282,2)</f>
        <v>0</v>
      </c>
      <c r="K282" s="235"/>
      <c r="L282" s="44"/>
      <c r="M282" s="236" t="s">
        <v>1</v>
      </c>
      <c r="N282" s="237" t="s">
        <v>45</v>
      </c>
      <c r="O282" s="91"/>
      <c r="P282" s="238">
        <f>O282*H282</f>
        <v>0</v>
      </c>
      <c r="Q282" s="238">
        <v>0</v>
      </c>
      <c r="R282" s="238">
        <f>Q282*H282</f>
        <v>0</v>
      </c>
      <c r="S282" s="238">
        <v>0</v>
      </c>
      <c r="T282" s="239">
        <f>S282*H282</f>
        <v>0</v>
      </c>
      <c r="U282" s="38"/>
      <c r="V282" s="38"/>
      <c r="W282" s="38"/>
      <c r="X282" s="38"/>
      <c r="Y282" s="38"/>
      <c r="Z282" s="38"/>
      <c r="AA282" s="38"/>
      <c r="AB282" s="38"/>
      <c r="AC282" s="38"/>
      <c r="AD282" s="38"/>
      <c r="AE282" s="38"/>
      <c r="AR282" s="240" t="s">
        <v>1470</v>
      </c>
      <c r="AT282" s="240" t="s">
        <v>199</v>
      </c>
      <c r="AU282" s="240" t="s">
        <v>89</v>
      </c>
      <c r="AY282" s="17" t="s">
        <v>196</v>
      </c>
      <c r="BE282" s="241">
        <f>IF(N282="základní",J282,0)</f>
        <v>0</v>
      </c>
      <c r="BF282" s="241">
        <f>IF(N282="snížená",J282,0)</f>
        <v>0</v>
      </c>
      <c r="BG282" s="241">
        <f>IF(N282="zákl. přenesená",J282,0)</f>
        <v>0</v>
      </c>
      <c r="BH282" s="241">
        <f>IF(N282="sníž. přenesená",J282,0)</f>
        <v>0</v>
      </c>
      <c r="BI282" s="241">
        <f>IF(N282="nulová",J282,0)</f>
        <v>0</v>
      </c>
      <c r="BJ282" s="17" t="s">
        <v>87</v>
      </c>
      <c r="BK282" s="241">
        <f>ROUND(I282*H282,2)</f>
        <v>0</v>
      </c>
      <c r="BL282" s="17" t="s">
        <v>1470</v>
      </c>
      <c r="BM282" s="240" t="s">
        <v>1998</v>
      </c>
    </row>
    <row r="283" s="2" customFormat="1">
      <c r="A283" s="38"/>
      <c r="B283" s="39"/>
      <c r="C283" s="40"/>
      <c r="D283" s="242" t="s">
        <v>205</v>
      </c>
      <c r="E283" s="40"/>
      <c r="F283" s="243" t="s">
        <v>1997</v>
      </c>
      <c r="G283" s="40"/>
      <c r="H283" s="40"/>
      <c r="I283" s="244"/>
      <c r="J283" s="40"/>
      <c r="K283" s="40"/>
      <c r="L283" s="44"/>
      <c r="M283" s="245"/>
      <c r="N283" s="246"/>
      <c r="O283" s="91"/>
      <c r="P283" s="91"/>
      <c r="Q283" s="91"/>
      <c r="R283" s="91"/>
      <c r="S283" s="91"/>
      <c r="T283" s="92"/>
      <c r="U283" s="38"/>
      <c r="V283" s="38"/>
      <c r="W283" s="38"/>
      <c r="X283" s="38"/>
      <c r="Y283" s="38"/>
      <c r="Z283" s="38"/>
      <c r="AA283" s="38"/>
      <c r="AB283" s="38"/>
      <c r="AC283" s="38"/>
      <c r="AD283" s="38"/>
      <c r="AE283" s="38"/>
      <c r="AT283" s="17" t="s">
        <v>205</v>
      </c>
      <c r="AU283" s="17" t="s">
        <v>89</v>
      </c>
    </row>
    <row r="284" s="2" customFormat="1" ht="33" customHeight="1">
      <c r="A284" s="38"/>
      <c r="B284" s="39"/>
      <c r="C284" s="228" t="s">
        <v>853</v>
      </c>
      <c r="D284" s="228" t="s">
        <v>199</v>
      </c>
      <c r="E284" s="229" t="s">
        <v>1999</v>
      </c>
      <c r="F284" s="230" t="s">
        <v>2000</v>
      </c>
      <c r="G284" s="231" t="s">
        <v>202</v>
      </c>
      <c r="H284" s="232">
        <v>1</v>
      </c>
      <c r="I284" s="233"/>
      <c r="J284" s="234">
        <f>ROUND(I284*H284,2)</f>
        <v>0</v>
      </c>
      <c r="K284" s="235"/>
      <c r="L284" s="44"/>
      <c r="M284" s="236" t="s">
        <v>1</v>
      </c>
      <c r="N284" s="237" t="s">
        <v>45</v>
      </c>
      <c r="O284" s="91"/>
      <c r="P284" s="238">
        <f>O284*H284</f>
        <v>0</v>
      </c>
      <c r="Q284" s="238">
        <v>0</v>
      </c>
      <c r="R284" s="238">
        <f>Q284*H284</f>
        <v>0</v>
      </c>
      <c r="S284" s="238">
        <v>0</v>
      </c>
      <c r="T284" s="239">
        <f>S284*H284</f>
        <v>0</v>
      </c>
      <c r="U284" s="38"/>
      <c r="V284" s="38"/>
      <c r="W284" s="38"/>
      <c r="X284" s="38"/>
      <c r="Y284" s="38"/>
      <c r="Z284" s="38"/>
      <c r="AA284" s="38"/>
      <c r="AB284" s="38"/>
      <c r="AC284" s="38"/>
      <c r="AD284" s="38"/>
      <c r="AE284" s="38"/>
      <c r="AR284" s="240" t="s">
        <v>1470</v>
      </c>
      <c r="AT284" s="240" t="s">
        <v>199</v>
      </c>
      <c r="AU284" s="240" t="s">
        <v>89</v>
      </c>
      <c r="AY284" s="17" t="s">
        <v>196</v>
      </c>
      <c r="BE284" s="241">
        <f>IF(N284="základní",J284,0)</f>
        <v>0</v>
      </c>
      <c r="BF284" s="241">
        <f>IF(N284="snížená",J284,0)</f>
        <v>0</v>
      </c>
      <c r="BG284" s="241">
        <f>IF(N284="zákl. přenesená",J284,0)</f>
        <v>0</v>
      </c>
      <c r="BH284" s="241">
        <f>IF(N284="sníž. přenesená",J284,0)</f>
        <v>0</v>
      </c>
      <c r="BI284" s="241">
        <f>IF(N284="nulová",J284,0)</f>
        <v>0</v>
      </c>
      <c r="BJ284" s="17" t="s">
        <v>87</v>
      </c>
      <c r="BK284" s="241">
        <f>ROUND(I284*H284,2)</f>
        <v>0</v>
      </c>
      <c r="BL284" s="17" t="s">
        <v>1470</v>
      </c>
      <c r="BM284" s="240" t="s">
        <v>2001</v>
      </c>
    </row>
    <row r="285" s="2" customFormat="1">
      <c r="A285" s="38"/>
      <c r="B285" s="39"/>
      <c r="C285" s="40"/>
      <c r="D285" s="242" t="s">
        <v>205</v>
      </c>
      <c r="E285" s="40"/>
      <c r="F285" s="243" t="s">
        <v>2000</v>
      </c>
      <c r="G285" s="40"/>
      <c r="H285" s="40"/>
      <c r="I285" s="244"/>
      <c r="J285" s="40"/>
      <c r="K285" s="40"/>
      <c r="L285" s="44"/>
      <c r="M285" s="245"/>
      <c r="N285" s="246"/>
      <c r="O285" s="91"/>
      <c r="P285" s="91"/>
      <c r="Q285" s="91"/>
      <c r="R285" s="91"/>
      <c r="S285" s="91"/>
      <c r="T285" s="92"/>
      <c r="U285" s="38"/>
      <c r="V285" s="38"/>
      <c r="W285" s="38"/>
      <c r="X285" s="38"/>
      <c r="Y285" s="38"/>
      <c r="Z285" s="38"/>
      <c r="AA285" s="38"/>
      <c r="AB285" s="38"/>
      <c r="AC285" s="38"/>
      <c r="AD285" s="38"/>
      <c r="AE285" s="38"/>
      <c r="AT285" s="17" t="s">
        <v>205</v>
      </c>
      <c r="AU285" s="17" t="s">
        <v>89</v>
      </c>
    </row>
    <row r="286" s="2" customFormat="1" ht="21.75" customHeight="1">
      <c r="A286" s="38"/>
      <c r="B286" s="39"/>
      <c r="C286" s="228" t="s">
        <v>857</v>
      </c>
      <c r="D286" s="228" t="s">
        <v>199</v>
      </c>
      <c r="E286" s="229" t="s">
        <v>2002</v>
      </c>
      <c r="F286" s="230" t="s">
        <v>1948</v>
      </c>
      <c r="G286" s="231" t="s">
        <v>202</v>
      </c>
      <c r="H286" s="232">
        <v>1</v>
      </c>
      <c r="I286" s="233"/>
      <c r="J286" s="234">
        <f>ROUND(I286*H286,2)</f>
        <v>0</v>
      </c>
      <c r="K286" s="235"/>
      <c r="L286" s="44"/>
      <c r="M286" s="236" t="s">
        <v>1</v>
      </c>
      <c r="N286" s="237" t="s">
        <v>45</v>
      </c>
      <c r="O286" s="91"/>
      <c r="P286" s="238">
        <f>O286*H286</f>
        <v>0</v>
      </c>
      <c r="Q286" s="238">
        <v>0</v>
      </c>
      <c r="R286" s="238">
        <f>Q286*H286</f>
        <v>0</v>
      </c>
      <c r="S286" s="238">
        <v>0</v>
      </c>
      <c r="T286" s="239">
        <f>S286*H286</f>
        <v>0</v>
      </c>
      <c r="U286" s="38"/>
      <c r="V286" s="38"/>
      <c r="W286" s="38"/>
      <c r="X286" s="38"/>
      <c r="Y286" s="38"/>
      <c r="Z286" s="38"/>
      <c r="AA286" s="38"/>
      <c r="AB286" s="38"/>
      <c r="AC286" s="38"/>
      <c r="AD286" s="38"/>
      <c r="AE286" s="38"/>
      <c r="AR286" s="240" t="s">
        <v>1470</v>
      </c>
      <c r="AT286" s="240" t="s">
        <v>199</v>
      </c>
      <c r="AU286" s="240" t="s">
        <v>89</v>
      </c>
      <c r="AY286" s="17" t="s">
        <v>196</v>
      </c>
      <c r="BE286" s="241">
        <f>IF(N286="základní",J286,0)</f>
        <v>0</v>
      </c>
      <c r="BF286" s="241">
        <f>IF(N286="snížená",J286,0)</f>
        <v>0</v>
      </c>
      <c r="BG286" s="241">
        <f>IF(N286="zákl. přenesená",J286,0)</f>
        <v>0</v>
      </c>
      <c r="BH286" s="241">
        <f>IF(N286="sníž. přenesená",J286,0)</f>
        <v>0</v>
      </c>
      <c r="BI286" s="241">
        <f>IF(N286="nulová",J286,0)</f>
        <v>0</v>
      </c>
      <c r="BJ286" s="17" t="s">
        <v>87</v>
      </c>
      <c r="BK286" s="241">
        <f>ROUND(I286*H286,2)</f>
        <v>0</v>
      </c>
      <c r="BL286" s="17" t="s">
        <v>1470</v>
      </c>
      <c r="BM286" s="240" t="s">
        <v>2003</v>
      </c>
    </row>
    <row r="287" s="2" customFormat="1">
      <c r="A287" s="38"/>
      <c r="B287" s="39"/>
      <c r="C287" s="40"/>
      <c r="D287" s="242" t="s">
        <v>205</v>
      </c>
      <c r="E287" s="40"/>
      <c r="F287" s="243" t="s">
        <v>1948</v>
      </c>
      <c r="G287" s="40"/>
      <c r="H287" s="40"/>
      <c r="I287" s="244"/>
      <c r="J287" s="40"/>
      <c r="K287" s="40"/>
      <c r="L287" s="44"/>
      <c r="M287" s="245"/>
      <c r="N287" s="246"/>
      <c r="O287" s="91"/>
      <c r="P287" s="91"/>
      <c r="Q287" s="91"/>
      <c r="R287" s="91"/>
      <c r="S287" s="91"/>
      <c r="T287" s="92"/>
      <c r="U287" s="38"/>
      <c r="V287" s="38"/>
      <c r="W287" s="38"/>
      <c r="X287" s="38"/>
      <c r="Y287" s="38"/>
      <c r="Z287" s="38"/>
      <c r="AA287" s="38"/>
      <c r="AB287" s="38"/>
      <c r="AC287" s="38"/>
      <c r="AD287" s="38"/>
      <c r="AE287" s="38"/>
      <c r="AT287" s="17" t="s">
        <v>205</v>
      </c>
      <c r="AU287" s="17" t="s">
        <v>89</v>
      </c>
    </row>
    <row r="288" s="2" customFormat="1" ht="21.75" customHeight="1">
      <c r="A288" s="38"/>
      <c r="B288" s="39"/>
      <c r="C288" s="228" t="s">
        <v>782</v>
      </c>
      <c r="D288" s="228" t="s">
        <v>199</v>
      </c>
      <c r="E288" s="229" t="s">
        <v>2004</v>
      </c>
      <c r="F288" s="230" t="s">
        <v>1948</v>
      </c>
      <c r="G288" s="231" t="s">
        <v>202</v>
      </c>
      <c r="H288" s="232">
        <v>1</v>
      </c>
      <c r="I288" s="233"/>
      <c r="J288" s="234">
        <f>ROUND(I288*H288,2)</f>
        <v>0</v>
      </c>
      <c r="K288" s="235"/>
      <c r="L288" s="44"/>
      <c r="M288" s="236" t="s">
        <v>1</v>
      </c>
      <c r="N288" s="237" t="s">
        <v>45</v>
      </c>
      <c r="O288" s="91"/>
      <c r="P288" s="238">
        <f>O288*H288</f>
        <v>0</v>
      </c>
      <c r="Q288" s="238">
        <v>0</v>
      </c>
      <c r="R288" s="238">
        <f>Q288*H288</f>
        <v>0</v>
      </c>
      <c r="S288" s="238">
        <v>0</v>
      </c>
      <c r="T288" s="239">
        <f>S288*H288</f>
        <v>0</v>
      </c>
      <c r="U288" s="38"/>
      <c r="V288" s="38"/>
      <c r="W288" s="38"/>
      <c r="X288" s="38"/>
      <c r="Y288" s="38"/>
      <c r="Z288" s="38"/>
      <c r="AA288" s="38"/>
      <c r="AB288" s="38"/>
      <c r="AC288" s="38"/>
      <c r="AD288" s="38"/>
      <c r="AE288" s="38"/>
      <c r="AR288" s="240" t="s">
        <v>1470</v>
      </c>
      <c r="AT288" s="240" t="s">
        <v>199</v>
      </c>
      <c r="AU288" s="240" t="s">
        <v>89</v>
      </c>
      <c r="AY288" s="17" t="s">
        <v>196</v>
      </c>
      <c r="BE288" s="241">
        <f>IF(N288="základní",J288,0)</f>
        <v>0</v>
      </c>
      <c r="BF288" s="241">
        <f>IF(N288="snížená",J288,0)</f>
        <v>0</v>
      </c>
      <c r="BG288" s="241">
        <f>IF(N288="zákl. přenesená",J288,0)</f>
        <v>0</v>
      </c>
      <c r="BH288" s="241">
        <f>IF(N288="sníž. přenesená",J288,0)</f>
        <v>0</v>
      </c>
      <c r="BI288" s="241">
        <f>IF(N288="nulová",J288,0)</f>
        <v>0</v>
      </c>
      <c r="BJ288" s="17" t="s">
        <v>87</v>
      </c>
      <c r="BK288" s="241">
        <f>ROUND(I288*H288,2)</f>
        <v>0</v>
      </c>
      <c r="BL288" s="17" t="s">
        <v>1470</v>
      </c>
      <c r="BM288" s="240" t="s">
        <v>2005</v>
      </c>
    </row>
    <row r="289" s="2" customFormat="1">
      <c r="A289" s="38"/>
      <c r="B289" s="39"/>
      <c r="C289" s="40"/>
      <c r="D289" s="242" t="s">
        <v>205</v>
      </c>
      <c r="E289" s="40"/>
      <c r="F289" s="243" t="s">
        <v>1948</v>
      </c>
      <c r="G289" s="40"/>
      <c r="H289" s="40"/>
      <c r="I289" s="244"/>
      <c r="J289" s="40"/>
      <c r="K289" s="40"/>
      <c r="L289" s="44"/>
      <c r="M289" s="245"/>
      <c r="N289" s="246"/>
      <c r="O289" s="91"/>
      <c r="P289" s="91"/>
      <c r="Q289" s="91"/>
      <c r="R289" s="91"/>
      <c r="S289" s="91"/>
      <c r="T289" s="92"/>
      <c r="U289" s="38"/>
      <c r="V289" s="38"/>
      <c r="W289" s="38"/>
      <c r="X289" s="38"/>
      <c r="Y289" s="38"/>
      <c r="Z289" s="38"/>
      <c r="AA289" s="38"/>
      <c r="AB289" s="38"/>
      <c r="AC289" s="38"/>
      <c r="AD289" s="38"/>
      <c r="AE289" s="38"/>
      <c r="AT289" s="17" t="s">
        <v>205</v>
      </c>
      <c r="AU289" s="17" t="s">
        <v>89</v>
      </c>
    </row>
    <row r="290" s="2" customFormat="1" ht="21.75" customHeight="1">
      <c r="A290" s="38"/>
      <c r="B290" s="39"/>
      <c r="C290" s="228" t="s">
        <v>865</v>
      </c>
      <c r="D290" s="228" t="s">
        <v>199</v>
      </c>
      <c r="E290" s="229" t="s">
        <v>2006</v>
      </c>
      <c r="F290" s="230" t="s">
        <v>1948</v>
      </c>
      <c r="G290" s="231" t="s">
        <v>202</v>
      </c>
      <c r="H290" s="232">
        <v>1</v>
      </c>
      <c r="I290" s="233"/>
      <c r="J290" s="234">
        <f>ROUND(I290*H290,2)</f>
        <v>0</v>
      </c>
      <c r="K290" s="235"/>
      <c r="L290" s="44"/>
      <c r="M290" s="236" t="s">
        <v>1</v>
      </c>
      <c r="N290" s="237" t="s">
        <v>45</v>
      </c>
      <c r="O290" s="91"/>
      <c r="P290" s="238">
        <f>O290*H290</f>
        <v>0</v>
      </c>
      <c r="Q290" s="238">
        <v>0</v>
      </c>
      <c r="R290" s="238">
        <f>Q290*H290</f>
        <v>0</v>
      </c>
      <c r="S290" s="238">
        <v>0</v>
      </c>
      <c r="T290" s="239">
        <f>S290*H290</f>
        <v>0</v>
      </c>
      <c r="U290" s="38"/>
      <c r="V290" s="38"/>
      <c r="W290" s="38"/>
      <c r="X290" s="38"/>
      <c r="Y290" s="38"/>
      <c r="Z290" s="38"/>
      <c r="AA290" s="38"/>
      <c r="AB290" s="38"/>
      <c r="AC290" s="38"/>
      <c r="AD290" s="38"/>
      <c r="AE290" s="38"/>
      <c r="AR290" s="240" t="s">
        <v>1470</v>
      </c>
      <c r="AT290" s="240" t="s">
        <v>199</v>
      </c>
      <c r="AU290" s="240" t="s">
        <v>89</v>
      </c>
      <c r="AY290" s="17" t="s">
        <v>196</v>
      </c>
      <c r="BE290" s="241">
        <f>IF(N290="základní",J290,0)</f>
        <v>0</v>
      </c>
      <c r="BF290" s="241">
        <f>IF(N290="snížená",J290,0)</f>
        <v>0</v>
      </c>
      <c r="BG290" s="241">
        <f>IF(N290="zákl. přenesená",J290,0)</f>
        <v>0</v>
      </c>
      <c r="BH290" s="241">
        <f>IF(N290="sníž. přenesená",J290,0)</f>
        <v>0</v>
      </c>
      <c r="BI290" s="241">
        <f>IF(N290="nulová",J290,0)</f>
        <v>0</v>
      </c>
      <c r="BJ290" s="17" t="s">
        <v>87</v>
      </c>
      <c r="BK290" s="241">
        <f>ROUND(I290*H290,2)</f>
        <v>0</v>
      </c>
      <c r="BL290" s="17" t="s">
        <v>1470</v>
      </c>
      <c r="BM290" s="240" t="s">
        <v>2007</v>
      </c>
    </row>
    <row r="291" s="2" customFormat="1">
      <c r="A291" s="38"/>
      <c r="B291" s="39"/>
      <c r="C291" s="40"/>
      <c r="D291" s="242" t="s">
        <v>205</v>
      </c>
      <c r="E291" s="40"/>
      <c r="F291" s="243" t="s">
        <v>1948</v>
      </c>
      <c r="G291" s="40"/>
      <c r="H291" s="40"/>
      <c r="I291" s="244"/>
      <c r="J291" s="40"/>
      <c r="K291" s="40"/>
      <c r="L291" s="44"/>
      <c r="M291" s="245"/>
      <c r="N291" s="246"/>
      <c r="O291" s="91"/>
      <c r="P291" s="91"/>
      <c r="Q291" s="91"/>
      <c r="R291" s="91"/>
      <c r="S291" s="91"/>
      <c r="T291" s="92"/>
      <c r="U291" s="38"/>
      <c r="V291" s="38"/>
      <c r="W291" s="38"/>
      <c r="X291" s="38"/>
      <c r="Y291" s="38"/>
      <c r="Z291" s="38"/>
      <c r="AA291" s="38"/>
      <c r="AB291" s="38"/>
      <c r="AC291" s="38"/>
      <c r="AD291" s="38"/>
      <c r="AE291" s="38"/>
      <c r="AT291" s="17" t="s">
        <v>205</v>
      </c>
      <c r="AU291" s="17" t="s">
        <v>89</v>
      </c>
    </row>
    <row r="292" s="2" customFormat="1" ht="21.75" customHeight="1">
      <c r="A292" s="38"/>
      <c r="B292" s="39"/>
      <c r="C292" s="228" t="s">
        <v>871</v>
      </c>
      <c r="D292" s="228" t="s">
        <v>199</v>
      </c>
      <c r="E292" s="229" t="s">
        <v>2008</v>
      </c>
      <c r="F292" s="230" t="s">
        <v>1945</v>
      </c>
      <c r="G292" s="231" t="s">
        <v>202</v>
      </c>
      <c r="H292" s="232">
        <v>1</v>
      </c>
      <c r="I292" s="233"/>
      <c r="J292" s="234">
        <f>ROUND(I292*H292,2)</f>
        <v>0</v>
      </c>
      <c r="K292" s="235"/>
      <c r="L292" s="44"/>
      <c r="M292" s="236" t="s">
        <v>1</v>
      </c>
      <c r="N292" s="237" t="s">
        <v>45</v>
      </c>
      <c r="O292" s="91"/>
      <c r="P292" s="238">
        <f>O292*H292</f>
        <v>0</v>
      </c>
      <c r="Q292" s="238">
        <v>0</v>
      </c>
      <c r="R292" s="238">
        <f>Q292*H292</f>
        <v>0</v>
      </c>
      <c r="S292" s="238">
        <v>0</v>
      </c>
      <c r="T292" s="239">
        <f>S292*H292</f>
        <v>0</v>
      </c>
      <c r="U292" s="38"/>
      <c r="V292" s="38"/>
      <c r="W292" s="38"/>
      <c r="X292" s="38"/>
      <c r="Y292" s="38"/>
      <c r="Z292" s="38"/>
      <c r="AA292" s="38"/>
      <c r="AB292" s="38"/>
      <c r="AC292" s="38"/>
      <c r="AD292" s="38"/>
      <c r="AE292" s="38"/>
      <c r="AR292" s="240" t="s">
        <v>1470</v>
      </c>
      <c r="AT292" s="240" t="s">
        <v>199</v>
      </c>
      <c r="AU292" s="240" t="s">
        <v>89</v>
      </c>
      <c r="AY292" s="17" t="s">
        <v>196</v>
      </c>
      <c r="BE292" s="241">
        <f>IF(N292="základní",J292,0)</f>
        <v>0</v>
      </c>
      <c r="BF292" s="241">
        <f>IF(N292="snížená",J292,0)</f>
        <v>0</v>
      </c>
      <c r="BG292" s="241">
        <f>IF(N292="zákl. přenesená",J292,0)</f>
        <v>0</v>
      </c>
      <c r="BH292" s="241">
        <f>IF(N292="sníž. přenesená",J292,0)</f>
        <v>0</v>
      </c>
      <c r="BI292" s="241">
        <f>IF(N292="nulová",J292,0)</f>
        <v>0</v>
      </c>
      <c r="BJ292" s="17" t="s">
        <v>87</v>
      </c>
      <c r="BK292" s="241">
        <f>ROUND(I292*H292,2)</f>
        <v>0</v>
      </c>
      <c r="BL292" s="17" t="s">
        <v>1470</v>
      </c>
      <c r="BM292" s="240" t="s">
        <v>2009</v>
      </c>
    </row>
    <row r="293" s="2" customFormat="1">
      <c r="A293" s="38"/>
      <c r="B293" s="39"/>
      <c r="C293" s="40"/>
      <c r="D293" s="242" t="s">
        <v>205</v>
      </c>
      <c r="E293" s="40"/>
      <c r="F293" s="243" t="s">
        <v>1945</v>
      </c>
      <c r="G293" s="40"/>
      <c r="H293" s="40"/>
      <c r="I293" s="244"/>
      <c r="J293" s="40"/>
      <c r="K293" s="40"/>
      <c r="L293" s="44"/>
      <c r="M293" s="245"/>
      <c r="N293" s="246"/>
      <c r="O293" s="91"/>
      <c r="P293" s="91"/>
      <c r="Q293" s="91"/>
      <c r="R293" s="91"/>
      <c r="S293" s="91"/>
      <c r="T293" s="92"/>
      <c r="U293" s="38"/>
      <c r="V293" s="38"/>
      <c r="W293" s="38"/>
      <c r="X293" s="38"/>
      <c r="Y293" s="38"/>
      <c r="Z293" s="38"/>
      <c r="AA293" s="38"/>
      <c r="AB293" s="38"/>
      <c r="AC293" s="38"/>
      <c r="AD293" s="38"/>
      <c r="AE293" s="38"/>
      <c r="AT293" s="17" t="s">
        <v>205</v>
      </c>
      <c r="AU293" s="17" t="s">
        <v>89</v>
      </c>
    </row>
    <row r="294" s="12" customFormat="1" ht="22.8" customHeight="1">
      <c r="A294" s="12"/>
      <c r="B294" s="212"/>
      <c r="C294" s="213"/>
      <c r="D294" s="214" t="s">
        <v>79</v>
      </c>
      <c r="E294" s="226" t="s">
        <v>2010</v>
      </c>
      <c r="F294" s="226" t="s">
        <v>2011</v>
      </c>
      <c r="G294" s="213"/>
      <c r="H294" s="213"/>
      <c r="I294" s="216"/>
      <c r="J294" s="227">
        <f>BK294</f>
        <v>0</v>
      </c>
      <c r="K294" s="213"/>
      <c r="L294" s="218"/>
      <c r="M294" s="219"/>
      <c r="N294" s="220"/>
      <c r="O294" s="220"/>
      <c r="P294" s="221">
        <f>SUM(P295:P302)</f>
        <v>0</v>
      </c>
      <c r="Q294" s="220"/>
      <c r="R294" s="221">
        <f>SUM(R295:R302)</f>
        <v>0</v>
      </c>
      <c r="S294" s="220"/>
      <c r="T294" s="222">
        <f>SUM(T295:T302)</f>
        <v>0</v>
      </c>
      <c r="U294" s="12"/>
      <c r="V294" s="12"/>
      <c r="W294" s="12"/>
      <c r="X294" s="12"/>
      <c r="Y294" s="12"/>
      <c r="Z294" s="12"/>
      <c r="AA294" s="12"/>
      <c r="AB294" s="12"/>
      <c r="AC294" s="12"/>
      <c r="AD294" s="12"/>
      <c r="AE294" s="12"/>
      <c r="AR294" s="223" t="s">
        <v>113</v>
      </c>
      <c r="AT294" s="224" t="s">
        <v>79</v>
      </c>
      <c r="AU294" s="224" t="s">
        <v>87</v>
      </c>
      <c r="AY294" s="223" t="s">
        <v>196</v>
      </c>
      <c r="BK294" s="225">
        <f>SUM(BK295:BK302)</f>
        <v>0</v>
      </c>
    </row>
    <row r="295" s="2" customFormat="1" ht="33" customHeight="1">
      <c r="A295" s="38"/>
      <c r="B295" s="39"/>
      <c r="C295" s="228" t="s">
        <v>876</v>
      </c>
      <c r="D295" s="228" t="s">
        <v>199</v>
      </c>
      <c r="E295" s="229" t="s">
        <v>2012</v>
      </c>
      <c r="F295" s="230" t="s">
        <v>2013</v>
      </c>
      <c r="G295" s="231" t="s">
        <v>202</v>
      </c>
      <c r="H295" s="232">
        <v>1</v>
      </c>
      <c r="I295" s="233"/>
      <c r="J295" s="234">
        <f>ROUND(I295*H295,2)</f>
        <v>0</v>
      </c>
      <c r="K295" s="235"/>
      <c r="L295" s="44"/>
      <c r="M295" s="236" t="s">
        <v>1</v>
      </c>
      <c r="N295" s="237" t="s">
        <v>45</v>
      </c>
      <c r="O295" s="91"/>
      <c r="P295" s="238">
        <f>O295*H295</f>
        <v>0</v>
      </c>
      <c r="Q295" s="238">
        <v>0</v>
      </c>
      <c r="R295" s="238">
        <f>Q295*H295</f>
        <v>0</v>
      </c>
      <c r="S295" s="238">
        <v>0</v>
      </c>
      <c r="T295" s="239">
        <f>S295*H295</f>
        <v>0</v>
      </c>
      <c r="U295" s="38"/>
      <c r="V295" s="38"/>
      <c r="W295" s="38"/>
      <c r="X295" s="38"/>
      <c r="Y295" s="38"/>
      <c r="Z295" s="38"/>
      <c r="AA295" s="38"/>
      <c r="AB295" s="38"/>
      <c r="AC295" s="38"/>
      <c r="AD295" s="38"/>
      <c r="AE295" s="38"/>
      <c r="AR295" s="240" t="s">
        <v>1470</v>
      </c>
      <c r="AT295" s="240" t="s">
        <v>199</v>
      </c>
      <c r="AU295" s="240" t="s">
        <v>89</v>
      </c>
      <c r="AY295" s="17" t="s">
        <v>196</v>
      </c>
      <c r="BE295" s="241">
        <f>IF(N295="základní",J295,0)</f>
        <v>0</v>
      </c>
      <c r="BF295" s="241">
        <f>IF(N295="snížená",J295,0)</f>
        <v>0</v>
      </c>
      <c r="BG295" s="241">
        <f>IF(N295="zákl. přenesená",J295,0)</f>
        <v>0</v>
      </c>
      <c r="BH295" s="241">
        <f>IF(N295="sníž. přenesená",J295,0)</f>
        <v>0</v>
      </c>
      <c r="BI295" s="241">
        <f>IF(N295="nulová",J295,0)</f>
        <v>0</v>
      </c>
      <c r="BJ295" s="17" t="s">
        <v>87</v>
      </c>
      <c r="BK295" s="241">
        <f>ROUND(I295*H295,2)</f>
        <v>0</v>
      </c>
      <c r="BL295" s="17" t="s">
        <v>1470</v>
      </c>
      <c r="BM295" s="240" t="s">
        <v>2014</v>
      </c>
    </row>
    <row r="296" s="2" customFormat="1">
      <c r="A296" s="38"/>
      <c r="B296" s="39"/>
      <c r="C296" s="40"/>
      <c r="D296" s="242" t="s">
        <v>205</v>
      </c>
      <c r="E296" s="40"/>
      <c r="F296" s="243" t="s">
        <v>2013</v>
      </c>
      <c r="G296" s="40"/>
      <c r="H296" s="40"/>
      <c r="I296" s="244"/>
      <c r="J296" s="40"/>
      <c r="K296" s="40"/>
      <c r="L296" s="44"/>
      <c r="M296" s="245"/>
      <c r="N296" s="246"/>
      <c r="O296" s="91"/>
      <c r="P296" s="91"/>
      <c r="Q296" s="91"/>
      <c r="R296" s="91"/>
      <c r="S296" s="91"/>
      <c r="T296" s="92"/>
      <c r="U296" s="38"/>
      <c r="V296" s="38"/>
      <c r="W296" s="38"/>
      <c r="X296" s="38"/>
      <c r="Y296" s="38"/>
      <c r="Z296" s="38"/>
      <c r="AA296" s="38"/>
      <c r="AB296" s="38"/>
      <c r="AC296" s="38"/>
      <c r="AD296" s="38"/>
      <c r="AE296" s="38"/>
      <c r="AT296" s="17" t="s">
        <v>205</v>
      </c>
      <c r="AU296" s="17" t="s">
        <v>89</v>
      </c>
    </row>
    <row r="297" s="2" customFormat="1" ht="33" customHeight="1">
      <c r="A297" s="38"/>
      <c r="B297" s="39"/>
      <c r="C297" s="228" t="s">
        <v>881</v>
      </c>
      <c r="D297" s="228" t="s">
        <v>199</v>
      </c>
      <c r="E297" s="229" t="s">
        <v>2015</v>
      </c>
      <c r="F297" s="230" t="s">
        <v>1988</v>
      </c>
      <c r="G297" s="231" t="s">
        <v>202</v>
      </c>
      <c r="H297" s="232">
        <v>1</v>
      </c>
      <c r="I297" s="233"/>
      <c r="J297" s="234">
        <f>ROUND(I297*H297,2)</f>
        <v>0</v>
      </c>
      <c r="K297" s="235"/>
      <c r="L297" s="44"/>
      <c r="M297" s="236" t="s">
        <v>1</v>
      </c>
      <c r="N297" s="237" t="s">
        <v>45</v>
      </c>
      <c r="O297" s="91"/>
      <c r="P297" s="238">
        <f>O297*H297</f>
        <v>0</v>
      </c>
      <c r="Q297" s="238">
        <v>0</v>
      </c>
      <c r="R297" s="238">
        <f>Q297*H297</f>
        <v>0</v>
      </c>
      <c r="S297" s="238">
        <v>0</v>
      </c>
      <c r="T297" s="239">
        <f>S297*H297</f>
        <v>0</v>
      </c>
      <c r="U297" s="38"/>
      <c r="V297" s="38"/>
      <c r="W297" s="38"/>
      <c r="X297" s="38"/>
      <c r="Y297" s="38"/>
      <c r="Z297" s="38"/>
      <c r="AA297" s="38"/>
      <c r="AB297" s="38"/>
      <c r="AC297" s="38"/>
      <c r="AD297" s="38"/>
      <c r="AE297" s="38"/>
      <c r="AR297" s="240" t="s">
        <v>1470</v>
      </c>
      <c r="AT297" s="240" t="s">
        <v>199</v>
      </c>
      <c r="AU297" s="240" t="s">
        <v>89</v>
      </c>
      <c r="AY297" s="17" t="s">
        <v>196</v>
      </c>
      <c r="BE297" s="241">
        <f>IF(N297="základní",J297,0)</f>
        <v>0</v>
      </c>
      <c r="BF297" s="241">
        <f>IF(N297="snížená",J297,0)</f>
        <v>0</v>
      </c>
      <c r="BG297" s="241">
        <f>IF(N297="zákl. přenesená",J297,0)</f>
        <v>0</v>
      </c>
      <c r="BH297" s="241">
        <f>IF(N297="sníž. přenesená",J297,0)</f>
        <v>0</v>
      </c>
      <c r="BI297" s="241">
        <f>IF(N297="nulová",J297,0)</f>
        <v>0</v>
      </c>
      <c r="BJ297" s="17" t="s">
        <v>87</v>
      </c>
      <c r="BK297" s="241">
        <f>ROUND(I297*H297,2)</f>
        <v>0</v>
      </c>
      <c r="BL297" s="17" t="s">
        <v>1470</v>
      </c>
      <c r="BM297" s="240" t="s">
        <v>2016</v>
      </c>
    </row>
    <row r="298" s="2" customFormat="1">
      <c r="A298" s="38"/>
      <c r="B298" s="39"/>
      <c r="C298" s="40"/>
      <c r="D298" s="242" t="s">
        <v>205</v>
      </c>
      <c r="E298" s="40"/>
      <c r="F298" s="243" t="s">
        <v>1988</v>
      </c>
      <c r="G298" s="40"/>
      <c r="H298" s="40"/>
      <c r="I298" s="244"/>
      <c r="J298" s="40"/>
      <c r="K298" s="40"/>
      <c r="L298" s="44"/>
      <c r="M298" s="245"/>
      <c r="N298" s="246"/>
      <c r="O298" s="91"/>
      <c r="P298" s="91"/>
      <c r="Q298" s="91"/>
      <c r="R298" s="91"/>
      <c r="S298" s="91"/>
      <c r="T298" s="92"/>
      <c r="U298" s="38"/>
      <c r="V298" s="38"/>
      <c r="W298" s="38"/>
      <c r="X298" s="38"/>
      <c r="Y298" s="38"/>
      <c r="Z298" s="38"/>
      <c r="AA298" s="38"/>
      <c r="AB298" s="38"/>
      <c r="AC298" s="38"/>
      <c r="AD298" s="38"/>
      <c r="AE298" s="38"/>
      <c r="AT298" s="17" t="s">
        <v>205</v>
      </c>
      <c r="AU298" s="17" t="s">
        <v>89</v>
      </c>
    </row>
    <row r="299" s="2" customFormat="1" ht="21.75" customHeight="1">
      <c r="A299" s="38"/>
      <c r="B299" s="39"/>
      <c r="C299" s="228" t="s">
        <v>887</v>
      </c>
      <c r="D299" s="228" t="s">
        <v>199</v>
      </c>
      <c r="E299" s="229" t="s">
        <v>2017</v>
      </c>
      <c r="F299" s="230" t="s">
        <v>2018</v>
      </c>
      <c r="G299" s="231" t="s">
        <v>202</v>
      </c>
      <c r="H299" s="232">
        <v>1</v>
      </c>
      <c r="I299" s="233"/>
      <c r="J299" s="234">
        <f>ROUND(I299*H299,2)</f>
        <v>0</v>
      </c>
      <c r="K299" s="235"/>
      <c r="L299" s="44"/>
      <c r="M299" s="236" t="s">
        <v>1</v>
      </c>
      <c r="N299" s="237" t="s">
        <v>45</v>
      </c>
      <c r="O299" s="91"/>
      <c r="P299" s="238">
        <f>O299*H299</f>
        <v>0</v>
      </c>
      <c r="Q299" s="238">
        <v>0</v>
      </c>
      <c r="R299" s="238">
        <f>Q299*H299</f>
        <v>0</v>
      </c>
      <c r="S299" s="238">
        <v>0</v>
      </c>
      <c r="T299" s="239">
        <f>S299*H299</f>
        <v>0</v>
      </c>
      <c r="U299" s="38"/>
      <c r="V299" s="38"/>
      <c r="W299" s="38"/>
      <c r="X299" s="38"/>
      <c r="Y299" s="38"/>
      <c r="Z299" s="38"/>
      <c r="AA299" s="38"/>
      <c r="AB299" s="38"/>
      <c r="AC299" s="38"/>
      <c r="AD299" s="38"/>
      <c r="AE299" s="38"/>
      <c r="AR299" s="240" t="s">
        <v>1470</v>
      </c>
      <c r="AT299" s="240" t="s">
        <v>199</v>
      </c>
      <c r="AU299" s="240" t="s">
        <v>89</v>
      </c>
      <c r="AY299" s="17" t="s">
        <v>196</v>
      </c>
      <c r="BE299" s="241">
        <f>IF(N299="základní",J299,0)</f>
        <v>0</v>
      </c>
      <c r="BF299" s="241">
        <f>IF(N299="snížená",J299,0)</f>
        <v>0</v>
      </c>
      <c r="BG299" s="241">
        <f>IF(N299="zákl. přenesená",J299,0)</f>
        <v>0</v>
      </c>
      <c r="BH299" s="241">
        <f>IF(N299="sníž. přenesená",J299,0)</f>
        <v>0</v>
      </c>
      <c r="BI299" s="241">
        <f>IF(N299="nulová",J299,0)</f>
        <v>0</v>
      </c>
      <c r="BJ299" s="17" t="s">
        <v>87</v>
      </c>
      <c r="BK299" s="241">
        <f>ROUND(I299*H299,2)</f>
        <v>0</v>
      </c>
      <c r="BL299" s="17" t="s">
        <v>1470</v>
      </c>
      <c r="BM299" s="240" t="s">
        <v>2019</v>
      </c>
    </row>
    <row r="300" s="2" customFormat="1">
      <c r="A300" s="38"/>
      <c r="B300" s="39"/>
      <c r="C300" s="40"/>
      <c r="D300" s="242" t="s">
        <v>205</v>
      </c>
      <c r="E300" s="40"/>
      <c r="F300" s="243" t="s">
        <v>2018</v>
      </c>
      <c r="G300" s="40"/>
      <c r="H300" s="40"/>
      <c r="I300" s="244"/>
      <c r="J300" s="40"/>
      <c r="K300" s="40"/>
      <c r="L300" s="44"/>
      <c r="M300" s="245"/>
      <c r="N300" s="246"/>
      <c r="O300" s="91"/>
      <c r="P300" s="91"/>
      <c r="Q300" s="91"/>
      <c r="R300" s="91"/>
      <c r="S300" s="91"/>
      <c r="T300" s="92"/>
      <c r="U300" s="38"/>
      <c r="V300" s="38"/>
      <c r="W300" s="38"/>
      <c r="X300" s="38"/>
      <c r="Y300" s="38"/>
      <c r="Z300" s="38"/>
      <c r="AA300" s="38"/>
      <c r="AB300" s="38"/>
      <c r="AC300" s="38"/>
      <c r="AD300" s="38"/>
      <c r="AE300" s="38"/>
      <c r="AT300" s="17" t="s">
        <v>205</v>
      </c>
      <c r="AU300" s="17" t="s">
        <v>89</v>
      </c>
    </row>
    <row r="301" s="2" customFormat="1" ht="16.5" customHeight="1">
      <c r="A301" s="38"/>
      <c r="B301" s="39"/>
      <c r="C301" s="228" t="s">
        <v>892</v>
      </c>
      <c r="D301" s="228" t="s">
        <v>199</v>
      </c>
      <c r="E301" s="229" t="s">
        <v>2020</v>
      </c>
      <c r="F301" s="230" t="s">
        <v>1953</v>
      </c>
      <c r="G301" s="231" t="s">
        <v>202</v>
      </c>
      <c r="H301" s="232">
        <v>1</v>
      </c>
      <c r="I301" s="233"/>
      <c r="J301" s="234">
        <f>ROUND(I301*H301,2)</f>
        <v>0</v>
      </c>
      <c r="K301" s="235"/>
      <c r="L301" s="44"/>
      <c r="M301" s="236" t="s">
        <v>1</v>
      </c>
      <c r="N301" s="237" t="s">
        <v>45</v>
      </c>
      <c r="O301" s="91"/>
      <c r="P301" s="238">
        <f>O301*H301</f>
        <v>0</v>
      </c>
      <c r="Q301" s="238">
        <v>0</v>
      </c>
      <c r="R301" s="238">
        <f>Q301*H301</f>
        <v>0</v>
      </c>
      <c r="S301" s="238">
        <v>0</v>
      </c>
      <c r="T301" s="239">
        <f>S301*H301</f>
        <v>0</v>
      </c>
      <c r="U301" s="38"/>
      <c r="V301" s="38"/>
      <c r="W301" s="38"/>
      <c r="X301" s="38"/>
      <c r="Y301" s="38"/>
      <c r="Z301" s="38"/>
      <c r="AA301" s="38"/>
      <c r="AB301" s="38"/>
      <c r="AC301" s="38"/>
      <c r="AD301" s="38"/>
      <c r="AE301" s="38"/>
      <c r="AR301" s="240" t="s">
        <v>1470</v>
      </c>
      <c r="AT301" s="240" t="s">
        <v>199</v>
      </c>
      <c r="AU301" s="240" t="s">
        <v>89</v>
      </c>
      <c r="AY301" s="17" t="s">
        <v>196</v>
      </c>
      <c r="BE301" s="241">
        <f>IF(N301="základní",J301,0)</f>
        <v>0</v>
      </c>
      <c r="BF301" s="241">
        <f>IF(N301="snížená",J301,0)</f>
        <v>0</v>
      </c>
      <c r="BG301" s="241">
        <f>IF(N301="zákl. přenesená",J301,0)</f>
        <v>0</v>
      </c>
      <c r="BH301" s="241">
        <f>IF(N301="sníž. přenesená",J301,0)</f>
        <v>0</v>
      </c>
      <c r="BI301" s="241">
        <f>IF(N301="nulová",J301,0)</f>
        <v>0</v>
      </c>
      <c r="BJ301" s="17" t="s">
        <v>87</v>
      </c>
      <c r="BK301" s="241">
        <f>ROUND(I301*H301,2)</f>
        <v>0</v>
      </c>
      <c r="BL301" s="17" t="s">
        <v>1470</v>
      </c>
      <c r="BM301" s="240" t="s">
        <v>2021</v>
      </c>
    </row>
    <row r="302" s="2" customFormat="1">
      <c r="A302" s="38"/>
      <c r="B302" s="39"/>
      <c r="C302" s="40"/>
      <c r="D302" s="242" t="s">
        <v>205</v>
      </c>
      <c r="E302" s="40"/>
      <c r="F302" s="243" t="s">
        <v>1953</v>
      </c>
      <c r="G302" s="40"/>
      <c r="H302" s="40"/>
      <c r="I302" s="244"/>
      <c r="J302" s="40"/>
      <c r="K302" s="40"/>
      <c r="L302" s="44"/>
      <c r="M302" s="245"/>
      <c r="N302" s="246"/>
      <c r="O302" s="91"/>
      <c r="P302" s="91"/>
      <c r="Q302" s="91"/>
      <c r="R302" s="91"/>
      <c r="S302" s="91"/>
      <c r="T302" s="92"/>
      <c r="U302" s="38"/>
      <c r="V302" s="38"/>
      <c r="W302" s="38"/>
      <c r="X302" s="38"/>
      <c r="Y302" s="38"/>
      <c r="Z302" s="38"/>
      <c r="AA302" s="38"/>
      <c r="AB302" s="38"/>
      <c r="AC302" s="38"/>
      <c r="AD302" s="38"/>
      <c r="AE302" s="38"/>
      <c r="AT302" s="17" t="s">
        <v>205</v>
      </c>
      <c r="AU302" s="17" t="s">
        <v>89</v>
      </c>
    </row>
    <row r="303" s="12" customFormat="1" ht="22.8" customHeight="1">
      <c r="A303" s="12"/>
      <c r="B303" s="212"/>
      <c r="C303" s="213"/>
      <c r="D303" s="214" t="s">
        <v>79</v>
      </c>
      <c r="E303" s="226" t="s">
        <v>2022</v>
      </c>
      <c r="F303" s="226" t="s">
        <v>2023</v>
      </c>
      <c r="G303" s="213"/>
      <c r="H303" s="213"/>
      <c r="I303" s="216"/>
      <c r="J303" s="227">
        <f>BK303</f>
        <v>0</v>
      </c>
      <c r="K303" s="213"/>
      <c r="L303" s="218"/>
      <c r="M303" s="219"/>
      <c r="N303" s="220"/>
      <c r="O303" s="220"/>
      <c r="P303" s="221">
        <f>SUM(P304:P341)</f>
        <v>0</v>
      </c>
      <c r="Q303" s="220"/>
      <c r="R303" s="221">
        <f>SUM(R304:R341)</f>
        <v>1.0367500000000001</v>
      </c>
      <c r="S303" s="220"/>
      <c r="T303" s="222">
        <f>SUM(T304:T341)</f>
        <v>0</v>
      </c>
      <c r="U303" s="12"/>
      <c r="V303" s="12"/>
      <c r="W303" s="12"/>
      <c r="X303" s="12"/>
      <c r="Y303" s="12"/>
      <c r="Z303" s="12"/>
      <c r="AA303" s="12"/>
      <c r="AB303" s="12"/>
      <c r="AC303" s="12"/>
      <c r="AD303" s="12"/>
      <c r="AE303" s="12"/>
      <c r="AR303" s="223" t="s">
        <v>113</v>
      </c>
      <c r="AT303" s="224" t="s">
        <v>79</v>
      </c>
      <c r="AU303" s="224" t="s">
        <v>87</v>
      </c>
      <c r="AY303" s="223" t="s">
        <v>196</v>
      </c>
      <c r="BK303" s="225">
        <f>SUM(BK304:BK341)</f>
        <v>0</v>
      </c>
    </row>
    <row r="304" s="2" customFormat="1" ht="21.75" customHeight="1">
      <c r="A304" s="38"/>
      <c r="B304" s="39"/>
      <c r="C304" s="228" t="s">
        <v>897</v>
      </c>
      <c r="D304" s="228" t="s">
        <v>199</v>
      </c>
      <c r="E304" s="229" t="s">
        <v>2024</v>
      </c>
      <c r="F304" s="230" t="s">
        <v>2025</v>
      </c>
      <c r="G304" s="231" t="s">
        <v>202</v>
      </c>
      <c r="H304" s="232">
        <v>2</v>
      </c>
      <c r="I304" s="233"/>
      <c r="J304" s="234">
        <f>ROUND(I304*H304,2)</f>
        <v>0</v>
      </c>
      <c r="K304" s="235"/>
      <c r="L304" s="44"/>
      <c r="M304" s="236" t="s">
        <v>1</v>
      </c>
      <c r="N304" s="237" t="s">
        <v>45</v>
      </c>
      <c r="O304" s="91"/>
      <c r="P304" s="238">
        <f>O304*H304</f>
        <v>0</v>
      </c>
      <c r="Q304" s="238">
        <v>0</v>
      </c>
      <c r="R304" s="238">
        <f>Q304*H304</f>
        <v>0</v>
      </c>
      <c r="S304" s="238">
        <v>0</v>
      </c>
      <c r="T304" s="239">
        <f>S304*H304</f>
        <v>0</v>
      </c>
      <c r="U304" s="38"/>
      <c r="V304" s="38"/>
      <c r="W304" s="38"/>
      <c r="X304" s="38"/>
      <c r="Y304" s="38"/>
      <c r="Z304" s="38"/>
      <c r="AA304" s="38"/>
      <c r="AB304" s="38"/>
      <c r="AC304" s="38"/>
      <c r="AD304" s="38"/>
      <c r="AE304" s="38"/>
      <c r="AR304" s="240" t="s">
        <v>1470</v>
      </c>
      <c r="AT304" s="240" t="s">
        <v>199</v>
      </c>
      <c r="AU304" s="240" t="s">
        <v>89</v>
      </c>
      <c r="AY304" s="17" t="s">
        <v>196</v>
      </c>
      <c r="BE304" s="241">
        <f>IF(N304="základní",J304,0)</f>
        <v>0</v>
      </c>
      <c r="BF304" s="241">
        <f>IF(N304="snížená",J304,0)</f>
        <v>0</v>
      </c>
      <c r="BG304" s="241">
        <f>IF(N304="zákl. přenesená",J304,0)</f>
        <v>0</v>
      </c>
      <c r="BH304" s="241">
        <f>IF(N304="sníž. přenesená",J304,0)</f>
        <v>0</v>
      </c>
      <c r="BI304" s="241">
        <f>IF(N304="nulová",J304,0)</f>
        <v>0</v>
      </c>
      <c r="BJ304" s="17" t="s">
        <v>87</v>
      </c>
      <c r="BK304" s="241">
        <f>ROUND(I304*H304,2)</f>
        <v>0</v>
      </c>
      <c r="BL304" s="17" t="s">
        <v>1470</v>
      </c>
      <c r="BM304" s="240" t="s">
        <v>2026</v>
      </c>
    </row>
    <row r="305" s="2" customFormat="1">
      <c r="A305" s="38"/>
      <c r="B305" s="39"/>
      <c r="C305" s="40"/>
      <c r="D305" s="242" t="s">
        <v>205</v>
      </c>
      <c r="E305" s="40"/>
      <c r="F305" s="243" t="s">
        <v>2025</v>
      </c>
      <c r="G305" s="40"/>
      <c r="H305" s="40"/>
      <c r="I305" s="244"/>
      <c r="J305" s="40"/>
      <c r="K305" s="40"/>
      <c r="L305" s="44"/>
      <c r="M305" s="245"/>
      <c r="N305" s="246"/>
      <c r="O305" s="91"/>
      <c r="P305" s="91"/>
      <c r="Q305" s="91"/>
      <c r="R305" s="91"/>
      <c r="S305" s="91"/>
      <c r="T305" s="92"/>
      <c r="U305" s="38"/>
      <c r="V305" s="38"/>
      <c r="W305" s="38"/>
      <c r="X305" s="38"/>
      <c r="Y305" s="38"/>
      <c r="Z305" s="38"/>
      <c r="AA305" s="38"/>
      <c r="AB305" s="38"/>
      <c r="AC305" s="38"/>
      <c r="AD305" s="38"/>
      <c r="AE305" s="38"/>
      <c r="AT305" s="17" t="s">
        <v>205</v>
      </c>
      <c r="AU305" s="17" t="s">
        <v>89</v>
      </c>
    </row>
    <row r="306" s="2" customFormat="1" ht="21.75" customHeight="1">
      <c r="A306" s="38"/>
      <c r="B306" s="39"/>
      <c r="C306" s="228" t="s">
        <v>903</v>
      </c>
      <c r="D306" s="228" t="s">
        <v>199</v>
      </c>
      <c r="E306" s="229" t="s">
        <v>2027</v>
      </c>
      <c r="F306" s="230" t="s">
        <v>2028</v>
      </c>
      <c r="G306" s="231" t="s">
        <v>202</v>
      </c>
      <c r="H306" s="232">
        <v>1</v>
      </c>
      <c r="I306" s="233"/>
      <c r="J306" s="234">
        <f>ROUND(I306*H306,2)</f>
        <v>0</v>
      </c>
      <c r="K306" s="235"/>
      <c r="L306" s="44"/>
      <c r="M306" s="236" t="s">
        <v>1</v>
      </c>
      <c r="N306" s="237" t="s">
        <v>45</v>
      </c>
      <c r="O306" s="91"/>
      <c r="P306" s="238">
        <f>O306*H306</f>
        <v>0</v>
      </c>
      <c r="Q306" s="238">
        <v>0</v>
      </c>
      <c r="R306" s="238">
        <f>Q306*H306</f>
        <v>0</v>
      </c>
      <c r="S306" s="238">
        <v>0</v>
      </c>
      <c r="T306" s="239">
        <f>S306*H306</f>
        <v>0</v>
      </c>
      <c r="U306" s="38"/>
      <c r="V306" s="38"/>
      <c r="W306" s="38"/>
      <c r="X306" s="38"/>
      <c r="Y306" s="38"/>
      <c r="Z306" s="38"/>
      <c r="AA306" s="38"/>
      <c r="AB306" s="38"/>
      <c r="AC306" s="38"/>
      <c r="AD306" s="38"/>
      <c r="AE306" s="38"/>
      <c r="AR306" s="240" t="s">
        <v>1470</v>
      </c>
      <c r="AT306" s="240" t="s">
        <v>199</v>
      </c>
      <c r="AU306" s="240" t="s">
        <v>89</v>
      </c>
      <c r="AY306" s="17" t="s">
        <v>196</v>
      </c>
      <c r="BE306" s="241">
        <f>IF(N306="základní",J306,0)</f>
        <v>0</v>
      </c>
      <c r="BF306" s="241">
        <f>IF(N306="snížená",J306,0)</f>
        <v>0</v>
      </c>
      <c r="BG306" s="241">
        <f>IF(N306="zákl. přenesená",J306,0)</f>
        <v>0</v>
      </c>
      <c r="BH306" s="241">
        <f>IF(N306="sníž. přenesená",J306,0)</f>
        <v>0</v>
      </c>
      <c r="BI306" s="241">
        <f>IF(N306="nulová",J306,0)</f>
        <v>0</v>
      </c>
      <c r="BJ306" s="17" t="s">
        <v>87</v>
      </c>
      <c r="BK306" s="241">
        <f>ROUND(I306*H306,2)</f>
        <v>0</v>
      </c>
      <c r="BL306" s="17" t="s">
        <v>1470</v>
      </c>
      <c r="BM306" s="240" t="s">
        <v>2029</v>
      </c>
    </row>
    <row r="307" s="2" customFormat="1">
      <c r="A307" s="38"/>
      <c r="B307" s="39"/>
      <c r="C307" s="40"/>
      <c r="D307" s="242" t="s">
        <v>205</v>
      </c>
      <c r="E307" s="40"/>
      <c r="F307" s="243" t="s">
        <v>2028</v>
      </c>
      <c r="G307" s="40"/>
      <c r="H307" s="40"/>
      <c r="I307" s="244"/>
      <c r="J307" s="40"/>
      <c r="K307" s="40"/>
      <c r="L307" s="44"/>
      <c r="M307" s="245"/>
      <c r="N307" s="246"/>
      <c r="O307" s="91"/>
      <c r="P307" s="91"/>
      <c r="Q307" s="91"/>
      <c r="R307" s="91"/>
      <c r="S307" s="91"/>
      <c r="T307" s="92"/>
      <c r="U307" s="38"/>
      <c r="V307" s="38"/>
      <c r="W307" s="38"/>
      <c r="X307" s="38"/>
      <c r="Y307" s="38"/>
      <c r="Z307" s="38"/>
      <c r="AA307" s="38"/>
      <c r="AB307" s="38"/>
      <c r="AC307" s="38"/>
      <c r="AD307" s="38"/>
      <c r="AE307" s="38"/>
      <c r="AT307" s="17" t="s">
        <v>205</v>
      </c>
      <c r="AU307" s="17" t="s">
        <v>89</v>
      </c>
    </row>
    <row r="308" s="2" customFormat="1" ht="33" customHeight="1">
      <c r="A308" s="38"/>
      <c r="B308" s="39"/>
      <c r="C308" s="228" t="s">
        <v>907</v>
      </c>
      <c r="D308" s="228" t="s">
        <v>199</v>
      </c>
      <c r="E308" s="229" t="s">
        <v>2030</v>
      </c>
      <c r="F308" s="230" t="s">
        <v>2031</v>
      </c>
      <c r="G308" s="231" t="s">
        <v>202</v>
      </c>
      <c r="H308" s="232">
        <v>1</v>
      </c>
      <c r="I308" s="233"/>
      <c r="J308" s="234">
        <f>ROUND(I308*H308,2)</f>
        <v>0</v>
      </c>
      <c r="K308" s="235"/>
      <c r="L308" s="44"/>
      <c r="M308" s="236" t="s">
        <v>1</v>
      </c>
      <c r="N308" s="237" t="s">
        <v>45</v>
      </c>
      <c r="O308" s="91"/>
      <c r="P308" s="238">
        <f>O308*H308</f>
        <v>0</v>
      </c>
      <c r="Q308" s="238">
        <v>0</v>
      </c>
      <c r="R308" s="238">
        <f>Q308*H308</f>
        <v>0</v>
      </c>
      <c r="S308" s="238">
        <v>0</v>
      </c>
      <c r="T308" s="239">
        <f>S308*H308</f>
        <v>0</v>
      </c>
      <c r="U308" s="38"/>
      <c r="V308" s="38"/>
      <c r="W308" s="38"/>
      <c r="X308" s="38"/>
      <c r="Y308" s="38"/>
      <c r="Z308" s="38"/>
      <c r="AA308" s="38"/>
      <c r="AB308" s="38"/>
      <c r="AC308" s="38"/>
      <c r="AD308" s="38"/>
      <c r="AE308" s="38"/>
      <c r="AR308" s="240" t="s">
        <v>1470</v>
      </c>
      <c r="AT308" s="240" t="s">
        <v>199</v>
      </c>
      <c r="AU308" s="240" t="s">
        <v>89</v>
      </c>
      <c r="AY308" s="17" t="s">
        <v>196</v>
      </c>
      <c r="BE308" s="241">
        <f>IF(N308="základní",J308,0)</f>
        <v>0</v>
      </c>
      <c r="BF308" s="241">
        <f>IF(N308="snížená",J308,0)</f>
        <v>0</v>
      </c>
      <c r="BG308" s="241">
        <f>IF(N308="zákl. přenesená",J308,0)</f>
        <v>0</v>
      </c>
      <c r="BH308" s="241">
        <f>IF(N308="sníž. přenesená",J308,0)</f>
        <v>0</v>
      </c>
      <c r="BI308" s="241">
        <f>IF(N308="nulová",J308,0)</f>
        <v>0</v>
      </c>
      <c r="BJ308" s="17" t="s">
        <v>87</v>
      </c>
      <c r="BK308" s="241">
        <f>ROUND(I308*H308,2)</f>
        <v>0</v>
      </c>
      <c r="BL308" s="17" t="s">
        <v>1470</v>
      </c>
      <c r="BM308" s="240" t="s">
        <v>2032</v>
      </c>
    </row>
    <row r="309" s="2" customFormat="1">
      <c r="A309" s="38"/>
      <c r="B309" s="39"/>
      <c r="C309" s="40"/>
      <c r="D309" s="242" t="s">
        <v>205</v>
      </c>
      <c r="E309" s="40"/>
      <c r="F309" s="243" t="s">
        <v>2031</v>
      </c>
      <c r="G309" s="40"/>
      <c r="H309" s="40"/>
      <c r="I309" s="244"/>
      <c r="J309" s="40"/>
      <c r="K309" s="40"/>
      <c r="L309" s="44"/>
      <c r="M309" s="245"/>
      <c r="N309" s="246"/>
      <c r="O309" s="91"/>
      <c r="P309" s="91"/>
      <c r="Q309" s="91"/>
      <c r="R309" s="91"/>
      <c r="S309" s="91"/>
      <c r="T309" s="92"/>
      <c r="U309" s="38"/>
      <c r="V309" s="38"/>
      <c r="W309" s="38"/>
      <c r="X309" s="38"/>
      <c r="Y309" s="38"/>
      <c r="Z309" s="38"/>
      <c r="AA309" s="38"/>
      <c r="AB309" s="38"/>
      <c r="AC309" s="38"/>
      <c r="AD309" s="38"/>
      <c r="AE309" s="38"/>
      <c r="AT309" s="17" t="s">
        <v>205</v>
      </c>
      <c r="AU309" s="17" t="s">
        <v>89</v>
      </c>
    </row>
    <row r="310" s="2" customFormat="1" ht="21.75" customHeight="1">
      <c r="A310" s="38"/>
      <c r="B310" s="39"/>
      <c r="C310" s="228" t="s">
        <v>914</v>
      </c>
      <c r="D310" s="228" t="s">
        <v>199</v>
      </c>
      <c r="E310" s="229" t="s">
        <v>2033</v>
      </c>
      <c r="F310" s="230" t="s">
        <v>2034</v>
      </c>
      <c r="G310" s="231" t="s">
        <v>202</v>
      </c>
      <c r="H310" s="232">
        <v>1</v>
      </c>
      <c r="I310" s="233"/>
      <c r="J310" s="234">
        <f>ROUND(I310*H310,2)</f>
        <v>0</v>
      </c>
      <c r="K310" s="235"/>
      <c r="L310" s="44"/>
      <c r="M310" s="236" t="s">
        <v>1</v>
      </c>
      <c r="N310" s="237" t="s">
        <v>45</v>
      </c>
      <c r="O310" s="91"/>
      <c r="P310" s="238">
        <f>O310*H310</f>
        <v>0</v>
      </c>
      <c r="Q310" s="238">
        <v>0</v>
      </c>
      <c r="R310" s="238">
        <f>Q310*H310</f>
        <v>0</v>
      </c>
      <c r="S310" s="238">
        <v>0</v>
      </c>
      <c r="T310" s="239">
        <f>S310*H310</f>
        <v>0</v>
      </c>
      <c r="U310" s="38"/>
      <c r="V310" s="38"/>
      <c r="W310" s="38"/>
      <c r="X310" s="38"/>
      <c r="Y310" s="38"/>
      <c r="Z310" s="38"/>
      <c r="AA310" s="38"/>
      <c r="AB310" s="38"/>
      <c r="AC310" s="38"/>
      <c r="AD310" s="38"/>
      <c r="AE310" s="38"/>
      <c r="AR310" s="240" t="s">
        <v>1470</v>
      </c>
      <c r="AT310" s="240" t="s">
        <v>199</v>
      </c>
      <c r="AU310" s="240" t="s">
        <v>89</v>
      </c>
      <c r="AY310" s="17" t="s">
        <v>196</v>
      </c>
      <c r="BE310" s="241">
        <f>IF(N310="základní",J310,0)</f>
        <v>0</v>
      </c>
      <c r="BF310" s="241">
        <f>IF(N310="snížená",J310,0)</f>
        <v>0</v>
      </c>
      <c r="BG310" s="241">
        <f>IF(N310="zákl. přenesená",J310,0)</f>
        <v>0</v>
      </c>
      <c r="BH310" s="241">
        <f>IF(N310="sníž. přenesená",J310,0)</f>
        <v>0</v>
      </c>
      <c r="BI310" s="241">
        <f>IF(N310="nulová",J310,0)</f>
        <v>0</v>
      </c>
      <c r="BJ310" s="17" t="s">
        <v>87</v>
      </c>
      <c r="BK310" s="241">
        <f>ROUND(I310*H310,2)</f>
        <v>0</v>
      </c>
      <c r="BL310" s="17" t="s">
        <v>1470</v>
      </c>
      <c r="BM310" s="240" t="s">
        <v>2035</v>
      </c>
    </row>
    <row r="311" s="2" customFormat="1">
      <c r="A311" s="38"/>
      <c r="B311" s="39"/>
      <c r="C311" s="40"/>
      <c r="D311" s="242" t="s">
        <v>205</v>
      </c>
      <c r="E311" s="40"/>
      <c r="F311" s="243" t="s">
        <v>2034</v>
      </c>
      <c r="G311" s="40"/>
      <c r="H311" s="40"/>
      <c r="I311" s="244"/>
      <c r="J311" s="40"/>
      <c r="K311" s="40"/>
      <c r="L311" s="44"/>
      <c r="M311" s="245"/>
      <c r="N311" s="246"/>
      <c r="O311" s="91"/>
      <c r="P311" s="91"/>
      <c r="Q311" s="91"/>
      <c r="R311" s="91"/>
      <c r="S311" s="91"/>
      <c r="T311" s="92"/>
      <c r="U311" s="38"/>
      <c r="V311" s="38"/>
      <c r="W311" s="38"/>
      <c r="X311" s="38"/>
      <c r="Y311" s="38"/>
      <c r="Z311" s="38"/>
      <c r="AA311" s="38"/>
      <c r="AB311" s="38"/>
      <c r="AC311" s="38"/>
      <c r="AD311" s="38"/>
      <c r="AE311" s="38"/>
      <c r="AT311" s="17" t="s">
        <v>205</v>
      </c>
      <c r="AU311" s="17" t="s">
        <v>89</v>
      </c>
    </row>
    <row r="312" s="2" customFormat="1" ht="21.75" customHeight="1">
      <c r="A312" s="38"/>
      <c r="B312" s="39"/>
      <c r="C312" s="228" t="s">
        <v>919</v>
      </c>
      <c r="D312" s="228" t="s">
        <v>199</v>
      </c>
      <c r="E312" s="229" t="s">
        <v>2036</v>
      </c>
      <c r="F312" s="230" t="s">
        <v>2037</v>
      </c>
      <c r="G312" s="231" t="s">
        <v>202</v>
      </c>
      <c r="H312" s="232">
        <v>1</v>
      </c>
      <c r="I312" s="233"/>
      <c r="J312" s="234">
        <f>ROUND(I312*H312,2)</f>
        <v>0</v>
      </c>
      <c r="K312" s="235"/>
      <c r="L312" s="44"/>
      <c r="M312" s="236" t="s">
        <v>1</v>
      </c>
      <c r="N312" s="237" t="s">
        <v>45</v>
      </c>
      <c r="O312" s="91"/>
      <c r="P312" s="238">
        <f>O312*H312</f>
        <v>0</v>
      </c>
      <c r="Q312" s="238">
        <v>0</v>
      </c>
      <c r="R312" s="238">
        <f>Q312*H312</f>
        <v>0</v>
      </c>
      <c r="S312" s="238">
        <v>0</v>
      </c>
      <c r="T312" s="239">
        <f>S312*H312</f>
        <v>0</v>
      </c>
      <c r="U312" s="38"/>
      <c r="V312" s="38"/>
      <c r="W312" s="38"/>
      <c r="X312" s="38"/>
      <c r="Y312" s="38"/>
      <c r="Z312" s="38"/>
      <c r="AA312" s="38"/>
      <c r="AB312" s="38"/>
      <c r="AC312" s="38"/>
      <c r="AD312" s="38"/>
      <c r="AE312" s="38"/>
      <c r="AR312" s="240" t="s">
        <v>1470</v>
      </c>
      <c r="AT312" s="240" t="s">
        <v>199</v>
      </c>
      <c r="AU312" s="240" t="s">
        <v>89</v>
      </c>
      <c r="AY312" s="17" t="s">
        <v>196</v>
      </c>
      <c r="BE312" s="241">
        <f>IF(N312="základní",J312,0)</f>
        <v>0</v>
      </c>
      <c r="BF312" s="241">
        <f>IF(N312="snížená",J312,0)</f>
        <v>0</v>
      </c>
      <c r="BG312" s="241">
        <f>IF(N312="zákl. přenesená",J312,0)</f>
        <v>0</v>
      </c>
      <c r="BH312" s="241">
        <f>IF(N312="sníž. přenesená",J312,0)</f>
        <v>0</v>
      </c>
      <c r="BI312" s="241">
        <f>IF(N312="nulová",J312,0)</f>
        <v>0</v>
      </c>
      <c r="BJ312" s="17" t="s">
        <v>87</v>
      </c>
      <c r="BK312" s="241">
        <f>ROUND(I312*H312,2)</f>
        <v>0</v>
      </c>
      <c r="BL312" s="17" t="s">
        <v>1470</v>
      </c>
      <c r="BM312" s="240" t="s">
        <v>2038</v>
      </c>
    </row>
    <row r="313" s="2" customFormat="1">
      <c r="A313" s="38"/>
      <c r="B313" s="39"/>
      <c r="C313" s="40"/>
      <c r="D313" s="242" t="s">
        <v>205</v>
      </c>
      <c r="E313" s="40"/>
      <c r="F313" s="243" t="s">
        <v>2037</v>
      </c>
      <c r="G313" s="40"/>
      <c r="H313" s="40"/>
      <c r="I313" s="244"/>
      <c r="J313" s="40"/>
      <c r="K313" s="40"/>
      <c r="L313" s="44"/>
      <c r="M313" s="245"/>
      <c r="N313" s="246"/>
      <c r="O313" s="91"/>
      <c r="P313" s="91"/>
      <c r="Q313" s="91"/>
      <c r="R313" s="91"/>
      <c r="S313" s="91"/>
      <c r="T313" s="92"/>
      <c r="U313" s="38"/>
      <c r="V313" s="38"/>
      <c r="W313" s="38"/>
      <c r="X313" s="38"/>
      <c r="Y313" s="38"/>
      <c r="Z313" s="38"/>
      <c r="AA313" s="38"/>
      <c r="AB313" s="38"/>
      <c r="AC313" s="38"/>
      <c r="AD313" s="38"/>
      <c r="AE313" s="38"/>
      <c r="AT313" s="17" t="s">
        <v>205</v>
      </c>
      <c r="AU313" s="17" t="s">
        <v>89</v>
      </c>
    </row>
    <row r="314" s="2" customFormat="1" ht="33" customHeight="1">
      <c r="A314" s="38"/>
      <c r="B314" s="39"/>
      <c r="C314" s="228" t="s">
        <v>924</v>
      </c>
      <c r="D314" s="228" t="s">
        <v>199</v>
      </c>
      <c r="E314" s="229" t="s">
        <v>2039</v>
      </c>
      <c r="F314" s="230" t="s">
        <v>2040</v>
      </c>
      <c r="G314" s="231" t="s">
        <v>1</v>
      </c>
      <c r="H314" s="232">
        <v>1</v>
      </c>
      <c r="I314" s="233"/>
      <c r="J314" s="234">
        <f>ROUND(I314*H314,2)</f>
        <v>0</v>
      </c>
      <c r="K314" s="235"/>
      <c r="L314" s="44"/>
      <c r="M314" s="236" t="s">
        <v>1</v>
      </c>
      <c r="N314" s="237" t="s">
        <v>45</v>
      </c>
      <c r="O314" s="91"/>
      <c r="P314" s="238">
        <f>O314*H314</f>
        <v>0</v>
      </c>
      <c r="Q314" s="238">
        <v>0</v>
      </c>
      <c r="R314" s="238">
        <f>Q314*H314</f>
        <v>0</v>
      </c>
      <c r="S314" s="238">
        <v>0</v>
      </c>
      <c r="T314" s="239">
        <f>S314*H314</f>
        <v>0</v>
      </c>
      <c r="U314" s="38"/>
      <c r="V314" s="38"/>
      <c r="W314" s="38"/>
      <c r="X314" s="38"/>
      <c r="Y314" s="38"/>
      <c r="Z314" s="38"/>
      <c r="AA314" s="38"/>
      <c r="AB314" s="38"/>
      <c r="AC314" s="38"/>
      <c r="AD314" s="38"/>
      <c r="AE314" s="38"/>
      <c r="AR314" s="240" t="s">
        <v>1470</v>
      </c>
      <c r="AT314" s="240" t="s">
        <v>199</v>
      </c>
      <c r="AU314" s="240" t="s">
        <v>89</v>
      </c>
      <c r="AY314" s="17" t="s">
        <v>196</v>
      </c>
      <c r="BE314" s="241">
        <f>IF(N314="základní",J314,0)</f>
        <v>0</v>
      </c>
      <c r="BF314" s="241">
        <f>IF(N314="snížená",J314,0)</f>
        <v>0</v>
      </c>
      <c r="BG314" s="241">
        <f>IF(N314="zákl. přenesená",J314,0)</f>
        <v>0</v>
      </c>
      <c r="BH314" s="241">
        <f>IF(N314="sníž. přenesená",J314,0)</f>
        <v>0</v>
      </c>
      <c r="BI314" s="241">
        <f>IF(N314="nulová",J314,0)</f>
        <v>0</v>
      </c>
      <c r="BJ314" s="17" t="s">
        <v>87</v>
      </c>
      <c r="BK314" s="241">
        <f>ROUND(I314*H314,2)</f>
        <v>0</v>
      </c>
      <c r="BL314" s="17" t="s">
        <v>1470</v>
      </c>
      <c r="BM314" s="240" t="s">
        <v>2041</v>
      </c>
    </row>
    <row r="315" s="2" customFormat="1">
      <c r="A315" s="38"/>
      <c r="B315" s="39"/>
      <c r="C315" s="40"/>
      <c r="D315" s="242" t="s">
        <v>205</v>
      </c>
      <c r="E315" s="40"/>
      <c r="F315" s="243" t="s">
        <v>2040</v>
      </c>
      <c r="G315" s="40"/>
      <c r="H315" s="40"/>
      <c r="I315" s="244"/>
      <c r="J315" s="40"/>
      <c r="K315" s="40"/>
      <c r="L315" s="44"/>
      <c r="M315" s="245"/>
      <c r="N315" s="246"/>
      <c r="O315" s="91"/>
      <c r="P315" s="91"/>
      <c r="Q315" s="91"/>
      <c r="R315" s="91"/>
      <c r="S315" s="91"/>
      <c r="T315" s="92"/>
      <c r="U315" s="38"/>
      <c r="V315" s="38"/>
      <c r="W315" s="38"/>
      <c r="X315" s="38"/>
      <c r="Y315" s="38"/>
      <c r="Z315" s="38"/>
      <c r="AA315" s="38"/>
      <c r="AB315" s="38"/>
      <c r="AC315" s="38"/>
      <c r="AD315" s="38"/>
      <c r="AE315" s="38"/>
      <c r="AT315" s="17" t="s">
        <v>205</v>
      </c>
      <c r="AU315" s="17" t="s">
        <v>89</v>
      </c>
    </row>
    <row r="316" s="2" customFormat="1" ht="16.5" customHeight="1">
      <c r="A316" s="38"/>
      <c r="B316" s="39"/>
      <c r="C316" s="228" t="s">
        <v>930</v>
      </c>
      <c r="D316" s="228" t="s">
        <v>199</v>
      </c>
      <c r="E316" s="229" t="s">
        <v>2042</v>
      </c>
      <c r="F316" s="230" t="s">
        <v>2043</v>
      </c>
      <c r="G316" s="231" t="s">
        <v>202</v>
      </c>
      <c r="H316" s="232">
        <v>1</v>
      </c>
      <c r="I316" s="233"/>
      <c r="J316" s="234">
        <f>ROUND(I316*H316,2)</f>
        <v>0</v>
      </c>
      <c r="K316" s="235"/>
      <c r="L316" s="44"/>
      <c r="M316" s="236" t="s">
        <v>1</v>
      </c>
      <c r="N316" s="237" t="s">
        <v>45</v>
      </c>
      <c r="O316" s="91"/>
      <c r="P316" s="238">
        <f>O316*H316</f>
        <v>0</v>
      </c>
      <c r="Q316" s="238">
        <v>0</v>
      </c>
      <c r="R316" s="238">
        <f>Q316*H316</f>
        <v>0</v>
      </c>
      <c r="S316" s="238">
        <v>0</v>
      </c>
      <c r="T316" s="239">
        <f>S316*H316</f>
        <v>0</v>
      </c>
      <c r="U316" s="38"/>
      <c r="V316" s="38"/>
      <c r="W316" s="38"/>
      <c r="X316" s="38"/>
      <c r="Y316" s="38"/>
      <c r="Z316" s="38"/>
      <c r="AA316" s="38"/>
      <c r="AB316" s="38"/>
      <c r="AC316" s="38"/>
      <c r="AD316" s="38"/>
      <c r="AE316" s="38"/>
      <c r="AR316" s="240" t="s">
        <v>1470</v>
      </c>
      <c r="AT316" s="240" t="s">
        <v>199</v>
      </c>
      <c r="AU316" s="240" t="s">
        <v>89</v>
      </c>
      <c r="AY316" s="17" t="s">
        <v>196</v>
      </c>
      <c r="BE316" s="241">
        <f>IF(N316="základní",J316,0)</f>
        <v>0</v>
      </c>
      <c r="BF316" s="241">
        <f>IF(N316="snížená",J316,0)</f>
        <v>0</v>
      </c>
      <c r="BG316" s="241">
        <f>IF(N316="zákl. přenesená",J316,0)</f>
        <v>0</v>
      </c>
      <c r="BH316" s="241">
        <f>IF(N316="sníž. přenesená",J316,0)</f>
        <v>0</v>
      </c>
      <c r="BI316" s="241">
        <f>IF(N316="nulová",J316,0)</f>
        <v>0</v>
      </c>
      <c r="BJ316" s="17" t="s">
        <v>87</v>
      </c>
      <c r="BK316" s="241">
        <f>ROUND(I316*H316,2)</f>
        <v>0</v>
      </c>
      <c r="BL316" s="17" t="s">
        <v>1470</v>
      </c>
      <c r="BM316" s="240" t="s">
        <v>2044</v>
      </c>
    </row>
    <row r="317" s="2" customFormat="1">
      <c r="A317" s="38"/>
      <c r="B317" s="39"/>
      <c r="C317" s="40"/>
      <c r="D317" s="242" t="s">
        <v>205</v>
      </c>
      <c r="E317" s="40"/>
      <c r="F317" s="243" t="s">
        <v>2043</v>
      </c>
      <c r="G317" s="40"/>
      <c r="H317" s="40"/>
      <c r="I317" s="244"/>
      <c r="J317" s="40"/>
      <c r="K317" s="40"/>
      <c r="L317" s="44"/>
      <c r="M317" s="245"/>
      <c r="N317" s="246"/>
      <c r="O317" s="91"/>
      <c r="P317" s="91"/>
      <c r="Q317" s="91"/>
      <c r="R317" s="91"/>
      <c r="S317" s="91"/>
      <c r="T317" s="92"/>
      <c r="U317" s="38"/>
      <c r="V317" s="38"/>
      <c r="W317" s="38"/>
      <c r="X317" s="38"/>
      <c r="Y317" s="38"/>
      <c r="Z317" s="38"/>
      <c r="AA317" s="38"/>
      <c r="AB317" s="38"/>
      <c r="AC317" s="38"/>
      <c r="AD317" s="38"/>
      <c r="AE317" s="38"/>
      <c r="AT317" s="17" t="s">
        <v>205</v>
      </c>
      <c r="AU317" s="17" t="s">
        <v>89</v>
      </c>
    </row>
    <row r="318" s="2" customFormat="1" ht="21.75" customHeight="1">
      <c r="A318" s="38"/>
      <c r="B318" s="39"/>
      <c r="C318" s="228" t="s">
        <v>935</v>
      </c>
      <c r="D318" s="228" t="s">
        <v>199</v>
      </c>
      <c r="E318" s="229" t="s">
        <v>2045</v>
      </c>
      <c r="F318" s="230" t="s">
        <v>2046</v>
      </c>
      <c r="G318" s="231" t="s">
        <v>202</v>
      </c>
      <c r="H318" s="232">
        <v>1</v>
      </c>
      <c r="I318" s="233"/>
      <c r="J318" s="234">
        <f>ROUND(I318*H318,2)</f>
        <v>0</v>
      </c>
      <c r="K318" s="235"/>
      <c r="L318" s="44"/>
      <c r="M318" s="236" t="s">
        <v>1</v>
      </c>
      <c r="N318" s="237" t="s">
        <v>45</v>
      </c>
      <c r="O318" s="91"/>
      <c r="P318" s="238">
        <f>O318*H318</f>
        <v>0</v>
      </c>
      <c r="Q318" s="238">
        <v>0</v>
      </c>
      <c r="R318" s="238">
        <f>Q318*H318</f>
        <v>0</v>
      </c>
      <c r="S318" s="238">
        <v>0</v>
      </c>
      <c r="T318" s="239">
        <f>S318*H318</f>
        <v>0</v>
      </c>
      <c r="U318" s="38"/>
      <c r="V318" s="38"/>
      <c r="W318" s="38"/>
      <c r="X318" s="38"/>
      <c r="Y318" s="38"/>
      <c r="Z318" s="38"/>
      <c r="AA318" s="38"/>
      <c r="AB318" s="38"/>
      <c r="AC318" s="38"/>
      <c r="AD318" s="38"/>
      <c r="AE318" s="38"/>
      <c r="AR318" s="240" t="s">
        <v>1470</v>
      </c>
      <c r="AT318" s="240" t="s">
        <v>199</v>
      </c>
      <c r="AU318" s="240" t="s">
        <v>89</v>
      </c>
      <c r="AY318" s="17" t="s">
        <v>196</v>
      </c>
      <c r="BE318" s="241">
        <f>IF(N318="základní",J318,0)</f>
        <v>0</v>
      </c>
      <c r="BF318" s="241">
        <f>IF(N318="snížená",J318,0)</f>
        <v>0</v>
      </c>
      <c r="BG318" s="241">
        <f>IF(N318="zákl. přenesená",J318,0)</f>
        <v>0</v>
      </c>
      <c r="BH318" s="241">
        <f>IF(N318="sníž. přenesená",J318,0)</f>
        <v>0</v>
      </c>
      <c r="BI318" s="241">
        <f>IF(N318="nulová",J318,0)</f>
        <v>0</v>
      </c>
      <c r="BJ318" s="17" t="s">
        <v>87</v>
      </c>
      <c r="BK318" s="241">
        <f>ROUND(I318*H318,2)</f>
        <v>0</v>
      </c>
      <c r="BL318" s="17" t="s">
        <v>1470</v>
      </c>
      <c r="BM318" s="240" t="s">
        <v>2047</v>
      </c>
    </row>
    <row r="319" s="2" customFormat="1">
      <c r="A319" s="38"/>
      <c r="B319" s="39"/>
      <c r="C319" s="40"/>
      <c r="D319" s="242" t="s">
        <v>205</v>
      </c>
      <c r="E319" s="40"/>
      <c r="F319" s="243" t="s">
        <v>2046</v>
      </c>
      <c r="G319" s="40"/>
      <c r="H319" s="40"/>
      <c r="I319" s="244"/>
      <c r="J319" s="40"/>
      <c r="K319" s="40"/>
      <c r="L319" s="44"/>
      <c r="M319" s="245"/>
      <c r="N319" s="246"/>
      <c r="O319" s="91"/>
      <c r="P319" s="91"/>
      <c r="Q319" s="91"/>
      <c r="R319" s="91"/>
      <c r="S319" s="91"/>
      <c r="T319" s="92"/>
      <c r="U319" s="38"/>
      <c r="V319" s="38"/>
      <c r="W319" s="38"/>
      <c r="X319" s="38"/>
      <c r="Y319" s="38"/>
      <c r="Z319" s="38"/>
      <c r="AA319" s="38"/>
      <c r="AB319" s="38"/>
      <c r="AC319" s="38"/>
      <c r="AD319" s="38"/>
      <c r="AE319" s="38"/>
      <c r="AT319" s="17" t="s">
        <v>205</v>
      </c>
      <c r="AU319" s="17" t="s">
        <v>89</v>
      </c>
    </row>
    <row r="320" s="2" customFormat="1" ht="21.75" customHeight="1">
      <c r="A320" s="38"/>
      <c r="B320" s="39"/>
      <c r="C320" s="228" t="s">
        <v>940</v>
      </c>
      <c r="D320" s="228" t="s">
        <v>199</v>
      </c>
      <c r="E320" s="229" t="s">
        <v>2048</v>
      </c>
      <c r="F320" s="230" t="s">
        <v>2049</v>
      </c>
      <c r="G320" s="231" t="s">
        <v>326</v>
      </c>
      <c r="H320" s="232">
        <v>0.5</v>
      </c>
      <c r="I320" s="233"/>
      <c r="J320" s="234">
        <f>ROUND(I320*H320,2)</f>
        <v>0</v>
      </c>
      <c r="K320" s="235"/>
      <c r="L320" s="44"/>
      <c r="M320" s="236" t="s">
        <v>1</v>
      </c>
      <c r="N320" s="237" t="s">
        <v>45</v>
      </c>
      <c r="O320" s="91"/>
      <c r="P320" s="238">
        <f>O320*H320</f>
        <v>0</v>
      </c>
      <c r="Q320" s="238">
        <v>0</v>
      </c>
      <c r="R320" s="238">
        <f>Q320*H320</f>
        <v>0</v>
      </c>
      <c r="S320" s="238">
        <v>0</v>
      </c>
      <c r="T320" s="239">
        <f>S320*H320</f>
        <v>0</v>
      </c>
      <c r="U320" s="38"/>
      <c r="V320" s="38"/>
      <c r="W320" s="38"/>
      <c r="X320" s="38"/>
      <c r="Y320" s="38"/>
      <c r="Z320" s="38"/>
      <c r="AA320" s="38"/>
      <c r="AB320" s="38"/>
      <c r="AC320" s="38"/>
      <c r="AD320" s="38"/>
      <c r="AE320" s="38"/>
      <c r="AR320" s="240" t="s">
        <v>1470</v>
      </c>
      <c r="AT320" s="240" t="s">
        <v>199</v>
      </c>
      <c r="AU320" s="240" t="s">
        <v>89</v>
      </c>
      <c r="AY320" s="17" t="s">
        <v>196</v>
      </c>
      <c r="BE320" s="241">
        <f>IF(N320="základní",J320,0)</f>
        <v>0</v>
      </c>
      <c r="BF320" s="241">
        <f>IF(N320="snížená",J320,0)</f>
        <v>0</v>
      </c>
      <c r="BG320" s="241">
        <f>IF(N320="zákl. přenesená",J320,0)</f>
        <v>0</v>
      </c>
      <c r="BH320" s="241">
        <f>IF(N320="sníž. přenesená",J320,0)</f>
        <v>0</v>
      </c>
      <c r="BI320" s="241">
        <f>IF(N320="nulová",J320,0)</f>
        <v>0</v>
      </c>
      <c r="BJ320" s="17" t="s">
        <v>87</v>
      </c>
      <c r="BK320" s="241">
        <f>ROUND(I320*H320,2)</f>
        <v>0</v>
      </c>
      <c r="BL320" s="17" t="s">
        <v>1470</v>
      </c>
      <c r="BM320" s="240" t="s">
        <v>2050</v>
      </c>
    </row>
    <row r="321" s="2" customFormat="1">
      <c r="A321" s="38"/>
      <c r="B321" s="39"/>
      <c r="C321" s="40"/>
      <c r="D321" s="242" t="s">
        <v>205</v>
      </c>
      <c r="E321" s="40"/>
      <c r="F321" s="243" t="s">
        <v>2049</v>
      </c>
      <c r="G321" s="40"/>
      <c r="H321" s="40"/>
      <c r="I321" s="244"/>
      <c r="J321" s="40"/>
      <c r="K321" s="40"/>
      <c r="L321" s="44"/>
      <c r="M321" s="245"/>
      <c r="N321" s="246"/>
      <c r="O321" s="91"/>
      <c r="P321" s="91"/>
      <c r="Q321" s="91"/>
      <c r="R321" s="91"/>
      <c r="S321" s="91"/>
      <c r="T321" s="92"/>
      <c r="U321" s="38"/>
      <c r="V321" s="38"/>
      <c r="W321" s="38"/>
      <c r="X321" s="38"/>
      <c r="Y321" s="38"/>
      <c r="Z321" s="38"/>
      <c r="AA321" s="38"/>
      <c r="AB321" s="38"/>
      <c r="AC321" s="38"/>
      <c r="AD321" s="38"/>
      <c r="AE321" s="38"/>
      <c r="AT321" s="17" t="s">
        <v>205</v>
      </c>
      <c r="AU321" s="17" t="s">
        <v>89</v>
      </c>
    </row>
    <row r="322" s="2" customFormat="1" ht="16.5" customHeight="1">
      <c r="A322" s="38"/>
      <c r="B322" s="39"/>
      <c r="C322" s="228" t="s">
        <v>945</v>
      </c>
      <c r="D322" s="228" t="s">
        <v>199</v>
      </c>
      <c r="E322" s="229" t="s">
        <v>2051</v>
      </c>
      <c r="F322" s="230" t="s">
        <v>2052</v>
      </c>
      <c r="G322" s="231" t="s">
        <v>202</v>
      </c>
      <c r="H322" s="232">
        <v>1</v>
      </c>
      <c r="I322" s="233"/>
      <c r="J322" s="234">
        <f>ROUND(I322*H322,2)</f>
        <v>0</v>
      </c>
      <c r="K322" s="235"/>
      <c r="L322" s="44"/>
      <c r="M322" s="236" t="s">
        <v>1</v>
      </c>
      <c r="N322" s="237" t="s">
        <v>45</v>
      </c>
      <c r="O322" s="91"/>
      <c r="P322" s="238">
        <f>O322*H322</f>
        <v>0</v>
      </c>
      <c r="Q322" s="238">
        <v>0</v>
      </c>
      <c r="R322" s="238">
        <f>Q322*H322</f>
        <v>0</v>
      </c>
      <c r="S322" s="238">
        <v>0</v>
      </c>
      <c r="T322" s="239">
        <f>S322*H322</f>
        <v>0</v>
      </c>
      <c r="U322" s="38"/>
      <c r="V322" s="38"/>
      <c r="W322" s="38"/>
      <c r="X322" s="38"/>
      <c r="Y322" s="38"/>
      <c r="Z322" s="38"/>
      <c r="AA322" s="38"/>
      <c r="AB322" s="38"/>
      <c r="AC322" s="38"/>
      <c r="AD322" s="38"/>
      <c r="AE322" s="38"/>
      <c r="AR322" s="240" t="s">
        <v>1470</v>
      </c>
      <c r="AT322" s="240" t="s">
        <v>199</v>
      </c>
      <c r="AU322" s="240" t="s">
        <v>89</v>
      </c>
      <c r="AY322" s="17" t="s">
        <v>196</v>
      </c>
      <c r="BE322" s="241">
        <f>IF(N322="základní",J322,0)</f>
        <v>0</v>
      </c>
      <c r="BF322" s="241">
        <f>IF(N322="snížená",J322,0)</f>
        <v>0</v>
      </c>
      <c r="BG322" s="241">
        <f>IF(N322="zákl. přenesená",J322,0)</f>
        <v>0</v>
      </c>
      <c r="BH322" s="241">
        <f>IF(N322="sníž. přenesená",J322,0)</f>
        <v>0</v>
      </c>
      <c r="BI322" s="241">
        <f>IF(N322="nulová",J322,0)</f>
        <v>0</v>
      </c>
      <c r="BJ322" s="17" t="s">
        <v>87</v>
      </c>
      <c r="BK322" s="241">
        <f>ROUND(I322*H322,2)</f>
        <v>0</v>
      </c>
      <c r="BL322" s="17" t="s">
        <v>1470</v>
      </c>
      <c r="BM322" s="240" t="s">
        <v>2053</v>
      </c>
    </row>
    <row r="323" s="2" customFormat="1">
      <c r="A323" s="38"/>
      <c r="B323" s="39"/>
      <c r="C323" s="40"/>
      <c r="D323" s="242" t="s">
        <v>205</v>
      </c>
      <c r="E323" s="40"/>
      <c r="F323" s="243" t="s">
        <v>2052</v>
      </c>
      <c r="G323" s="40"/>
      <c r="H323" s="40"/>
      <c r="I323" s="244"/>
      <c r="J323" s="40"/>
      <c r="K323" s="40"/>
      <c r="L323" s="44"/>
      <c r="M323" s="245"/>
      <c r="N323" s="246"/>
      <c r="O323" s="91"/>
      <c r="P323" s="91"/>
      <c r="Q323" s="91"/>
      <c r="R323" s="91"/>
      <c r="S323" s="91"/>
      <c r="T323" s="92"/>
      <c r="U323" s="38"/>
      <c r="V323" s="38"/>
      <c r="W323" s="38"/>
      <c r="X323" s="38"/>
      <c r="Y323" s="38"/>
      <c r="Z323" s="38"/>
      <c r="AA323" s="38"/>
      <c r="AB323" s="38"/>
      <c r="AC323" s="38"/>
      <c r="AD323" s="38"/>
      <c r="AE323" s="38"/>
      <c r="AT323" s="17" t="s">
        <v>205</v>
      </c>
      <c r="AU323" s="17" t="s">
        <v>89</v>
      </c>
    </row>
    <row r="324" s="2" customFormat="1" ht="16.5" customHeight="1">
      <c r="A324" s="38"/>
      <c r="B324" s="39"/>
      <c r="C324" s="228" t="s">
        <v>950</v>
      </c>
      <c r="D324" s="228" t="s">
        <v>199</v>
      </c>
      <c r="E324" s="229" t="s">
        <v>2054</v>
      </c>
      <c r="F324" s="230" t="s">
        <v>2055</v>
      </c>
      <c r="G324" s="231" t="s">
        <v>202</v>
      </c>
      <c r="H324" s="232">
        <v>1</v>
      </c>
      <c r="I324" s="233"/>
      <c r="J324" s="234">
        <f>ROUND(I324*H324,2)</f>
        <v>0</v>
      </c>
      <c r="K324" s="235"/>
      <c r="L324" s="44"/>
      <c r="M324" s="236" t="s">
        <v>1</v>
      </c>
      <c r="N324" s="237" t="s">
        <v>45</v>
      </c>
      <c r="O324" s="91"/>
      <c r="P324" s="238">
        <f>O324*H324</f>
        <v>0</v>
      </c>
      <c r="Q324" s="238">
        <v>0</v>
      </c>
      <c r="R324" s="238">
        <f>Q324*H324</f>
        <v>0</v>
      </c>
      <c r="S324" s="238">
        <v>0</v>
      </c>
      <c r="T324" s="239">
        <f>S324*H324</f>
        <v>0</v>
      </c>
      <c r="U324" s="38"/>
      <c r="V324" s="38"/>
      <c r="W324" s="38"/>
      <c r="X324" s="38"/>
      <c r="Y324" s="38"/>
      <c r="Z324" s="38"/>
      <c r="AA324" s="38"/>
      <c r="AB324" s="38"/>
      <c r="AC324" s="38"/>
      <c r="AD324" s="38"/>
      <c r="AE324" s="38"/>
      <c r="AR324" s="240" t="s">
        <v>1470</v>
      </c>
      <c r="AT324" s="240" t="s">
        <v>199</v>
      </c>
      <c r="AU324" s="240" t="s">
        <v>89</v>
      </c>
      <c r="AY324" s="17" t="s">
        <v>196</v>
      </c>
      <c r="BE324" s="241">
        <f>IF(N324="základní",J324,0)</f>
        <v>0</v>
      </c>
      <c r="BF324" s="241">
        <f>IF(N324="snížená",J324,0)</f>
        <v>0</v>
      </c>
      <c r="BG324" s="241">
        <f>IF(N324="zákl. přenesená",J324,0)</f>
        <v>0</v>
      </c>
      <c r="BH324" s="241">
        <f>IF(N324="sníž. přenesená",J324,0)</f>
        <v>0</v>
      </c>
      <c r="BI324" s="241">
        <f>IF(N324="nulová",J324,0)</f>
        <v>0</v>
      </c>
      <c r="BJ324" s="17" t="s">
        <v>87</v>
      </c>
      <c r="BK324" s="241">
        <f>ROUND(I324*H324,2)</f>
        <v>0</v>
      </c>
      <c r="BL324" s="17" t="s">
        <v>1470</v>
      </c>
      <c r="BM324" s="240" t="s">
        <v>2056</v>
      </c>
    </row>
    <row r="325" s="2" customFormat="1">
      <c r="A325" s="38"/>
      <c r="B325" s="39"/>
      <c r="C325" s="40"/>
      <c r="D325" s="242" t="s">
        <v>205</v>
      </c>
      <c r="E325" s="40"/>
      <c r="F325" s="243" t="s">
        <v>2055</v>
      </c>
      <c r="G325" s="40"/>
      <c r="H325" s="40"/>
      <c r="I325" s="244"/>
      <c r="J325" s="40"/>
      <c r="K325" s="40"/>
      <c r="L325" s="44"/>
      <c r="M325" s="245"/>
      <c r="N325" s="246"/>
      <c r="O325" s="91"/>
      <c r="P325" s="91"/>
      <c r="Q325" s="91"/>
      <c r="R325" s="91"/>
      <c r="S325" s="91"/>
      <c r="T325" s="92"/>
      <c r="U325" s="38"/>
      <c r="V325" s="38"/>
      <c r="W325" s="38"/>
      <c r="X325" s="38"/>
      <c r="Y325" s="38"/>
      <c r="Z325" s="38"/>
      <c r="AA325" s="38"/>
      <c r="AB325" s="38"/>
      <c r="AC325" s="38"/>
      <c r="AD325" s="38"/>
      <c r="AE325" s="38"/>
      <c r="AT325" s="17" t="s">
        <v>205</v>
      </c>
      <c r="AU325" s="17" t="s">
        <v>89</v>
      </c>
    </row>
    <row r="326" s="2" customFormat="1" ht="16.5" customHeight="1">
      <c r="A326" s="38"/>
      <c r="B326" s="39"/>
      <c r="C326" s="228" t="s">
        <v>808</v>
      </c>
      <c r="D326" s="228" t="s">
        <v>199</v>
      </c>
      <c r="E326" s="229" t="s">
        <v>2057</v>
      </c>
      <c r="F326" s="230" t="s">
        <v>2058</v>
      </c>
      <c r="G326" s="231" t="s">
        <v>202</v>
      </c>
      <c r="H326" s="232">
        <v>1</v>
      </c>
      <c r="I326" s="233"/>
      <c r="J326" s="234">
        <f>ROUND(I326*H326,2)</f>
        <v>0</v>
      </c>
      <c r="K326" s="235"/>
      <c r="L326" s="44"/>
      <c r="M326" s="236" t="s">
        <v>1</v>
      </c>
      <c r="N326" s="237" t="s">
        <v>45</v>
      </c>
      <c r="O326" s="91"/>
      <c r="P326" s="238">
        <f>O326*H326</f>
        <v>0</v>
      </c>
      <c r="Q326" s="238">
        <v>0</v>
      </c>
      <c r="R326" s="238">
        <f>Q326*H326</f>
        <v>0</v>
      </c>
      <c r="S326" s="238">
        <v>0</v>
      </c>
      <c r="T326" s="239">
        <f>S326*H326</f>
        <v>0</v>
      </c>
      <c r="U326" s="38"/>
      <c r="V326" s="38"/>
      <c r="W326" s="38"/>
      <c r="X326" s="38"/>
      <c r="Y326" s="38"/>
      <c r="Z326" s="38"/>
      <c r="AA326" s="38"/>
      <c r="AB326" s="38"/>
      <c r="AC326" s="38"/>
      <c r="AD326" s="38"/>
      <c r="AE326" s="38"/>
      <c r="AR326" s="240" t="s">
        <v>1470</v>
      </c>
      <c r="AT326" s="240" t="s">
        <v>199</v>
      </c>
      <c r="AU326" s="240" t="s">
        <v>89</v>
      </c>
      <c r="AY326" s="17" t="s">
        <v>196</v>
      </c>
      <c r="BE326" s="241">
        <f>IF(N326="základní",J326,0)</f>
        <v>0</v>
      </c>
      <c r="BF326" s="241">
        <f>IF(N326="snížená",J326,0)</f>
        <v>0</v>
      </c>
      <c r="BG326" s="241">
        <f>IF(N326="zákl. přenesená",J326,0)</f>
        <v>0</v>
      </c>
      <c r="BH326" s="241">
        <f>IF(N326="sníž. přenesená",J326,0)</f>
        <v>0</v>
      </c>
      <c r="BI326" s="241">
        <f>IF(N326="nulová",J326,0)</f>
        <v>0</v>
      </c>
      <c r="BJ326" s="17" t="s">
        <v>87</v>
      </c>
      <c r="BK326" s="241">
        <f>ROUND(I326*H326,2)</f>
        <v>0</v>
      </c>
      <c r="BL326" s="17" t="s">
        <v>1470</v>
      </c>
      <c r="BM326" s="240" t="s">
        <v>2059</v>
      </c>
    </row>
    <row r="327" s="2" customFormat="1">
      <c r="A327" s="38"/>
      <c r="B327" s="39"/>
      <c r="C327" s="40"/>
      <c r="D327" s="242" t="s">
        <v>205</v>
      </c>
      <c r="E327" s="40"/>
      <c r="F327" s="243" t="s">
        <v>2058</v>
      </c>
      <c r="G327" s="40"/>
      <c r="H327" s="40"/>
      <c r="I327" s="244"/>
      <c r="J327" s="40"/>
      <c r="K327" s="40"/>
      <c r="L327" s="44"/>
      <c r="M327" s="245"/>
      <c r="N327" s="246"/>
      <c r="O327" s="91"/>
      <c r="P327" s="91"/>
      <c r="Q327" s="91"/>
      <c r="R327" s="91"/>
      <c r="S327" s="91"/>
      <c r="T327" s="92"/>
      <c r="U327" s="38"/>
      <c r="V327" s="38"/>
      <c r="W327" s="38"/>
      <c r="X327" s="38"/>
      <c r="Y327" s="38"/>
      <c r="Z327" s="38"/>
      <c r="AA327" s="38"/>
      <c r="AB327" s="38"/>
      <c r="AC327" s="38"/>
      <c r="AD327" s="38"/>
      <c r="AE327" s="38"/>
      <c r="AT327" s="17" t="s">
        <v>205</v>
      </c>
      <c r="AU327" s="17" t="s">
        <v>89</v>
      </c>
    </row>
    <row r="328" s="2" customFormat="1" ht="55.5" customHeight="1">
      <c r="A328" s="38"/>
      <c r="B328" s="39"/>
      <c r="C328" s="228" t="s">
        <v>959</v>
      </c>
      <c r="D328" s="228" t="s">
        <v>199</v>
      </c>
      <c r="E328" s="229" t="s">
        <v>2060</v>
      </c>
      <c r="F328" s="230" t="s">
        <v>2061</v>
      </c>
      <c r="G328" s="231" t="s">
        <v>202</v>
      </c>
      <c r="H328" s="232">
        <v>1</v>
      </c>
      <c r="I328" s="233"/>
      <c r="J328" s="234">
        <f>ROUND(I328*H328,2)</f>
        <v>0</v>
      </c>
      <c r="K328" s="235"/>
      <c r="L328" s="44"/>
      <c r="M328" s="236" t="s">
        <v>1</v>
      </c>
      <c r="N328" s="237" t="s">
        <v>45</v>
      </c>
      <c r="O328" s="91"/>
      <c r="P328" s="238">
        <f>O328*H328</f>
        <v>0</v>
      </c>
      <c r="Q328" s="238">
        <v>0</v>
      </c>
      <c r="R328" s="238">
        <f>Q328*H328</f>
        <v>0</v>
      </c>
      <c r="S328" s="238">
        <v>0</v>
      </c>
      <c r="T328" s="239">
        <f>S328*H328</f>
        <v>0</v>
      </c>
      <c r="U328" s="38"/>
      <c r="V328" s="38"/>
      <c r="W328" s="38"/>
      <c r="X328" s="38"/>
      <c r="Y328" s="38"/>
      <c r="Z328" s="38"/>
      <c r="AA328" s="38"/>
      <c r="AB328" s="38"/>
      <c r="AC328" s="38"/>
      <c r="AD328" s="38"/>
      <c r="AE328" s="38"/>
      <c r="AR328" s="240" t="s">
        <v>1470</v>
      </c>
      <c r="AT328" s="240" t="s">
        <v>199</v>
      </c>
      <c r="AU328" s="240" t="s">
        <v>89</v>
      </c>
      <c r="AY328" s="17" t="s">
        <v>196</v>
      </c>
      <c r="BE328" s="241">
        <f>IF(N328="základní",J328,0)</f>
        <v>0</v>
      </c>
      <c r="BF328" s="241">
        <f>IF(N328="snížená",J328,0)</f>
        <v>0</v>
      </c>
      <c r="BG328" s="241">
        <f>IF(N328="zákl. přenesená",J328,0)</f>
        <v>0</v>
      </c>
      <c r="BH328" s="241">
        <f>IF(N328="sníž. přenesená",J328,0)</f>
        <v>0</v>
      </c>
      <c r="BI328" s="241">
        <f>IF(N328="nulová",J328,0)</f>
        <v>0</v>
      </c>
      <c r="BJ328" s="17" t="s">
        <v>87</v>
      </c>
      <c r="BK328" s="241">
        <f>ROUND(I328*H328,2)</f>
        <v>0</v>
      </c>
      <c r="BL328" s="17" t="s">
        <v>1470</v>
      </c>
      <c r="BM328" s="240" t="s">
        <v>2062</v>
      </c>
    </row>
    <row r="329" s="2" customFormat="1">
      <c r="A329" s="38"/>
      <c r="B329" s="39"/>
      <c r="C329" s="40"/>
      <c r="D329" s="242" t="s">
        <v>205</v>
      </c>
      <c r="E329" s="40"/>
      <c r="F329" s="243" t="s">
        <v>2061</v>
      </c>
      <c r="G329" s="40"/>
      <c r="H329" s="40"/>
      <c r="I329" s="244"/>
      <c r="J329" s="40"/>
      <c r="K329" s="40"/>
      <c r="L329" s="44"/>
      <c r="M329" s="245"/>
      <c r="N329" s="246"/>
      <c r="O329" s="91"/>
      <c r="P329" s="91"/>
      <c r="Q329" s="91"/>
      <c r="R329" s="91"/>
      <c r="S329" s="91"/>
      <c r="T329" s="92"/>
      <c r="U329" s="38"/>
      <c r="V329" s="38"/>
      <c r="W329" s="38"/>
      <c r="X329" s="38"/>
      <c r="Y329" s="38"/>
      <c r="Z329" s="38"/>
      <c r="AA329" s="38"/>
      <c r="AB329" s="38"/>
      <c r="AC329" s="38"/>
      <c r="AD329" s="38"/>
      <c r="AE329" s="38"/>
      <c r="AT329" s="17" t="s">
        <v>205</v>
      </c>
      <c r="AU329" s="17" t="s">
        <v>89</v>
      </c>
    </row>
    <row r="330" s="2" customFormat="1" ht="21.75" customHeight="1">
      <c r="A330" s="38"/>
      <c r="B330" s="39"/>
      <c r="C330" s="228" t="s">
        <v>969</v>
      </c>
      <c r="D330" s="228" t="s">
        <v>199</v>
      </c>
      <c r="E330" s="229" t="s">
        <v>2063</v>
      </c>
      <c r="F330" s="230" t="s">
        <v>2064</v>
      </c>
      <c r="G330" s="231" t="s">
        <v>326</v>
      </c>
      <c r="H330" s="232">
        <v>9</v>
      </c>
      <c r="I330" s="233"/>
      <c r="J330" s="234">
        <f>ROUND(I330*H330,2)</f>
        <v>0</v>
      </c>
      <c r="K330" s="235"/>
      <c r="L330" s="44"/>
      <c r="M330" s="236" t="s">
        <v>1</v>
      </c>
      <c r="N330" s="237" t="s">
        <v>45</v>
      </c>
      <c r="O330" s="91"/>
      <c r="P330" s="238">
        <f>O330*H330</f>
        <v>0</v>
      </c>
      <c r="Q330" s="238">
        <v>0.071010000000000004</v>
      </c>
      <c r="R330" s="238">
        <f>Q330*H330</f>
        <v>0.63909000000000005</v>
      </c>
      <c r="S330" s="238">
        <v>0</v>
      </c>
      <c r="T330" s="239">
        <f>S330*H330</f>
        <v>0</v>
      </c>
      <c r="U330" s="38"/>
      <c r="V330" s="38"/>
      <c r="W330" s="38"/>
      <c r="X330" s="38"/>
      <c r="Y330" s="38"/>
      <c r="Z330" s="38"/>
      <c r="AA330" s="38"/>
      <c r="AB330" s="38"/>
      <c r="AC330" s="38"/>
      <c r="AD330" s="38"/>
      <c r="AE330" s="38"/>
      <c r="AR330" s="240" t="s">
        <v>113</v>
      </c>
      <c r="AT330" s="240" t="s">
        <v>199</v>
      </c>
      <c r="AU330" s="240" t="s">
        <v>89</v>
      </c>
      <c r="AY330" s="17" t="s">
        <v>196</v>
      </c>
      <c r="BE330" s="241">
        <f>IF(N330="základní",J330,0)</f>
        <v>0</v>
      </c>
      <c r="BF330" s="241">
        <f>IF(N330="snížená",J330,0)</f>
        <v>0</v>
      </c>
      <c r="BG330" s="241">
        <f>IF(N330="zákl. přenesená",J330,0)</f>
        <v>0</v>
      </c>
      <c r="BH330" s="241">
        <f>IF(N330="sníž. přenesená",J330,0)</f>
        <v>0</v>
      </c>
      <c r="BI330" s="241">
        <f>IF(N330="nulová",J330,0)</f>
        <v>0</v>
      </c>
      <c r="BJ330" s="17" t="s">
        <v>87</v>
      </c>
      <c r="BK330" s="241">
        <f>ROUND(I330*H330,2)</f>
        <v>0</v>
      </c>
      <c r="BL330" s="17" t="s">
        <v>113</v>
      </c>
      <c r="BM330" s="240" t="s">
        <v>2065</v>
      </c>
    </row>
    <row r="331" s="2" customFormat="1">
      <c r="A331" s="38"/>
      <c r="B331" s="39"/>
      <c r="C331" s="40"/>
      <c r="D331" s="242" t="s">
        <v>205</v>
      </c>
      <c r="E331" s="40"/>
      <c r="F331" s="243" t="s">
        <v>2066</v>
      </c>
      <c r="G331" s="40"/>
      <c r="H331" s="40"/>
      <c r="I331" s="244"/>
      <c r="J331" s="40"/>
      <c r="K331" s="40"/>
      <c r="L331" s="44"/>
      <c r="M331" s="245"/>
      <c r="N331" s="246"/>
      <c r="O331" s="91"/>
      <c r="P331" s="91"/>
      <c r="Q331" s="91"/>
      <c r="R331" s="91"/>
      <c r="S331" s="91"/>
      <c r="T331" s="92"/>
      <c r="U331" s="38"/>
      <c r="V331" s="38"/>
      <c r="W331" s="38"/>
      <c r="X331" s="38"/>
      <c r="Y331" s="38"/>
      <c r="Z331" s="38"/>
      <c r="AA331" s="38"/>
      <c r="AB331" s="38"/>
      <c r="AC331" s="38"/>
      <c r="AD331" s="38"/>
      <c r="AE331" s="38"/>
      <c r="AT331" s="17" t="s">
        <v>205</v>
      </c>
      <c r="AU331" s="17" t="s">
        <v>89</v>
      </c>
    </row>
    <row r="332" s="2" customFormat="1" ht="33" customHeight="1">
      <c r="A332" s="38"/>
      <c r="B332" s="39"/>
      <c r="C332" s="228" t="s">
        <v>973</v>
      </c>
      <c r="D332" s="228" t="s">
        <v>199</v>
      </c>
      <c r="E332" s="229" t="s">
        <v>2067</v>
      </c>
      <c r="F332" s="230" t="s">
        <v>2068</v>
      </c>
      <c r="G332" s="231" t="s">
        <v>326</v>
      </c>
      <c r="H332" s="232">
        <v>2</v>
      </c>
      <c r="I332" s="233"/>
      <c r="J332" s="234">
        <f>ROUND(I332*H332,2)</f>
        <v>0</v>
      </c>
      <c r="K332" s="235"/>
      <c r="L332" s="44"/>
      <c r="M332" s="236" t="s">
        <v>1</v>
      </c>
      <c r="N332" s="237" t="s">
        <v>45</v>
      </c>
      <c r="O332" s="91"/>
      <c r="P332" s="238">
        <f>O332*H332</f>
        <v>0</v>
      </c>
      <c r="Q332" s="238">
        <v>0.01503</v>
      </c>
      <c r="R332" s="238">
        <f>Q332*H332</f>
        <v>0.03006</v>
      </c>
      <c r="S332" s="238">
        <v>0</v>
      </c>
      <c r="T332" s="239">
        <f>S332*H332</f>
        <v>0</v>
      </c>
      <c r="U332" s="38"/>
      <c r="V332" s="38"/>
      <c r="W332" s="38"/>
      <c r="X332" s="38"/>
      <c r="Y332" s="38"/>
      <c r="Z332" s="38"/>
      <c r="AA332" s="38"/>
      <c r="AB332" s="38"/>
      <c r="AC332" s="38"/>
      <c r="AD332" s="38"/>
      <c r="AE332" s="38"/>
      <c r="AR332" s="240" t="s">
        <v>405</v>
      </c>
      <c r="AT332" s="240" t="s">
        <v>199</v>
      </c>
      <c r="AU332" s="240" t="s">
        <v>89</v>
      </c>
      <c r="AY332" s="17" t="s">
        <v>196</v>
      </c>
      <c r="BE332" s="241">
        <f>IF(N332="základní",J332,0)</f>
        <v>0</v>
      </c>
      <c r="BF332" s="241">
        <f>IF(N332="snížená",J332,0)</f>
        <v>0</v>
      </c>
      <c r="BG332" s="241">
        <f>IF(N332="zákl. přenesená",J332,0)</f>
        <v>0</v>
      </c>
      <c r="BH332" s="241">
        <f>IF(N332="sníž. přenesená",J332,0)</f>
        <v>0</v>
      </c>
      <c r="BI332" s="241">
        <f>IF(N332="nulová",J332,0)</f>
        <v>0</v>
      </c>
      <c r="BJ332" s="17" t="s">
        <v>87</v>
      </c>
      <c r="BK332" s="241">
        <f>ROUND(I332*H332,2)</f>
        <v>0</v>
      </c>
      <c r="BL332" s="17" t="s">
        <v>405</v>
      </c>
      <c r="BM332" s="240" t="s">
        <v>2069</v>
      </c>
    </row>
    <row r="333" s="2" customFormat="1">
      <c r="A333" s="38"/>
      <c r="B333" s="39"/>
      <c r="C333" s="40"/>
      <c r="D333" s="242" t="s">
        <v>205</v>
      </c>
      <c r="E333" s="40"/>
      <c r="F333" s="243" t="s">
        <v>2070</v>
      </c>
      <c r="G333" s="40"/>
      <c r="H333" s="40"/>
      <c r="I333" s="244"/>
      <c r="J333" s="40"/>
      <c r="K333" s="40"/>
      <c r="L333" s="44"/>
      <c r="M333" s="245"/>
      <c r="N333" s="246"/>
      <c r="O333" s="91"/>
      <c r="P333" s="91"/>
      <c r="Q333" s="91"/>
      <c r="R333" s="91"/>
      <c r="S333" s="91"/>
      <c r="T333" s="92"/>
      <c r="U333" s="38"/>
      <c r="V333" s="38"/>
      <c r="W333" s="38"/>
      <c r="X333" s="38"/>
      <c r="Y333" s="38"/>
      <c r="Z333" s="38"/>
      <c r="AA333" s="38"/>
      <c r="AB333" s="38"/>
      <c r="AC333" s="38"/>
      <c r="AD333" s="38"/>
      <c r="AE333" s="38"/>
      <c r="AT333" s="17" t="s">
        <v>205</v>
      </c>
      <c r="AU333" s="17" t="s">
        <v>89</v>
      </c>
    </row>
    <row r="334" s="2" customFormat="1" ht="33" customHeight="1">
      <c r="A334" s="38"/>
      <c r="B334" s="39"/>
      <c r="C334" s="228" t="s">
        <v>978</v>
      </c>
      <c r="D334" s="228" t="s">
        <v>199</v>
      </c>
      <c r="E334" s="229" t="s">
        <v>2071</v>
      </c>
      <c r="F334" s="230" t="s">
        <v>2072</v>
      </c>
      <c r="G334" s="231" t="s">
        <v>326</v>
      </c>
      <c r="H334" s="232">
        <v>2</v>
      </c>
      <c r="I334" s="233"/>
      <c r="J334" s="234">
        <f>ROUND(I334*H334,2)</f>
        <v>0</v>
      </c>
      <c r="K334" s="235"/>
      <c r="L334" s="44"/>
      <c r="M334" s="236" t="s">
        <v>1</v>
      </c>
      <c r="N334" s="237" t="s">
        <v>45</v>
      </c>
      <c r="O334" s="91"/>
      <c r="P334" s="238">
        <f>O334*H334</f>
        <v>0</v>
      </c>
      <c r="Q334" s="238">
        <v>0.021440000000000001</v>
      </c>
      <c r="R334" s="238">
        <f>Q334*H334</f>
        <v>0.042880000000000001</v>
      </c>
      <c r="S334" s="238">
        <v>0</v>
      </c>
      <c r="T334" s="239">
        <f>S334*H334</f>
        <v>0</v>
      </c>
      <c r="U334" s="38"/>
      <c r="V334" s="38"/>
      <c r="W334" s="38"/>
      <c r="X334" s="38"/>
      <c r="Y334" s="38"/>
      <c r="Z334" s="38"/>
      <c r="AA334" s="38"/>
      <c r="AB334" s="38"/>
      <c r="AC334" s="38"/>
      <c r="AD334" s="38"/>
      <c r="AE334" s="38"/>
      <c r="AR334" s="240" t="s">
        <v>405</v>
      </c>
      <c r="AT334" s="240" t="s">
        <v>199</v>
      </c>
      <c r="AU334" s="240" t="s">
        <v>89</v>
      </c>
      <c r="AY334" s="17" t="s">
        <v>196</v>
      </c>
      <c r="BE334" s="241">
        <f>IF(N334="základní",J334,0)</f>
        <v>0</v>
      </c>
      <c r="BF334" s="241">
        <f>IF(N334="snížená",J334,0)</f>
        <v>0</v>
      </c>
      <c r="BG334" s="241">
        <f>IF(N334="zákl. přenesená",J334,0)</f>
        <v>0</v>
      </c>
      <c r="BH334" s="241">
        <f>IF(N334="sníž. přenesená",J334,0)</f>
        <v>0</v>
      </c>
      <c r="BI334" s="241">
        <f>IF(N334="nulová",J334,0)</f>
        <v>0</v>
      </c>
      <c r="BJ334" s="17" t="s">
        <v>87</v>
      </c>
      <c r="BK334" s="241">
        <f>ROUND(I334*H334,2)</f>
        <v>0</v>
      </c>
      <c r="BL334" s="17" t="s">
        <v>405</v>
      </c>
      <c r="BM334" s="240" t="s">
        <v>2073</v>
      </c>
    </row>
    <row r="335" s="2" customFormat="1">
      <c r="A335" s="38"/>
      <c r="B335" s="39"/>
      <c r="C335" s="40"/>
      <c r="D335" s="242" t="s">
        <v>205</v>
      </c>
      <c r="E335" s="40"/>
      <c r="F335" s="243" t="s">
        <v>2074</v>
      </c>
      <c r="G335" s="40"/>
      <c r="H335" s="40"/>
      <c r="I335" s="244"/>
      <c r="J335" s="40"/>
      <c r="K335" s="40"/>
      <c r="L335" s="44"/>
      <c r="M335" s="245"/>
      <c r="N335" s="246"/>
      <c r="O335" s="91"/>
      <c r="P335" s="91"/>
      <c r="Q335" s="91"/>
      <c r="R335" s="91"/>
      <c r="S335" s="91"/>
      <c r="T335" s="92"/>
      <c r="U335" s="38"/>
      <c r="V335" s="38"/>
      <c r="W335" s="38"/>
      <c r="X335" s="38"/>
      <c r="Y335" s="38"/>
      <c r="Z335" s="38"/>
      <c r="AA335" s="38"/>
      <c r="AB335" s="38"/>
      <c r="AC335" s="38"/>
      <c r="AD335" s="38"/>
      <c r="AE335" s="38"/>
      <c r="AT335" s="17" t="s">
        <v>205</v>
      </c>
      <c r="AU335" s="17" t="s">
        <v>89</v>
      </c>
    </row>
    <row r="336" s="2" customFormat="1" ht="21.75" customHeight="1">
      <c r="A336" s="38"/>
      <c r="B336" s="39"/>
      <c r="C336" s="228" t="s">
        <v>984</v>
      </c>
      <c r="D336" s="228" t="s">
        <v>199</v>
      </c>
      <c r="E336" s="229" t="s">
        <v>2075</v>
      </c>
      <c r="F336" s="230" t="s">
        <v>2076</v>
      </c>
      <c r="G336" s="231" t="s">
        <v>326</v>
      </c>
      <c r="H336" s="232">
        <v>12</v>
      </c>
      <c r="I336" s="233"/>
      <c r="J336" s="234">
        <f>ROUND(I336*H336,2)</f>
        <v>0</v>
      </c>
      <c r="K336" s="235"/>
      <c r="L336" s="44"/>
      <c r="M336" s="236" t="s">
        <v>1</v>
      </c>
      <c r="N336" s="237" t="s">
        <v>45</v>
      </c>
      <c r="O336" s="91"/>
      <c r="P336" s="238">
        <f>O336*H336</f>
        <v>0</v>
      </c>
      <c r="Q336" s="238">
        <v>0.027060000000000001</v>
      </c>
      <c r="R336" s="238">
        <f>Q336*H336</f>
        <v>0.32472000000000001</v>
      </c>
      <c r="S336" s="238">
        <v>0</v>
      </c>
      <c r="T336" s="239">
        <f>S336*H336</f>
        <v>0</v>
      </c>
      <c r="U336" s="38"/>
      <c r="V336" s="38"/>
      <c r="W336" s="38"/>
      <c r="X336" s="38"/>
      <c r="Y336" s="38"/>
      <c r="Z336" s="38"/>
      <c r="AA336" s="38"/>
      <c r="AB336" s="38"/>
      <c r="AC336" s="38"/>
      <c r="AD336" s="38"/>
      <c r="AE336" s="38"/>
      <c r="AR336" s="240" t="s">
        <v>405</v>
      </c>
      <c r="AT336" s="240" t="s">
        <v>199</v>
      </c>
      <c r="AU336" s="240" t="s">
        <v>89</v>
      </c>
      <c r="AY336" s="17" t="s">
        <v>196</v>
      </c>
      <c r="BE336" s="241">
        <f>IF(N336="základní",J336,0)</f>
        <v>0</v>
      </c>
      <c r="BF336" s="241">
        <f>IF(N336="snížená",J336,0)</f>
        <v>0</v>
      </c>
      <c r="BG336" s="241">
        <f>IF(N336="zákl. přenesená",J336,0)</f>
        <v>0</v>
      </c>
      <c r="BH336" s="241">
        <f>IF(N336="sníž. přenesená",J336,0)</f>
        <v>0</v>
      </c>
      <c r="BI336" s="241">
        <f>IF(N336="nulová",J336,0)</f>
        <v>0</v>
      </c>
      <c r="BJ336" s="17" t="s">
        <v>87</v>
      </c>
      <c r="BK336" s="241">
        <f>ROUND(I336*H336,2)</f>
        <v>0</v>
      </c>
      <c r="BL336" s="17" t="s">
        <v>405</v>
      </c>
      <c r="BM336" s="240" t="s">
        <v>2077</v>
      </c>
    </row>
    <row r="337" s="2" customFormat="1">
      <c r="A337" s="38"/>
      <c r="B337" s="39"/>
      <c r="C337" s="40"/>
      <c r="D337" s="242" t="s">
        <v>205</v>
      </c>
      <c r="E337" s="40"/>
      <c r="F337" s="243" t="s">
        <v>2078</v>
      </c>
      <c r="G337" s="40"/>
      <c r="H337" s="40"/>
      <c r="I337" s="244"/>
      <c r="J337" s="40"/>
      <c r="K337" s="40"/>
      <c r="L337" s="44"/>
      <c r="M337" s="245"/>
      <c r="N337" s="246"/>
      <c r="O337" s="91"/>
      <c r="P337" s="91"/>
      <c r="Q337" s="91"/>
      <c r="R337" s="91"/>
      <c r="S337" s="91"/>
      <c r="T337" s="92"/>
      <c r="U337" s="38"/>
      <c r="V337" s="38"/>
      <c r="W337" s="38"/>
      <c r="X337" s="38"/>
      <c r="Y337" s="38"/>
      <c r="Z337" s="38"/>
      <c r="AA337" s="38"/>
      <c r="AB337" s="38"/>
      <c r="AC337" s="38"/>
      <c r="AD337" s="38"/>
      <c r="AE337" s="38"/>
      <c r="AT337" s="17" t="s">
        <v>205</v>
      </c>
      <c r="AU337" s="17" t="s">
        <v>89</v>
      </c>
    </row>
    <row r="338" s="2" customFormat="1" ht="44.25" customHeight="1">
      <c r="A338" s="38"/>
      <c r="B338" s="39"/>
      <c r="C338" s="228" t="s">
        <v>989</v>
      </c>
      <c r="D338" s="228" t="s">
        <v>199</v>
      </c>
      <c r="E338" s="229" t="s">
        <v>2079</v>
      </c>
      <c r="F338" s="230" t="s">
        <v>2080</v>
      </c>
      <c r="G338" s="231" t="s">
        <v>251</v>
      </c>
      <c r="H338" s="232">
        <v>20</v>
      </c>
      <c r="I338" s="233"/>
      <c r="J338" s="234">
        <f>ROUND(I338*H338,2)</f>
        <v>0</v>
      </c>
      <c r="K338" s="235"/>
      <c r="L338" s="44"/>
      <c r="M338" s="236" t="s">
        <v>1</v>
      </c>
      <c r="N338" s="237" t="s">
        <v>45</v>
      </c>
      <c r="O338" s="91"/>
      <c r="P338" s="238">
        <f>O338*H338</f>
        <v>0</v>
      </c>
      <c r="Q338" s="238">
        <v>0</v>
      </c>
      <c r="R338" s="238">
        <f>Q338*H338</f>
        <v>0</v>
      </c>
      <c r="S338" s="238">
        <v>0</v>
      </c>
      <c r="T338" s="239">
        <f>S338*H338</f>
        <v>0</v>
      </c>
      <c r="U338" s="38"/>
      <c r="V338" s="38"/>
      <c r="W338" s="38"/>
      <c r="X338" s="38"/>
      <c r="Y338" s="38"/>
      <c r="Z338" s="38"/>
      <c r="AA338" s="38"/>
      <c r="AB338" s="38"/>
      <c r="AC338" s="38"/>
      <c r="AD338" s="38"/>
      <c r="AE338" s="38"/>
      <c r="AR338" s="240" t="s">
        <v>405</v>
      </c>
      <c r="AT338" s="240" t="s">
        <v>199</v>
      </c>
      <c r="AU338" s="240" t="s">
        <v>89</v>
      </c>
      <c r="AY338" s="17" t="s">
        <v>196</v>
      </c>
      <c r="BE338" s="241">
        <f>IF(N338="základní",J338,0)</f>
        <v>0</v>
      </c>
      <c r="BF338" s="241">
        <f>IF(N338="snížená",J338,0)</f>
        <v>0</v>
      </c>
      <c r="BG338" s="241">
        <f>IF(N338="zákl. přenesená",J338,0)</f>
        <v>0</v>
      </c>
      <c r="BH338" s="241">
        <f>IF(N338="sníž. přenesená",J338,0)</f>
        <v>0</v>
      </c>
      <c r="BI338" s="241">
        <f>IF(N338="nulová",J338,0)</f>
        <v>0</v>
      </c>
      <c r="BJ338" s="17" t="s">
        <v>87</v>
      </c>
      <c r="BK338" s="241">
        <f>ROUND(I338*H338,2)</f>
        <v>0</v>
      </c>
      <c r="BL338" s="17" t="s">
        <v>405</v>
      </c>
      <c r="BM338" s="240" t="s">
        <v>2081</v>
      </c>
    </row>
    <row r="339" s="2" customFormat="1">
      <c r="A339" s="38"/>
      <c r="B339" s="39"/>
      <c r="C339" s="40"/>
      <c r="D339" s="242" t="s">
        <v>205</v>
      </c>
      <c r="E339" s="40"/>
      <c r="F339" s="243" t="s">
        <v>2080</v>
      </c>
      <c r="G339" s="40"/>
      <c r="H339" s="40"/>
      <c r="I339" s="244"/>
      <c r="J339" s="40"/>
      <c r="K339" s="40"/>
      <c r="L339" s="44"/>
      <c r="M339" s="245"/>
      <c r="N339" s="246"/>
      <c r="O339" s="91"/>
      <c r="P339" s="91"/>
      <c r="Q339" s="91"/>
      <c r="R339" s="91"/>
      <c r="S339" s="91"/>
      <c r="T339" s="92"/>
      <c r="U339" s="38"/>
      <c r="V339" s="38"/>
      <c r="W339" s="38"/>
      <c r="X339" s="38"/>
      <c r="Y339" s="38"/>
      <c r="Z339" s="38"/>
      <c r="AA339" s="38"/>
      <c r="AB339" s="38"/>
      <c r="AC339" s="38"/>
      <c r="AD339" s="38"/>
      <c r="AE339" s="38"/>
      <c r="AT339" s="17" t="s">
        <v>205</v>
      </c>
      <c r="AU339" s="17" t="s">
        <v>89</v>
      </c>
    </row>
    <row r="340" s="2" customFormat="1" ht="44.25" customHeight="1">
      <c r="A340" s="38"/>
      <c r="B340" s="39"/>
      <c r="C340" s="228" t="s">
        <v>995</v>
      </c>
      <c r="D340" s="228" t="s">
        <v>199</v>
      </c>
      <c r="E340" s="229" t="s">
        <v>2082</v>
      </c>
      <c r="F340" s="230" t="s">
        <v>2083</v>
      </c>
      <c r="G340" s="231" t="s">
        <v>251</v>
      </c>
      <c r="H340" s="232">
        <v>41</v>
      </c>
      <c r="I340" s="233"/>
      <c r="J340" s="234">
        <f>ROUND(I340*H340,2)</f>
        <v>0</v>
      </c>
      <c r="K340" s="235"/>
      <c r="L340" s="44"/>
      <c r="M340" s="236" t="s">
        <v>1</v>
      </c>
      <c r="N340" s="237" t="s">
        <v>45</v>
      </c>
      <c r="O340" s="91"/>
      <c r="P340" s="238">
        <f>O340*H340</f>
        <v>0</v>
      </c>
      <c r="Q340" s="238">
        <v>0</v>
      </c>
      <c r="R340" s="238">
        <f>Q340*H340</f>
        <v>0</v>
      </c>
      <c r="S340" s="238">
        <v>0</v>
      </c>
      <c r="T340" s="239">
        <f>S340*H340</f>
        <v>0</v>
      </c>
      <c r="U340" s="38"/>
      <c r="V340" s="38"/>
      <c r="W340" s="38"/>
      <c r="X340" s="38"/>
      <c r="Y340" s="38"/>
      <c r="Z340" s="38"/>
      <c r="AA340" s="38"/>
      <c r="AB340" s="38"/>
      <c r="AC340" s="38"/>
      <c r="AD340" s="38"/>
      <c r="AE340" s="38"/>
      <c r="AR340" s="240" t="s">
        <v>405</v>
      </c>
      <c r="AT340" s="240" t="s">
        <v>199</v>
      </c>
      <c r="AU340" s="240" t="s">
        <v>89</v>
      </c>
      <c r="AY340" s="17" t="s">
        <v>196</v>
      </c>
      <c r="BE340" s="241">
        <f>IF(N340="základní",J340,0)</f>
        <v>0</v>
      </c>
      <c r="BF340" s="241">
        <f>IF(N340="snížená",J340,0)</f>
        <v>0</v>
      </c>
      <c r="BG340" s="241">
        <f>IF(N340="zákl. přenesená",J340,0)</f>
        <v>0</v>
      </c>
      <c r="BH340" s="241">
        <f>IF(N340="sníž. přenesená",J340,0)</f>
        <v>0</v>
      </c>
      <c r="BI340" s="241">
        <f>IF(N340="nulová",J340,0)</f>
        <v>0</v>
      </c>
      <c r="BJ340" s="17" t="s">
        <v>87</v>
      </c>
      <c r="BK340" s="241">
        <f>ROUND(I340*H340,2)</f>
        <v>0</v>
      </c>
      <c r="BL340" s="17" t="s">
        <v>405</v>
      </c>
      <c r="BM340" s="240" t="s">
        <v>2084</v>
      </c>
    </row>
    <row r="341" s="2" customFormat="1">
      <c r="A341" s="38"/>
      <c r="B341" s="39"/>
      <c r="C341" s="40"/>
      <c r="D341" s="242" t="s">
        <v>205</v>
      </c>
      <c r="E341" s="40"/>
      <c r="F341" s="243" t="s">
        <v>2083</v>
      </c>
      <c r="G341" s="40"/>
      <c r="H341" s="40"/>
      <c r="I341" s="244"/>
      <c r="J341" s="40"/>
      <c r="K341" s="40"/>
      <c r="L341" s="44"/>
      <c r="M341" s="245"/>
      <c r="N341" s="246"/>
      <c r="O341" s="91"/>
      <c r="P341" s="91"/>
      <c r="Q341" s="91"/>
      <c r="R341" s="91"/>
      <c r="S341" s="91"/>
      <c r="T341" s="92"/>
      <c r="U341" s="38"/>
      <c r="V341" s="38"/>
      <c r="W341" s="38"/>
      <c r="X341" s="38"/>
      <c r="Y341" s="38"/>
      <c r="Z341" s="38"/>
      <c r="AA341" s="38"/>
      <c r="AB341" s="38"/>
      <c r="AC341" s="38"/>
      <c r="AD341" s="38"/>
      <c r="AE341" s="38"/>
      <c r="AT341" s="17" t="s">
        <v>205</v>
      </c>
      <c r="AU341" s="17" t="s">
        <v>89</v>
      </c>
    </row>
    <row r="342" s="12" customFormat="1" ht="22.8" customHeight="1">
      <c r="A342" s="12"/>
      <c r="B342" s="212"/>
      <c r="C342" s="213"/>
      <c r="D342" s="214" t="s">
        <v>79</v>
      </c>
      <c r="E342" s="226" t="s">
        <v>2085</v>
      </c>
      <c r="F342" s="226" t="s">
        <v>2086</v>
      </c>
      <c r="G342" s="213"/>
      <c r="H342" s="213"/>
      <c r="I342" s="216"/>
      <c r="J342" s="227">
        <f>BK342</f>
        <v>0</v>
      </c>
      <c r="K342" s="213"/>
      <c r="L342" s="218"/>
      <c r="M342" s="219"/>
      <c r="N342" s="220"/>
      <c r="O342" s="220"/>
      <c r="P342" s="221">
        <f>SUM(P343:P381)</f>
        <v>0</v>
      </c>
      <c r="Q342" s="220"/>
      <c r="R342" s="221">
        <f>SUM(R343:R381)</f>
        <v>0.76417999999999997</v>
      </c>
      <c r="S342" s="220"/>
      <c r="T342" s="222">
        <f>SUM(T343:T381)</f>
        <v>0</v>
      </c>
      <c r="U342" s="12"/>
      <c r="V342" s="12"/>
      <c r="W342" s="12"/>
      <c r="X342" s="12"/>
      <c r="Y342" s="12"/>
      <c r="Z342" s="12"/>
      <c r="AA342" s="12"/>
      <c r="AB342" s="12"/>
      <c r="AC342" s="12"/>
      <c r="AD342" s="12"/>
      <c r="AE342" s="12"/>
      <c r="AR342" s="223" t="s">
        <v>113</v>
      </c>
      <c r="AT342" s="224" t="s">
        <v>79</v>
      </c>
      <c r="AU342" s="224" t="s">
        <v>87</v>
      </c>
      <c r="AY342" s="223" t="s">
        <v>196</v>
      </c>
      <c r="BK342" s="225">
        <f>SUM(BK343:BK381)</f>
        <v>0</v>
      </c>
    </row>
    <row r="343" s="2" customFormat="1" ht="16.5" customHeight="1">
      <c r="A343" s="38"/>
      <c r="B343" s="39"/>
      <c r="C343" s="228" t="s">
        <v>1002</v>
      </c>
      <c r="D343" s="228" t="s">
        <v>199</v>
      </c>
      <c r="E343" s="229" t="s">
        <v>2087</v>
      </c>
      <c r="F343" s="230" t="s">
        <v>2088</v>
      </c>
      <c r="G343" s="231" t="s">
        <v>202</v>
      </c>
      <c r="H343" s="232">
        <v>1</v>
      </c>
      <c r="I343" s="233"/>
      <c r="J343" s="234">
        <f>ROUND(I343*H343,2)</f>
        <v>0</v>
      </c>
      <c r="K343" s="235"/>
      <c r="L343" s="44"/>
      <c r="M343" s="236" t="s">
        <v>1</v>
      </c>
      <c r="N343" s="237" t="s">
        <v>45</v>
      </c>
      <c r="O343" s="91"/>
      <c r="P343" s="238">
        <f>O343*H343</f>
        <v>0</v>
      </c>
      <c r="Q343" s="238">
        <v>0</v>
      </c>
      <c r="R343" s="238">
        <f>Q343*H343</f>
        <v>0</v>
      </c>
      <c r="S343" s="238">
        <v>0</v>
      </c>
      <c r="T343" s="239">
        <f>S343*H343</f>
        <v>0</v>
      </c>
      <c r="U343" s="38"/>
      <c r="V343" s="38"/>
      <c r="W343" s="38"/>
      <c r="X343" s="38"/>
      <c r="Y343" s="38"/>
      <c r="Z343" s="38"/>
      <c r="AA343" s="38"/>
      <c r="AB343" s="38"/>
      <c r="AC343" s="38"/>
      <c r="AD343" s="38"/>
      <c r="AE343" s="38"/>
      <c r="AR343" s="240" t="s">
        <v>1470</v>
      </c>
      <c r="AT343" s="240" t="s">
        <v>199</v>
      </c>
      <c r="AU343" s="240" t="s">
        <v>89</v>
      </c>
      <c r="AY343" s="17" t="s">
        <v>196</v>
      </c>
      <c r="BE343" s="241">
        <f>IF(N343="základní",J343,0)</f>
        <v>0</v>
      </c>
      <c r="BF343" s="241">
        <f>IF(N343="snížená",J343,0)</f>
        <v>0</v>
      </c>
      <c r="BG343" s="241">
        <f>IF(N343="zákl. přenesená",J343,0)</f>
        <v>0</v>
      </c>
      <c r="BH343" s="241">
        <f>IF(N343="sníž. přenesená",J343,0)</f>
        <v>0</v>
      </c>
      <c r="BI343" s="241">
        <f>IF(N343="nulová",J343,0)</f>
        <v>0</v>
      </c>
      <c r="BJ343" s="17" t="s">
        <v>87</v>
      </c>
      <c r="BK343" s="241">
        <f>ROUND(I343*H343,2)</f>
        <v>0</v>
      </c>
      <c r="BL343" s="17" t="s">
        <v>1470</v>
      </c>
      <c r="BM343" s="240" t="s">
        <v>2089</v>
      </c>
    </row>
    <row r="344" s="2" customFormat="1">
      <c r="A344" s="38"/>
      <c r="B344" s="39"/>
      <c r="C344" s="40"/>
      <c r="D344" s="242" t="s">
        <v>205</v>
      </c>
      <c r="E344" s="40"/>
      <c r="F344" s="243" t="s">
        <v>2088</v>
      </c>
      <c r="G344" s="40"/>
      <c r="H344" s="40"/>
      <c r="I344" s="244"/>
      <c r="J344" s="40"/>
      <c r="K344" s="40"/>
      <c r="L344" s="44"/>
      <c r="M344" s="245"/>
      <c r="N344" s="246"/>
      <c r="O344" s="91"/>
      <c r="P344" s="91"/>
      <c r="Q344" s="91"/>
      <c r="R344" s="91"/>
      <c r="S344" s="91"/>
      <c r="T344" s="92"/>
      <c r="U344" s="38"/>
      <c r="V344" s="38"/>
      <c r="W344" s="38"/>
      <c r="X344" s="38"/>
      <c r="Y344" s="38"/>
      <c r="Z344" s="38"/>
      <c r="AA344" s="38"/>
      <c r="AB344" s="38"/>
      <c r="AC344" s="38"/>
      <c r="AD344" s="38"/>
      <c r="AE344" s="38"/>
      <c r="AT344" s="17" t="s">
        <v>205</v>
      </c>
      <c r="AU344" s="17" t="s">
        <v>89</v>
      </c>
    </row>
    <row r="345" s="2" customFormat="1" ht="16.5" customHeight="1">
      <c r="A345" s="38"/>
      <c r="B345" s="39"/>
      <c r="C345" s="228" t="s">
        <v>1008</v>
      </c>
      <c r="D345" s="228" t="s">
        <v>199</v>
      </c>
      <c r="E345" s="229" t="s">
        <v>2090</v>
      </c>
      <c r="F345" s="230" t="s">
        <v>2091</v>
      </c>
      <c r="G345" s="231" t="s">
        <v>202</v>
      </c>
      <c r="H345" s="232">
        <v>1</v>
      </c>
      <c r="I345" s="233"/>
      <c r="J345" s="234">
        <f>ROUND(I345*H345,2)</f>
        <v>0</v>
      </c>
      <c r="K345" s="235"/>
      <c r="L345" s="44"/>
      <c r="M345" s="236" t="s">
        <v>1</v>
      </c>
      <c r="N345" s="237" t="s">
        <v>45</v>
      </c>
      <c r="O345" s="91"/>
      <c r="P345" s="238">
        <f>O345*H345</f>
        <v>0</v>
      </c>
      <c r="Q345" s="238">
        <v>0</v>
      </c>
      <c r="R345" s="238">
        <f>Q345*H345</f>
        <v>0</v>
      </c>
      <c r="S345" s="238">
        <v>0</v>
      </c>
      <c r="T345" s="239">
        <f>S345*H345</f>
        <v>0</v>
      </c>
      <c r="U345" s="38"/>
      <c r="V345" s="38"/>
      <c r="W345" s="38"/>
      <c r="X345" s="38"/>
      <c r="Y345" s="38"/>
      <c r="Z345" s="38"/>
      <c r="AA345" s="38"/>
      <c r="AB345" s="38"/>
      <c r="AC345" s="38"/>
      <c r="AD345" s="38"/>
      <c r="AE345" s="38"/>
      <c r="AR345" s="240" t="s">
        <v>1470</v>
      </c>
      <c r="AT345" s="240" t="s">
        <v>199</v>
      </c>
      <c r="AU345" s="240" t="s">
        <v>89</v>
      </c>
      <c r="AY345" s="17" t="s">
        <v>196</v>
      </c>
      <c r="BE345" s="241">
        <f>IF(N345="základní",J345,0)</f>
        <v>0</v>
      </c>
      <c r="BF345" s="241">
        <f>IF(N345="snížená",J345,0)</f>
        <v>0</v>
      </c>
      <c r="BG345" s="241">
        <f>IF(N345="zákl. přenesená",J345,0)</f>
        <v>0</v>
      </c>
      <c r="BH345" s="241">
        <f>IF(N345="sníž. přenesená",J345,0)</f>
        <v>0</v>
      </c>
      <c r="BI345" s="241">
        <f>IF(N345="nulová",J345,0)</f>
        <v>0</v>
      </c>
      <c r="BJ345" s="17" t="s">
        <v>87</v>
      </c>
      <c r="BK345" s="241">
        <f>ROUND(I345*H345,2)</f>
        <v>0</v>
      </c>
      <c r="BL345" s="17" t="s">
        <v>1470</v>
      </c>
      <c r="BM345" s="240" t="s">
        <v>2092</v>
      </c>
    </row>
    <row r="346" s="2" customFormat="1">
      <c r="A346" s="38"/>
      <c r="B346" s="39"/>
      <c r="C346" s="40"/>
      <c r="D346" s="242" t="s">
        <v>205</v>
      </c>
      <c r="E346" s="40"/>
      <c r="F346" s="243" t="s">
        <v>2091</v>
      </c>
      <c r="G346" s="40"/>
      <c r="H346" s="40"/>
      <c r="I346" s="244"/>
      <c r="J346" s="40"/>
      <c r="K346" s="40"/>
      <c r="L346" s="44"/>
      <c r="M346" s="245"/>
      <c r="N346" s="246"/>
      <c r="O346" s="91"/>
      <c r="P346" s="91"/>
      <c r="Q346" s="91"/>
      <c r="R346" s="91"/>
      <c r="S346" s="91"/>
      <c r="T346" s="92"/>
      <c r="U346" s="38"/>
      <c r="V346" s="38"/>
      <c r="W346" s="38"/>
      <c r="X346" s="38"/>
      <c r="Y346" s="38"/>
      <c r="Z346" s="38"/>
      <c r="AA346" s="38"/>
      <c r="AB346" s="38"/>
      <c r="AC346" s="38"/>
      <c r="AD346" s="38"/>
      <c r="AE346" s="38"/>
      <c r="AT346" s="17" t="s">
        <v>205</v>
      </c>
      <c r="AU346" s="17" t="s">
        <v>89</v>
      </c>
    </row>
    <row r="347" s="2" customFormat="1" ht="16.5" customHeight="1">
      <c r="A347" s="38"/>
      <c r="B347" s="39"/>
      <c r="C347" s="228" t="s">
        <v>1013</v>
      </c>
      <c r="D347" s="228" t="s">
        <v>199</v>
      </c>
      <c r="E347" s="229" t="s">
        <v>2093</v>
      </c>
      <c r="F347" s="230" t="s">
        <v>2094</v>
      </c>
      <c r="G347" s="231" t="s">
        <v>202</v>
      </c>
      <c r="H347" s="232">
        <v>37</v>
      </c>
      <c r="I347" s="233"/>
      <c r="J347" s="234">
        <f>ROUND(I347*H347,2)</f>
        <v>0</v>
      </c>
      <c r="K347" s="235"/>
      <c r="L347" s="44"/>
      <c r="M347" s="236" t="s">
        <v>1</v>
      </c>
      <c r="N347" s="237" t="s">
        <v>45</v>
      </c>
      <c r="O347" s="91"/>
      <c r="P347" s="238">
        <f>O347*H347</f>
        <v>0</v>
      </c>
      <c r="Q347" s="238">
        <v>0</v>
      </c>
      <c r="R347" s="238">
        <f>Q347*H347</f>
        <v>0</v>
      </c>
      <c r="S347" s="238">
        <v>0</v>
      </c>
      <c r="T347" s="239">
        <f>S347*H347</f>
        <v>0</v>
      </c>
      <c r="U347" s="38"/>
      <c r="V347" s="38"/>
      <c r="W347" s="38"/>
      <c r="X347" s="38"/>
      <c r="Y347" s="38"/>
      <c r="Z347" s="38"/>
      <c r="AA347" s="38"/>
      <c r="AB347" s="38"/>
      <c r="AC347" s="38"/>
      <c r="AD347" s="38"/>
      <c r="AE347" s="38"/>
      <c r="AR347" s="240" t="s">
        <v>1470</v>
      </c>
      <c r="AT347" s="240" t="s">
        <v>199</v>
      </c>
      <c r="AU347" s="240" t="s">
        <v>89</v>
      </c>
      <c r="AY347" s="17" t="s">
        <v>196</v>
      </c>
      <c r="BE347" s="241">
        <f>IF(N347="základní",J347,0)</f>
        <v>0</v>
      </c>
      <c r="BF347" s="241">
        <f>IF(N347="snížená",J347,0)</f>
        <v>0</v>
      </c>
      <c r="BG347" s="241">
        <f>IF(N347="zákl. přenesená",J347,0)</f>
        <v>0</v>
      </c>
      <c r="BH347" s="241">
        <f>IF(N347="sníž. přenesená",J347,0)</f>
        <v>0</v>
      </c>
      <c r="BI347" s="241">
        <f>IF(N347="nulová",J347,0)</f>
        <v>0</v>
      </c>
      <c r="BJ347" s="17" t="s">
        <v>87</v>
      </c>
      <c r="BK347" s="241">
        <f>ROUND(I347*H347,2)</f>
        <v>0</v>
      </c>
      <c r="BL347" s="17" t="s">
        <v>1470</v>
      </c>
      <c r="BM347" s="240" t="s">
        <v>2095</v>
      </c>
    </row>
    <row r="348" s="2" customFormat="1">
      <c r="A348" s="38"/>
      <c r="B348" s="39"/>
      <c r="C348" s="40"/>
      <c r="D348" s="242" t="s">
        <v>205</v>
      </c>
      <c r="E348" s="40"/>
      <c r="F348" s="243" t="s">
        <v>2094</v>
      </c>
      <c r="G348" s="40"/>
      <c r="H348" s="40"/>
      <c r="I348" s="244"/>
      <c r="J348" s="40"/>
      <c r="K348" s="40"/>
      <c r="L348" s="44"/>
      <c r="M348" s="245"/>
      <c r="N348" s="246"/>
      <c r="O348" s="91"/>
      <c r="P348" s="91"/>
      <c r="Q348" s="91"/>
      <c r="R348" s="91"/>
      <c r="S348" s="91"/>
      <c r="T348" s="92"/>
      <c r="U348" s="38"/>
      <c r="V348" s="38"/>
      <c r="W348" s="38"/>
      <c r="X348" s="38"/>
      <c r="Y348" s="38"/>
      <c r="Z348" s="38"/>
      <c r="AA348" s="38"/>
      <c r="AB348" s="38"/>
      <c r="AC348" s="38"/>
      <c r="AD348" s="38"/>
      <c r="AE348" s="38"/>
      <c r="AT348" s="17" t="s">
        <v>205</v>
      </c>
      <c r="AU348" s="17" t="s">
        <v>89</v>
      </c>
    </row>
    <row r="349" s="2" customFormat="1" ht="16.5" customHeight="1">
      <c r="A349" s="38"/>
      <c r="B349" s="39"/>
      <c r="C349" s="228" t="s">
        <v>1019</v>
      </c>
      <c r="D349" s="228" t="s">
        <v>199</v>
      </c>
      <c r="E349" s="229" t="s">
        <v>2096</v>
      </c>
      <c r="F349" s="230" t="s">
        <v>2097</v>
      </c>
      <c r="G349" s="231" t="s">
        <v>202</v>
      </c>
      <c r="H349" s="232">
        <v>4</v>
      </c>
      <c r="I349" s="233"/>
      <c r="J349" s="234">
        <f>ROUND(I349*H349,2)</f>
        <v>0</v>
      </c>
      <c r="K349" s="235"/>
      <c r="L349" s="44"/>
      <c r="M349" s="236" t="s">
        <v>1</v>
      </c>
      <c r="N349" s="237" t="s">
        <v>45</v>
      </c>
      <c r="O349" s="91"/>
      <c r="P349" s="238">
        <f>O349*H349</f>
        <v>0</v>
      </c>
      <c r="Q349" s="238">
        <v>0</v>
      </c>
      <c r="R349" s="238">
        <f>Q349*H349</f>
        <v>0</v>
      </c>
      <c r="S349" s="238">
        <v>0</v>
      </c>
      <c r="T349" s="239">
        <f>S349*H349</f>
        <v>0</v>
      </c>
      <c r="U349" s="38"/>
      <c r="V349" s="38"/>
      <c r="W349" s="38"/>
      <c r="X349" s="38"/>
      <c r="Y349" s="38"/>
      <c r="Z349" s="38"/>
      <c r="AA349" s="38"/>
      <c r="AB349" s="38"/>
      <c r="AC349" s="38"/>
      <c r="AD349" s="38"/>
      <c r="AE349" s="38"/>
      <c r="AR349" s="240" t="s">
        <v>1470</v>
      </c>
      <c r="AT349" s="240" t="s">
        <v>199</v>
      </c>
      <c r="AU349" s="240" t="s">
        <v>89</v>
      </c>
      <c r="AY349" s="17" t="s">
        <v>196</v>
      </c>
      <c r="BE349" s="241">
        <f>IF(N349="základní",J349,0)</f>
        <v>0</v>
      </c>
      <c r="BF349" s="241">
        <f>IF(N349="snížená",J349,0)</f>
        <v>0</v>
      </c>
      <c r="BG349" s="241">
        <f>IF(N349="zákl. přenesená",J349,0)</f>
        <v>0</v>
      </c>
      <c r="BH349" s="241">
        <f>IF(N349="sníž. přenesená",J349,0)</f>
        <v>0</v>
      </c>
      <c r="BI349" s="241">
        <f>IF(N349="nulová",J349,0)</f>
        <v>0</v>
      </c>
      <c r="BJ349" s="17" t="s">
        <v>87</v>
      </c>
      <c r="BK349" s="241">
        <f>ROUND(I349*H349,2)</f>
        <v>0</v>
      </c>
      <c r="BL349" s="17" t="s">
        <v>1470</v>
      </c>
      <c r="BM349" s="240" t="s">
        <v>2098</v>
      </c>
    </row>
    <row r="350" s="2" customFormat="1">
      <c r="A350" s="38"/>
      <c r="B350" s="39"/>
      <c r="C350" s="40"/>
      <c r="D350" s="242" t="s">
        <v>205</v>
      </c>
      <c r="E350" s="40"/>
      <c r="F350" s="243" t="s">
        <v>2097</v>
      </c>
      <c r="G350" s="40"/>
      <c r="H350" s="40"/>
      <c r="I350" s="244"/>
      <c r="J350" s="40"/>
      <c r="K350" s="40"/>
      <c r="L350" s="44"/>
      <c r="M350" s="245"/>
      <c r="N350" s="246"/>
      <c r="O350" s="91"/>
      <c r="P350" s="91"/>
      <c r="Q350" s="91"/>
      <c r="R350" s="91"/>
      <c r="S350" s="91"/>
      <c r="T350" s="92"/>
      <c r="U350" s="38"/>
      <c r="V350" s="38"/>
      <c r="W350" s="38"/>
      <c r="X350" s="38"/>
      <c r="Y350" s="38"/>
      <c r="Z350" s="38"/>
      <c r="AA350" s="38"/>
      <c r="AB350" s="38"/>
      <c r="AC350" s="38"/>
      <c r="AD350" s="38"/>
      <c r="AE350" s="38"/>
      <c r="AT350" s="17" t="s">
        <v>205</v>
      </c>
      <c r="AU350" s="17" t="s">
        <v>89</v>
      </c>
    </row>
    <row r="351" s="2" customFormat="1" ht="16.5" customHeight="1">
      <c r="A351" s="38"/>
      <c r="B351" s="39"/>
      <c r="C351" s="228" t="s">
        <v>1024</v>
      </c>
      <c r="D351" s="228" t="s">
        <v>199</v>
      </c>
      <c r="E351" s="229" t="s">
        <v>2099</v>
      </c>
      <c r="F351" s="230" t="s">
        <v>2100</v>
      </c>
      <c r="G351" s="231" t="s">
        <v>202</v>
      </c>
      <c r="H351" s="232">
        <v>8</v>
      </c>
      <c r="I351" s="233"/>
      <c r="J351" s="234">
        <f>ROUND(I351*H351,2)</f>
        <v>0</v>
      </c>
      <c r="K351" s="235"/>
      <c r="L351" s="44"/>
      <c r="M351" s="236" t="s">
        <v>1</v>
      </c>
      <c r="N351" s="237" t="s">
        <v>45</v>
      </c>
      <c r="O351" s="91"/>
      <c r="P351" s="238">
        <f>O351*H351</f>
        <v>0</v>
      </c>
      <c r="Q351" s="238">
        <v>0</v>
      </c>
      <c r="R351" s="238">
        <f>Q351*H351</f>
        <v>0</v>
      </c>
      <c r="S351" s="238">
        <v>0</v>
      </c>
      <c r="T351" s="239">
        <f>S351*H351</f>
        <v>0</v>
      </c>
      <c r="U351" s="38"/>
      <c r="V351" s="38"/>
      <c r="W351" s="38"/>
      <c r="X351" s="38"/>
      <c r="Y351" s="38"/>
      <c r="Z351" s="38"/>
      <c r="AA351" s="38"/>
      <c r="AB351" s="38"/>
      <c r="AC351" s="38"/>
      <c r="AD351" s="38"/>
      <c r="AE351" s="38"/>
      <c r="AR351" s="240" t="s">
        <v>1470</v>
      </c>
      <c r="AT351" s="240" t="s">
        <v>199</v>
      </c>
      <c r="AU351" s="240" t="s">
        <v>89</v>
      </c>
      <c r="AY351" s="17" t="s">
        <v>196</v>
      </c>
      <c r="BE351" s="241">
        <f>IF(N351="základní",J351,0)</f>
        <v>0</v>
      </c>
      <c r="BF351" s="241">
        <f>IF(N351="snížená",J351,0)</f>
        <v>0</v>
      </c>
      <c r="BG351" s="241">
        <f>IF(N351="zákl. přenesená",J351,0)</f>
        <v>0</v>
      </c>
      <c r="BH351" s="241">
        <f>IF(N351="sníž. přenesená",J351,0)</f>
        <v>0</v>
      </c>
      <c r="BI351" s="241">
        <f>IF(N351="nulová",J351,0)</f>
        <v>0</v>
      </c>
      <c r="BJ351" s="17" t="s">
        <v>87</v>
      </c>
      <c r="BK351" s="241">
        <f>ROUND(I351*H351,2)</f>
        <v>0</v>
      </c>
      <c r="BL351" s="17" t="s">
        <v>1470</v>
      </c>
      <c r="BM351" s="240" t="s">
        <v>2101</v>
      </c>
    </row>
    <row r="352" s="2" customFormat="1">
      <c r="A352" s="38"/>
      <c r="B352" s="39"/>
      <c r="C352" s="40"/>
      <c r="D352" s="242" t="s">
        <v>205</v>
      </c>
      <c r="E352" s="40"/>
      <c r="F352" s="243" t="s">
        <v>2102</v>
      </c>
      <c r="G352" s="40"/>
      <c r="H352" s="40"/>
      <c r="I352" s="244"/>
      <c r="J352" s="40"/>
      <c r="K352" s="40"/>
      <c r="L352" s="44"/>
      <c r="M352" s="245"/>
      <c r="N352" s="246"/>
      <c r="O352" s="91"/>
      <c r="P352" s="91"/>
      <c r="Q352" s="91"/>
      <c r="R352" s="91"/>
      <c r="S352" s="91"/>
      <c r="T352" s="92"/>
      <c r="U352" s="38"/>
      <c r="V352" s="38"/>
      <c r="W352" s="38"/>
      <c r="X352" s="38"/>
      <c r="Y352" s="38"/>
      <c r="Z352" s="38"/>
      <c r="AA352" s="38"/>
      <c r="AB352" s="38"/>
      <c r="AC352" s="38"/>
      <c r="AD352" s="38"/>
      <c r="AE352" s="38"/>
      <c r="AT352" s="17" t="s">
        <v>205</v>
      </c>
      <c r="AU352" s="17" t="s">
        <v>89</v>
      </c>
    </row>
    <row r="353" s="2" customFormat="1" ht="16.5" customHeight="1">
      <c r="A353" s="38"/>
      <c r="B353" s="39"/>
      <c r="C353" s="228" t="s">
        <v>1029</v>
      </c>
      <c r="D353" s="228" t="s">
        <v>199</v>
      </c>
      <c r="E353" s="229" t="s">
        <v>2103</v>
      </c>
      <c r="F353" s="230" t="s">
        <v>2104</v>
      </c>
      <c r="G353" s="231" t="s">
        <v>202</v>
      </c>
      <c r="H353" s="232">
        <v>8</v>
      </c>
      <c r="I353" s="233"/>
      <c r="J353" s="234">
        <f>ROUND(I353*H353,2)</f>
        <v>0</v>
      </c>
      <c r="K353" s="235"/>
      <c r="L353" s="44"/>
      <c r="M353" s="236" t="s">
        <v>1</v>
      </c>
      <c r="N353" s="237" t="s">
        <v>45</v>
      </c>
      <c r="O353" s="91"/>
      <c r="P353" s="238">
        <f>O353*H353</f>
        <v>0</v>
      </c>
      <c r="Q353" s="238">
        <v>0</v>
      </c>
      <c r="R353" s="238">
        <f>Q353*H353</f>
        <v>0</v>
      </c>
      <c r="S353" s="238">
        <v>0</v>
      </c>
      <c r="T353" s="239">
        <f>S353*H353</f>
        <v>0</v>
      </c>
      <c r="U353" s="38"/>
      <c r="V353" s="38"/>
      <c r="W353" s="38"/>
      <c r="X353" s="38"/>
      <c r="Y353" s="38"/>
      <c r="Z353" s="38"/>
      <c r="AA353" s="38"/>
      <c r="AB353" s="38"/>
      <c r="AC353" s="38"/>
      <c r="AD353" s="38"/>
      <c r="AE353" s="38"/>
      <c r="AR353" s="240" t="s">
        <v>1470</v>
      </c>
      <c r="AT353" s="240" t="s">
        <v>199</v>
      </c>
      <c r="AU353" s="240" t="s">
        <v>89</v>
      </c>
      <c r="AY353" s="17" t="s">
        <v>196</v>
      </c>
      <c r="BE353" s="241">
        <f>IF(N353="základní",J353,0)</f>
        <v>0</v>
      </c>
      <c r="BF353" s="241">
        <f>IF(N353="snížená",J353,0)</f>
        <v>0</v>
      </c>
      <c r="BG353" s="241">
        <f>IF(N353="zákl. přenesená",J353,0)</f>
        <v>0</v>
      </c>
      <c r="BH353" s="241">
        <f>IF(N353="sníž. přenesená",J353,0)</f>
        <v>0</v>
      </c>
      <c r="BI353" s="241">
        <f>IF(N353="nulová",J353,0)</f>
        <v>0</v>
      </c>
      <c r="BJ353" s="17" t="s">
        <v>87</v>
      </c>
      <c r="BK353" s="241">
        <f>ROUND(I353*H353,2)</f>
        <v>0</v>
      </c>
      <c r="BL353" s="17" t="s">
        <v>1470</v>
      </c>
      <c r="BM353" s="240" t="s">
        <v>2105</v>
      </c>
    </row>
    <row r="354" s="2" customFormat="1">
      <c r="A354" s="38"/>
      <c r="B354" s="39"/>
      <c r="C354" s="40"/>
      <c r="D354" s="242" t="s">
        <v>205</v>
      </c>
      <c r="E354" s="40"/>
      <c r="F354" s="243" t="s">
        <v>2104</v>
      </c>
      <c r="G354" s="40"/>
      <c r="H354" s="40"/>
      <c r="I354" s="244"/>
      <c r="J354" s="40"/>
      <c r="K354" s="40"/>
      <c r="L354" s="44"/>
      <c r="M354" s="245"/>
      <c r="N354" s="246"/>
      <c r="O354" s="91"/>
      <c r="P354" s="91"/>
      <c r="Q354" s="91"/>
      <c r="R354" s="91"/>
      <c r="S354" s="91"/>
      <c r="T354" s="92"/>
      <c r="U354" s="38"/>
      <c r="V354" s="38"/>
      <c r="W354" s="38"/>
      <c r="X354" s="38"/>
      <c r="Y354" s="38"/>
      <c r="Z354" s="38"/>
      <c r="AA354" s="38"/>
      <c r="AB354" s="38"/>
      <c r="AC354" s="38"/>
      <c r="AD354" s="38"/>
      <c r="AE354" s="38"/>
      <c r="AT354" s="17" t="s">
        <v>205</v>
      </c>
      <c r="AU354" s="17" t="s">
        <v>89</v>
      </c>
    </row>
    <row r="355" s="2" customFormat="1" ht="21.75" customHeight="1">
      <c r="A355" s="38"/>
      <c r="B355" s="39"/>
      <c r="C355" s="228" t="s">
        <v>1034</v>
      </c>
      <c r="D355" s="228" t="s">
        <v>199</v>
      </c>
      <c r="E355" s="229" t="s">
        <v>2106</v>
      </c>
      <c r="F355" s="230" t="s">
        <v>2107</v>
      </c>
      <c r="G355" s="231" t="s">
        <v>202</v>
      </c>
      <c r="H355" s="232">
        <v>1</v>
      </c>
      <c r="I355" s="233"/>
      <c r="J355" s="234">
        <f>ROUND(I355*H355,2)</f>
        <v>0</v>
      </c>
      <c r="K355" s="235"/>
      <c r="L355" s="44"/>
      <c r="M355" s="236" t="s">
        <v>1</v>
      </c>
      <c r="N355" s="237" t="s">
        <v>45</v>
      </c>
      <c r="O355" s="91"/>
      <c r="P355" s="238">
        <f>O355*H355</f>
        <v>0</v>
      </c>
      <c r="Q355" s="238">
        <v>0</v>
      </c>
      <c r="R355" s="238">
        <f>Q355*H355</f>
        <v>0</v>
      </c>
      <c r="S355" s="238">
        <v>0</v>
      </c>
      <c r="T355" s="239">
        <f>S355*H355</f>
        <v>0</v>
      </c>
      <c r="U355" s="38"/>
      <c r="V355" s="38"/>
      <c r="W355" s="38"/>
      <c r="X355" s="38"/>
      <c r="Y355" s="38"/>
      <c r="Z355" s="38"/>
      <c r="AA355" s="38"/>
      <c r="AB355" s="38"/>
      <c r="AC355" s="38"/>
      <c r="AD355" s="38"/>
      <c r="AE355" s="38"/>
      <c r="AR355" s="240" t="s">
        <v>1470</v>
      </c>
      <c r="AT355" s="240" t="s">
        <v>199</v>
      </c>
      <c r="AU355" s="240" t="s">
        <v>89</v>
      </c>
      <c r="AY355" s="17" t="s">
        <v>196</v>
      </c>
      <c r="BE355" s="241">
        <f>IF(N355="základní",J355,0)</f>
        <v>0</v>
      </c>
      <c r="BF355" s="241">
        <f>IF(N355="snížená",J355,0)</f>
        <v>0</v>
      </c>
      <c r="BG355" s="241">
        <f>IF(N355="zákl. přenesená",J355,0)</f>
        <v>0</v>
      </c>
      <c r="BH355" s="241">
        <f>IF(N355="sníž. přenesená",J355,0)</f>
        <v>0</v>
      </c>
      <c r="BI355" s="241">
        <f>IF(N355="nulová",J355,0)</f>
        <v>0</v>
      </c>
      <c r="BJ355" s="17" t="s">
        <v>87</v>
      </c>
      <c r="BK355" s="241">
        <f>ROUND(I355*H355,2)</f>
        <v>0</v>
      </c>
      <c r="BL355" s="17" t="s">
        <v>1470</v>
      </c>
      <c r="BM355" s="240" t="s">
        <v>2108</v>
      </c>
    </row>
    <row r="356" s="2" customFormat="1">
      <c r="A356" s="38"/>
      <c r="B356" s="39"/>
      <c r="C356" s="40"/>
      <c r="D356" s="242" t="s">
        <v>205</v>
      </c>
      <c r="E356" s="40"/>
      <c r="F356" s="243" t="s">
        <v>2107</v>
      </c>
      <c r="G356" s="40"/>
      <c r="H356" s="40"/>
      <c r="I356" s="244"/>
      <c r="J356" s="40"/>
      <c r="K356" s="40"/>
      <c r="L356" s="44"/>
      <c r="M356" s="245"/>
      <c r="N356" s="246"/>
      <c r="O356" s="91"/>
      <c r="P356" s="91"/>
      <c r="Q356" s="91"/>
      <c r="R356" s="91"/>
      <c r="S356" s="91"/>
      <c r="T356" s="92"/>
      <c r="U356" s="38"/>
      <c r="V356" s="38"/>
      <c r="W356" s="38"/>
      <c r="X356" s="38"/>
      <c r="Y356" s="38"/>
      <c r="Z356" s="38"/>
      <c r="AA356" s="38"/>
      <c r="AB356" s="38"/>
      <c r="AC356" s="38"/>
      <c r="AD356" s="38"/>
      <c r="AE356" s="38"/>
      <c r="AT356" s="17" t="s">
        <v>205</v>
      </c>
      <c r="AU356" s="17" t="s">
        <v>89</v>
      </c>
    </row>
    <row r="357" s="2" customFormat="1" ht="44.25" customHeight="1">
      <c r="A357" s="38"/>
      <c r="B357" s="39"/>
      <c r="C357" s="228" t="s">
        <v>1038</v>
      </c>
      <c r="D357" s="228" t="s">
        <v>199</v>
      </c>
      <c r="E357" s="229" t="s">
        <v>2109</v>
      </c>
      <c r="F357" s="230" t="s">
        <v>2110</v>
      </c>
      <c r="G357" s="231" t="s">
        <v>202</v>
      </c>
      <c r="H357" s="232">
        <v>1</v>
      </c>
      <c r="I357" s="233"/>
      <c r="J357" s="234">
        <f>ROUND(I357*H357,2)</f>
        <v>0</v>
      </c>
      <c r="K357" s="235"/>
      <c r="L357" s="44"/>
      <c r="M357" s="236" t="s">
        <v>1</v>
      </c>
      <c r="N357" s="237" t="s">
        <v>45</v>
      </c>
      <c r="O357" s="91"/>
      <c r="P357" s="238">
        <f>O357*H357</f>
        <v>0</v>
      </c>
      <c r="Q357" s="238">
        <v>0</v>
      </c>
      <c r="R357" s="238">
        <f>Q357*H357</f>
        <v>0</v>
      </c>
      <c r="S357" s="238">
        <v>0</v>
      </c>
      <c r="T357" s="239">
        <f>S357*H357</f>
        <v>0</v>
      </c>
      <c r="U357" s="38"/>
      <c r="V357" s="38"/>
      <c r="W357" s="38"/>
      <c r="X357" s="38"/>
      <c r="Y357" s="38"/>
      <c r="Z357" s="38"/>
      <c r="AA357" s="38"/>
      <c r="AB357" s="38"/>
      <c r="AC357" s="38"/>
      <c r="AD357" s="38"/>
      <c r="AE357" s="38"/>
      <c r="AR357" s="240" t="s">
        <v>1470</v>
      </c>
      <c r="AT357" s="240" t="s">
        <v>199</v>
      </c>
      <c r="AU357" s="240" t="s">
        <v>89</v>
      </c>
      <c r="AY357" s="17" t="s">
        <v>196</v>
      </c>
      <c r="BE357" s="241">
        <f>IF(N357="základní",J357,0)</f>
        <v>0</v>
      </c>
      <c r="BF357" s="241">
        <f>IF(N357="snížená",J357,0)</f>
        <v>0</v>
      </c>
      <c r="BG357" s="241">
        <f>IF(N357="zákl. přenesená",J357,0)</f>
        <v>0</v>
      </c>
      <c r="BH357" s="241">
        <f>IF(N357="sníž. přenesená",J357,0)</f>
        <v>0</v>
      </c>
      <c r="BI357" s="241">
        <f>IF(N357="nulová",J357,0)</f>
        <v>0</v>
      </c>
      <c r="BJ357" s="17" t="s">
        <v>87</v>
      </c>
      <c r="BK357" s="241">
        <f>ROUND(I357*H357,2)</f>
        <v>0</v>
      </c>
      <c r="BL357" s="17" t="s">
        <v>1470</v>
      </c>
      <c r="BM357" s="240" t="s">
        <v>2111</v>
      </c>
    </row>
    <row r="358" s="2" customFormat="1">
      <c r="A358" s="38"/>
      <c r="B358" s="39"/>
      <c r="C358" s="40"/>
      <c r="D358" s="242" t="s">
        <v>205</v>
      </c>
      <c r="E358" s="40"/>
      <c r="F358" s="243" t="s">
        <v>2110</v>
      </c>
      <c r="G358" s="40"/>
      <c r="H358" s="40"/>
      <c r="I358" s="244"/>
      <c r="J358" s="40"/>
      <c r="K358" s="40"/>
      <c r="L358" s="44"/>
      <c r="M358" s="245"/>
      <c r="N358" s="246"/>
      <c r="O358" s="91"/>
      <c r="P358" s="91"/>
      <c r="Q358" s="91"/>
      <c r="R358" s="91"/>
      <c r="S358" s="91"/>
      <c r="T358" s="92"/>
      <c r="U358" s="38"/>
      <c r="V358" s="38"/>
      <c r="W358" s="38"/>
      <c r="X358" s="38"/>
      <c r="Y358" s="38"/>
      <c r="Z358" s="38"/>
      <c r="AA358" s="38"/>
      <c r="AB358" s="38"/>
      <c r="AC358" s="38"/>
      <c r="AD358" s="38"/>
      <c r="AE358" s="38"/>
      <c r="AT358" s="17" t="s">
        <v>205</v>
      </c>
      <c r="AU358" s="17" t="s">
        <v>89</v>
      </c>
    </row>
    <row r="359" s="2" customFormat="1" ht="44.25" customHeight="1">
      <c r="A359" s="38"/>
      <c r="B359" s="39"/>
      <c r="C359" s="228" t="s">
        <v>1044</v>
      </c>
      <c r="D359" s="228" t="s">
        <v>199</v>
      </c>
      <c r="E359" s="229" t="s">
        <v>2112</v>
      </c>
      <c r="F359" s="230" t="s">
        <v>2113</v>
      </c>
      <c r="G359" s="231" t="s">
        <v>202</v>
      </c>
      <c r="H359" s="232">
        <v>2</v>
      </c>
      <c r="I359" s="233"/>
      <c r="J359" s="234">
        <f>ROUND(I359*H359,2)</f>
        <v>0</v>
      </c>
      <c r="K359" s="235"/>
      <c r="L359" s="44"/>
      <c r="M359" s="236" t="s">
        <v>1</v>
      </c>
      <c r="N359" s="237" t="s">
        <v>45</v>
      </c>
      <c r="O359" s="91"/>
      <c r="P359" s="238">
        <f>O359*H359</f>
        <v>0</v>
      </c>
      <c r="Q359" s="238">
        <v>0</v>
      </c>
      <c r="R359" s="238">
        <f>Q359*H359</f>
        <v>0</v>
      </c>
      <c r="S359" s="238">
        <v>0</v>
      </c>
      <c r="T359" s="239">
        <f>S359*H359</f>
        <v>0</v>
      </c>
      <c r="U359" s="38"/>
      <c r="V359" s="38"/>
      <c r="W359" s="38"/>
      <c r="X359" s="38"/>
      <c r="Y359" s="38"/>
      <c r="Z359" s="38"/>
      <c r="AA359" s="38"/>
      <c r="AB359" s="38"/>
      <c r="AC359" s="38"/>
      <c r="AD359" s="38"/>
      <c r="AE359" s="38"/>
      <c r="AR359" s="240" t="s">
        <v>1470</v>
      </c>
      <c r="AT359" s="240" t="s">
        <v>199</v>
      </c>
      <c r="AU359" s="240" t="s">
        <v>89</v>
      </c>
      <c r="AY359" s="17" t="s">
        <v>196</v>
      </c>
      <c r="BE359" s="241">
        <f>IF(N359="základní",J359,0)</f>
        <v>0</v>
      </c>
      <c r="BF359" s="241">
        <f>IF(N359="snížená",J359,0)</f>
        <v>0</v>
      </c>
      <c r="BG359" s="241">
        <f>IF(N359="zákl. přenesená",J359,0)</f>
        <v>0</v>
      </c>
      <c r="BH359" s="241">
        <f>IF(N359="sníž. přenesená",J359,0)</f>
        <v>0</v>
      </c>
      <c r="BI359" s="241">
        <f>IF(N359="nulová",J359,0)</f>
        <v>0</v>
      </c>
      <c r="BJ359" s="17" t="s">
        <v>87</v>
      </c>
      <c r="BK359" s="241">
        <f>ROUND(I359*H359,2)</f>
        <v>0</v>
      </c>
      <c r="BL359" s="17" t="s">
        <v>1470</v>
      </c>
      <c r="BM359" s="240" t="s">
        <v>2114</v>
      </c>
    </row>
    <row r="360" s="2" customFormat="1">
      <c r="A360" s="38"/>
      <c r="B360" s="39"/>
      <c r="C360" s="40"/>
      <c r="D360" s="242" t="s">
        <v>205</v>
      </c>
      <c r="E360" s="40"/>
      <c r="F360" s="243" t="s">
        <v>2113</v>
      </c>
      <c r="G360" s="40"/>
      <c r="H360" s="40"/>
      <c r="I360" s="244"/>
      <c r="J360" s="40"/>
      <c r="K360" s="40"/>
      <c r="L360" s="44"/>
      <c r="M360" s="245"/>
      <c r="N360" s="246"/>
      <c r="O360" s="91"/>
      <c r="P360" s="91"/>
      <c r="Q360" s="91"/>
      <c r="R360" s="91"/>
      <c r="S360" s="91"/>
      <c r="T360" s="92"/>
      <c r="U360" s="38"/>
      <c r="V360" s="38"/>
      <c r="W360" s="38"/>
      <c r="X360" s="38"/>
      <c r="Y360" s="38"/>
      <c r="Z360" s="38"/>
      <c r="AA360" s="38"/>
      <c r="AB360" s="38"/>
      <c r="AC360" s="38"/>
      <c r="AD360" s="38"/>
      <c r="AE360" s="38"/>
      <c r="AT360" s="17" t="s">
        <v>205</v>
      </c>
      <c r="AU360" s="17" t="s">
        <v>89</v>
      </c>
    </row>
    <row r="361" s="2" customFormat="1" ht="55.5" customHeight="1">
      <c r="A361" s="38"/>
      <c r="B361" s="39"/>
      <c r="C361" s="228" t="s">
        <v>1049</v>
      </c>
      <c r="D361" s="228" t="s">
        <v>199</v>
      </c>
      <c r="E361" s="229" t="s">
        <v>2115</v>
      </c>
      <c r="F361" s="230" t="s">
        <v>2116</v>
      </c>
      <c r="G361" s="231" t="s">
        <v>202</v>
      </c>
      <c r="H361" s="232">
        <v>1</v>
      </c>
      <c r="I361" s="233"/>
      <c r="J361" s="234">
        <f>ROUND(I361*H361,2)</f>
        <v>0</v>
      </c>
      <c r="K361" s="235"/>
      <c r="L361" s="44"/>
      <c r="M361" s="236" t="s">
        <v>1</v>
      </c>
      <c r="N361" s="237" t="s">
        <v>45</v>
      </c>
      <c r="O361" s="91"/>
      <c r="P361" s="238">
        <f>O361*H361</f>
        <v>0</v>
      </c>
      <c r="Q361" s="238">
        <v>0</v>
      </c>
      <c r="R361" s="238">
        <f>Q361*H361</f>
        <v>0</v>
      </c>
      <c r="S361" s="238">
        <v>0</v>
      </c>
      <c r="T361" s="239">
        <f>S361*H361</f>
        <v>0</v>
      </c>
      <c r="U361" s="38"/>
      <c r="V361" s="38"/>
      <c r="W361" s="38"/>
      <c r="X361" s="38"/>
      <c r="Y361" s="38"/>
      <c r="Z361" s="38"/>
      <c r="AA361" s="38"/>
      <c r="AB361" s="38"/>
      <c r="AC361" s="38"/>
      <c r="AD361" s="38"/>
      <c r="AE361" s="38"/>
      <c r="AR361" s="240" t="s">
        <v>1470</v>
      </c>
      <c r="AT361" s="240" t="s">
        <v>199</v>
      </c>
      <c r="AU361" s="240" t="s">
        <v>89</v>
      </c>
      <c r="AY361" s="17" t="s">
        <v>196</v>
      </c>
      <c r="BE361" s="241">
        <f>IF(N361="základní",J361,0)</f>
        <v>0</v>
      </c>
      <c r="BF361" s="241">
        <f>IF(N361="snížená",J361,0)</f>
        <v>0</v>
      </c>
      <c r="BG361" s="241">
        <f>IF(N361="zákl. přenesená",J361,0)</f>
        <v>0</v>
      </c>
      <c r="BH361" s="241">
        <f>IF(N361="sníž. přenesená",J361,0)</f>
        <v>0</v>
      </c>
      <c r="BI361" s="241">
        <f>IF(N361="nulová",J361,0)</f>
        <v>0</v>
      </c>
      <c r="BJ361" s="17" t="s">
        <v>87</v>
      </c>
      <c r="BK361" s="241">
        <f>ROUND(I361*H361,2)</f>
        <v>0</v>
      </c>
      <c r="BL361" s="17" t="s">
        <v>1470</v>
      </c>
      <c r="BM361" s="240" t="s">
        <v>2117</v>
      </c>
    </row>
    <row r="362" s="2" customFormat="1">
      <c r="A362" s="38"/>
      <c r="B362" s="39"/>
      <c r="C362" s="40"/>
      <c r="D362" s="242" t="s">
        <v>205</v>
      </c>
      <c r="E362" s="40"/>
      <c r="F362" s="243" t="s">
        <v>2116</v>
      </c>
      <c r="G362" s="40"/>
      <c r="H362" s="40"/>
      <c r="I362" s="244"/>
      <c r="J362" s="40"/>
      <c r="K362" s="40"/>
      <c r="L362" s="44"/>
      <c r="M362" s="245"/>
      <c r="N362" s="246"/>
      <c r="O362" s="91"/>
      <c r="P362" s="91"/>
      <c r="Q362" s="91"/>
      <c r="R362" s="91"/>
      <c r="S362" s="91"/>
      <c r="T362" s="92"/>
      <c r="U362" s="38"/>
      <c r="V362" s="38"/>
      <c r="W362" s="38"/>
      <c r="X362" s="38"/>
      <c r="Y362" s="38"/>
      <c r="Z362" s="38"/>
      <c r="AA362" s="38"/>
      <c r="AB362" s="38"/>
      <c r="AC362" s="38"/>
      <c r="AD362" s="38"/>
      <c r="AE362" s="38"/>
      <c r="AT362" s="17" t="s">
        <v>205</v>
      </c>
      <c r="AU362" s="17" t="s">
        <v>89</v>
      </c>
    </row>
    <row r="363" s="2" customFormat="1" ht="55.5" customHeight="1">
      <c r="A363" s="38"/>
      <c r="B363" s="39"/>
      <c r="C363" s="228" t="s">
        <v>1053</v>
      </c>
      <c r="D363" s="228" t="s">
        <v>199</v>
      </c>
      <c r="E363" s="229" t="s">
        <v>2118</v>
      </c>
      <c r="F363" s="230" t="s">
        <v>2119</v>
      </c>
      <c r="G363" s="231" t="s">
        <v>202</v>
      </c>
      <c r="H363" s="232">
        <v>4</v>
      </c>
      <c r="I363" s="233"/>
      <c r="J363" s="234">
        <f>ROUND(I363*H363,2)</f>
        <v>0</v>
      </c>
      <c r="K363" s="235"/>
      <c r="L363" s="44"/>
      <c r="M363" s="236" t="s">
        <v>1</v>
      </c>
      <c r="N363" s="237" t="s">
        <v>45</v>
      </c>
      <c r="O363" s="91"/>
      <c r="P363" s="238">
        <f>O363*H363</f>
        <v>0</v>
      </c>
      <c r="Q363" s="238">
        <v>0</v>
      </c>
      <c r="R363" s="238">
        <f>Q363*H363</f>
        <v>0</v>
      </c>
      <c r="S363" s="238">
        <v>0</v>
      </c>
      <c r="T363" s="239">
        <f>S363*H363</f>
        <v>0</v>
      </c>
      <c r="U363" s="38"/>
      <c r="V363" s="38"/>
      <c r="W363" s="38"/>
      <c r="X363" s="38"/>
      <c r="Y363" s="38"/>
      <c r="Z363" s="38"/>
      <c r="AA363" s="38"/>
      <c r="AB363" s="38"/>
      <c r="AC363" s="38"/>
      <c r="AD363" s="38"/>
      <c r="AE363" s="38"/>
      <c r="AR363" s="240" t="s">
        <v>1470</v>
      </c>
      <c r="AT363" s="240" t="s">
        <v>199</v>
      </c>
      <c r="AU363" s="240" t="s">
        <v>89</v>
      </c>
      <c r="AY363" s="17" t="s">
        <v>196</v>
      </c>
      <c r="BE363" s="241">
        <f>IF(N363="základní",J363,0)</f>
        <v>0</v>
      </c>
      <c r="BF363" s="241">
        <f>IF(N363="snížená",J363,0)</f>
        <v>0</v>
      </c>
      <c r="BG363" s="241">
        <f>IF(N363="zákl. přenesená",J363,0)</f>
        <v>0</v>
      </c>
      <c r="BH363" s="241">
        <f>IF(N363="sníž. přenesená",J363,0)</f>
        <v>0</v>
      </c>
      <c r="BI363" s="241">
        <f>IF(N363="nulová",J363,0)</f>
        <v>0</v>
      </c>
      <c r="BJ363" s="17" t="s">
        <v>87</v>
      </c>
      <c r="BK363" s="241">
        <f>ROUND(I363*H363,2)</f>
        <v>0</v>
      </c>
      <c r="BL363" s="17" t="s">
        <v>1470</v>
      </c>
      <c r="BM363" s="240" t="s">
        <v>2120</v>
      </c>
    </row>
    <row r="364" s="2" customFormat="1">
      <c r="A364" s="38"/>
      <c r="B364" s="39"/>
      <c r="C364" s="40"/>
      <c r="D364" s="242" t="s">
        <v>205</v>
      </c>
      <c r="E364" s="40"/>
      <c r="F364" s="243" t="s">
        <v>2119</v>
      </c>
      <c r="G364" s="40"/>
      <c r="H364" s="40"/>
      <c r="I364" s="244"/>
      <c r="J364" s="40"/>
      <c r="K364" s="40"/>
      <c r="L364" s="44"/>
      <c r="M364" s="245"/>
      <c r="N364" s="246"/>
      <c r="O364" s="91"/>
      <c r="P364" s="91"/>
      <c r="Q364" s="91"/>
      <c r="R364" s="91"/>
      <c r="S364" s="91"/>
      <c r="T364" s="92"/>
      <c r="U364" s="38"/>
      <c r="V364" s="38"/>
      <c r="W364" s="38"/>
      <c r="X364" s="38"/>
      <c r="Y364" s="38"/>
      <c r="Z364" s="38"/>
      <c r="AA364" s="38"/>
      <c r="AB364" s="38"/>
      <c r="AC364" s="38"/>
      <c r="AD364" s="38"/>
      <c r="AE364" s="38"/>
      <c r="AT364" s="17" t="s">
        <v>205</v>
      </c>
      <c r="AU364" s="17" t="s">
        <v>89</v>
      </c>
    </row>
    <row r="365" s="2" customFormat="1" ht="21.75" customHeight="1">
      <c r="A365" s="38"/>
      <c r="B365" s="39"/>
      <c r="C365" s="228" t="s">
        <v>1060</v>
      </c>
      <c r="D365" s="228" t="s">
        <v>199</v>
      </c>
      <c r="E365" s="229" t="s">
        <v>2121</v>
      </c>
      <c r="F365" s="230" t="s">
        <v>2076</v>
      </c>
      <c r="G365" s="231" t="s">
        <v>326</v>
      </c>
      <c r="H365" s="232">
        <v>12</v>
      </c>
      <c r="I365" s="233"/>
      <c r="J365" s="234">
        <f>ROUND(I365*H365,2)</f>
        <v>0</v>
      </c>
      <c r="K365" s="235"/>
      <c r="L365" s="44"/>
      <c r="M365" s="236" t="s">
        <v>1</v>
      </c>
      <c r="N365" s="237" t="s">
        <v>45</v>
      </c>
      <c r="O365" s="91"/>
      <c r="P365" s="238">
        <f>O365*H365</f>
        <v>0</v>
      </c>
      <c r="Q365" s="238">
        <v>0.027060000000000001</v>
      </c>
      <c r="R365" s="238">
        <f>Q365*H365</f>
        <v>0.32472000000000001</v>
      </c>
      <c r="S365" s="238">
        <v>0</v>
      </c>
      <c r="T365" s="239">
        <f>S365*H365</f>
        <v>0</v>
      </c>
      <c r="U365" s="38"/>
      <c r="V365" s="38"/>
      <c r="W365" s="38"/>
      <c r="X365" s="38"/>
      <c r="Y365" s="38"/>
      <c r="Z365" s="38"/>
      <c r="AA365" s="38"/>
      <c r="AB365" s="38"/>
      <c r="AC365" s="38"/>
      <c r="AD365" s="38"/>
      <c r="AE365" s="38"/>
      <c r="AR365" s="240" t="s">
        <v>405</v>
      </c>
      <c r="AT365" s="240" t="s">
        <v>199</v>
      </c>
      <c r="AU365" s="240" t="s">
        <v>89</v>
      </c>
      <c r="AY365" s="17" t="s">
        <v>196</v>
      </c>
      <c r="BE365" s="241">
        <f>IF(N365="základní",J365,0)</f>
        <v>0</v>
      </c>
      <c r="BF365" s="241">
        <f>IF(N365="snížená",J365,0)</f>
        <v>0</v>
      </c>
      <c r="BG365" s="241">
        <f>IF(N365="zákl. přenesená",J365,0)</f>
        <v>0</v>
      </c>
      <c r="BH365" s="241">
        <f>IF(N365="sníž. přenesená",J365,0)</f>
        <v>0</v>
      </c>
      <c r="BI365" s="241">
        <f>IF(N365="nulová",J365,0)</f>
        <v>0</v>
      </c>
      <c r="BJ365" s="17" t="s">
        <v>87</v>
      </c>
      <c r="BK365" s="241">
        <f>ROUND(I365*H365,2)</f>
        <v>0</v>
      </c>
      <c r="BL365" s="17" t="s">
        <v>405</v>
      </c>
      <c r="BM365" s="240" t="s">
        <v>2122</v>
      </c>
    </row>
    <row r="366" s="2" customFormat="1">
      <c r="A366" s="38"/>
      <c r="B366" s="39"/>
      <c r="C366" s="40"/>
      <c r="D366" s="242" t="s">
        <v>205</v>
      </c>
      <c r="E366" s="40"/>
      <c r="F366" s="243" t="s">
        <v>2078</v>
      </c>
      <c r="G366" s="40"/>
      <c r="H366" s="40"/>
      <c r="I366" s="244"/>
      <c r="J366" s="40"/>
      <c r="K366" s="40"/>
      <c r="L366" s="44"/>
      <c r="M366" s="245"/>
      <c r="N366" s="246"/>
      <c r="O366" s="91"/>
      <c r="P366" s="91"/>
      <c r="Q366" s="91"/>
      <c r="R366" s="91"/>
      <c r="S366" s="91"/>
      <c r="T366" s="92"/>
      <c r="U366" s="38"/>
      <c r="V366" s="38"/>
      <c r="W366" s="38"/>
      <c r="X366" s="38"/>
      <c r="Y366" s="38"/>
      <c r="Z366" s="38"/>
      <c r="AA366" s="38"/>
      <c r="AB366" s="38"/>
      <c r="AC366" s="38"/>
      <c r="AD366" s="38"/>
      <c r="AE366" s="38"/>
      <c r="AT366" s="17" t="s">
        <v>205</v>
      </c>
      <c r="AU366" s="17" t="s">
        <v>89</v>
      </c>
    </row>
    <row r="367" s="2" customFormat="1" ht="21.75" customHeight="1">
      <c r="A367" s="38"/>
      <c r="B367" s="39"/>
      <c r="C367" s="228" t="s">
        <v>1065</v>
      </c>
      <c r="D367" s="228" t="s">
        <v>199</v>
      </c>
      <c r="E367" s="229" t="s">
        <v>2123</v>
      </c>
      <c r="F367" s="230" t="s">
        <v>2124</v>
      </c>
      <c r="G367" s="231" t="s">
        <v>326</v>
      </c>
      <c r="H367" s="232">
        <v>65</v>
      </c>
      <c r="I367" s="233"/>
      <c r="J367" s="234">
        <f>ROUND(I367*H367,2)</f>
        <v>0</v>
      </c>
      <c r="K367" s="235"/>
      <c r="L367" s="44"/>
      <c r="M367" s="236" t="s">
        <v>1</v>
      </c>
      <c r="N367" s="237" t="s">
        <v>45</v>
      </c>
      <c r="O367" s="91"/>
      <c r="P367" s="238">
        <f>O367*H367</f>
        <v>0</v>
      </c>
      <c r="Q367" s="238">
        <v>0.00175</v>
      </c>
      <c r="R367" s="238">
        <f>Q367*H367</f>
        <v>0.11375</v>
      </c>
      <c r="S367" s="238">
        <v>0</v>
      </c>
      <c r="T367" s="239">
        <f>S367*H367</f>
        <v>0</v>
      </c>
      <c r="U367" s="38"/>
      <c r="V367" s="38"/>
      <c r="W367" s="38"/>
      <c r="X367" s="38"/>
      <c r="Y367" s="38"/>
      <c r="Z367" s="38"/>
      <c r="AA367" s="38"/>
      <c r="AB367" s="38"/>
      <c r="AC367" s="38"/>
      <c r="AD367" s="38"/>
      <c r="AE367" s="38"/>
      <c r="AR367" s="240" t="s">
        <v>405</v>
      </c>
      <c r="AT367" s="240" t="s">
        <v>199</v>
      </c>
      <c r="AU367" s="240" t="s">
        <v>89</v>
      </c>
      <c r="AY367" s="17" t="s">
        <v>196</v>
      </c>
      <c r="BE367" s="241">
        <f>IF(N367="základní",J367,0)</f>
        <v>0</v>
      </c>
      <c r="BF367" s="241">
        <f>IF(N367="snížená",J367,0)</f>
        <v>0</v>
      </c>
      <c r="BG367" s="241">
        <f>IF(N367="zákl. přenesená",J367,0)</f>
        <v>0</v>
      </c>
      <c r="BH367" s="241">
        <f>IF(N367="sníž. přenesená",J367,0)</f>
        <v>0</v>
      </c>
      <c r="BI367" s="241">
        <f>IF(N367="nulová",J367,0)</f>
        <v>0</v>
      </c>
      <c r="BJ367" s="17" t="s">
        <v>87</v>
      </c>
      <c r="BK367" s="241">
        <f>ROUND(I367*H367,2)</f>
        <v>0</v>
      </c>
      <c r="BL367" s="17" t="s">
        <v>405</v>
      </c>
      <c r="BM367" s="240" t="s">
        <v>2125</v>
      </c>
    </row>
    <row r="368" s="2" customFormat="1">
      <c r="A368" s="38"/>
      <c r="B368" s="39"/>
      <c r="C368" s="40"/>
      <c r="D368" s="242" t="s">
        <v>205</v>
      </c>
      <c r="E368" s="40"/>
      <c r="F368" s="243" t="s">
        <v>2126</v>
      </c>
      <c r="G368" s="40"/>
      <c r="H368" s="40"/>
      <c r="I368" s="244"/>
      <c r="J368" s="40"/>
      <c r="K368" s="40"/>
      <c r="L368" s="44"/>
      <c r="M368" s="245"/>
      <c r="N368" s="246"/>
      <c r="O368" s="91"/>
      <c r="P368" s="91"/>
      <c r="Q368" s="91"/>
      <c r="R368" s="91"/>
      <c r="S368" s="91"/>
      <c r="T368" s="92"/>
      <c r="U368" s="38"/>
      <c r="V368" s="38"/>
      <c r="W368" s="38"/>
      <c r="X368" s="38"/>
      <c r="Y368" s="38"/>
      <c r="Z368" s="38"/>
      <c r="AA368" s="38"/>
      <c r="AB368" s="38"/>
      <c r="AC368" s="38"/>
      <c r="AD368" s="38"/>
      <c r="AE368" s="38"/>
      <c r="AT368" s="17" t="s">
        <v>205</v>
      </c>
      <c r="AU368" s="17" t="s">
        <v>89</v>
      </c>
    </row>
    <row r="369" s="2" customFormat="1" ht="21.75" customHeight="1">
      <c r="A369" s="38"/>
      <c r="B369" s="39"/>
      <c r="C369" s="228" t="s">
        <v>1070</v>
      </c>
      <c r="D369" s="228" t="s">
        <v>199</v>
      </c>
      <c r="E369" s="229" t="s">
        <v>2127</v>
      </c>
      <c r="F369" s="230" t="s">
        <v>2128</v>
      </c>
      <c r="G369" s="231" t="s">
        <v>326</v>
      </c>
      <c r="H369" s="232">
        <v>73</v>
      </c>
      <c r="I369" s="233"/>
      <c r="J369" s="234">
        <f>ROUND(I369*H369,2)</f>
        <v>0</v>
      </c>
      <c r="K369" s="235"/>
      <c r="L369" s="44"/>
      <c r="M369" s="236" t="s">
        <v>1</v>
      </c>
      <c r="N369" s="237" t="s">
        <v>45</v>
      </c>
      <c r="O369" s="91"/>
      <c r="P369" s="238">
        <f>O369*H369</f>
        <v>0</v>
      </c>
      <c r="Q369" s="238">
        <v>0.0031199999999999999</v>
      </c>
      <c r="R369" s="238">
        <f>Q369*H369</f>
        <v>0.22775999999999999</v>
      </c>
      <c r="S369" s="238">
        <v>0</v>
      </c>
      <c r="T369" s="239">
        <f>S369*H369</f>
        <v>0</v>
      </c>
      <c r="U369" s="38"/>
      <c r="V369" s="38"/>
      <c r="W369" s="38"/>
      <c r="X369" s="38"/>
      <c r="Y369" s="38"/>
      <c r="Z369" s="38"/>
      <c r="AA369" s="38"/>
      <c r="AB369" s="38"/>
      <c r="AC369" s="38"/>
      <c r="AD369" s="38"/>
      <c r="AE369" s="38"/>
      <c r="AR369" s="240" t="s">
        <v>405</v>
      </c>
      <c r="AT369" s="240" t="s">
        <v>199</v>
      </c>
      <c r="AU369" s="240" t="s">
        <v>89</v>
      </c>
      <c r="AY369" s="17" t="s">
        <v>196</v>
      </c>
      <c r="BE369" s="241">
        <f>IF(N369="základní",J369,0)</f>
        <v>0</v>
      </c>
      <c r="BF369" s="241">
        <f>IF(N369="snížená",J369,0)</f>
        <v>0</v>
      </c>
      <c r="BG369" s="241">
        <f>IF(N369="zákl. přenesená",J369,0)</f>
        <v>0</v>
      </c>
      <c r="BH369" s="241">
        <f>IF(N369="sníž. přenesená",J369,0)</f>
        <v>0</v>
      </c>
      <c r="BI369" s="241">
        <f>IF(N369="nulová",J369,0)</f>
        <v>0</v>
      </c>
      <c r="BJ369" s="17" t="s">
        <v>87</v>
      </c>
      <c r="BK369" s="241">
        <f>ROUND(I369*H369,2)</f>
        <v>0</v>
      </c>
      <c r="BL369" s="17" t="s">
        <v>405</v>
      </c>
      <c r="BM369" s="240" t="s">
        <v>2129</v>
      </c>
    </row>
    <row r="370" s="2" customFormat="1">
      <c r="A370" s="38"/>
      <c r="B370" s="39"/>
      <c r="C370" s="40"/>
      <c r="D370" s="242" t="s">
        <v>205</v>
      </c>
      <c r="E370" s="40"/>
      <c r="F370" s="243" t="s">
        <v>2130</v>
      </c>
      <c r="G370" s="40"/>
      <c r="H370" s="40"/>
      <c r="I370" s="244"/>
      <c r="J370" s="40"/>
      <c r="K370" s="40"/>
      <c r="L370" s="44"/>
      <c r="M370" s="245"/>
      <c r="N370" s="246"/>
      <c r="O370" s="91"/>
      <c r="P370" s="91"/>
      <c r="Q370" s="91"/>
      <c r="R370" s="91"/>
      <c r="S370" s="91"/>
      <c r="T370" s="92"/>
      <c r="U370" s="38"/>
      <c r="V370" s="38"/>
      <c r="W370" s="38"/>
      <c r="X370" s="38"/>
      <c r="Y370" s="38"/>
      <c r="Z370" s="38"/>
      <c r="AA370" s="38"/>
      <c r="AB370" s="38"/>
      <c r="AC370" s="38"/>
      <c r="AD370" s="38"/>
      <c r="AE370" s="38"/>
      <c r="AT370" s="17" t="s">
        <v>205</v>
      </c>
      <c r="AU370" s="17" t="s">
        <v>89</v>
      </c>
    </row>
    <row r="371" s="13" customFormat="1">
      <c r="A371" s="13"/>
      <c r="B371" s="252"/>
      <c r="C371" s="253"/>
      <c r="D371" s="242" t="s">
        <v>254</v>
      </c>
      <c r="E371" s="254" t="s">
        <v>1</v>
      </c>
      <c r="F371" s="255" t="s">
        <v>351</v>
      </c>
      <c r="G371" s="253"/>
      <c r="H371" s="256">
        <v>10</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254</v>
      </c>
      <c r="AU371" s="262" t="s">
        <v>89</v>
      </c>
      <c r="AV371" s="13" t="s">
        <v>89</v>
      </c>
      <c r="AW371" s="13" t="s">
        <v>35</v>
      </c>
      <c r="AX371" s="13" t="s">
        <v>80</v>
      </c>
      <c r="AY371" s="262" t="s">
        <v>196</v>
      </c>
    </row>
    <row r="372" s="14" customFormat="1">
      <c r="A372" s="14"/>
      <c r="B372" s="263"/>
      <c r="C372" s="264"/>
      <c r="D372" s="242" t="s">
        <v>254</v>
      </c>
      <c r="E372" s="265" t="s">
        <v>1</v>
      </c>
      <c r="F372" s="266" t="s">
        <v>2131</v>
      </c>
      <c r="G372" s="264"/>
      <c r="H372" s="267">
        <v>10</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254</v>
      </c>
      <c r="AU372" s="273" t="s">
        <v>89</v>
      </c>
      <c r="AV372" s="14" t="s">
        <v>100</v>
      </c>
      <c r="AW372" s="14" t="s">
        <v>35</v>
      </c>
      <c r="AX372" s="14" t="s">
        <v>80</v>
      </c>
      <c r="AY372" s="273" t="s">
        <v>196</v>
      </c>
    </row>
    <row r="373" s="13" customFormat="1">
      <c r="A373" s="13"/>
      <c r="B373" s="252"/>
      <c r="C373" s="253"/>
      <c r="D373" s="242" t="s">
        <v>254</v>
      </c>
      <c r="E373" s="254" t="s">
        <v>1</v>
      </c>
      <c r="F373" s="255" t="s">
        <v>945</v>
      </c>
      <c r="G373" s="253"/>
      <c r="H373" s="256">
        <v>60</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254</v>
      </c>
      <c r="AU373" s="262" t="s">
        <v>89</v>
      </c>
      <c r="AV373" s="13" t="s">
        <v>89</v>
      </c>
      <c r="AW373" s="13" t="s">
        <v>35</v>
      </c>
      <c r="AX373" s="13" t="s">
        <v>80</v>
      </c>
      <c r="AY373" s="262" t="s">
        <v>196</v>
      </c>
    </row>
    <row r="374" s="14" customFormat="1">
      <c r="A374" s="14"/>
      <c r="B374" s="263"/>
      <c r="C374" s="264"/>
      <c r="D374" s="242" t="s">
        <v>254</v>
      </c>
      <c r="E374" s="265" t="s">
        <v>1</v>
      </c>
      <c r="F374" s="266" t="s">
        <v>2132</v>
      </c>
      <c r="G374" s="264"/>
      <c r="H374" s="267">
        <v>60</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254</v>
      </c>
      <c r="AU374" s="273" t="s">
        <v>89</v>
      </c>
      <c r="AV374" s="14" t="s">
        <v>100</v>
      </c>
      <c r="AW374" s="14" t="s">
        <v>35</v>
      </c>
      <c r="AX374" s="14" t="s">
        <v>80</v>
      </c>
      <c r="AY374" s="273" t="s">
        <v>196</v>
      </c>
    </row>
    <row r="375" s="13" customFormat="1">
      <c r="A375" s="13"/>
      <c r="B375" s="252"/>
      <c r="C375" s="253"/>
      <c r="D375" s="242" t="s">
        <v>254</v>
      </c>
      <c r="E375" s="254" t="s">
        <v>1</v>
      </c>
      <c r="F375" s="255" t="s">
        <v>100</v>
      </c>
      <c r="G375" s="253"/>
      <c r="H375" s="256">
        <v>3</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254</v>
      </c>
      <c r="AU375" s="262" t="s">
        <v>89</v>
      </c>
      <c r="AV375" s="13" t="s">
        <v>89</v>
      </c>
      <c r="AW375" s="13" t="s">
        <v>35</v>
      </c>
      <c r="AX375" s="13" t="s">
        <v>80</v>
      </c>
      <c r="AY375" s="262" t="s">
        <v>196</v>
      </c>
    </row>
    <row r="376" s="14" customFormat="1">
      <c r="A376" s="14"/>
      <c r="B376" s="263"/>
      <c r="C376" s="264"/>
      <c r="D376" s="242" t="s">
        <v>254</v>
      </c>
      <c r="E376" s="265" t="s">
        <v>1</v>
      </c>
      <c r="F376" s="266" t="s">
        <v>2133</v>
      </c>
      <c r="G376" s="264"/>
      <c r="H376" s="267">
        <v>3</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254</v>
      </c>
      <c r="AU376" s="273" t="s">
        <v>89</v>
      </c>
      <c r="AV376" s="14" t="s">
        <v>100</v>
      </c>
      <c r="AW376" s="14" t="s">
        <v>35</v>
      </c>
      <c r="AX376" s="14" t="s">
        <v>80</v>
      </c>
      <c r="AY376" s="273" t="s">
        <v>196</v>
      </c>
    </row>
    <row r="377" s="15" customFormat="1">
      <c r="A377" s="15"/>
      <c r="B377" s="274"/>
      <c r="C377" s="275"/>
      <c r="D377" s="242" t="s">
        <v>254</v>
      </c>
      <c r="E377" s="276" t="s">
        <v>1</v>
      </c>
      <c r="F377" s="277" t="s">
        <v>267</v>
      </c>
      <c r="G377" s="275"/>
      <c r="H377" s="278">
        <v>73</v>
      </c>
      <c r="I377" s="279"/>
      <c r="J377" s="275"/>
      <c r="K377" s="275"/>
      <c r="L377" s="280"/>
      <c r="M377" s="281"/>
      <c r="N377" s="282"/>
      <c r="O377" s="282"/>
      <c r="P377" s="282"/>
      <c r="Q377" s="282"/>
      <c r="R377" s="282"/>
      <c r="S377" s="282"/>
      <c r="T377" s="283"/>
      <c r="U377" s="15"/>
      <c r="V377" s="15"/>
      <c r="W377" s="15"/>
      <c r="X377" s="15"/>
      <c r="Y377" s="15"/>
      <c r="Z377" s="15"/>
      <c r="AA377" s="15"/>
      <c r="AB377" s="15"/>
      <c r="AC377" s="15"/>
      <c r="AD377" s="15"/>
      <c r="AE377" s="15"/>
      <c r="AT377" s="284" t="s">
        <v>254</v>
      </c>
      <c r="AU377" s="284" t="s">
        <v>89</v>
      </c>
      <c r="AV377" s="15" t="s">
        <v>113</v>
      </c>
      <c r="AW377" s="15" t="s">
        <v>35</v>
      </c>
      <c r="AX377" s="15" t="s">
        <v>87</v>
      </c>
      <c r="AY377" s="284" t="s">
        <v>196</v>
      </c>
    </row>
    <row r="378" s="2" customFormat="1" ht="21.75" customHeight="1">
      <c r="A378" s="38"/>
      <c r="B378" s="39"/>
      <c r="C378" s="228" t="s">
        <v>1076</v>
      </c>
      <c r="D378" s="228" t="s">
        <v>199</v>
      </c>
      <c r="E378" s="229" t="s">
        <v>2134</v>
      </c>
      <c r="F378" s="230" t="s">
        <v>2135</v>
      </c>
      <c r="G378" s="231" t="s">
        <v>326</v>
      </c>
      <c r="H378" s="232">
        <v>15</v>
      </c>
      <c r="I378" s="233"/>
      <c r="J378" s="234">
        <f>ROUND(I378*H378,2)</f>
        <v>0</v>
      </c>
      <c r="K378" s="235"/>
      <c r="L378" s="44"/>
      <c r="M378" s="236" t="s">
        <v>1</v>
      </c>
      <c r="N378" s="237" t="s">
        <v>45</v>
      </c>
      <c r="O378" s="91"/>
      <c r="P378" s="238">
        <f>O378*H378</f>
        <v>0</v>
      </c>
      <c r="Q378" s="238">
        <v>0.0065300000000000002</v>
      </c>
      <c r="R378" s="238">
        <f>Q378*H378</f>
        <v>0.097950000000000009</v>
      </c>
      <c r="S378" s="238">
        <v>0</v>
      </c>
      <c r="T378" s="239">
        <f>S378*H378</f>
        <v>0</v>
      </c>
      <c r="U378" s="38"/>
      <c r="V378" s="38"/>
      <c r="W378" s="38"/>
      <c r="X378" s="38"/>
      <c r="Y378" s="38"/>
      <c r="Z378" s="38"/>
      <c r="AA378" s="38"/>
      <c r="AB378" s="38"/>
      <c r="AC378" s="38"/>
      <c r="AD378" s="38"/>
      <c r="AE378" s="38"/>
      <c r="AR378" s="240" t="s">
        <v>405</v>
      </c>
      <c r="AT378" s="240" t="s">
        <v>199</v>
      </c>
      <c r="AU378" s="240" t="s">
        <v>89</v>
      </c>
      <c r="AY378" s="17" t="s">
        <v>196</v>
      </c>
      <c r="BE378" s="241">
        <f>IF(N378="základní",J378,0)</f>
        <v>0</v>
      </c>
      <c r="BF378" s="241">
        <f>IF(N378="snížená",J378,0)</f>
        <v>0</v>
      </c>
      <c r="BG378" s="241">
        <f>IF(N378="zákl. přenesená",J378,0)</f>
        <v>0</v>
      </c>
      <c r="BH378" s="241">
        <f>IF(N378="sníž. přenesená",J378,0)</f>
        <v>0</v>
      </c>
      <c r="BI378" s="241">
        <f>IF(N378="nulová",J378,0)</f>
        <v>0</v>
      </c>
      <c r="BJ378" s="17" t="s">
        <v>87</v>
      </c>
      <c r="BK378" s="241">
        <f>ROUND(I378*H378,2)</f>
        <v>0</v>
      </c>
      <c r="BL378" s="17" t="s">
        <v>405</v>
      </c>
      <c r="BM378" s="240" t="s">
        <v>2136</v>
      </c>
    </row>
    <row r="379" s="2" customFormat="1">
      <c r="A379" s="38"/>
      <c r="B379" s="39"/>
      <c r="C379" s="40"/>
      <c r="D379" s="242" t="s">
        <v>205</v>
      </c>
      <c r="E379" s="40"/>
      <c r="F379" s="243" t="s">
        <v>2137</v>
      </c>
      <c r="G379" s="40"/>
      <c r="H379" s="40"/>
      <c r="I379" s="244"/>
      <c r="J379" s="40"/>
      <c r="K379" s="40"/>
      <c r="L379" s="44"/>
      <c r="M379" s="245"/>
      <c r="N379" s="246"/>
      <c r="O379" s="91"/>
      <c r="P379" s="91"/>
      <c r="Q379" s="91"/>
      <c r="R379" s="91"/>
      <c r="S379" s="91"/>
      <c r="T379" s="92"/>
      <c r="U379" s="38"/>
      <c r="V379" s="38"/>
      <c r="W379" s="38"/>
      <c r="X379" s="38"/>
      <c r="Y379" s="38"/>
      <c r="Z379" s="38"/>
      <c r="AA379" s="38"/>
      <c r="AB379" s="38"/>
      <c r="AC379" s="38"/>
      <c r="AD379" s="38"/>
      <c r="AE379" s="38"/>
      <c r="AT379" s="17" t="s">
        <v>205</v>
      </c>
      <c r="AU379" s="17" t="s">
        <v>89</v>
      </c>
    </row>
    <row r="380" s="13" customFormat="1">
      <c r="A380" s="13"/>
      <c r="B380" s="252"/>
      <c r="C380" s="253"/>
      <c r="D380" s="242" t="s">
        <v>254</v>
      </c>
      <c r="E380" s="254" t="s">
        <v>1</v>
      </c>
      <c r="F380" s="255" t="s">
        <v>8</v>
      </c>
      <c r="G380" s="253"/>
      <c r="H380" s="256">
        <v>15</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254</v>
      </c>
      <c r="AU380" s="262" t="s">
        <v>89</v>
      </c>
      <c r="AV380" s="13" t="s">
        <v>89</v>
      </c>
      <c r="AW380" s="13" t="s">
        <v>35</v>
      </c>
      <c r="AX380" s="13" t="s">
        <v>80</v>
      </c>
      <c r="AY380" s="262" t="s">
        <v>196</v>
      </c>
    </row>
    <row r="381" s="14" customFormat="1">
      <c r="A381" s="14"/>
      <c r="B381" s="263"/>
      <c r="C381" s="264"/>
      <c r="D381" s="242" t="s">
        <v>254</v>
      </c>
      <c r="E381" s="265" t="s">
        <v>1</v>
      </c>
      <c r="F381" s="266" t="s">
        <v>2138</v>
      </c>
      <c r="G381" s="264"/>
      <c r="H381" s="267">
        <v>15</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254</v>
      </c>
      <c r="AU381" s="273" t="s">
        <v>89</v>
      </c>
      <c r="AV381" s="14" t="s">
        <v>100</v>
      </c>
      <c r="AW381" s="14" t="s">
        <v>35</v>
      </c>
      <c r="AX381" s="14" t="s">
        <v>87</v>
      </c>
      <c r="AY381" s="273" t="s">
        <v>196</v>
      </c>
    </row>
    <row r="382" s="12" customFormat="1" ht="22.8" customHeight="1">
      <c r="A382" s="12"/>
      <c r="B382" s="212"/>
      <c r="C382" s="213"/>
      <c r="D382" s="214" t="s">
        <v>79</v>
      </c>
      <c r="E382" s="226" t="s">
        <v>2139</v>
      </c>
      <c r="F382" s="226" t="s">
        <v>2140</v>
      </c>
      <c r="G382" s="213"/>
      <c r="H382" s="213"/>
      <c r="I382" s="216"/>
      <c r="J382" s="227">
        <f>BK382</f>
        <v>0</v>
      </c>
      <c r="K382" s="213"/>
      <c r="L382" s="218"/>
      <c r="M382" s="219"/>
      <c r="N382" s="220"/>
      <c r="O382" s="220"/>
      <c r="P382" s="221">
        <f>SUM(P383:P392)</f>
        <v>0</v>
      </c>
      <c r="Q382" s="220"/>
      <c r="R382" s="221">
        <f>SUM(R383:R392)</f>
        <v>0</v>
      </c>
      <c r="S382" s="220"/>
      <c r="T382" s="222">
        <f>SUM(T383:T392)</f>
        <v>0</v>
      </c>
      <c r="U382" s="12"/>
      <c r="V382" s="12"/>
      <c r="W382" s="12"/>
      <c r="X382" s="12"/>
      <c r="Y382" s="12"/>
      <c r="Z382" s="12"/>
      <c r="AA382" s="12"/>
      <c r="AB382" s="12"/>
      <c r="AC382" s="12"/>
      <c r="AD382" s="12"/>
      <c r="AE382" s="12"/>
      <c r="AR382" s="223" t="s">
        <v>113</v>
      </c>
      <c r="AT382" s="224" t="s">
        <v>79</v>
      </c>
      <c r="AU382" s="224" t="s">
        <v>87</v>
      </c>
      <c r="AY382" s="223" t="s">
        <v>196</v>
      </c>
      <c r="BK382" s="225">
        <f>SUM(BK383:BK392)</f>
        <v>0</v>
      </c>
    </row>
    <row r="383" s="2" customFormat="1" ht="44.25" customHeight="1">
      <c r="A383" s="38"/>
      <c r="B383" s="39"/>
      <c r="C383" s="228" t="s">
        <v>1083</v>
      </c>
      <c r="D383" s="228" t="s">
        <v>199</v>
      </c>
      <c r="E383" s="229" t="s">
        <v>2141</v>
      </c>
      <c r="F383" s="230" t="s">
        <v>2142</v>
      </c>
      <c r="G383" s="231" t="s">
        <v>202</v>
      </c>
      <c r="H383" s="232">
        <v>1</v>
      </c>
      <c r="I383" s="233"/>
      <c r="J383" s="234">
        <f>ROUND(I383*H383,2)</f>
        <v>0</v>
      </c>
      <c r="K383" s="235"/>
      <c r="L383" s="44"/>
      <c r="M383" s="236" t="s">
        <v>1</v>
      </c>
      <c r="N383" s="237" t="s">
        <v>45</v>
      </c>
      <c r="O383" s="91"/>
      <c r="P383" s="238">
        <f>O383*H383</f>
        <v>0</v>
      </c>
      <c r="Q383" s="238">
        <v>0</v>
      </c>
      <c r="R383" s="238">
        <f>Q383*H383</f>
        <v>0</v>
      </c>
      <c r="S383" s="238">
        <v>0</v>
      </c>
      <c r="T383" s="239">
        <f>S383*H383</f>
        <v>0</v>
      </c>
      <c r="U383" s="38"/>
      <c r="V383" s="38"/>
      <c r="W383" s="38"/>
      <c r="X383" s="38"/>
      <c r="Y383" s="38"/>
      <c r="Z383" s="38"/>
      <c r="AA383" s="38"/>
      <c r="AB383" s="38"/>
      <c r="AC383" s="38"/>
      <c r="AD383" s="38"/>
      <c r="AE383" s="38"/>
      <c r="AR383" s="240" t="s">
        <v>1470</v>
      </c>
      <c r="AT383" s="240" t="s">
        <v>199</v>
      </c>
      <c r="AU383" s="240" t="s">
        <v>89</v>
      </c>
      <c r="AY383" s="17" t="s">
        <v>196</v>
      </c>
      <c r="BE383" s="241">
        <f>IF(N383="základní",J383,0)</f>
        <v>0</v>
      </c>
      <c r="BF383" s="241">
        <f>IF(N383="snížená",J383,0)</f>
        <v>0</v>
      </c>
      <c r="BG383" s="241">
        <f>IF(N383="zákl. přenesená",J383,0)</f>
        <v>0</v>
      </c>
      <c r="BH383" s="241">
        <f>IF(N383="sníž. přenesená",J383,0)</f>
        <v>0</v>
      </c>
      <c r="BI383" s="241">
        <f>IF(N383="nulová",J383,0)</f>
        <v>0</v>
      </c>
      <c r="BJ383" s="17" t="s">
        <v>87</v>
      </c>
      <c r="BK383" s="241">
        <f>ROUND(I383*H383,2)</f>
        <v>0</v>
      </c>
      <c r="BL383" s="17" t="s">
        <v>1470</v>
      </c>
      <c r="BM383" s="240" t="s">
        <v>2143</v>
      </c>
    </row>
    <row r="384" s="2" customFormat="1">
      <c r="A384" s="38"/>
      <c r="B384" s="39"/>
      <c r="C384" s="40"/>
      <c r="D384" s="242" t="s">
        <v>205</v>
      </c>
      <c r="E384" s="40"/>
      <c r="F384" s="243" t="s">
        <v>2142</v>
      </c>
      <c r="G384" s="40"/>
      <c r="H384" s="40"/>
      <c r="I384" s="244"/>
      <c r="J384" s="40"/>
      <c r="K384" s="40"/>
      <c r="L384" s="44"/>
      <c r="M384" s="245"/>
      <c r="N384" s="246"/>
      <c r="O384" s="91"/>
      <c r="P384" s="91"/>
      <c r="Q384" s="91"/>
      <c r="R384" s="91"/>
      <c r="S384" s="91"/>
      <c r="T384" s="92"/>
      <c r="U384" s="38"/>
      <c r="V384" s="38"/>
      <c r="W384" s="38"/>
      <c r="X384" s="38"/>
      <c r="Y384" s="38"/>
      <c r="Z384" s="38"/>
      <c r="AA384" s="38"/>
      <c r="AB384" s="38"/>
      <c r="AC384" s="38"/>
      <c r="AD384" s="38"/>
      <c r="AE384" s="38"/>
      <c r="AT384" s="17" t="s">
        <v>205</v>
      </c>
      <c r="AU384" s="17" t="s">
        <v>89</v>
      </c>
    </row>
    <row r="385" s="2" customFormat="1" ht="33" customHeight="1">
      <c r="A385" s="38"/>
      <c r="B385" s="39"/>
      <c r="C385" s="228" t="s">
        <v>1095</v>
      </c>
      <c r="D385" s="228" t="s">
        <v>199</v>
      </c>
      <c r="E385" s="229" t="s">
        <v>2144</v>
      </c>
      <c r="F385" s="230" t="s">
        <v>2145</v>
      </c>
      <c r="G385" s="231" t="s">
        <v>326</v>
      </c>
      <c r="H385" s="232">
        <v>70</v>
      </c>
      <c r="I385" s="233"/>
      <c r="J385" s="234">
        <f>ROUND(I385*H385,2)</f>
        <v>0</v>
      </c>
      <c r="K385" s="235"/>
      <c r="L385" s="44"/>
      <c r="M385" s="236" t="s">
        <v>1</v>
      </c>
      <c r="N385" s="237" t="s">
        <v>45</v>
      </c>
      <c r="O385" s="91"/>
      <c r="P385" s="238">
        <f>O385*H385</f>
        <v>0</v>
      </c>
      <c r="Q385" s="238">
        <v>0</v>
      </c>
      <c r="R385" s="238">
        <f>Q385*H385</f>
        <v>0</v>
      </c>
      <c r="S385" s="238">
        <v>0</v>
      </c>
      <c r="T385" s="239">
        <f>S385*H385</f>
        <v>0</v>
      </c>
      <c r="U385" s="38"/>
      <c r="V385" s="38"/>
      <c r="W385" s="38"/>
      <c r="X385" s="38"/>
      <c r="Y385" s="38"/>
      <c r="Z385" s="38"/>
      <c r="AA385" s="38"/>
      <c r="AB385" s="38"/>
      <c r="AC385" s="38"/>
      <c r="AD385" s="38"/>
      <c r="AE385" s="38"/>
      <c r="AR385" s="240" t="s">
        <v>1470</v>
      </c>
      <c r="AT385" s="240" t="s">
        <v>199</v>
      </c>
      <c r="AU385" s="240" t="s">
        <v>89</v>
      </c>
      <c r="AY385" s="17" t="s">
        <v>196</v>
      </c>
      <c r="BE385" s="241">
        <f>IF(N385="základní",J385,0)</f>
        <v>0</v>
      </c>
      <c r="BF385" s="241">
        <f>IF(N385="snížená",J385,0)</f>
        <v>0</v>
      </c>
      <c r="BG385" s="241">
        <f>IF(N385="zákl. přenesená",J385,0)</f>
        <v>0</v>
      </c>
      <c r="BH385" s="241">
        <f>IF(N385="sníž. přenesená",J385,0)</f>
        <v>0</v>
      </c>
      <c r="BI385" s="241">
        <f>IF(N385="nulová",J385,0)</f>
        <v>0</v>
      </c>
      <c r="BJ385" s="17" t="s">
        <v>87</v>
      </c>
      <c r="BK385" s="241">
        <f>ROUND(I385*H385,2)</f>
        <v>0</v>
      </c>
      <c r="BL385" s="17" t="s">
        <v>1470</v>
      </c>
      <c r="BM385" s="240" t="s">
        <v>2146</v>
      </c>
    </row>
    <row r="386" s="2" customFormat="1">
      <c r="A386" s="38"/>
      <c r="B386" s="39"/>
      <c r="C386" s="40"/>
      <c r="D386" s="242" t="s">
        <v>205</v>
      </c>
      <c r="E386" s="40"/>
      <c r="F386" s="243" t="s">
        <v>2145</v>
      </c>
      <c r="G386" s="40"/>
      <c r="H386" s="40"/>
      <c r="I386" s="244"/>
      <c r="J386" s="40"/>
      <c r="K386" s="40"/>
      <c r="L386" s="44"/>
      <c r="M386" s="245"/>
      <c r="N386" s="246"/>
      <c r="O386" s="91"/>
      <c r="P386" s="91"/>
      <c r="Q386" s="91"/>
      <c r="R386" s="91"/>
      <c r="S386" s="91"/>
      <c r="T386" s="92"/>
      <c r="U386" s="38"/>
      <c r="V386" s="38"/>
      <c r="W386" s="38"/>
      <c r="X386" s="38"/>
      <c r="Y386" s="38"/>
      <c r="Z386" s="38"/>
      <c r="AA386" s="38"/>
      <c r="AB386" s="38"/>
      <c r="AC386" s="38"/>
      <c r="AD386" s="38"/>
      <c r="AE386" s="38"/>
      <c r="AT386" s="17" t="s">
        <v>205</v>
      </c>
      <c r="AU386" s="17" t="s">
        <v>89</v>
      </c>
    </row>
    <row r="387" s="13" customFormat="1">
      <c r="A387" s="13"/>
      <c r="B387" s="252"/>
      <c r="C387" s="253"/>
      <c r="D387" s="242" t="s">
        <v>254</v>
      </c>
      <c r="E387" s="254" t="s">
        <v>1</v>
      </c>
      <c r="F387" s="255" t="s">
        <v>1002</v>
      </c>
      <c r="G387" s="253"/>
      <c r="H387" s="256">
        <v>70</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254</v>
      </c>
      <c r="AU387" s="262" t="s">
        <v>89</v>
      </c>
      <c r="AV387" s="13" t="s">
        <v>89</v>
      </c>
      <c r="AW387" s="13" t="s">
        <v>35</v>
      </c>
      <c r="AX387" s="13" t="s">
        <v>80</v>
      </c>
      <c r="AY387" s="262" t="s">
        <v>196</v>
      </c>
    </row>
    <row r="388" s="14" customFormat="1">
      <c r="A388" s="14"/>
      <c r="B388" s="263"/>
      <c r="C388" s="264"/>
      <c r="D388" s="242" t="s">
        <v>254</v>
      </c>
      <c r="E388" s="265" t="s">
        <v>1</v>
      </c>
      <c r="F388" s="266" t="s">
        <v>445</v>
      </c>
      <c r="G388" s="264"/>
      <c r="H388" s="267">
        <v>70</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254</v>
      </c>
      <c r="AU388" s="273" t="s">
        <v>89</v>
      </c>
      <c r="AV388" s="14" t="s">
        <v>100</v>
      </c>
      <c r="AW388" s="14" t="s">
        <v>35</v>
      </c>
      <c r="AX388" s="14" t="s">
        <v>87</v>
      </c>
      <c r="AY388" s="273" t="s">
        <v>196</v>
      </c>
    </row>
    <row r="389" s="2" customFormat="1" ht="16.5" customHeight="1">
      <c r="A389" s="38"/>
      <c r="B389" s="39"/>
      <c r="C389" s="228" t="s">
        <v>1107</v>
      </c>
      <c r="D389" s="228" t="s">
        <v>199</v>
      </c>
      <c r="E389" s="229" t="s">
        <v>2147</v>
      </c>
      <c r="F389" s="230" t="s">
        <v>2148</v>
      </c>
      <c r="G389" s="231" t="s">
        <v>202</v>
      </c>
      <c r="H389" s="232">
        <v>1</v>
      </c>
      <c r="I389" s="233"/>
      <c r="J389" s="234">
        <f>ROUND(I389*H389,2)</f>
        <v>0</v>
      </c>
      <c r="K389" s="235"/>
      <c r="L389" s="44"/>
      <c r="M389" s="236" t="s">
        <v>1</v>
      </c>
      <c r="N389" s="237" t="s">
        <v>45</v>
      </c>
      <c r="O389" s="91"/>
      <c r="P389" s="238">
        <f>O389*H389</f>
        <v>0</v>
      </c>
      <c r="Q389" s="238">
        <v>0</v>
      </c>
      <c r="R389" s="238">
        <f>Q389*H389</f>
        <v>0</v>
      </c>
      <c r="S389" s="238">
        <v>0</v>
      </c>
      <c r="T389" s="239">
        <f>S389*H389</f>
        <v>0</v>
      </c>
      <c r="U389" s="38"/>
      <c r="V389" s="38"/>
      <c r="W389" s="38"/>
      <c r="X389" s="38"/>
      <c r="Y389" s="38"/>
      <c r="Z389" s="38"/>
      <c r="AA389" s="38"/>
      <c r="AB389" s="38"/>
      <c r="AC389" s="38"/>
      <c r="AD389" s="38"/>
      <c r="AE389" s="38"/>
      <c r="AR389" s="240" t="s">
        <v>1470</v>
      </c>
      <c r="AT389" s="240" t="s">
        <v>199</v>
      </c>
      <c r="AU389" s="240" t="s">
        <v>89</v>
      </c>
      <c r="AY389" s="17" t="s">
        <v>196</v>
      </c>
      <c r="BE389" s="241">
        <f>IF(N389="základní",J389,0)</f>
        <v>0</v>
      </c>
      <c r="BF389" s="241">
        <f>IF(N389="snížená",J389,0)</f>
        <v>0</v>
      </c>
      <c r="BG389" s="241">
        <f>IF(N389="zákl. přenesená",J389,0)</f>
        <v>0</v>
      </c>
      <c r="BH389" s="241">
        <f>IF(N389="sníž. přenesená",J389,0)</f>
        <v>0</v>
      </c>
      <c r="BI389" s="241">
        <f>IF(N389="nulová",J389,0)</f>
        <v>0</v>
      </c>
      <c r="BJ389" s="17" t="s">
        <v>87</v>
      </c>
      <c r="BK389" s="241">
        <f>ROUND(I389*H389,2)</f>
        <v>0</v>
      </c>
      <c r="BL389" s="17" t="s">
        <v>1470</v>
      </c>
      <c r="BM389" s="240" t="s">
        <v>2149</v>
      </c>
    </row>
    <row r="390" s="2" customFormat="1">
      <c r="A390" s="38"/>
      <c r="B390" s="39"/>
      <c r="C390" s="40"/>
      <c r="D390" s="242" t="s">
        <v>205</v>
      </c>
      <c r="E390" s="40"/>
      <c r="F390" s="243" t="s">
        <v>2148</v>
      </c>
      <c r="G390" s="40"/>
      <c r="H390" s="40"/>
      <c r="I390" s="244"/>
      <c r="J390" s="40"/>
      <c r="K390" s="40"/>
      <c r="L390" s="44"/>
      <c r="M390" s="245"/>
      <c r="N390" s="246"/>
      <c r="O390" s="91"/>
      <c r="P390" s="91"/>
      <c r="Q390" s="91"/>
      <c r="R390" s="91"/>
      <c r="S390" s="91"/>
      <c r="T390" s="92"/>
      <c r="U390" s="38"/>
      <c r="V390" s="38"/>
      <c r="W390" s="38"/>
      <c r="X390" s="38"/>
      <c r="Y390" s="38"/>
      <c r="Z390" s="38"/>
      <c r="AA390" s="38"/>
      <c r="AB390" s="38"/>
      <c r="AC390" s="38"/>
      <c r="AD390" s="38"/>
      <c r="AE390" s="38"/>
      <c r="AT390" s="17" t="s">
        <v>205</v>
      </c>
      <c r="AU390" s="17" t="s">
        <v>89</v>
      </c>
    </row>
    <row r="391" s="2" customFormat="1" ht="16.5" customHeight="1">
      <c r="A391" s="38"/>
      <c r="B391" s="39"/>
      <c r="C391" s="228" t="s">
        <v>1114</v>
      </c>
      <c r="D391" s="228" t="s">
        <v>199</v>
      </c>
      <c r="E391" s="229" t="s">
        <v>2150</v>
      </c>
      <c r="F391" s="230" t="s">
        <v>2151</v>
      </c>
      <c r="G391" s="231" t="s">
        <v>202</v>
      </c>
      <c r="H391" s="232">
        <v>7</v>
      </c>
      <c r="I391" s="233"/>
      <c r="J391" s="234">
        <f>ROUND(I391*H391,2)</f>
        <v>0</v>
      </c>
      <c r="K391" s="235"/>
      <c r="L391" s="44"/>
      <c r="M391" s="236" t="s">
        <v>1</v>
      </c>
      <c r="N391" s="237" t="s">
        <v>45</v>
      </c>
      <c r="O391" s="91"/>
      <c r="P391" s="238">
        <f>O391*H391</f>
        <v>0</v>
      </c>
      <c r="Q391" s="238">
        <v>0</v>
      </c>
      <c r="R391" s="238">
        <f>Q391*H391</f>
        <v>0</v>
      </c>
      <c r="S391" s="238">
        <v>0</v>
      </c>
      <c r="T391" s="239">
        <f>S391*H391</f>
        <v>0</v>
      </c>
      <c r="U391" s="38"/>
      <c r="V391" s="38"/>
      <c r="W391" s="38"/>
      <c r="X391" s="38"/>
      <c r="Y391" s="38"/>
      <c r="Z391" s="38"/>
      <c r="AA391" s="38"/>
      <c r="AB391" s="38"/>
      <c r="AC391" s="38"/>
      <c r="AD391" s="38"/>
      <c r="AE391" s="38"/>
      <c r="AR391" s="240" t="s">
        <v>1470</v>
      </c>
      <c r="AT391" s="240" t="s">
        <v>199</v>
      </c>
      <c r="AU391" s="240" t="s">
        <v>89</v>
      </c>
      <c r="AY391" s="17" t="s">
        <v>196</v>
      </c>
      <c r="BE391" s="241">
        <f>IF(N391="základní",J391,0)</f>
        <v>0</v>
      </c>
      <c r="BF391" s="241">
        <f>IF(N391="snížená",J391,0)</f>
        <v>0</v>
      </c>
      <c r="BG391" s="241">
        <f>IF(N391="zákl. přenesená",J391,0)</f>
        <v>0</v>
      </c>
      <c r="BH391" s="241">
        <f>IF(N391="sníž. přenesená",J391,0)</f>
        <v>0</v>
      </c>
      <c r="BI391" s="241">
        <f>IF(N391="nulová",J391,0)</f>
        <v>0</v>
      </c>
      <c r="BJ391" s="17" t="s">
        <v>87</v>
      </c>
      <c r="BK391" s="241">
        <f>ROUND(I391*H391,2)</f>
        <v>0</v>
      </c>
      <c r="BL391" s="17" t="s">
        <v>1470</v>
      </c>
      <c r="BM391" s="240" t="s">
        <v>2152</v>
      </c>
    </row>
    <row r="392" s="2" customFormat="1">
      <c r="A392" s="38"/>
      <c r="B392" s="39"/>
      <c r="C392" s="40"/>
      <c r="D392" s="242" t="s">
        <v>205</v>
      </c>
      <c r="E392" s="40"/>
      <c r="F392" s="243" t="s">
        <v>2151</v>
      </c>
      <c r="G392" s="40"/>
      <c r="H392" s="40"/>
      <c r="I392" s="244"/>
      <c r="J392" s="40"/>
      <c r="K392" s="40"/>
      <c r="L392" s="44"/>
      <c r="M392" s="245"/>
      <c r="N392" s="246"/>
      <c r="O392" s="91"/>
      <c r="P392" s="91"/>
      <c r="Q392" s="91"/>
      <c r="R392" s="91"/>
      <c r="S392" s="91"/>
      <c r="T392" s="92"/>
      <c r="U392" s="38"/>
      <c r="V392" s="38"/>
      <c r="W392" s="38"/>
      <c r="X392" s="38"/>
      <c r="Y392" s="38"/>
      <c r="Z392" s="38"/>
      <c r="AA392" s="38"/>
      <c r="AB392" s="38"/>
      <c r="AC392" s="38"/>
      <c r="AD392" s="38"/>
      <c r="AE392" s="38"/>
      <c r="AT392" s="17" t="s">
        <v>205</v>
      </c>
      <c r="AU392" s="17" t="s">
        <v>89</v>
      </c>
    </row>
    <row r="393" s="12" customFormat="1" ht="22.8" customHeight="1">
      <c r="A393" s="12"/>
      <c r="B393" s="212"/>
      <c r="C393" s="213"/>
      <c r="D393" s="214" t="s">
        <v>79</v>
      </c>
      <c r="E393" s="226" t="s">
        <v>2153</v>
      </c>
      <c r="F393" s="226" t="s">
        <v>2154</v>
      </c>
      <c r="G393" s="213"/>
      <c r="H393" s="213"/>
      <c r="I393" s="216"/>
      <c r="J393" s="227">
        <f>BK393</f>
        <v>0</v>
      </c>
      <c r="K393" s="213"/>
      <c r="L393" s="218"/>
      <c r="M393" s="219"/>
      <c r="N393" s="220"/>
      <c r="O393" s="220"/>
      <c r="P393" s="221">
        <f>SUM(P394:P398)</f>
        <v>0</v>
      </c>
      <c r="Q393" s="220"/>
      <c r="R393" s="221">
        <f>SUM(R394:R398)</f>
        <v>0</v>
      </c>
      <c r="S393" s="220"/>
      <c r="T393" s="222">
        <f>SUM(T394:T398)</f>
        <v>0</v>
      </c>
      <c r="U393" s="12"/>
      <c r="V393" s="12"/>
      <c r="W393" s="12"/>
      <c r="X393" s="12"/>
      <c r="Y393" s="12"/>
      <c r="Z393" s="12"/>
      <c r="AA393" s="12"/>
      <c r="AB393" s="12"/>
      <c r="AC393" s="12"/>
      <c r="AD393" s="12"/>
      <c r="AE393" s="12"/>
      <c r="AR393" s="223" t="s">
        <v>89</v>
      </c>
      <c r="AT393" s="224" t="s">
        <v>79</v>
      </c>
      <c r="AU393" s="224" t="s">
        <v>87</v>
      </c>
      <c r="AY393" s="223" t="s">
        <v>196</v>
      </c>
      <c r="BK393" s="225">
        <f>SUM(BK394:BK398)</f>
        <v>0</v>
      </c>
    </row>
    <row r="394" s="2" customFormat="1" ht="55.5" customHeight="1">
      <c r="A394" s="38"/>
      <c r="B394" s="39"/>
      <c r="C394" s="228" t="s">
        <v>1121</v>
      </c>
      <c r="D394" s="228" t="s">
        <v>199</v>
      </c>
      <c r="E394" s="229" t="s">
        <v>2155</v>
      </c>
      <c r="F394" s="230" t="s">
        <v>2156</v>
      </c>
      <c r="G394" s="231" t="s">
        <v>202</v>
      </c>
      <c r="H394" s="232">
        <v>1</v>
      </c>
      <c r="I394" s="233"/>
      <c r="J394" s="234">
        <f>ROUND(I394*H394,2)</f>
        <v>0</v>
      </c>
      <c r="K394" s="235"/>
      <c r="L394" s="44"/>
      <c r="M394" s="236" t="s">
        <v>1</v>
      </c>
      <c r="N394" s="237" t="s">
        <v>45</v>
      </c>
      <c r="O394" s="91"/>
      <c r="P394" s="238">
        <f>O394*H394</f>
        <v>0</v>
      </c>
      <c r="Q394" s="238">
        <v>0</v>
      </c>
      <c r="R394" s="238">
        <f>Q394*H394</f>
        <v>0</v>
      </c>
      <c r="S394" s="238">
        <v>0</v>
      </c>
      <c r="T394" s="239">
        <f>S394*H394</f>
        <v>0</v>
      </c>
      <c r="U394" s="38"/>
      <c r="V394" s="38"/>
      <c r="W394" s="38"/>
      <c r="X394" s="38"/>
      <c r="Y394" s="38"/>
      <c r="Z394" s="38"/>
      <c r="AA394" s="38"/>
      <c r="AB394" s="38"/>
      <c r="AC394" s="38"/>
      <c r="AD394" s="38"/>
      <c r="AE394" s="38"/>
      <c r="AR394" s="240" t="s">
        <v>405</v>
      </c>
      <c r="AT394" s="240" t="s">
        <v>199</v>
      </c>
      <c r="AU394" s="240" t="s">
        <v>89</v>
      </c>
      <c r="AY394" s="17" t="s">
        <v>196</v>
      </c>
      <c r="BE394" s="241">
        <f>IF(N394="základní",J394,0)</f>
        <v>0</v>
      </c>
      <c r="BF394" s="241">
        <f>IF(N394="snížená",J394,0)</f>
        <v>0</v>
      </c>
      <c r="BG394" s="241">
        <f>IF(N394="zákl. přenesená",J394,0)</f>
        <v>0</v>
      </c>
      <c r="BH394" s="241">
        <f>IF(N394="sníž. přenesená",J394,0)</f>
        <v>0</v>
      </c>
      <c r="BI394" s="241">
        <f>IF(N394="nulová",J394,0)</f>
        <v>0</v>
      </c>
      <c r="BJ394" s="17" t="s">
        <v>87</v>
      </c>
      <c r="BK394" s="241">
        <f>ROUND(I394*H394,2)</f>
        <v>0</v>
      </c>
      <c r="BL394" s="17" t="s">
        <v>405</v>
      </c>
      <c r="BM394" s="240" t="s">
        <v>2157</v>
      </c>
    </row>
    <row r="395" s="2" customFormat="1">
      <c r="A395" s="38"/>
      <c r="B395" s="39"/>
      <c r="C395" s="40"/>
      <c r="D395" s="242" t="s">
        <v>205</v>
      </c>
      <c r="E395" s="40"/>
      <c r="F395" s="243" t="s">
        <v>2156</v>
      </c>
      <c r="G395" s="40"/>
      <c r="H395" s="40"/>
      <c r="I395" s="244"/>
      <c r="J395" s="40"/>
      <c r="K395" s="40"/>
      <c r="L395" s="44"/>
      <c r="M395" s="245"/>
      <c r="N395" s="246"/>
      <c r="O395" s="91"/>
      <c r="P395" s="91"/>
      <c r="Q395" s="91"/>
      <c r="R395" s="91"/>
      <c r="S395" s="91"/>
      <c r="T395" s="92"/>
      <c r="U395" s="38"/>
      <c r="V395" s="38"/>
      <c r="W395" s="38"/>
      <c r="X395" s="38"/>
      <c r="Y395" s="38"/>
      <c r="Z395" s="38"/>
      <c r="AA395" s="38"/>
      <c r="AB395" s="38"/>
      <c r="AC395" s="38"/>
      <c r="AD395" s="38"/>
      <c r="AE395" s="38"/>
      <c r="AT395" s="17" t="s">
        <v>205</v>
      </c>
      <c r="AU395" s="17" t="s">
        <v>89</v>
      </c>
    </row>
    <row r="396" s="13" customFormat="1">
      <c r="A396" s="13"/>
      <c r="B396" s="252"/>
      <c r="C396" s="253"/>
      <c r="D396" s="242" t="s">
        <v>254</v>
      </c>
      <c r="E396" s="254" t="s">
        <v>1</v>
      </c>
      <c r="F396" s="255" t="s">
        <v>87</v>
      </c>
      <c r="G396" s="253"/>
      <c r="H396" s="256">
        <v>1</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254</v>
      </c>
      <c r="AU396" s="262" t="s">
        <v>89</v>
      </c>
      <c r="AV396" s="13" t="s">
        <v>89</v>
      </c>
      <c r="AW396" s="13" t="s">
        <v>35</v>
      </c>
      <c r="AX396" s="13" t="s">
        <v>80</v>
      </c>
      <c r="AY396" s="262" t="s">
        <v>196</v>
      </c>
    </row>
    <row r="397" s="14" customFormat="1">
      <c r="A397" s="14"/>
      <c r="B397" s="263"/>
      <c r="C397" s="264"/>
      <c r="D397" s="242" t="s">
        <v>254</v>
      </c>
      <c r="E397" s="265" t="s">
        <v>1</v>
      </c>
      <c r="F397" s="266" t="s">
        <v>445</v>
      </c>
      <c r="G397" s="264"/>
      <c r="H397" s="267">
        <v>1</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254</v>
      </c>
      <c r="AU397" s="273" t="s">
        <v>89</v>
      </c>
      <c r="AV397" s="14" t="s">
        <v>100</v>
      </c>
      <c r="AW397" s="14" t="s">
        <v>35</v>
      </c>
      <c r="AX397" s="14" t="s">
        <v>80</v>
      </c>
      <c r="AY397" s="273" t="s">
        <v>196</v>
      </c>
    </row>
    <row r="398" s="15" customFormat="1">
      <c r="A398" s="15"/>
      <c r="B398" s="274"/>
      <c r="C398" s="275"/>
      <c r="D398" s="242" t="s">
        <v>254</v>
      </c>
      <c r="E398" s="276" t="s">
        <v>1</v>
      </c>
      <c r="F398" s="277" t="s">
        <v>267</v>
      </c>
      <c r="G398" s="275"/>
      <c r="H398" s="278">
        <v>1</v>
      </c>
      <c r="I398" s="279"/>
      <c r="J398" s="275"/>
      <c r="K398" s="275"/>
      <c r="L398" s="280"/>
      <c r="M398" s="281"/>
      <c r="N398" s="282"/>
      <c r="O398" s="282"/>
      <c r="P398" s="282"/>
      <c r="Q398" s="282"/>
      <c r="R398" s="282"/>
      <c r="S398" s="282"/>
      <c r="T398" s="283"/>
      <c r="U398" s="15"/>
      <c r="V398" s="15"/>
      <c r="W398" s="15"/>
      <c r="X398" s="15"/>
      <c r="Y398" s="15"/>
      <c r="Z398" s="15"/>
      <c r="AA398" s="15"/>
      <c r="AB398" s="15"/>
      <c r="AC398" s="15"/>
      <c r="AD398" s="15"/>
      <c r="AE398" s="15"/>
      <c r="AT398" s="284" t="s">
        <v>254</v>
      </c>
      <c r="AU398" s="284" t="s">
        <v>89</v>
      </c>
      <c r="AV398" s="15" t="s">
        <v>113</v>
      </c>
      <c r="AW398" s="15" t="s">
        <v>35</v>
      </c>
      <c r="AX398" s="15" t="s">
        <v>87</v>
      </c>
      <c r="AY398" s="284" t="s">
        <v>196</v>
      </c>
    </row>
    <row r="399" s="12" customFormat="1" ht="22.8" customHeight="1">
      <c r="A399" s="12"/>
      <c r="B399" s="212"/>
      <c r="C399" s="213"/>
      <c r="D399" s="214" t="s">
        <v>79</v>
      </c>
      <c r="E399" s="226" t="s">
        <v>2158</v>
      </c>
      <c r="F399" s="226" t="s">
        <v>2159</v>
      </c>
      <c r="G399" s="213"/>
      <c r="H399" s="213"/>
      <c r="I399" s="216"/>
      <c r="J399" s="227">
        <f>BK399</f>
        <v>0</v>
      </c>
      <c r="K399" s="213"/>
      <c r="L399" s="218"/>
      <c r="M399" s="219"/>
      <c r="N399" s="220"/>
      <c r="O399" s="220"/>
      <c r="P399" s="221">
        <f>SUM(P400:P407)</f>
        <v>0</v>
      </c>
      <c r="Q399" s="220"/>
      <c r="R399" s="221">
        <f>SUM(R400:R407)</f>
        <v>0</v>
      </c>
      <c r="S399" s="220"/>
      <c r="T399" s="222">
        <f>SUM(T400:T407)</f>
        <v>0</v>
      </c>
      <c r="U399" s="12"/>
      <c r="V399" s="12"/>
      <c r="W399" s="12"/>
      <c r="X399" s="12"/>
      <c r="Y399" s="12"/>
      <c r="Z399" s="12"/>
      <c r="AA399" s="12"/>
      <c r="AB399" s="12"/>
      <c r="AC399" s="12"/>
      <c r="AD399" s="12"/>
      <c r="AE399" s="12"/>
      <c r="AR399" s="223" t="s">
        <v>89</v>
      </c>
      <c r="AT399" s="224" t="s">
        <v>79</v>
      </c>
      <c r="AU399" s="224" t="s">
        <v>87</v>
      </c>
      <c r="AY399" s="223" t="s">
        <v>196</v>
      </c>
      <c r="BK399" s="225">
        <f>SUM(BK400:BK407)</f>
        <v>0</v>
      </c>
    </row>
    <row r="400" s="2" customFormat="1" ht="21.75" customHeight="1">
      <c r="A400" s="38"/>
      <c r="B400" s="39"/>
      <c r="C400" s="228" t="s">
        <v>1145</v>
      </c>
      <c r="D400" s="228" t="s">
        <v>199</v>
      </c>
      <c r="E400" s="229" t="s">
        <v>2160</v>
      </c>
      <c r="F400" s="230" t="s">
        <v>2018</v>
      </c>
      <c r="G400" s="231" t="s">
        <v>202</v>
      </c>
      <c r="H400" s="232">
        <v>1</v>
      </c>
      <c r="I400" s="233"/>
      <c r="J400" s="234">
        <f>ROUND(I400*H400,2)</f>
        <v>0</v>
      </c>
      <c r="K400" s="235"/>
      <c r="L400" s="44"/>
      <c r="M400" s="236" t="s">
        <v>1</v>
      </c>
      <c r="N400" s="237" t="s">
        <v>45</v>
      </c>
      <c r="O400" s="91"/>
      <c r="P400" s="238">
        <f>O400*H400</f>
        <v>0</v>
      </c>
      <c r="Q400" s="238">
        <v>0</v>
      </c>
      <c r="R400" s="238">
        <f>Q400*H400</f>
        <v>0</v>
      </c>
      <c r="S400" s="238">
        <v>0</v>
      </c>
      <c r="T400" s="239">
        <f>S400*H400</f>
        <v>0</v>
      </c>
      <c r="U400" s="38"/>
      <c r="V400" s="38"/>
      <c r="W400" s="38"/>
      <c r="X400" s="38"/>
      <c r="Y400" s="38"/>
      <c r="Z400" s="38"/>
      <c r="AA400" s="38"/>
      <c r="AB400" s="38"/>
      <c r="AC400" s="38"/>
      <c r="AD400" s="38"/>
      <c r="AE400" s="38"/>
      <c r="AR400" s="240" t="s">
        <v>405</v>
      </c>
      <c r="AT400" s="240" t="s">
        <v>199</v>
      </c>
      <c r="AU400" s="240" t="s">
        <v>89</v>
      </c>
      <c r="AY400" s="17" t="s">
        <v>196</v>
      </c>
      <c r="BE400" s="241">
        <f>IF(N400="základní",J400,0)</f>
        <v>0</v>
      </c>
      <c r="BF400" s="241">
        <f>IF(N400="snížená",J400,0)</f>
        <v>0</v>
      </c>
      <c r="BG400" s="241">
        <f>IF(N400="zákl. přenesená",J400,0)</f>
        <v>0</v>
      </c>
      <c r="BH400" s="241">
        <f>IF(N400="sníž. přenesená",J400,0)</f>
        <v>0</v>
      </c>
      <c r="BI400" s="241">
        <f>IF(N400="nulová",J400,0)</f>
        <v>0</v>
      </c>
      <c r="BJ400" s="17" t="s">
        <v>87</v>
      </c>
      <c r="BK400" s="241">
        <f>ROUND(I400*H400,2)</f>
        <v>0</v>
      </c>
      <c r="BL400" s="17" t="s">
        <v>405</v>
      </c>
      <c r="BM400" s="240" t="s">
        <v>2161</v>
      </c>
    </row>
    <row r="401" s="2" customFormat="1">
      <c r="A401" s="38"/>
      <c r="B401" s="39"/>
      <c r="C401" s="40"/>
      <c r="D401" s="242" t="s">
        <v>205</v>
      </c>
      <c r="E401" s="40"/>
      <c r="F401" s="243" t="s">
        <v>2018</v>
      </c>
      <c r="G401" s="40"/>
      <c r="H401" s="40"/>
      <c r="I401" s="244"/>
      <c r="J401" s="40"/>
      <c r="K401" s="40"/>
      <c r="L401" s="44"/>
      <c r="M401" s="245"/>
      <c r="N401" s="246"/>
      <c r="O401" s="91"/>
      <c r="P401" s="91"/>
      <c r="Q401" s="91"/>
      <c r="R401" s="91"/>
      <c r="S401" s="91"/>
      <c r="T401" s="92"/>
      <c r="U401" s="38"/>
      <c r="V401" s="38"/>
      <c r="W401" s="38"/>
      <c r="X401" s="38"/>
      <c r="Y401" s="38"/>
      <c r="Z401" s="38"/>
      <c r="AA401" s="38"/>
      <c r="AB401" s="38"/>
      <c r="AC401" s="38"/>
      <c r="AD401" s="38"/>
      <c r="AE401" s="38"/>
      <c r="AT401" s="17" t="s">
        <v>205</v>
      </c>
      <c r="AU401" s="17" t="s">
        <v>89</v>
      </c>
    </row>
    <row r="402" s="2" customFormat="1" ht="16.5" customHeight="1">
      <c r="A402" s="38"/>
      <c r="B402" s="39"/>
      <c r="C402" s="228" t="s">
        <v>1152</v>
      </c>
      <c r="D402" s="228" t="s">
        <v>199</v>
      </c>
      <c r="E402" s="229" t="s">
        <v>2162</v>
      </c>
      <c r="F402" s="230" t="s">
        <v>1953</v>
      </c>
      <c r="G402" s="231" t="s">
        <v>1</v>
      </c>
      <c r="H402" s="232">
        <v>1</v>
      </c>
      <c r="I402" s="233"/>
      <c r="J402" s="234">
        <f>ROUND(I402*H402,2)</f>
        <v>0</v>
      </c>
      <c r="K402" s="235"/>
      <c r="L402" s="44"/>
      <c r="M402" s="236" t="s">
        <v>1</v>
      </c>
      <c r="N402" s="237" t="s">
        <v>45</v>
      </c>
      <c r="O402" s="91"/>
      <c r="P402" s="238">
        <f>O402*H402</f>
        <v>0</v>
      </c>
      <c r="Q402" s="238">
        <v>0</v>
      </c>
      <c r="R402" s="238">
        <f>Q402*H402</f>
        <v>0</v>
      </c>
      <c r="S402" s="238">
        <v>0</v>
      </c>
      <c r="T402" s="239">
        <f>S402*H402</f>
        <v>0</v>
      </c>
      <c r="U402" s="38"/>
      <c r="V402" s="38"/>
      <c r="W402" s="38"/>
      <c r="X402" s="38"/>
      <c r="Y402" s="38"/>
      <c r="Z402" s="38"/>
      <c r="AA402" s="38"/>
      <c r="AB402" s="38"/>
      <c r="AC402" s="38"/>
      <c r="AD402" s="38"/>
      <c r="AE402" s="38"/>
      <c r="AR402" s="240" t="s">
        <v>405</v>
      </c>
      <c r="AT402" s="240" t="s">
        <v>199</v>
      </c>
      <c r="AU402" s="240" t="s">
        <v>89</v>
      </c>
      <c r="AY402" s="17" t="s">
        <v>196</v>
      </c>
      <c r="BE402" s="241">
        <f>IF(N402="základní",J402,0)</f>
        <v>0</v>
      </c>
      <c r="BF402" s="241">
        <f>IF(N402="snížená",J402,0)</f>
        <v>0</v>
      </c>
      <c r="BG402" s="241">
        <f>IF(N402="zákl. přenesená",J402,0)</f>
        <v>0</v>
      </c>
      <c r="BH402" s="241">
        <f>IF(N402="sníž. přenesená",J402,0)</f>
        <v>0</v>
      </c>
      <c r="BI402" s="241">
        <f>IF(N402="nulová",J402,0)</f>
        <v>0</v>
      </c>
      <c r="BJ402" s="17" t="s">
        <v>87</v>
      </c>
      <c r="BK402" s="241">
        <f>ROUND(I402*H402,2)</f>
        <v>0</v>
      </c>
      <c r="BL402" s="17" t="s">
        <v>405</v>
      </c>
      <c r="BM402" s="240" t="s">
        <v>2163</v>
      </c>
    </row>
    <row r="403" s="2" customFormat="1">
      <c r="A403" s="38"/>
      <c r="B403" s="39"/>
      <c r="C403" s="40"/>
      <c r="D403" s="242" t="s">
        <v>205</v>
      </c>
      <c r="E403" s="40"/>
      <c r="F403" s="243" t="s">
        <v>1953</v>
      </c>
      <c r="G403" s="40"/>
      <c r="H403" s="40"/>
      <c r="I403" s="244"/>
      <c r="J403" s="40"/>
      <c r="K403" s="40"/>
      <c r="L403" s="44"/>
      <c r="M403" s="245"/>
      <c r="N403" s="246"/>
      <c r="O403" s="91"/>
      <c r="P403" s="91"/>
      <c r="Q403" s="91"/>
      <c r="R403" s="91"/>
      <c r="S403" s="91"/>
      <c r="T403" s="92"/>
      <c r="U403" s="38"/>
      <c r="V403" s="38"/>
      <c r="W403" s="38"/>
      <c r="X403" s="38"/>
      <c r="Y403" s="38"/>
      <c r="Z403" s="38"/>
      <c r="AA403" s="38"/>
      <c r="AB403" s="38"/>
      <c r="AC403" s="38"/>
      <c r="AD403" s="38"/>
      <c r="AE403" s="38"/>
      <c r="AT403" s="17" t="s">
        <v>205</v>
      </c>
      <c r="AU403" s="17" t="s">
        <v>89</v>
      </c>
    </row>
    <row r="404" s="2" customFormat="1" ht="33" customHeight="1">
      <c r="A404" s="38"/>
      <c r="B404" s="39"/>
      <c r="C404" s="228" t="s">
        <v>1159</v>
      </c>
      <c r="D404" s="228" t="s">
        <v>199</v>
      </c>
      <c r="E404" s="229" t="s">
        <v>2164</v>
      </c>
      <c r="F404" s="230" t="s">
        <v>2165</v>
      </c>
      <c r="G404" s="231" t="s">
        <v>202</v>
      </c>
      <c r="H404" s="232">
        <v>1</v>
      </c>
      <c r="I404" s="233"/>
      <c r="J404" s="234">
        <f>ROUND(I404*H404,2)</f>
        <v>0</v>
      </c>
      <c r="K404" s="235"/>
      <c r="L404" s="44"/>
      <c r="M404" s="236" t="s">
        <v>1</v>
      </c>
      <c r="N404" s="237" t="s">
        <v>45</v>
      </c>
      <c r="O404" s="91"/>
      <c r="P404" s="238">
        <f>O404*H404</f>
        <v>0</v>
      </c>
      <c r="Q404" s="238">
        <v>0</v>
      </c>
      <c r="R404" s="238">
        <f>Q404*H404</f>
        <v>0</v>
      </c>
      <c r="S404" s="238">
        <v>0</v>
      </c>
      <c r="T404" s="239">
        <f>S404*H404</f>
        <v>0</v>
      </c>
      <c r="U404" s="38"/>
      <c r="V404" s="38"/>
      <c r="W404" s="38"/>
      <c r="X404" s="38"/>
      <c r="Y404" s="38"/>
      <c r="Z404" s="38"/>
      <c r="AA404" s="38"/>
      <c r="AB404" s="38"/>
      <c r="AC404" s="38"/>
      <c r="AD404" s="38"/>
      <c r="AE404" s="38"/>
      <c r="AR404" s="240" t="s">
        <v>405</v>
      </c>
      <c r="AT404" s="240" t="s">
        <v>199</v>
      </c>
      <c r="AU404" s="240" t="s">
        <v>89</v>
      </c>
      <c r="AY404" s="17" t="s">
        <v>196</v>
      </c>
      <c r="BE404" s="241">
        <f>IF(N404="základní",J404,0)</f>
        <v>0</v>
      </c>
      <c r="BF404" s="241">
        <f>IF(N404="snížená",J404,0)</f>
        <v>0</v>
      </c>
      <c r="BG404" s="241">
        <f>IF(N404="zákl. přenesená",J404,0)</f>
        <v>0</v>
      </c>
      <c r="BH404" s="241">
        <f>IF(N404="sníž. přenesená",J404,0)</f>
        <v>0</v>
      </c>
      <c r="BI404" s="241">
        <f>IF(N404="nulová",J404,0)</f>
        <v>0</v>
      </c>
      <c r="BJ404" s="17" t="s">
        <v>87</v>
      </c>
      <c r="BK404" s="241">
        <f>ROUND(I404*H404,2)</f>
        <v>0</v>
      </c>
      <c r="BL404" s="17" t="s">
        <v>405</v>
      </c>
      <c r="BM404" s="240" t="s">
        <v>2166</v>
      </c>
    </row>
    <row r="405" s="2" customFormat="1">
      <c r="A405" s="38"/>
      <c r="B405" s="39"/>
      <c r="C405" s="40"/>
      <c r="D405" s="242" t="s">
        <v>205</v>
      </c>
      <c r="E405" s="40"/>
      <c r="F405" s="243" t="s">
        <v>2165</v>
      </c>
      <c r="G405" s="40"/>
      <c r="H405" s="40"/>
      <c r="I405" s="244"/>
      <c r="J405" s="40"/>
      <c r="K405" s="40"/>
      <c r="L405" s="44"/>
      <c r="M405" s="245"/>
      <c r="N405" s="246"/>
      <c r="O405" s="91"/>
      <c r="P405" s="91"/>
      <c r="Q405" s="91"/>
      <c r="R405" s="91"/>
      <c r="S405" s="91"/>
      <c r="T405" s="92"/>
      <c r="U405" s="38"/>
      <c r="V405" s="38"/>
      <c r="W405" s="38"/>
      <c r="X405" s="38"/>
      <c r="Y405" s="38"/>
      <c r="Z405" s="38"/>
      <c r="AA405" s="38"/>
      <c r="AB405" s="38"/>
      <c r="AC405" s="38"/>
      <c r="AD405" s="38"/>
      <c r="AE405" s="38"/>
      <c r="AT405" s="17" t="s">
        <v>205</v>
      </c>
      <c r="AU405" s="17" t="s">
        <v>89</v>
      </c>
    </row>
    <row r="406" s="2" customFormat="1" ht="33" customHeight="1">
      <c r="A406" s="38"/>
      <c r="B406" s="39"/>
      <c r="C406" s="228" t="s">
        <v>1164</v>
      </c>
      <c r="D406" s="228" t="s">
        <v>199</v>
      </c>
      <c r="E406" s="229" t="s">
        <v>2167</v>
      </c>
      <c r="F406" s="230" t="s">
        <v>2168</v>
      </c>
      <c r="G406" s="231" t="s">
        <v>202</v>
      </c>
      <c r="H406" s="232">
        <v>1</v>
      </c>
      <c r="I406" s="233"/>
      <c r="J406" s="234">
        <f>ROUND(I406*H406,2)</f>
        <v>0</v>
      </c>
      <c r="K406" s="235"/>
      <c r="L406" s="44"/>
      <c r="M406" s="236" t="s">
        <v>1</v>
      </c>
      <c r="N406" s="237" t="s">
        <v>45</v>
      </c>
      <c r="O406" s="91"/>
      <c r="P406" s="238">
        <f>O406*H406</f>
        <v>0</v>
      </c>
      <c r="Q406" s="238">
        <v>0</v>
      </c>
      <c r="R406" s="238">
        <f>Q406*H406</f>
        <v>0</v>
      </c>
      <c r="S406" s="238">
        <v>0</v>
      </c>
      <c r="T406" s="239">
        <f>S406*H406</f>
        <v>0</v>
      </c>
      <c r="U406" s="38"/>
      <c r="V406" s="38"/>
      <c r="W406" s="38"/>
      <c r="X406" s="38"/>
      <c r="Y406" s="38"/>
      <c r="Z406" s="38"/>
      <c r="AA406" s="38"/>
      <c r="AB406" s="38"/>
      <c r="AC406" s="38"/>
      <c r="AD406" s="38"/>
      <c r="AE406" s="38"/>
      <c r="AR406" s="240" t="s">
        <v>405</v>
      </c>
      <c r="AT406" s="240" t="s">
        <v>199</v>
      </c>
      <c r="AU406" s="240" t="s">
        <v>89</v>
      </c>
      <c r="AY406" s="17" t="s">
        <v>196</v>
      </c>
      <c r="BE406" s="241">
        <f>IF(N406="základní",J406,0)</f>
        <v>0</v>
      </c>
      <c r="BF406" s="241">
        <f>IF(N406="snížená",J406,0)</f>
        <v>0</v>
      </c>
      <c r="BG406" s="241">
        <f>IF(N406="zákl. přenesená",J406,0)</f>
        <v>0</v>
      </c>
      <c r="BH406" s="241">
        <f>IF(N406="sníž. přenesená",J406,0)</f>
        <v>0</v>
      </c>
      <c r="BI406" s="241">
        <f>IF(N406="nulová",J406,0)</f>
        <v>0</v>
      </c>
      <c r="BJ406" s="17" t="s">
        <v>87</v>
      </c>
      <c r="BK406" s="241">
        <f>ROUND(I406*H406,2)</f>
        <v>0</v>
      </c>
      <c r="BL406" s="17" t="s">
        <v>405</v>
      </c>
      <c r="BM406" s="240" t="s">
        <v>2169</v>
      </c>
    </row>
    <row r="407" s="2" customFormat="1">
      <c r="A407" s="38"/>
      <c r="B407" s="39"/>
      <c r="C407" s="40"/>
      <c r="D407" s="242" t="s">
        <v>205</v>
      </c>
      <c r="E407" s="40"/>
      <c r="F407" s="243" t="s">
        <v>2168</v>
      </c>
      <c r="G407" s="40"/>
      <c r="H407" s="40"/>
      <c r="I407" s="244"/>
      <c r="J407" s="40"/>
      <c r="K407" s="40"/>
      <c r="L407" s="44"/>
      <c r="M407" s="245"/>
      <c r="N407" s="246"/>
      <c r="O407" s="91"/>
      <c r="P407" s="91"/>
      <c r="Q407" s="91"/>
      <c r="R407" s="91"/>
      <c r="S407" s="91"/>
      <c r="T407" s="92"/>
      <c r="U407" s="38"/>
      <c r="V407" s="38"/>
      <c r="W407" s="38"/>
      <c r="X407" s="38"/>
      <c r="Y407" s="38"/>
      <c r="Z407" s="38"/>
      <c r="AA407" s="38"/>
      <c r="AB407" s="38"/>
      <c r="AC407" s="38"/>
      <c r="AD407" s="38"/>
      <c r="AE407" s="38"/>
      <c r="AT407" s="17" t="s">
        <v>205</v>
      </c>
      <c r="AU407" s="17" t="s">
        <v>89</v>
      </c>
    </row>
    <row r="408" s="12" customFormat="1" ht="22.8" customHeight="1">
      <c r="A408" s="12"/>
      <c r="B408" s="212"/>
      <c r="C408" s="213"/>
      <c r="D408" s="214" t="s">
        <v>79</v>
      </c>
      <c r="E408" s="226" t="s">
        <v>2170</v>
      </c>
      <c r="F408" s="226" t="s">
        <v>2171</v>
      </c>
      <c r="G408" s="213"/>
      <c r="H408" s="213"/>
      <c r="I408" s="216"/>
      <c r="J408" s="227">
        <f>BK408</f>
        <v>0</v>
      </c>
      <c r="K408" s="213"/>
      <c r="L408" s="218"/>
      <c r="M408" s="219"/>
      <c r="N408" s="220"/>
      <c r="O408" s="220"/>
      <c r="P408" s="221">
        <f>SUM(P409:P412)</f>
        <v>0</v>
      </c>
      <c r="Q408" s="220"/>
      <c r="R408" s="221">
        <f>SUM(R409:R412)</f>
        <v>0</v>
      </c>
      <c r="S408" s="220"/>
      <c r="T408" s="222">
        <f>SUM(T409:T412)</f>
        <v>0</v>
      </c>
      <c r="U408" s="12"/>
      <c r="V408" s="12"/>
      <c r="W408" s="12"/>
      <c r="X408" s="12"/>
      <c r="Y408" s="12"/>
      <c r="Z408" s="12"/>
      <c r="AA408" s="12"/>
      <c r="AB408" s="12"/>
      <c r="AC408" s="12"/>
      <c r="AD408" s="12"/>
      <c r="AE408" s="12"/>
      <c r="AR408" s="223" t="s">
        <v>113</v>
      </c>
      <c r="AT408" s="224" t="s">
        <v>79</v>
      </c>
      <c r="AU408" s="224" t="s">
        <v>87</v>
      </c>
      <c r="AY408" s="223" t="s">
        <v>196</v>
      </c>
      <c r="BK408" s="225">
        <f>SUM(BK409:BK412)</f>
        <v>0</v>
      </c>
    </row>
    <row r="409" s="2" customFormat="1" ht="21.75" customHeight="1">
      <c r="A409" s="38"/>
      <c r="B409" s="39"/>
      <c r="C409" s="228" t="s">
        <v>1128</v>
      </c>
      <c r="D409" s="228" t="s">
        <v>199</v>
      </c>
      <c r="E409" s="229" t="s">
        <v>2172</v>
      </c>
      <c r="F409" s="230" t="s">
        <v>2173</v>
      </c>
      <c r="G409" s="231" t="s">
        <v>202</v>
      </c>
      <c r="H409" s="232">
        <v>1</v>
      </c>
      <c r="I409" s="233"/>
      <c r="J409" s="234">
        <f>ROUND(I409*H409,2)</f>
        <v>0</v>
      </c>
      <c r="K409" s="235"/>
      <c r="L409" s="44"/>
      <c r="M409" s="236" t="s">
        <v>1</v>
      </c>
      <c r="N409" s="237" t="s">
        <v>45</v>
      </c>
      <c r="O409" s="91"/>
      <c r="P409" s="238">
        <f>O409*H409</f>
        <v>0</v>
      </c>
      <c r="Q409" s="238">
        <v>0</v>
      </c>
      <c r="R409" s="238">
        <f>Q409*H409</f>
        <v>0</v>
      </c>
      <c r="S409" s="238">
        <v>0</v>
      </c>
      <c r="T409" s="239">
        <f>S409*H409</f>
        <v>0</v>
      </c>
      <c r="U409" s="38"/>
      <c r="V409" s="38"/>
      <c r="W409" s="38"/>
      <c r="X409" s="38"/>
      <c r="Y409" s="38"/>
      <c r="Z409" s="38"/>
      <c r="AA409" s="38"/>
      <c r="AB409" s="38"/>
      <c r="AC409" s="38"/>
      <c r="AD409" s="38"/>
      <c r="AE409" s="38"/>
      <c r="AR409" s="240" t="s">
        <v>1470</v>
      </c>
      <c r="AT409" s="240" t="s">
        <v>199</v>
      </c>
      <c r="AU409" s="240" t="s">
        <v>89</v>
      </c>
      <c r="AY409" s="17" t="s">
        <v>196</v>
      </c>
      <c r="BE409" s="241">
        <f>IF(N409="základní",J409,0)</f>
        <v>0</v>
      </c>
      <c r="BF409" s="241">
        <f>IF(N409="snížená",J409,0)</f>
        <v>0</v>
      </c>
      <c r="BG409" s="241">
        <f>IF(N409="zákl. přenesená",J409,0)</f>
        <v>0</v>
      </c>
      <c r="BH409" s="241">
        <f>IF(N409="sníž. přenesená",J409,0)</f>
        <v>0</v>
      </c>
      <c r="BI409" s="241">
        <f>IF(N409="nulová",J409,0)</f>
        <v>0</v>
      </c>
      <c r="BJ409" s="17" t="s">
        <v>87</v>
      </c>
      <c r="BK409" s="241">
        <f>ROUND(I409*H409,2)</f>
        <v>0</v>
      </c>
      <c r="BL409" s="17" t="s">
        <v>1470</v>
      </c>
      <c r="BM409" s="240" t="s">
        <v>2174</v>
      </c>
    </row>
    <row r="410" s="2" customFormat="1">
      <c r="A410" s="38"/>
      <c r="B410" s="39"/>
      <c r="C410" s="40"/>
      <c r="D410" s="242" t="s">
        <v>205</v>
      </c>
      <c r="E410" s="40"/>
      <c r="F410" s="243" t="s">
        <v>2173</v>
      </c>
      <c r="G410" s="40"/>
      <c r="H410" s="40"/>
      <c r="I410" s="244"/>
      <c r="J410" s="40"/>
      <c r="K410" s="40"/>
      <c r="L410" s="44"/>
      <c r="M410" s="245"/>
      <c r="N410" s="246"/>
      <c r="O410" s="91"/>
      <c r="P410" s="91"/>
      <c r="Q410" s="91"/>
      <c r="R410" s="91"/>
      <c r="S410" s="91"/>
      <c r="T410" s="92"/>
      <c r="U410" s="38"/>
      <c r="V410" s="38"/>
      <c r="W410" s="38"/>
      <c r="X410" s="38"/>
      <c r="Y410" s="38"/>
      <c r="Z410" s="38"/>
      <c r="AA410" s="38"/>
      <c r="AB410" s="38"/>
      <c r="AC410" s="38"/>
      <c r="AD410" s="38"/>
      <c r="AE410" s="38"/>
      <c r="AT410" s="17" t="s">
        <v>205</v>
      </c>
      <c r="AU410" s="17" t="s">
        <v>89</v>
      </c>
    </row>
    <row r="411" s="2" customFormat="1" ht="44.25" customHeight="1">
      <c r="A411" s="38"/>
      <c r="B411" s="39"/>
      <c r="C411" s="228" t="s">
        <v>1137</v>
      </c>
      <c r="D411" s="228" t="s">
        <v>199</v>
      </c>
      <c r="E411" s="229" t="s">
        <v>2175</v>
      </c>
      <c r="F411" s="230" t="s">
        <v>2176</v>
      </c>
      <c r="G411" s="231" t="s">
        <v>202</v>
      </c>
      <c r="H411" s="232">
        <v>1</v>
      </c>
      <c r="I411" s="233"/>
      <c r="J411" s="234">
        <f>ROUND(I411*H411,2)</f>
        <v>0</v>
      </c>
      <c r="K411" s="235"/>
      <c r="L411" s="44"/>
      <c r="M411" s="236" t="s">
        <v>1</v>
      </c>
      <c r="N411" s="237" t="s">
        <v>45</v>
      </c>
      <c r="O411" s="91"/>
      <c r="P411" s="238">
        <f>O411*H411</f>
        <v>0</v>
      </c>
      <c r="Q411" s="238">
        <v>0</v>
      </c>
      <c r="R411" s="238">
        <f>Q411*H411</f>
        <v>0</v>
      </c>
      <c r="S411" s="238">
        <v>0</v>
      </c>
      <c r="T411" s="239">
        <f>S411*H411</f>
        <v>0</v>
      </c>
      <c r="U411" s="38"/>
      <c r="V411" s="38"/>
      <c r="W411" s="38"/>
      <c r="X411" s="38"/>
      <c r="Y411" s="38"/>
      <c r="Z411" s="38"/>
      <c r="AA411" s="38"/>
      <c r="AB411" s="38"/>
      <c r="AC411" s="38"/>
      <c r="AD411" s="38"/>
      <c r="AE411" s="38"/>
      <c r="AR411" s="240" t="s">
        <v>1470</v>
      </c>
      <c r="AT411" s="240" t="s">
        <v>199</v>
      </c>
      <c r="AU411" s="240" t="s">
        <v>89</v>
      </c>
      <c r="AY411" s="17" t="s">
        <v>196</v>
      </c>
      <c r="BE411" s="241">
        <f>IF(N411="základní",J411,0)</f>
        <v>0</v>
      </c>
      <c r="BF411" s="241">
        <f>IF(N411="snížená",J411,0)</f>
        <v>0</v>
      </c>
      <c r="BG411" s="241">
        <f>IF(N411="zákl. přenesená",J411,0)</f>
        <v>0</v>
      </c>
      <c r="BH411" s="241">
        <f>IF(N411="sníž. přenesená",J411,0)</f>
        <v>0</v>
      </c>
      <c r="BI411" s="241">
        <f>IF(N411="nulová",J411,0)</f>
        <v>0</v>
      </c>
      <c r="BJ411" s="17" t="s">
        <v>87</v>
      </c>
      <c r="BK411" s="241">
        <f>ROUND(I411*H411,2)</f>
        <v>0</v>
      </c>
      <c r="BL411" s="17" t="s">
        <v>1470</v>
      </c>
      <c r="BM411" s="240" t="s">
        <v>2177</v>
      </c>
    </row>
    <row r="412" s="2" customFormat="1">
      <c r="A412" s="38"/>
      <c r="B412" s="39"/>
      <c r="C412" s="40"/>
      <c r="D412" s="242" t="s">
        <v>205</v>
      </c>
      <c r="E412" s="40"/>
      <c r="F412" s="243" t="s">
        <v>2176</v>
      </c>
      <c r="G412" s="40"/>
      <c r="H412" s="40"/>
      <c r="I412" s="244"/>
      <c r="J412" s="40"/>
      <c r="K412" s="40"/>
      <c r="L412" s="44"/>
      <c r="M412" s="245"/>
      <c r="N412" s="246"/>
      <c r="O412" s="91"/>
      <c r="P412" s="91"/>
      <c r="Q412" s="91"/>
      <c r="R412" s="91"/>
      <c r="S412" s="91"/>
      <c r="T412" s="92"/>
      <c r="U412" s="38"/>
      <c r="V412" s="38"/>
      <c r="W412" s="38"/>
      <c r="X412" s="38"/>
      <c r="Y412" s="38"/>
      <c r="Z412" s="38"/>
      <c r="AA412" s="38"/>
      <c r="AB412" s="38"/>
      <c r="AC412" s="38"/>
      <c r="AD412" s="38"/>
      <c r="AE412" s="38"/>
      <c r="AT412" s="17" t="s">
        <v>205</v>
      </c>
      <c r="AU412" s="17" t="s">
        <v>89</v>
      </c>
    </row>
    <row r="413" s="12" customFormat="1" ht="22.8" customHeight="1">
      <c r="A413" s="12"/>
      <c r="B413" s="212"/>
      <c r="C413" s="213"/>
      <c r="D413" s="214" t="s">
        <v>79</v>
      </c>
      <c r="E413" s="226" t="s">
        <v>2178</v>
      </c>
      <c r="F413" s="226" t="s">
        <v>2179</v>
      </c>
      <c r="G413" s="213"/>
      <c r="H413" s="213"/>
      <c r="I413" s="216"/>
      <c r="J413" s="227">
        <f>BK413</f>
        <v>0</v>
      </c>
      <c r="K413" s="213"/>
      <c r="L413" s="218"/>
      <c r="M413" s="219"/>
      <c r="N413" s="220"/>
      <c r="O413" s="220"/>
      <c r="P413" s="221">
        <f>SUM(P414:P421)</f>
        <v>0</v>
      </c>
      <c r="Q413" s="220"/>
      <c r="R413" s="221">
        <f>SUM(R414:R421)</f>
        <v>0</v>
      </c>
      <c r="S413" s="220"/>
      <c r="T413" s="222">
        <f>SUM(T414:T421)</f>
        <v>0</v>
      </c>
      <c r="U413" s="12"/>
      <c r="V413" s="12"/>
      <c r="W413" s="12"/>
      <c r="X413" s="12"/>
      <c r="Y413" s="12"/>
      <c r="Z413" s="12"/>
      <c r="AA413" s="12"/>
      <c r="AB413" s="12"/>
      <c r="AC413" s="12"/>
      <c r="AD413" s="12"/>
      <c r="AE413" s="12"/>
      <c r="AR413" s="223" t="s">
        <v>89</v>
      </c>
      <c r="AT413" s="224" t="s">
        <v>79</v>
      </c>
      <c r="AU413" s="224" t="s">
        <v>87</v>
      </c>
      <c r="AY413" s="223" t="s">
        <v>196</v>
      </c>
      <c r="BK413" s="225">
        <f>SUM(BK414:BK421)</f>
        <v>0</v>
      </c>
    </row>
    <row r="414" s="2" customFormat="1" ht="21.75" customHeight="1">
      <c r="A414" s="38"/>
      <c r="B414" s="39"/>
      <c r="C414" s="228" t="s">
        <v>1168</v>
      </c>
      <c r="D414" s="228" t="s">
        <v>199</v>
      </c>
      <c r="E414" s="229" t="s">
        <v>2160</v>
      </c>
      <c r="F414" s="230" t="s">
        <v>2018</v>
      </c>
      <c r="G414" s="231" t="s">
        <v>202</v>
      </c>
      <c r="H414" s="232">
        <v>1</v>
      </c>
      <c r="I414" s="233"/>
      <c r="J414" s="234">
        <f>ROUND(I414*H414,2)</f>
        <v>0</v>
      </c>
      <c r="K414" s="235"/>
      <c r="L414" s="44"/>
      <c r="M414" s="236" t="s">
        <v>1</v>
      </c>
      <c r="N414" s="237" t="s">
        <v>45</v>
      </c>
      <c r="O414" s="91"/>
      <c r="P414" s="238">
        <f>O414*H414</f>
        <v>0</v>
      </c>
      <c r="Q414" s="238">
        <v>0</v>
      </c>
      <c r="R414" s="238">
        <f>Q414*H414</f>
        <v>0</v>
      </c>
      <c r="S414" s="238">
        <v>0</v>
      </c>
      <c r="T414" s="239">
        <f>S414*H414</f>
        <v>0</v>
      </c>
      <c r="U414" s="38"/>
      <c r="V414" s="38"/>
      <c r="W414" s="38"/>
      <c r="X414" s="38"/>
      <c r="Y414" s="38"/>
      <c r="Z414" s="38"/>
      <c r="AA414" s="38"/>
      <c r="AB414" s="38"/>
      <c r="AC414" s="38"/>
      <c r="AD414" s="38"/>
      <c r="AE414" s="38"/>
      <c r="AR414" s="240" t="s">
        <v>405</v>
      </c>
      <c r="AT414" s="240" t="s">
        <v>199</v>
      </c>
      <c r="AU414" s="240" t="s">
        <v>89</v>
      </c>
      <c r="AY414" s="17" t="s">
        <v>196</v>
      </c>
      <c r="BE414" s="241">
        <f>IF(N414="základní",J414,0)</f>
        <v>0</v>
      </c>
      <c r="BF414" s="241">
        <f>IF(N414="snížená",J414,0)</f>
        <v>0</v>
      </c>
      <c r="BG414" s="241">
        <f>IF(N414="zákl. přenesená",J414,0)</f>
        <v>0</v>
      </c>
      <c r="BH414" s="241">
        <f>IF(N414="sníž. přenesená",J414,0)</f>
        <v>0</v>
      </c>
      <c r="BI414" s="241">
        <f>IF(N414="nulová",J414,0)</f>
        <v>0</v>
      </c>
      <c r="BJ414" s="17" t="s">
        <v>87</v>
      </c>
      <c r="BK414" s="241">
        <f>ROUND(I414*H414,2)</f>
        <v>0</v>
      </c>
      <c r="BL414" s="17" t="s">
        <v>405</v>
      </c>
      <c r="BM414" s="240" t="s">
        <v>2180</v>
      </c>
    </row>
    <row r="415" s="2" customFormat="1">
      <c r="A415" s="38"/>
      <c r="B415" s="39"/>
      <c r="C415" s="40"/>
      <c r="D415" s="242" t="s">
        <v>205</v>
      </c>
      <c r="E415" s="40"/>
      <c r="F415" s="243" t="s">
        <v>2018</v>
      </c>
      <c r="G415" s="40"/>
      <c r="H415" s="40"/>
      <c r="I415" s="244"/>
      <c r="J415" s="40"/>
      <c r="K415" s="40"/>
      <c r="L415" s="44"/>
      <c r="M415" s="245"/>
      <c r="N415" s="246"/>
      <c r="O415" s="91"/>
      <c r="P415" s="91"/>
      <c r="Q415" s="91"/>
      <c r="R415" s="91"/>
      <c r="S415" s="91"/>
      <c r="T415" s="92"/>
      <c r="U415" s="38"/>
      <c r="V415" s="38"/>
      <c r="W415" s="38"/>
      <c r="X415" s="38"/>
      <c r="Y415" s="38"/>
      <c r="Z415" s="38"/>
      <c r="AA415" s="38"/>
      <c r="AB415" s="38"/>
      <c r="AC415" s="38"/>
      <c r="AD415" s="38"/>
      <c r="AE415" s="38"/>
      <c r="AT415" s="17" t="s">
        <v>205</v>
      </c>
      <c r="AU415" s="17" t="s">
        <v>89</v>
      </c>
    </row>
    <row r="416" s="2" customFormat="1" ht="16.5" customHeight="1">
      <c r="A416" s="38"/>
      <c r="B416" s="39"/>
      <c r="C416" s="228" t="s">
        <v>1181</v>
      </c>
      <c r="D416" s="228" t="s">
        <v>199</v>
      </c>
      <c r="E416" s="229" t="s">
        <v>2162</v>
      </c>
      <c r="F416" s="230" t="s">
        <v>1953</v>
      </c>
      <c r="G416" s="231" t="s">
        <v>1</v>
      </c>
      <c r="H416" s="232">
        <v>1</v>
      </c>
      <c r="I416" s="233"/>
      <c r="J416" s="234">
        <f>ROUND(I416*H416,2)</f>
        <v>0</v>
      </c>
      <c r="K416" s="235"/>
      <c r="L416" s="44"/>
      <c r="M416" s="236" t="s">
        <v>1</v>
      </c>
      <c r="N416" s="237" t="s">
        <v>45</v>
      </c>
      <c r="O416" s="91"/>
      <c r="P416" s="238">
        <f>O416*H416</f>
        <v>0</v>
      </c>
      <c r="Q416" s="238">
        <v>0</v>
      </c>
      <c r="R416" s="238">
        <f>Q416*H416</f>
        <v>0</v>
      </c>
      <c r="S416" s="238">
        <v>0</v>
      </c>
      <c r="T416" s="239">
        <f>S416*H416</f>
        <v>0</v>
      </c>
      <c r="U416" s="38"/>
      <c r="V416" s="38"/>
      <c r="W416" s="38"/>
      <c r="X416" s="38"/>
      <c r="Y416" s="38"/>
      <c r="Z416" s="38"/>
      <c r="AA416" s="38"/>
      <c r="AB416" s="38"/>
      <c r="AC416" s="38"/>
      <c r="AD416" s="38"/>
      <c r="AE416" s="38"/>
      <c r="AR416" s="240" t="s">
        <v>405</v>
      </c>
      <c r="AT416" s="240" t="s">
        <v>199</v>
      </c>
      <c r="AU416" s="240" t="s">
        <v>89</v>
      </c>
      <c r="AY416" s="17" t="s">
        <v>196</v>
      </c>
      <c r="BE416" s="241">
        <f>IF(N416="základní",J416,0)</f>
        <v>0</v>
      </c>
      <c r="BF416" s="241">
        <f>IF(N416="snížená",J416,0)</f>
        <v>0</v>
      </c>
      <c r="BG416" s="241">
        <f>IF(N416="zákl. přenesená",J416,0)</f>
        <v>0</v>
      </c>
      <c r="BH416" s="241">
        <f>IF(N416="sníž. přenesená",J416,0)</f>
        <v>0</v>
      </c>
      <c r="BI416" s="241">
        <f>IF(N416="nulová",J416,0)</f>
        <v>0</v>
      </c>
      <c r="BJ416" s="17" t="s">
        <v>87</v>
      </c>
      <c r="BK416" s="241">
        <f>ROUND(I416*H416,2)</f>
        <v>0</v>
      </c>
      <c r="BL416" s="17" t="s">
        <v>405</v>
      </c>
      <c r="BM416" s="240" t="s">
        <v>2181</v>
      </c>
    </row>
    <row r="417" s="2" customFormat="1">
      <c r="A417" s="38"/>
      <c r="B417" s="39"/>
      <c r="C417" s="40"/>
      <c r="D417" s="242" t="s">
        <v>205</v>
      </c>
      <c r="E417" s="40"/>
      <c r="F417" s="243" t="s">
        <v>1953</v>
      </c>
      <c r="G417" s="40"/>
      <c r="H417" s="40"/>
      <c r="I417" s="244"/>
      <c r="J417" s="40"/>
      <c r="K417" s="40"/>
      <c r="L417" s="44"/>
      <c r="M417" s="245"/>
      <c r="N417" s="246"/>
      <c r="O417" s="91"/>
      <c r="P417" s="91"/>
      <c r="Q417" s="91"/>
      <c r="R417" s="91"/>
      <c r="S417" s="91"/>
      <c r="T417" s="92"/>
      <c r="U417" s="38"/>
      <c r="V417" s="38"/>
      <c r="W417" s="38"/>
      <c r="X417" s="38"/>
      <c r="Y417" s="38"/>
      <c r="Z417" s="38"/>
      <c r="AA417" s="38"/>
      <c r="AB417" s="38"/>
      <c r="AC417" s="38"/>
      <c r="AD417" s="38"/>
      <c r="AE417" s="38"/>
      <c r="AT417" s="17" t="s">
        <v>205</v>
      </c>
      <c r="AU417" s="17" t="s">
        <v>89</v>
      </c>
    </row>
    <row r="418" s="2" customFormat="1" ht="33" customHeight="1">
      <c r="A418" s="38"/>
      <c r="B418" s="39"/>
      <c r="C418" s="228" t="s">
        <v>1188</v>
      </c>
      <c r="D418" s="228" t="s">
        <v>199</v>
      </c>
      <c r="E418" s="229" t="s">
        <v>2164</v>
      </c>
      <c r="F418" s="230" t="s">
        <v>2165</v>
      </c>
      <c r="G418" s="231" t="s">
        <v>202</v>
      </c>
      <c r="H418" s="232">
        <v>1</v>
      </c>
      <c r="I418" s="233"/>
      <c r="J418" s="234">
        <f>ROUND(I418*H418,2)</f>
        <v>0</v>
      </c>
      <c r="K418" s="235"/>
      <c r="L418" s="44"/>
      <c r="M418" s="236" t="s">
        <v>1</v>
      </c>
      <c r="N418" s="237" t="s">
        <v>45</v>
      </c>
      <c r="O418" s="91"/>
      <c r="P418" s="238">
        <f>O418*H418</f>
        <v>0</v>
      </c>
      <c r="Q418" s="238">
        <v>0</v>
      </c>
      <c r="R418" s="238">
        <f>Q418*H418</f>
        <v>0</v>
      </c>
      <c r="S418" s="238">
        <v>0</v>
      </c>
      <c r="T418" s="239">
        <f>S418*H418</f>
        <v>0</v>
      </c>
      <c r="U418" s="38"/>
      <c r="V418" s="38"/>
      <c r="W418" s="38"/>
      <c r="X418" s="38"/>
      <c r="Y418" s="38"/>
      <c r="Z418" s="38"/>
      <c r="AA418" s="38"/>
      <c r="AB418" s="38"/>
      <c r="AC418" s="38"/>
      <c r="AD418" s="38"/>
      <c r="AE418" s="38"/>
      <c r="AR418" s="240" t="s">
        <v>405</v>
      </c>
      <c r="AT418" s="240" t="s">
        <v>199</v>
      </c>
      <c r="AU418" s="240" t="s">
        <v>89</v>
      </c>
      <c r="AY418" s="17" t="s">
        <v>196</v>
      </c>
      <c r="BE418" s="241">
        <f>IF(N418="základní",J418,0)</f>
        <v>0</v>
      </c>
      <c r="BF418" s="241">
        <f>IF(N418="snížená",J418,0)</f>
        <v>0</v>
      </c>
      <c r="BG418" s="241">
        <f>IF(N418="zákl. přenesená",J418,0)</f>
        <v>0</v>
      </c>
      <c r="BH418" s="241">
        <f>IF(N418="sníž. přenesená",J418,0)</f>
        <v>0</v>
      </c>
      <c r="BI418" s="241">
        <f>IF(N418="nulová",J418,0)</f>
        <v>0</v>
      </c>
      <c r="BJ418" s="17" t="s">
        <v>87</v>
      </c>
      <c r="BK418" s="241">
        <f>ROUND(I418*H418,2)</f>
        <v>0</v>
      </c>
      <c r="BL418" s="17" t="s">
        <v>405</v>
      </c>
      <c r="BM418" s="240" t="s">
        <v>2182</v>
      </c>
    </row>
    <row r="419" s="2" customFormat="1">
      <c r="A419" s="38"/>
      <c r="B419" s="39"/>
      <c r="C419" s="40"/>
      <c r="D419" s="242" t="s">
        <v>205</v>
      </c>
      <c r="E419" s="40"/>
      <c r="F419" s="243" t="s">
        <v>2165</v>
      </c>
      <c r="G419" s="40"/>
      <c r="H419" s="40"/>
      <c r="I419" s="244"/>
      <c r="J419" s="40"/>
      <c r="K419" s="40"/>
      <c r="L419" s="44"/>
      <c r="M419" s="245"/>
      <c r="N419" s="246"/>
      <c r="O419" s="91"/>
      <c r="P419" s="91"/>
      <c r="Q419" s="91"/>
      <c r="R419" s="91"/>
      <c r="S419" s="91"/>
      <c r="T419" s="92"/>
      <c r="U419" s="38"/>
      <c r="V419" s="38"/>
      <c r="W419" s="38"/>
      <c r="X419" s="38"/>
      <c r="Y419" s="38"/>
      <c r="Z419" s="38"/>
      <c r="AA419" s="38"/>
      <c r="AB419" s="38"/>
      <c r="AC419" s="38"/>
      <c r="AD419" s="38"/>
      <c r="AE419" s="38"/>
      <c r="AT419" s="17" t="s">
        <v>205</v>
      </c>
      <c r="AU419" s="17" t="s">
        <v>89</v>
      </c>
    </row>
    <row r="420" s="2" customFormat="1" ht="33" customHeight="1">
      <c r="A420" s="38"/>
      <c r="B420" s="39"/>
      <c r="C420" s="228" t="s">
        <v>1193</v>
      </c>
      <c r="D420" s="228" t="s">
        <v>199</v>
      </c>
      <c r="E420" s="229" t="s">
        <v>2167</v>
      </c>
      <c r="F420" s="230" t="s">
        <v>2168</v>
      </c>
      <c r="G420" s="231" t="s">
        <v>202</v>
      </c>
      <c r="H420" s="232">
        <v>1</v>
      </c>
      <c r="I420" s="233"/>
      <c r="J420" s="234">
        <f>ROUND(I420*H420,2)</f>
        <v>0</v>
      </c>
      <c r="K420" s="235"/>
      <c r="L420" s="44"/>
      <c r="M420" s="236" t="s">
        <v>1</v>
      </c>
      <c r="N420" s="237" t="s">
        <v>45</v>
      </c>
      <c r="O420" s="91"/>
      <c r="P420" s="238">
        <f>O420*H420</f>
        <v>0</v>
      </c>
      <c r="Q420" s="238">
        <v>0</v>
      </c>
      <c r="R420" s="238">
        <f>Q420*H420</f>
        <v>0</v>
      </c>
      <c r="S420" s="238">
        <v>0</v>
      </c>
      <c r="T420" s="239">
        <f>S420*H420</f>
        <v>0</v>
      </c>
      <c r="U420" s="38"/>
      <c r="V420" s="38"/>
      <c r="W420" s="38"/>
      <c r="X420" s="38"/>
      <c r="Y420" s="38"/>
      <c r="Z420" s="38"/>
      <c r="AA420" s="38"/>
      <c r="AB420" s="38"/>
      <c r="AC420" s="38"/>
      <c r="AD420" s="38"/>
      <c r="AE420" s="38"/>
      <c r="AR420" s="240" t="s">
        <v>405</v>
      </c>
      <c r="AT420" s="240" t="s">
        <v>199</v>
      </c>
      <c r="AU420" s="240" t="s">
        <v>89</v>
      </c>
      <c r="AY420" s="17" t="s">
        <v>196</v>
      </c>
      <c r="BE420" s="241">
        <f>IF(N420="základní",J420,0)</f>
        <v>0</v>
      </c>
      <c r="BF420" s="241">
        <f>IF(N420="snížená",J420,0)</f>
        <v>0</v>
      </c>
      <c r="BG420" s="241">
        <f>IF(N420="zákl. přenesená",J420,0)</f>
        <v>0</v>
      </c>
      <c r="BH420" s="241">
        <f>IF(N420="sníž. přenesená",J420,0)</f>
        <v>0</v>
      </c>
      <c r="BI420" s="241">
        <f>IF(N420="nulová",J420,0)</f>
        <v>0</v>
      </c>
      <c r="BJ420" s="17" t="s">
        <v>87</v>
      </c>
      <c r="BK420" s="241">
        <f>ROUND(I420*H420,2)</f>
        <v>0</v>
      </c>
      <c r="BL420" s="17" t="s">
        <v>405</v>
      </c>
      <c r="BM420" s="240" t="s">
        <v>2183</v>
      </c>
    </row>
    <row r="421" s="2" customFormat="1">
      <c r="A421" s="38"/>
      <c r="B421" s="39"/>
      <c r="C421" s="40"/>
      <c r="D421" s="242" t="s">
        <v>205</v>
      </c>
      <c r="E421" s="40"/>
      <c r="F421" s="243" t="s">
        <v>2168</v>
      </c>
      <c r="G421" s="40"/>
      <c r="H421" s="40"/>
      <c r="I421" s="244"/>
      <c r="J421" s="40"/>
      <c r="K421" s="40"/>
      <c r="L421" s="44"/>
      <c r="M421" s="247"/>
      <c r="N421" s="248"/>
      <c r="O421" s="249"/>
      <c r="P421" s="249"/>
      <c r="Q421" s="249"/>
      <c r="R421" s="249"/>
      <c r="S421" s="249"/>
      <c r="T421" s="250"/>
      <c r="U421" s="38"/>
      <c r="V421" s="38"/>
      <c r="W421" s="38"/>
      <c r="X421" s="38"/>
      <c r="Y421" s="38"/>
      <c r="Z421" s="38"/>
      <c r="AA421" s="38"/>
      <c r="AB421" s="38"/>
      <c r="AC421" s="38"/>
      <c r="AD421" s="38"/>
      <c r="AE421" s="38"/>
      <c r="AT421" s="17" t="s">
        <v>205</v>
      </c>
      <c r="AU421" s="17" t="s">
        <v>89</v>
      </c>
    </row>
    <row r="422" s="2" customFormat="1" ht="6.96" customHeight="1">
      <c r="A422" s="38"/>
      <c r="B422" s="66"/>
      <c r="C422" s="67"/>
      <c r="D422" s="67"/>
      <c r="E422" s="67"/>
      <c r="F422" s="67"/>
      <c r="G422" s="67"/>
      <c r="H422" s="67"/>
      <c r="I422" s="67"/>
      <c r="J422" s="67"/>
      <c r="K422" s="67"/>
      <c r="L422" s="44"/>
      <c r="M422" s="38"/>
      <c r="O422" s="38"/>
      <c r="P422" s="38"/>
      <c r="Q422" s="38"/>
      <c r="R422" s="38"/>
      <c r="S422" s="38"/>
      <c r="T422" s="38"/>
      <c r="U422" s="38"/>
      <c r="V422" s="38"/>
      <c r="W422" s="38"/>
      <c r="X422" s="38"/>
      <c r="Y422" s="38"/>
      <c r="Z422" s="38"/>
      <c r="AA422" s="38"/>
      <c r="AB422" s="38"/>
      <c r="AC422" s="38"/>
      <c r="AD422" s="38"/>
      <c r="AE422" s="38"/>
    </row>
  </sheetData>
  <sheetProtection sheet="1" autoFilter="0" formatColumns="0" formatRows="0" objects="1" scenarios="1" spinCount="100000" saltValue="sOUNG/0uJfEf6uHwqhTi63K1JHQxOJeir3q6+HxB2jA7id7TVunDdkD2p0pn87weEUmaT1TI7XmkEhM7n71q5w==" hashValue="s4DBuf+6r7atc3HVpryfsYIaSHXz+Yv+j5ZYF2CyA5KJRTQAPNTrNguw7VUieYit+RnjTeC2lN5MQQ1UT8ZivA==" algorithmName="SHA-512" password="CC35"/>
  <autoFilter ref="C144:K421"/>
  <mergeCells count="15">
    <mergeCell ref="E7:H7"/>
    <mergeCell ref="E11:H11"/>
    <mergeCell ref="E9:H9"/>
    <mergeCell ref="E13:H13"/>
    <mergeCell ref="E22:H22"/>
    <mergeCell ref="E31:H31"/>
    <mergeCell ref="E85:H85"/>
    <mergeCell ref="E89:H89"/>
    <mergeCell ref="E87:H87"/>
    <mergeCell ref="E91:H91"/>
    <mergeCell ref="E131:H131"/>
    <mergeCell ref="E135:H135"/>
    <mergeCell ref="E133:H133"/>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126</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2184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ROUND(J134,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ROUND((SUM(BE134:BE347)),  2)</f>
        <v>0</v>
      </c>
      <c r="G37" s="38"/>
      <c r="H37" s="38"/>
      <c r="I37" s="165">
        <v>0.20999999999999999</v>
      </c>
      <c r="J37" s="164">
        <f>ROUND(((SUM(BE134:BE347))*I37),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ROUND((SUM(BF134:BF347)),  2)</f>
        <v>0</v>
      </c>
      <c r="G38" s="38"/>
      <c r="H38" s="38"/>
      <c r="I38" s="165">
        <v>0.14999999999999999</v>
      </c>
      <c r="J38" s="164">
        <f>ROUND(((SUM(BF134:BF347))*I38),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ROUND((SUM(BG134:BG347)),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ROUND((SUM(BH134:BH347)),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ROUND((SUM(BI134:BI347)),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20022-IN-D.1.4.c-SP - 20022-IN-D.1.4.c-SP - Stavební přípomoce, bourací práce -klima, VZT</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J134</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J135</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602</v>
      </c>
      <c r="E102" s="197"/>
      <c r="F102" s="197"/>
      <c r="G102" s="197"/>
      <c r="H102" s="197"/>
      <c r="I102" s="197"/>
      <c r="J102" s="198">
        <f>J136</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1757</v>
      </c>
      <c r="E103" s="197"/>
      <c r="F103" s="197"/>
      <c r="G103" s="197"/>
      <c r="H103" s="197"/>
      <c r="I103" s="197"/>
      <c r="J103" s="198">
        <f>J151</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603</v>
      </c>
      <c r="E104" s="197"/>
      <c r="F104" s="197"/>
      <c r="G104" s="197"/>
      <c r="H104" s="197"/>
      <c r="I104" s="197"/>
      <c r="J104" s="198">
        <f>J160</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235</v>
      </c>
      <c r="E105" s="197"/>
      <c r="F105" s="197"/>
      <c r="G105" s="197"/>
      <c r="H105" s="197"/>
      <c r="I105" s="197"/>
      <c r="J105" s="198">
        <f>J169</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236</v>
      </c>
      <c r="E106" s="197"/>
      <c r="F106" s="197"/>
      <c r="G106" s="197"/>
      <c r="H106" s="197"/>
      <c r="I106" s="197"/>
      <c r="J106" s="198">
        <f>J308</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604</v>
      </c>
      <c r="E107" s="197"/>
      <c r="F107" s="197"/>
      <c r="G107" s="197"/>
      <c r="H107" s="197"/>
      <c r="I107" s="197"/>
      <c r="J107" s="198">
        <f>J325</f>
        <v>0</v>
      </c>
      <c r="K107" s="133"/>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237</v>
      </c>
      <c r="E108" s="192"/>
      <c r="F108" s="192"/>
      <c r="G108" s="192"/>
      <c r="H108" s="192"/>
      <c r="I108" s="192"/>
      <c r="J108" s="193">
        <f>J328</f>
        <v>0</v>
      </c>
      <c r="K108" s="190"/>
      <c r="L108" s="194"/>
      <c r="S108" s="9"/>
      <c r="T108" s="9"/>
      <c r="U108" s="9"/>
      <c r="V108" s="9"/>
      <c r="W108" s="9"/>
      <c r="X108" s="9"/>
      <c r="Y108" s="9"/>
      <c r="Z108" s="9"/>
      <c r="AA108" s="9"/>
      <c r="AB108" s="9"/>
      <c r="AC108" s="9"/>
      <c r="AD108" s="9"/>
      <c r="AE108" s="9"/>
    </row>
    <row r="109" s="10" customFormat="1" ht="19.92" customHeight="1">
      <c r="A109" s="10"/>
      <c r="B109" s="195"/>
      <c r="C109" s="133"/>
      <c r="D109" s="196" t="s">
        <v>1835</v>
      </c>
      <c r="E109" s="197"/>
      <c r="F109" s="197"/>
      <c r="G109" s="197"/>
      <c r="H109" s="197"/>
      <c r="I109" s="197"/>
      <c r="J109" s="198">
        <f>J329</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240</v>
      </c>
      <c r="E110" s="197"/>
      <c r="F110" s="197"/>
      <c r="G110" s="197"/>
      <c r="H110" s="197"/>
      <c r="I110" s="197"/>
      <c r="J110" s="198">
        <f>J337</f>
        <v>0</v>
      </c>
      <c r="K110" s="133"/>
      <c r="L110" s="199"/>
      <c r="S110" s="10"/>
      <c r="T110" s="10"/>
      <c r="U110" s="10"/>
      <c r="V110" s="10"/>
      <c r="W110" s="10"/>
      <c r="X110" s="10"/>
      <c r="Y110" s="10"/>
      <c r="Z110" s="10"/>
      <c r="AA110" s="10"/>
      <c r="AB110" s="10"/>
      <c r="AC110" s="10"/>
      <c r="AD110" s="10"/>
      <c r="AE110" s="10"/>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181</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84" t="str">
        <f>E7</f>
        <v>20022-Oprava budovy F1-Technická univerzita v Liberci</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167</v>
      </c>
      <c r="D121" s="22"/>
      <c r="E121" s="22"/>
      <c r="F121" s="22"/>
      <c r="G121" s="22"/>
      <c r="H121" s="22"/>
      <c r="I121" s="22"/>
      <c r="J121" s="22"/>
      <c r="K121" s="22"/>
      <c r="L121" s="20"/>
    </row>
    <row r="122" s="1" customFormat="1" ht="16.5" customHeight="1">
      <c r="B122" s="21"/>
      <c r="C122" s="22"/>
      <c r="D122" s="22"/>
      <c r="E122" s="184" t="s">
        <v>168</v>
      </c>
      <c r="F122" s="22"/>
      <c r="G122" s="22"/>
      <c r="H122" s="22"/>
      <c r="I122" s="22"/>
      <c r="J122" s="22"/>
      <c r="K122" s="22"/>
      <c r="L122" s="20"/>
    </row>
    <row r="123" s="1" customFormat="1" ht="12" customHeight="1">
      <c r="B123" s="21"/>
      <c r="C123" s="32" t="s">
        <v>169</v>
      </c>
      <c r="D123" s="22"/>
      <c r="E123" s="22"/>
      <c r="F123" s="22"/>
      <c r="G123" s="22"/>
      <c r="H123" s="22"/>
      <c r="I123" s="22"/>
      <c r="J123" s="22"/>
      <c r="K123" s="22"/>
      <c r="L123" s="20"/>
    </row>
    <row r="124" s="2" customFormat="1" ht="23.25" customHeight="1">
      <c r="A124" s="38"/>
      <c r="B124" s="39"/>
      <c r="C124" s="40"/>
      <c r="D124" s="40"/>
      <c r="E124" s="251" t="s">
        <v>1472</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1473</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30" customHeight="1">
      <c r="A126" s="38"/>
      <c r="B126" s="39"/>
      <c r="C126" s="40"/>
      <c r="D126" s="40"/>
      <c r="E126" s="76" t="str">
        <f>E13</f>
        <v>20022-IN-D.1.4.c-SP - 20022-IN-D.1.4.c-SP - Stavební přípomoce, bourací práce -klima, VZT</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F16</f>
        <v>Liberec</v>
      </c>
      <c r="G128" s="40"/>
      <c r="H128" s="40"/>
      <c r="I128" s="32" t="s">
        <v>22</v>
      </c>
      <c r="J128" s="79" t="str">
        <f>IF(J16="","",J16)</f>
        <v>2. 11. 2021</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40.05" customHeight="1">
      <c r="A130" s="38"/>
      <c r="B130" s="39"/>
      <c r="C130" s="32" t="s">
        <v>24</v>
      </c>
      <c r="D130" s="40"/>
      <c r="E130" s="40"/>
      <c r="F130" s="27" t="str">
        <f>E19</f>
        <v>Technická unmiverzita v Liberci,Hálkova 6, Liberec</v>
      </c>
      <c r="G130" s="40"/>
      <c r="H130" s="40"/>
      <c r="I130" s="32" t="s">
        <v>31</v>
      </c>
      <c r="J130" s="36" t="str">
        <f>E25</f>
        <v>Profes projekt, s. r.o., Vejrichova 272, Turnov</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29</v>
      </c>
      <c r="D131" s="40"/>
      <c r="E131" s="40"/>
      <c r="F131" s="27" t="str">
        <f>IF(E22="","",E22)</f>
        <v>Vyplň údaj</v>
      </c>
      <c r="G131" s="40"/>
      <c r="H131" s="40"/>
      <c r="I131" s="32" t="s">
        <v>36</v>
      </c>
      <c r="J131" s="36" t="str">
        <f>E28</f>
        <v xml:space="preserve"> </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11" customFormat="1" ht="29.28" customHeight="1">
      <c r="A133" s="200"/>
      <c r="B133" s="201"/>
      <c r="C133" s="202" t="s">
        <v>182</v>
      </c>
      <c r="D133" s="203" t="s">
        <v>65</v>
      </c>
      <c r="E133" s="203" t="s">
        <v>61</v>
      </c>
      <c r="F133" s="203" t="s">
        <v>62</v>
      </c>
      <c r="G133" s="203" t="s">
        <v>183</v>
      </c>
      <c r="H133" s="203" t="s">
        <v>184</v>
      </c>
      <c r="I133" s="203" t="s">
        <v>185</v>
      </c>
      <c r="J133" s="204" t="s">
        <v>173</v>
      </c>
      <c r="K133" s="205" t="s">
        <v>186</v>
      </c>
      <c r="L133" s="206"/>
      <c r="M133" s="100" t="s">
        <v>1</v>
      </c>
      <c r="N133" s="101" t="s">
        <v>44</v>
      </c>
      <c r="O133" s="101" t="s">
        <v>187</v>
      </c>
      <c r="P133" s="101" t="s">
        <v>188</v>
      </c>
      <c r="Q133" s="101" t="s">
        <v>189</v>
      </c>
      <c r="R133" s="101" t="s">
        <v>190</v>
      </c>
      <c r="S133" s="101" t="s">
        <v>191</v>
      </c>
      <c r="T133" s="102" t="s">
        <v>192</v>
      </c>
      <c r="U133" s="200"/>
      <c r="V133" s="200"/>
      <c r="W133" s="200"/>
      <c r="X133" s="200"/>
      <c r="Y133" s="200"/>
      <c r="Z133" s="200"/>
      <c r="AA133" s="200"/>
      <c r="AB133" s="200"/>
      <c r="AC133" s="200"/>
      <c r="AD133" s="200"/>
      <c r="AE133" s="200"/>
    </row>
    <row r="134" s="2" customFormat="1" ht="22.8" customHeight="1">
      <c r="A134" s="38"/>
      <c r="B134" s="39"/>
      <c r="C134" s="107" t="s">
        <v>193</v>
      </c>
      <c r="D134" s="40"/>
      <c r="E134" s="40"/>
      <c r="F134" s="40"/>
      <c r="G134" s="40"/>
      <c r="H134" s="40"/>
      <c r="I134" s="40"/>
      <c r="J134" s="207">
        <f>BK134</f>
        <v>0</v>
      </c>
      <c r="K134" s="40"/>
      <c r="L134" s="44"/>
      <c r="M134" s="103"/>
      <c r="N134" s="208"/>
      <c r="O134" s="104"/>
      <c r="P134" s="209">
        <f>P135+P328</f>
        <v>0</v>
      </c>
      <c r="Q134" s="104"/>
      <c r="R134" s="209">
        <f>R135+R328</f>
        <v>7.3355979999999992</v>
      </c>
      <c r="S134" s="104"/>
      <c r="T134" s="210">
        <f>T135+T328</f>
        <v>6.8359999999999994</v>
      </c>
      <c r="U134" s="38"/>
      <c r="V134" s="38"/>
      <c r="W134" s="38"/>
      <c r="X134" s="38"/>
      <c r="Y134" s="38"/>
      <c r="Z134" s="38"/>
      <c r="AA134" s="38"/>
      <c r="AB134" s="38"/>
      <c r="AC134" s="38"/>
      <c r="AD134" s="38"/>
      <c r="AE134" s="38"/>
      <c r="AT134" s="17" t="s">
        <v>79</v>
      </c>
      <c r="AU134" s="17" t="s">
        <v>175</v>
      </c>
      <c r="BK134" s="211">
        <f>BK135+BK328</f>
        <v>0</v>
      </c>
    </row>
    <row r="135" s="12" customFormat="1" ht="25.92" customHeight="1">
      <c r="A135" s="12"/>
      <c r="B135" s="212"/>
      <c r="C135" s="213"/>
      <c r="D135" s="214" t="s">
        <v>79</v>
      </c>
      <c r="E135" s="215" t="s">
        <v>245</v>
      </c>
      <c r="F135" s="215" t="s">
        <v>246</v>
      </c>
      <c r="G135" s="213"/>
      <c r="H135" s="213"/>
      <c r="I135" s="216"/>
      <c r="J135" s="217">
        <f>BK135</f>
        <v>0</v>
      </c>
      <c r="K135" s="213"/>
      <c r="L135" s="218"/>
      <c r="M135" s="219"/>
      <c r="N135" s="220"/>
      <c r="O135" s="220"/>
      <c r="P135" s="221">
        <f>P136+P151+P160+P169+P308+P325</f>
        <v>0</v>
      </c>
      <c r="Q135" s="220"/>
      <c r="R135" s="221">
        <f>R136+R151+R160+R169+R308+R325</f>
        <v>7.3316079999999992</v>
      </c>
      <c r="S135" s="220"/>
      <c r="T135" s="222">
        <f>T136+T151+T160+T169+T308+T325</f>
        <v>6.8359999999999994</v>
      </c>
      <c r="U135" s="12"/>
      <c r="V135" s="12"/>
      <c r="W135" s="12"/>
      <c r="X135" s="12"/>
      <c r="Y135" s="12"/>
      <c r="Z135" s="12"/>
      <c r="AA135" s="12"/>
      <c r="AB135" s="12"/>
      <c r="AC135" s="12"/>
      <c r="AD135" s="12"/>
      <c r="AE135" s="12"/>
      <c r="AR135" s="223" t="s">
        <v>87</v>
      </c>
      <c r="AT135" s="224" t="s">
        <v>79</v>
      </c>
      <c r="AU135" s="224" t="s">
        <v>80</v>
      </c>
      <c r="AY135" s="223" t="s">
        <v>196</v>
      </c>
      <c r="BK135" s="225">
        <f>BK136+BK151+BK160+BK169+BK308+BK325</f>
        <v>0</v>
      </c>
    </row>
    <row r="136" s="12" customFormat="1" ht="22.8" customHeight="1">
      <c r="A136" s="12"/>
      <c r="B136" s="212"/>
      <c r="C136" s="213"/>
      <c r="D136" s="214" t="s">
        <v>79</v>
      </c>
      <c r="E136" s="226" t="s">
        <v>100</v>
      </c>
      <c r="F136" s="226" t="s">
        <v>682</v>
      </c>
      <c r="G136" s="213"/>
      <c r="H136" s="213"/>
      <c r="I136" s="216"/>
      <c r="J136" s="227">
        <f>BK136</f>
        <v>0</v>
      </c>
      <c r="K136" s="213"/>
      <c r="L136" s="218"/>
      <c r="M136" s="219"/>
      <c r="N136" s="220"/>
      <c r="O136" s="220"/>
      <c r="P136" s="221">
        <f>SUM(P137:P150)</f>
        <v>0</v>
      </c>
      <c r="Q136" s="220"/>
      <c r="R136" s="221">
        <f>SUM(R137:R150)</f>
        <v>2.7190599999999998</v>
      </c>
      <c r="S136" s="220"/>
      <c r="T136" s="222">
        <f>SUM(T137:T150)</f>
        <v>0</v>
      </c>
      <c r="U136" s="12"/>
      <c r="V136" s="12"/>
      <c r="W136" s="12"/>
      <c r="X136" s="12"/>
      <c r="Y136" s="12"/>
      <c r="Z136" s="12"/>
      <c r="AA136" s="12"/>
      <c r="AB136" s="12"/>
      <c r="AC136" s="12"/>
      <c r="AD136" s="12"/>
      <c r="AE136" s="12"/>
      <c r="AR136" s="223" t="s">
        <v>87</v>
      </c>
      <c r="AT136" s="224" t="s">
        <v>79</v>
      </c>
      <c r="AU136" s="224" t="s">
        <v>87</v>
      </c>
      <c r="AY136" s="223" t="s">
        <v>196</v>
      </c>
      <c r="BK136" s="225">
        <f>SUM(BK137:BK150)</f>
        <v>0</v>
      </c>
    </row>
    <row r="137" s="2" customFormat="1" ht="21.75" customHeight="1">
      <c r="A137" s="38"/>
      <c r="B137" s="39"/>
      <c r="C137" s="228" t="s">
        <v>87</v>
      </c>
      <c r="D137" s="228" t="s">
        <v>199</v>
      </c>
      <c r="E137" s="229" t="s">
        <v>2185</v>
      </c>
      <c r="F137" s="230" t="s">
        <v>2186</v>
      </c>
      <c r="G137" s="231" t="s">
        <v>354</v>
      </c>
      <c r="H137" s="232">
        <v>28</v>
      </c>
      <c r="I137" s="233"/>
      <c r="J137" s="234">
        <f>ROUND(I137*H137,2)</f>
        <v>0</v>
      </c>
      <c r="K137" s="235"/>
      <c r="L137" s="44"/>
      <c r="M137" s="236" t="s">
        <v>1</v>
      </c>
      <c r="N137" s="237" t="s">
        <v>45</v>
      </c>
      <c r="O137" s="91"/>
      <c r="P137" s="238">
        <f>O137*H137</f>
        <v>0</v>
      </c>
      <c r="Q137" s="238">
        <v>0.012619999999999999</v>
      </c>
      <c r="R137" s="238">
        <f>Q137*H137</f>
        <v>0.35336000000000001</v>
      </c>
      <c r="S137" s="238">
        <v>0</v>
      </c>
      <c r="T137" s="239">
        <f>S137*H137</f>
        <v>0</v>
      </c>
      <c r="U137" s="38"/>
      <c r="V137" s="38"/>
      <c r="W137" s="38"/>
      <c r="X137" s="38"/>
      <c r="Y137" s="38"/>
      <c r="Z137" s="38"/>
      <c r="AA137" s="38"/>
      <c r="AB137" s="38"/>
      <c r="AC137" s="38"/>
      <c r="AD137" s="38"/>
      <c r="AE137" s="38"/>
      <c r="AR137" s="240" t="s">
        <v>113</v>
      </c>
      <c r="AT137" s="240" t="s">
        <v>199</v>
      </c>
      <c r="AU137" s="240" t="s">
        <v>89</v>
      </c>
      <c r="AY137" s="17" t="s">
        <v>196</v>
      </c>
      <c r="BE137" s="241">
        <f>IF(N137="základní",J137,0)</f>
        <v>0</v>
      </c>
      <c r="BF137" s="241">
        <f>IF(N137="snížená",J137,0)</f>
        <v>0</v>
      </c>
      <c r="BG137" s="241">
        <f>IF(N137="zákl. přenesená",J137,0)</f>
        <v>0</v>
      </c>
      <c r="BH137" s="241">
        <f>IF(N137="sníž. přenesená",J137,0)</f>
        <v>0</v>
      </c>
      <c r="BI137" s="241">
        <f>IF(N137="nulová",J137,0)</f>
        <v>0</v>
      </c>
      <c r="BJ137" s="17" t="s">
        <v>87</v>
      </c>
      <c r="BK137" s="241">
        <f>ROUND(I137*H137,2)</f>
        <v>0</v>
      </c>
      <c r="BL137" s="17" t="s">
        <v>113</v>
      </c>
      <c r="BM137" s="240" t="s">
        <v>2187</v>
      </c>
    </row>
    <row r="138" s="2" customFormat="1">
      <c r="A138" s="38"/>
      <c r="B138" s="39"/>
      <c r="C138" s="40"/>
      <c r="D138" s="242" t="s">
        <v>205</v>
      </c>
      <c r="E138" s="40"/>
      <c r="F138" s="243" t="s">
        <v>2188</v>
      </c>
      <c r="G138" s="40"/>
      <c r="H138" s="40"/>
      <c r="I138" s="244"/>
      <c r="J138" s="40"/>
      <c r="K138" s="40"/>
      <c r="L138" s="44"/>
      <c r="M138" s="245"/>
      <c r="N138" s="246"/>
      <c r="O138" s="91"/>
      <c r="P138" s="91"/>
      <c r="Q138" s="91"/>
      <c r="R138" s="91"/>
      <c r="S138" s="91"/>
      <c r="T138" s="92"/>
      <c r="U138" s="38"/>
      <c r="V138" s="38"/>
      <c r="W138" s="38"/>
      <c r="X138" s="38"/>
      <c r="Y138" s="38"/>
      <c r="Z138" s="38"/>
      <c r="AA138" s="38"/>
      <c r="AB138" s="38"/>
      <c r="AC138" s="38"/>
      <c r="AD138" s="38"/>
      <c r="AE138" s="38"/>
      <c r="AT138" s="17" t="s">
        <v>205</v>
      </c>
      <c r="AU138" s="17" t="s">
        <v>89</v>
      </c>
    </row>
    <row r="139" s="13" customFormat="1">
      <c r="A139" s="13"/>
      <c r="B139" s="252"/>
      <c r="C139" s="253"/>
      <c r="D139" s="242" t="s">
        <v>254</v>
      </c>
      <c r="E139" s="254" t="s">
        <v>1</v>
      </c>
      <c r="F139" s="255" t="s">
        <v>488</v>
      </c>
      <c r="G139" s="253"/>
      <c r="H139" s="256">
        <v>28</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254</v>
      </c>
      <c r="AU139" s="262" t="s">
        <v>89</v>
      </c>
      <c r="AV139" s="13" t="s">
        <v>89</v>
      </c>
      <c r="AW139" s="13" t="s">
        <v>35</v>
      </c>
      <c r="AX139" s="13" t="s">
        <v>80</v>
      </c>
      <c r="AY139" s="262" t="s">
        <v>196</v>
      </c>
    </row>
    <row r="140" s="14" customFormat="1">
      <c r="A140" s="14"/>
      <c r="B140" s="263"/>
      <c r="C140" s="264"/>
      <c r="D140" s="242" t="s">
        <v>254</v>
      </c>
      <c r="E140" s="265" t="s">
        <v>1</v>
      </c>
      <c r="F140" s="266" t="s">
        <v>445</v>
      </c>
      <c r="G140" s="264"/>
      <c r="H140" s="267">
        <v>28</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254</v>
      </c>
      <c r="AU140" s="273" t="s">
        <v>89</v>
      </c>
      <c r="AV140" s="14" t="s">
        <v>100</v>
      </c>
      <c r="AW140" s="14" t="s">
        <v>35</v>
      </c>
      <c r="AX140" s="14" t="s">
        <v>87</v>
      </c>
      <c r="AY140" s="273" t="s">
        <v>196</v>
      </c>
    </row>
    <row r="141" s="2" customFormat="1" ht="21.75" customHeight="1">
      <c r="A141" s="38"/>
      <c r="B141" s="39"/>
      <c r="C141" s="228" t="s">
        <v>89</v>
      </c>
      <c r="D141" s="228" t="s">
        <v>199</v>
      </c>
      <c r="E141" s="229" t="s">
        <v>2189</v>
      </c>
      <c r="F141" s="230" t="s">
        <v>2190</v>
      </c>
      <c r="G141" s="231" t="s">
        <v>354</v>
      </c>
      <c r="H141" s="232">
        <v>8</v>
      </c>
      <c r="I141" s="233"/>
      <c r="J141" s="234">
        <f>ROUND(I141*H141,2)</f>
        <v>0</v>
      </c>
      <c r="K141" s="235"/>
      <c r="L141" s="44"/>
      <c r="M141" s="236" t="s">
        <v>1</v>
      </c>
      <c r="N141" s="237" t="s">
        <v>45</v>
      </c>
      <c r="O141" s="91"/>
      <c r="P141" s="238">
        <f>O141*H141</f>
        <v>0</v>
      </c>
      <c r="Q141" s="238">
        <v>0.025239999999999999</v>
      </c>
      <c r="R141" s="238">
        <f>Q141*H141</f>
        <v>0.20191999999999999</v>
      </c>
      <c r="S141" s="238">
        <v>0</v>
      </c>
      <c r="T141" s="239">
        <f>S141*H141</f>
        <v>0</v>
      </c>
      <c r="U141" s="38"/>
      <c r="V141" s="38"/>
      <c r="W141" s="38"/>
      <c r="X141" s="38"/>
      <c r="Y141" s="38"/>
      <c r="Z141" s="38"/>
      <c r="AA141" s="38"/>
      <c r="AB141" s="38"/>
      <c r="AC141" s="38"/>
      <c r="AD141" s="38"/>
      <c r="AE141" s="38"/>
      <c r="AR141" s="240" t="s">
        <v>113</v>
      </c>
      <c r="AT141" s="240" t="s">
        <v>199</v>
      </c>
      <c r="AU141" s="240" t="s">
        <v>89</v>
      </c>
      <c r="AY141" s="17" t="s">
        <v>196</v>
      </c>
      <c r="BE141" s="241">
        <f>IF(N141="základní",J141,0)</f>
        <v>0</v>
      </c>
      <c r="BF141" s="241">
        <f>IF(N141="snížená",J141,0)</f>
        <v>0</v>
      </c>
      <c r="BG141" s="241">
        <f>IF(N141="zákl. přenesená",J141,0)</f>
        <v>0</v>
      </c>
      <c r="BH141" s="241">
        <f>IF(N141="sníž. přenesená",J141,0)</f>
        <v>0</v>
      </c>
      <c r="BI141" s="241">
        <f>IF(N141="nulová",J141,0)</f>
        <v>0</v>
      </c>
      <c r="BJ141" s="17" t="s">
        <v>87</v>
      </c>
      <c r="BK141" s="241">
        <f>ROUND(I141*H141,2)</f>
        <v>0</v>
      </c>
      <c r="BL141" s="17" t="s">
        <v>113</v>
      </c>
      <c r="BM141" s="240" t="s">
        <v>2191</v>
      </c>
    </row>
    <row r="142" s="2" customFormat="1">
      <c r="A142" s="38"/>
      <c r="B142" s="39"/>
      <c r="C142" s="40"/>
      <c r="D142" s="242" t="s">
        <v>205</v>
      </c>
      <c r="E142" s="40"/>
      <c r="F142" s="243" t="s">
        <v>2192</v>
      </c>
      <c r="G142" s="40"/>
      <c r="H142" s="40"/>
      <c r="I142" s="244"/>
      <c r="J142" s="40"/>
      <c r="K142" s="40"/>
      <c r="L142" s="44"/>
      <c r="M142" s="245"/>
      <c r="N142" s="246"/>
      <c r="O142" s="91"/>
      <c r="P142" s="91"/>
      <c r="Q142" s="91"/>
      <c r="R142" s="91"/>
      <c r="S142" s="91"/>
      <c r="T142" s="92"/>
      <c r="U142" s="38"/>
      <c r="V142" s="38"/>
      <c r="W142" s="38"/>
      <c r="X142" s="38"/>
      <c r="Y142" s="38"/>
      <c r="Z142" s="38"/>
      <c r="AA142" s="38"/>
      <c r="AB142" s="38"/>
      <c r="AC142" s="38"/>
      <c r="AD142" s="38"/>
      <c r="AE142" s="38"/>
      <c r="AT142" s="17" t="s">
        <v>205</v>
      </c>
      <c r="AU142" s="17" t="s">
        <v>89</v>
      </c>
    </row>
    <row r="143" s="2" customFormat="1" ht="21.75" customHeight="1">
      <c r="A143" s="38"/>
      <c r="B143" s="39"/>
      <c r="C143" s="228" t="s">
        <v>100</v>
      </c>
      <c r="D143" s="228" t="s">
        <v>199</v>
      </c>
      <c r="E143" s="229" t="s">
        <v>2193</v>
      </c>
      <c r="F143" s="230" t="s">
        <v>2194</v>
      </c>
      <c r="G143" s="231" t="s">
        <v>354</v>
      </c>
      <c r="H143" s="232">
        <v>4</v>
      </c>
      <c r="I143" s="233"/>
      <c r="J143" s="234">
        <f>ROUND(I143*H143,2)</f>
        <v>0</v>
      </c>
      <c r="K143" s="235"/>
      <c r="L143" s="44"/>
      <c r="M143" s="236" t="s">
        <v>1</v>
      </c>
      <c r="N143" s="237" t="s">
        <v>45</v>
      </c>
      <c r="O143" s="91"/>
      <c r="P143" s="238">
        <f>O143*H143</f>
        <v>0</v>
      </c>
      <c r="Q143" s="238">
        <v>0.12021</v>
      </c>
      <c r="R143" s="238">
        <f>Q143*H143</f>
        <v>0.48083999999999999</v>
      </c>
      <c r="S143" s="238">
        <v>0</v>
      </c>
      <c r="T143" s="239">
        <f>S143*H143</f>
        <v>0</v>
      </c>
      <c r="U143" s="38"/>
      <c r="V143" s="38"/>
      <c r="W143" s="38"/>
      <c r="X143" s="38"/>
      <c r="Y143" s="38"/>
      <c r="Z143" s="38"/>
      <c r="AA143" s="38"/>
      <c r="AB143" s="38"/>
      <c r="AC143" s="38"/>
      <c r="AD143" s="38"/>
      <c r="AE143" s="38"/>
      <c r="AR143" s="240" t="s">
        <v>113</v>
      </c>
      <c r="AT143" s="240" t="s">
        <v>199</v>
      </c>
      <c r="AU143" s="240" t="s">
        <v>89</v>
      </c>
      <c r="AY143" s="17" t="s">
        <v>196</v>
      </c>
      <c r="BE143" s="241">
        <f>IF(N143="základní",J143,0)</f>
        <v>0</v>
      </c>
      <c r="BF143" s="241">
        <f>IF(N143="snížená",J143,0)</f>
        <v>0</v>
      </c>
      <c r="BG143" s="241">
        <f>IF(N143="zákl. přenesená",J143,0)</f>
        <v>0</v>
      </c>
      <c r="BH143" s="241">
        <f>IF(N143="sníž. přenesená",J143,0)</f>
        <v>0</v>
      </c>
      <c r="BI143" s="241">
        <f>IF(N143="nulová",J143,0)</f>
        <v>0</v>
      </c>
      <c r="BJ143" s="17" t="s">
        <v>87</v>
      </c>
      <c r="BK143" s="241">
        <f>ROUND(I143*H143,2)</f>
        <v>0</v>
      </c>
      <c r="BL143" s="17" t="s">
        <v>113</v>
      </c>
      <c r="BM143" s="240" t="s">
        <v>2195</v>
      </c>
    </row>
    <row r="144" s="2" customFormat="1">
      <c r="A144" s="38"/>
      <c r="B144" s="39"/>
      <c r="C144" s="40"/>
      <c r="D144" s="242" t="s">
        <v>205</v>
      </c>
      <c r="E144" s="40"/>
      <c r="F144" s="243" t="s">
        <v>2196</v>
      </c>
      <c r="G144" s="40"/>
      <c r="H144" s="40"/>
      <c r="I144" s="244"/>
      <c r="J144" s="40"/>
      <c r="K144" s="40"/>
      <c r="L144" s="44"/>
      <c r="M144" s="245"/>
      <c r="N144" s="246"/>
      <c r="O144" s="91"/>
      <c r="P144" s="91"/>
      <c r="Q144" s="91"/>
      <c r="R144" s="91"/>
      <c r="S144" s="91"/>
      <c r="T144" s="92"/>
      <c r="U144" s="38"/>
      <c r="V144" s="38"/>
      <c r="W144" s="38"/>
      <c r="X144" s="38"/>
      <c r="Y144" s="38"/>
      <c r="Z144" s="38"/>
      <c r="AA144" s="38"/>
      <c r="AB144" s="38"/>
      <c r="AC144" s="38"/>
      <c r="AD144" s="38"/>
      <c r="AE144" s="38"/>
      <c r="AT144" s="17" t="s">
        <v>205</v>
      </c>
      <c r="AU144" s="17" t="s">
        <v>89</v>
      </c>
    </row>
    <row r="145" s="13" customFormat="1">
      <c r="A145" s="13"/>
      <c r="B145" s="252"/>
      <c r="C145" s="253"/>
      <c r="D145" s="242" t="s">
        <v>254</v>
      </c>
      <c r="E145" s="254" t="s">
        <v>1</v>
      </c>
      <c r="F145" s="255" t="s">
        <v>113</v>
      </c>
      <c r="G145" s="253"/>
      <c r="H145" s="256">
        <v>4</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254</v>
      </c>
      <c r="AU145" s="262" t="s">
        <v>89</v>
      </c>
      <c r="AV145" s="13" t="s">
        <v>89</v>
      </c>
      <c r="AW145" s="13" t="s">
        <v>35</v>
      </c>
      <c r="AX145" s="13" t="s">
        <v>80</v>
      </c>
      <c r="AY145" s="262" t="s">
        <v>196</v>
      </c>
    </row>
    <row r="146" s="14" customFormat="1">
      <c r="A146" s="14"/>
      <c r="B146" s="263"/>
      <c r="C146" s="264"/>
      <c r="D146" s="242" t="s">
        <v>254</v>
      </c>
      <c r="E146" s="265" t="s">
        <v>1</v>
      </c>
      <c r="F146" s="266" t="s">
        <v>445</v>
      </c>
      <c r="G146" s="264"/>
      <c r="H146" s="267">
        <v>4</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254</v>
      </c>
      <c r="AU146" s="273" t="s">
        <v>89</v>
      </c>
      <c r="AV146" s="14" t="s">
        <v>100</v>
      </c>
      <c r="AW146" s="14" t="s">
        <v>35</v>
      </c>
      <c r="AX146" s="14" t="s">
        <v>87</v>
      </c>
      <c r="AY146" s="273" t="s">
        <v>196</v>
      </c>
    </row>
    <row r="147" s="2" customFormat="1" ht="21.75" customHeight="1">
      <c r="A147" s="38"/>
      <c r="B147" s="39"/>
      <c r="C147" s="228" t="s">
        <v>113</v>
      </c>
      <c r="D147" s="228" t="s">
        <v>199</v>
      </c>
      <c r="E147" s="229" t="s">
        <v>2197</v>
      </c>
      <c r="F147" s="230" t="s">
        <v>2198</v>
      </c>
      <c r="G147" s="231" t="s">
        <v>354</v>
      </c>
      <c r="H147" s="232">
        <v>7</v>
      </c>
      <c r="I147" s="233"/>
      <c r="J147" s="234">
        <f>ROUND(I147*H147,2)</f>
        <v>0</v>
      </c>
      <c r="K147" s="235"/>
      <c r="L147" s="44"/>
      <c r="M147" s="236" t="s">
        <v>1</v>
      </c>
      <c r="N147" s="237" t="s">
        <v>45</v>
      </c>
      <c r="O147" s="91"/>
      <c r="P147" s="238">
        <f>O147*H147</f>
        <v>0</v>
      </c>
      <c r="Q147" s="238">
        <v>0.24042</v>
      </c>
      <c r="R147" s="238">
        <f>Q147*H147</f>
        <v>1.6829399999999999</v>
      </c>
      <c r="S147" s="238">
        <v>0</v>
      </c>
      <c r="T147" s="239">
        <f>S147*H147</f>
        <v>0</v>
      </c>
      <c r="U147" s="38"/>
      <c r="V147" s="38"/>
      <c r="W147" s="38"/>
      <c r="X147" s="38"/>
      <c r="Y147" s="38"/>
      <c r="Z147" s="38"/>
      <c r="AA147" s="38"/>
      <c r="AB147" s="38"/>
      <c r="AC147" s="38"/>
      <c r="AD147" s="38"/>
      <c r="AE147" s="38"/>
      <c r="AR147" s="240" t="s">
        <v>113</v>
      </c>
      <c r="AT147" s="240" t="s">
        <v>199</v>
      </c>
      <c r="AU147" s="240" t="s">
        <v>89</v>
      </c>
      <c r="AY147" s="17" t="s">
        <v>196</v>
      </c>
      <c r="BE147" s="241">
        <f>IF(N147="základní",J147,0)</f>
        <v>0</v>
      </c>
      <c r="BF147" s="241">
        <f>IF(N147="snížená",J147,0)</f>
        <v>0</v>
      </c>
      <c r="BG147" s="241">
        <f>IF(N147="zákl. přenesená",J147,0)</f>
        <v>0</v>
      </c>
      <c r="BH147" s="241">
        <f>IF(N147="sníž. přenesená",J147,0)</f>
        <v>0</v>
      </c>
      <c r="BI147" s="241">
        <f>IF(N147="nulová",J147,0)</f>
        <v>0</v>
      </c>
      <c r="BJ147" s="17" t="s">
        <v>87</v>
      </c>
      <c r="BK147" s="241">
        <f>ROUND(I147*H147,2)</f>
        <v>0</v>
      </c>
      <c r="BL147" s="17" t="s">
        <v>113</v>
      </c>
      <c r="BM147" s="240" t="s">
        <v>2199</v>
      </c>
    </row>
    <row r="148" s="2" customFormat="1">
      <c r="A148" s="38"/>
      <c r="B148" s="39"/>
      <c r="C148" s="40"/>
      <c r="D148" s="242" t="s">
        <v>205</v>
      </c>
      <c r="E148" s="40"/>
      <c r="F148" s="243" t="s">
        <v>2200</v>
      </c>
      <c r="G148" s="40"/>
      <c r="H148" s="40"/>
      <c r="I148" s="244"/>
      <c r="J148" s="40"/>
      <c r="K148" s="40"/>
      <c r="L148" s="44"/>
      <c r="M148" s="245"/>
      <c r="N148" s="246"/>
      <c r="O148" s="91"/>
      <c r="P148" s="91"/>
      <c r="Q148" s="91"/>
      <c r="R148" s="91"/>
      <c r="S148" s="91"/>
      <c r="T148" s="92"/>
      <c r="U148" s="38"/>
      <c r="V148" s="38"/>
      <c r="W148" s="38"/>
      <c r="X148" s="38"/>
      <c r="Y148" s="38"/>
      <c r="Z148" s="38"/>
      <c r="AA148" s="38"/>
      <c r="AB148" s="38"/>
      <c r="AC148" s="38"/>
      <c r="AD148" s="38"/>
      <c r="AE148" s="38"/>
      <c r="AT148" s="17" t="s">
        <v>205</v>
      </c>
      <c r="AU148" s="17" t="s">
        <v>89</v>
      </c>
    </row>
    <row r="149" s="13" customFormat="1">
      <c r="A149" s="13"/>
      <c r="B149" s="252"/>
      <c r="C149" s="253"/>
      <c r="D149" s="242" t="s">
        <v>254</v>
      </c>
      <c r="E149" s="254" t="s">
        <v>1</v>
      </c>
      <c r="F149" s="255" t="s">
        <v>227</v>
      </c>
      <c r="G149" s="253"/>
      <c r="H149" s="256">
        <v>7</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254</v>
      </c>
      <c r="AU149" s="262" t="s">
        <v>89</v>
      </c>
      <c r="AV149" s="13" t="s">
        <v>89</v>
      </c>
      <c r="AW149" s="13" t="s">
        <v>35</v>
      </c>
      <c r="AX149" s="13" t="s">
        <v>80</v>
      </c>
      <c r="AY149" s="262" t="s">
        <v>196</v>
      </c>
    </row>
    <row r="150" s="14" customFormat="1">
      <c r="A150" s="14"/>
      <c r="B150" s="263"/>
      <c r="C150" s="264"/>
      <c r="D150" s="242" t="s">
        <v>254</v>
      </c>
      <c r="E150" s="265" t="s">
        <v>1</v>
      </c>
      <c r="F150" s="266" t="s">
        <v>445</v>
      </c>
      <c r="G150" s="264"/>
      <c r="H150" s="267">
        <v>7</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254</v>
      </c>
      <c r="AU150" s="273" t="s">
        <v>89</v>
      </c>
      <c r="AV150" s="14" t="s">
        <v>100</v>
      </c>
      <c r="AW150" s="14" t="s">
        <v>35</v>
      </c>
      <c r="AX150" s="14" t="s">
        <v>87</v>
      </c>
      <c r="AY150" s="273" t="s">
        <v>196</v>
      </c>
    </row>
    <row r="151" s="12" customFormat="1" ht="22.8" customHeight="1">
      <c r="A151" s="12"/>
      <c r="B151" s="212"/>
      <c r="C151" s="213"/>
      <c r="D151" s="214" t="s">
        <v>79</v>
      </c>
      <c r="E151" s="226" t="s">
        <v>113</v>
      </c>
      <c r="F151" s="226" t="s">
        <v>1758</v>
      </c>
      <c r="G151" s="213"/>
      <c r="H151" s="213"/>
      <c r="I151" s="216"/>
      <c r="J151" s="227">
        <f>BK151</f>
        <v>0</v>
      </c>
      <c r="K151" s="213"/>
      <c r="L151" s="218"/>
      <c r="M151" s="219"/>
      <c r="N151" s="220"/>
      <c r="O151" s="220"/>
      <c r="P151" s="221">
        <f>SUM(P152:P159)</f>
        <v>0</v>
      </c>
      <c r="Q151" s="220"/>
      <c r="R151" s="221">
        <f>SUM(R152:R159)</f>
        <v>1.0020199999999999</v>
      </c>
      <c r="S151" s="220"/>
      <c r="T151" s="222">
        <f>SUM(T152:T159)</f>
        <v>0</v>
      </c>
      <c r="U151" s="12"/>
      <c r="V151" s="12"/>
      <c r="W151" s="12"/>
      <c r="X151" s="12"/>
      <c r="Y151" s="12"/>
      <c r="Z151" s="12"/>
      <c r="AA151" s="12"/>
      <c r="AB151" s="12"/>
      <c r="AC151" s="12"/>
      <c r="AD151" s="12"/>
      <c r="AE151" s="12"/>
      <c r="AR151" s="223" t="s">
        <v>87</v>
      </c>
      <c r="AT151" s="224" t="s">
        <v>79</v>
      </c>
      <c r="AU151" s="224" t="s">
        <v>87</v>
      </c>
      <c r="AY151" s="223" t="s">
        <v>196</v>
      </c>
      <c r="BK151" s="225">
        <f>SUM(BK152:BK159)</f>
        <v>0</v>
      </c>
    </row>
    <row r="152" s="2" customFormat="1" ht="21.75" customHeight="1">
      <c r="A152" s="38"/>
      <c r="B152" s="39"/>
      <c r="C152" s="228" t="s">
        <v>208</v>
      </c>
      <c r="D152" s="228" t="s">
        <v>199</v>
      </c>
      <c r="E152" s="229" t="s">
        <v>2201</v>
      </c>
      <c r="F152" s="230" t="s">
        <v>2202</v>
      </c>
      <c r="G152" s="231" t="s">
        <v>354</v>
      </c>
      <c r="H152" s="232">
        <v>13</v>
      </c>
      <c r="I152" s="233"/>
      <c r="J152" s="234">
        <f>ROUND(I152*H152,2)</f>
        <v>0</v>
      </c>
      <c r="K152" s="235"/>
      <c r="L152" s="44"/>
      <c r="M152" s="236" t="s">
        <v>1</v>
      </c>
      <c r="N152" s="237" t="s">
        <v>45</v>
      </c>
      <c r="O152" s="91"/>
      <c r="P152" s="238">
        <f>O152*H152</f>
        <v>0</v>
      </c>
      <c r="Q152" s="238">
        <v>0.019699999999999999</v>
      </c>
      <c r="R152" s="238">
        <f>Q152*H152</f>
        <v>0.25609999999999999</v>
      </c>
      <c r="S152" s="238">
        <v>0</v>
      </c>
      <c r="T152" s="239">
        <f>S152*H152</f>
        <v>0</v>
      </c>
      <c r="U152" s="38"/>
      <c r="V152" s="38"/>
      <c r="W152" s="38"/>
      <c r="X152" s="38"/>
      <c r="Y152" s="38"/>
      <c r="Z152" s="38"/>
      <c r="AA152" s="38"/>
      <c r="AB152" s="38"/>
      <c r="AC152" s="38"/>
      <c r="AD152" s="38"/>
      <c r="AE152" s="38"/>
      <c r="AR152" s="240" t="s">
        <v>113</v>
      </c>
      <c r="AT152" s="240" t="s">
        <v>199</v>
      </c>
      <c r="AU152" s="240" t="s">
        <v>89</v>
      </c>
      <c r="AY152" s="17" t="s">
        <v>196</v>
      </c>
      <c r="BE152" s="241">
        <f>IF(N152="základní",J152,0)</f>
        <v>0</v>
      </c>
      <c r="BF152" s="241">
        <f>IF(N152="snížená",J152,0)</f>
        <v>0</v>
      </c>
      <c r="BG152" s="241">
        <f>IF(N152="zákl. přenesená",J152,0)</f>
        <v>0</v>
      </c>
      <c r="BH152" s="241">
        <f>IF(N152="sníž. přenesená",J152,0)</f>
        <v>0</v>
      </c>
      <c r="BI152" s="241">
        <f>IF(N152="nulová",J152,0)</f>
        <v>0</v>
      </c>
      <c r="BJ152" s="17" t="s">
        <v>87</v>
      </c>
      <c r="BK152" s="241">
        <f>ROUND(I152*H152,2)</f>
        <v>0</v>
      </c>
      <c r="BL152" s="17" t="s">
        <v>113</v>
      </c>
      <c r="BM152" s="240" t="s">
        <v>2203</v>
      </c>
    </row>
    <row r="153" s="2" customFormat="1">
      <c r="A153" s="38"/>
      <c r="B153" s="39"/>
      <c r="C153" s="40"/>
      <c r="D153" s="242" t="s">
        <v>205</v>
      </c>
      <c r="E153" s="40"/>
      <c r="F153" s="243" t="s">
        <v>2204</v>
      </c>
      <c r="G153" s="40"/>
      <c r="H153" s="40"/>
      <c r="I153" s="244"/>
      <c r="J153" s="40"/>
      <c r="K153" s="40"/>
      <c r="L153" s="44"/>
      <c r="M153" s="245"/>
      <c r="N153" s="246"/>
      <c r="O153" s="91"/>
      <c r="P153" s="91"/>
      <c r="Q153" s="91"/>
      <c r="R153" s="91"/>
      <c r="S153" s="91"/>
      <c r="T153" s="92"/>
      <c r="U153" s="38"/>
      <c r="V153" s="38"/>
      <c r="W153" s="38"/>
      <c r="X153" s="38"/>
      <c r="Y153" s="38"/>
      <c r="Z153" s="38"/>
      <c r="AA153" s="38"/>
      <c r="AB153" s="38"/>
      <c r="AC153" s="38"/>
      <c r="AD153" s="38"/>
      <c r="AE153" s="38"/>
      <c r="AT153" s="17" t="s">
        <v>205</v>
      </c>
      <c r="AU153" s="17" t="s">
        <v>89</v>
      </c>
    </row>
    <row r="154" s="13" customFormat="1">
      <c r="A154" s="13"/>
      <c r="B154" s="252"/>
      <c r="C154" s="253"/>
      <c r="D154" s="242" t="s">
        <v>254</v>
      </c>
      <c r="E154" s="254" t="s">
        <v>1</v>
      </c>
      <c r="F154" s="255" t="s">
        <v>375</v>
      </c>
      <c r="G154" s="253"/>
      <c r="H154" s="256">
        <v>13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254</v>
      </c>
      <c r="AU154" s="262" t="s">
        <v>89</v>
      </c>
      <c r="AV154" s="13" t="s">
        <v>89</v>
      </c>
      <c r="AW154" s="13" t="s">
        <v>35</v>
      </c>
      <c r="AX154" s="13" t="s">
        <v>80</v>
      </c>
      <c r="AY154" s="262" t="s">
        <v>196</v>
      </c>
    </row>
    <row r="155" s="14" customFormat="1">
      <c r="A155" s="14"/>
      <c r="B155" s="263"/>
      <c r="C155" s="264"/>
      <c r="D155" s="242" t="s">
        <v>254</v>
      </c>
      <c r="E155" s="265" t="s">
        <v>1</v>
      </c>
      <c r="F155" s="266" t="s">
        <v>445</v>
      </c>
      <c r="G155" s="264"/>
      <c r="H155" s="267">
        <v>13</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254</v>
      </c>
      <c r="AU155" s="273" t="s">
        <v>89</v>
      </c>
      <c r="AV155" s="14" t="s">
        <v>100</v>
      </c>
      <c r="AW155" s="14" t="s">
        <v>35</v>
      </c>
      <c r="AX155" s="14" t="s">
        <v>87</v>
      </c>
      <c r="AY155" s="273" t="s">
        <v>196</v>
      </c>
    </row>
    <row r="156" s="2" customFormat="1" ht="21.75" customHeight="1">
      <c r="A156" s="38"/>
      <c r="B156" s="39"/>
      <c r="C156" s="228" t="s">
        <v>223</v>
      </c>
      <c r="D156" s="228" t="s">
        <v>199</v>
      </c>
      <c r="E156" s="229" t="s">
        <v>2205</v>
      </c>
      <c r="F156" s="230" t="s">
        <v>2206</v>
      </c>
      <c r="G156" s="231" t="s">
        <v>354</v>
      </c>
      <c r="H156" s="232">
        <v>6</v>
      </c>
      <c r="I156" s="233"/>
      <c r="J156" s="234">
        <f>ROUND(I156*H156,2)</f>
        <v>0</v>
      </c>
      <c r="K156" s="235"/>
      <c r="L156" s="44"/>
      <c r="M156" s="236" t="s">
        <v>1</v>
      </c>
      <c r="N156" s="237" t="s">
        <v>45</v>
      </c>
      <c r="O156" s="91"/>
      <c r="P156" s="238">
        <f>O156*H156</f>
        <v>0</v>
      </c>
      <c r="Q156" s="238">
        <v>0.053280000000000001</v>
      </c>
      <c r="R156" s="238">
        <f>Q156*H156</f>
        <v>0.31968000000000002</v>
      </c>
      <c r="S156" s="238">
        <v>0</v>
      </c>
      <c r="T156" s="239">
        <f>S156*H156</f>
        <v>0</v>
      </c>
      <c r="U156" s="38"/>
      <c r="V156" s="38"/>
      <c r="W156" s="38"/>
      <c r="X156" s="38"/>
      <c r="Y156" s="38"/>
      <c r="Z156" s="38"/>
      <c r="AA156" s="38"/>
      <c r="AB156" s="38"/>
      <c r="AC156" s="38"/>
      <c r="AD156" s="38"/>
      <c r="AE156" s="38"/>
      <c r="AR156" s="240" t="s">
        <v>113</v>
      </c>
      <c r="AT156" s="240" t="s">
        <v>199</v>
      </c>
      <c r="AU156" s="240" t="s">
        <v>89</v>
      </c>
      <c r="AY156" s="17" t="s">
        <v>196</v>
      </c>
      <c r="BE156" s="241">
        <f>IF(N156="základní",J156,0)</f>
        <v>0</v>
      </c>
      <c r="BF156" s="241">
        <f>IF(N156="snížená",J156,0)</f>
        <v>0</v>
      </c>
      <c r="BG156" s="241">
        <f>IF(N156="zákl. přenesená",J156,0)</f>
        <v>0</v>
      </c>
      <c r="BH156" s="241">
        <f>IF(N156="sníž. přenesená",J156,0)</f>
        <v>0</v>
      </c>
      <c r="BI156" s="241">
        <f>IF(N156="nulová",J156,0)</f>
        <v>0</v>
      </c>
      <c r="BJ156" s="17" t="s">
        <v>87</v>
      </c>
      <c r="BK156" s="241">
        <f>ROUND(I156*H156,2)</f>
        <v>0</v>
      </c>
      <c r="BL156" s="17" t="s">
        <v>113</v>
      </c>
      <c r="BM156" s="240" t="s">
        <v>2207</v>
      </c>
    </row>
    <row r="157" s="2" customFormat="1">
      <c r="A157" s="38"/>
      <c r="B157" s="39"/>
      <c r="C157" s="40"/>
      <c r="D157" s="242" t="s">
        <v>205</v>
      </c>
      <c r="E157" s="40"/>
      <c r="F157" s="243" t="s">
        <v>2208</v>
      </c>
      <c r="G157" s="40"/>
      <c r="H157" s="40"/>
      <c r="I157" s="244"/>
      <c r="J157" s="40"/>
      <c r="K157" s="40"/>
      <c r="L157" s="44"/>
      <c r="M157" s="245"/>
      <c r="N157" s="246"/>
      <c r="O157" s="91"/>
      <c r="P157" s="91"/>
      <c r="Q157" s="91"/>
      <c r="R157" s="91"/>
      <c r="S157" s="91"/>
      <c r="T157" s="92"/>
      <c r="U157" s="38"/>
      <c r="V157" s="38"/>
      <c r="W157" s="38"/>
      <c r="X157" s="38"/>
      <c r="Y157" s="38"/>
      <c r="Z157" s="38"/>
      <c r="AA157" s="38"/>
      <c r="AB157" s="38"/>
      <c r="AC157" s="38"/>
      <c r="AD157" s="38"/>
      <c r="AE157" s="38"/>
      <c r="AT157" s="17" t="s">
        <v>205</v>
      </c>
      <c r="AU157" s="17" t="s">
        <v>89</v>
      </c>
    </row>
    <row r="158" s="2" customFormat="1" ht="21.75" customHeight="1">
      <c r="A158" s="38"/>
      <c r="B158" s="39"/>
      <c r="C158" s="228" t="s">
        <v>227</v>
      </c>
      <c r="D158" s="228" t="s">
        <v>199</v>
      </c>
      <c r="E158" s="229" t="s">
        <v>2209</v>
      </c>
      <c r="F158" s="230" t="s">
        <v>2210</v>
      </c>
      <c r="G158" s="231" t="s">
        <v>251</v>
      </c>
      <c r="H158" s="232">
        <v>2</v>
      </c>
      <c r="I158" s="233"/>
      <c r="J158" s="234">
        <f>ROUND(I158*H158,2)</f>
        <v>0</v>
      </c>
      <c r="K158" s="235"/>
      <c r="L158" s="44"/>
      <c r="M158" s="236" t="s">
        <v>1</v>
      </c>
      <c r="N158" s="237" t="s">
        <v>45</v>
      </c>
      <c r="O158" s="91"/>
      <c r="P158" s="238">
        <f>O158*H158</f>
        <v>0</v>
      </c>
      <c r="Q158" s="238">
        <v>0.21312</v>
      </c>
      <c r="R158" s="238">
        <f>Q158*H158</f>
        <v>0.42624000000000001</v>
      </c>
      <c r="S158" s="238">
        <v>0</v>
      </c>
      <c r="T158" s="239">
        <f>S158*H158</f>
        <v>0</v>
      </c>
      <c r="U158" s="38"/>
      <c r="V158" s="38"/>
      <c r="W158" s="38"/>
      <c r="X158" s="38"/>
      <c r="Y158" s="38"/>
      <c r="Z158" s="38"/>
      <c r="AA158" s="38"/>
      <c r="AB158" s="38"/>
      <c r="AC158" s="38"/>
      <c r="AD158" s="38"/>
      <c r="AE158" s="38"/>
      <c r="AR158" s="240" t="s">
        <v>113</v>
      </c>
      <c r="AT158" s="240" t="s">
        <v>199</v>
      </c>
      <c r="AU158" s="240" t="s">
        <v>89</v>
      </c>
      <c r="AY158" s="17" t="s">
        <v>196</v>
      </c>
      <c r="BE158" s="241">
        <f>IF(N158="základní",J158,0)</f>
        <v>0</v>
      </c>
      <c r="BF158" s="241">
        <f>IF(N158="snížená",J158,0)</f>
        <v>0</v>
      </c>
      <c r="BG158" s="241">
        <f>IF(N158="zákl. přenesená",J158,0)</f>
        <v>0</v>
      </c>
      <c r="BH158" s="241">
        <f>IF(N158="sníž. přenesená",J158,0)</f>
        <v>0</v>
      </c>
      <c r="BI158" s="241">
        <f>IF(N158="nulová",J158,0)</f>
        <v>0</v>
      </c>
      <c r="BJ158" s="17" t="s">
        <v>87</v>
      </c>
      <c r="BK158" s="241">
        <f>ROUND(I158*H158,2)</f>
        <v>0</v>
      </c>
      <c r="BL158" s="17" t="s">
        <v>113</v>
      </c>
      <c r="BM158" s="240" t="s">
        <v>2211</v>
      </c>
    </row>
    <row r="159" s="2" customFormat="1">
      <c r="A159" s="38"/>
      <c r="B159" s="39"/>
      <c r="C159" s="40"/>
      <c r="D159" s="242" t="s">
        <v>205</v>
      </c>
      <c r="E159" s="40"/>
      <c r="F159" s="243" t="s">
        <v>2212</v>
      </c>
      <c r="G159" s="40"/>
      <c r="H159" s="40"/>
      <c r="I159" s="244"/>
      <c r="J159" s="40"/>
      <c r="K159" s="40"/>
      <c r="L159" s="44"/>
      <c r="M159" s="245"/>
      <c r="N159" s="246"/>
      <c r="O159" s="91"/>
      <c r="P159" s="91"/>
      <c r="Q159" s="91"/>
      <c r="R159" s="91"/>
      <c r="S159" s="91"/>
      <c r="T159" s="92"/>
      <c r="U159" s="38"/>
      <c r="V159" s="38"/>
      <c r="W159" s="38"/>
      <c r="X159" s="38"/>
      <c r="Y159" s="38"/>
      <c r="Z159" s="38"/>
      <c r="AA159" s="38"/>
      <c r="AB159" s="38"/>
      <c r="AC159" s="38"/>
      <c r="AD159" s="38"/>
      <c r="AE159" s="38"/>
      <c r="AT159" s="17" t="s">
        <v>205</v>
      </c>
      <c r="AU159" s="17" t="s">
        <v>89</v>
      </c>
    </row>
    <row r="160" s="12" customFormat="1" ht="22.8" customHeight="1">
      <c r="A160" s="12"/>
      <c r="B160" s="212"/>
      <c r="C160" s="213"/>
      <c r="D160" s="214" t="s">
        <v>79</v>
      </c>
      <c r="E160" s="226" t="s">
        <v>223</v>
      </c>
      <c r="F160" s="226" t="s">
        <v>773</v>
      </c>
      <c r="G160" s="213"/>
      <c r="H160" s="213"/>
      <c r="I160" s="216"/>
      <c r="J160" s="227">
        <f>BK160</f>
        <v>0</v>
      </c>
      <c r="K160" s="213"/>
      <c r="L160" s="218"/>
      <c r="M160" s="219"/>
      <c r="N160" s="220"/>
      <c r="O160" s="220"/>
      <c r="P160" s="221">
        <f>SUM(P161:P168)</f>
        <v>0</v>
      </c>
      <c r="Q160" s="220"/>
      <c r="R160" s="221">
        <f>SUM(R161:R168)</f>
        <v>3.5972</v>
      </c>
      <c r="S160" s="220"/>
      <c r="T160" s="222">
        <f>SUM(T161:T168)</f>
        <v>0</v>
      </c>
      <c r="U160" s="12"/>
      <c r="V160" s="12"/>
      <c r="W160" s="12"/>
      <c r="X160" s="12"/>
      <c r="Y160" s="12"/>
      <c r="Z160" s="12"/>
      <c r="AA160" s="12"/>
      <c r="AB160" s="12"/>
      <c r="AC160" s="12"/>
      <c r="AD160" s="12"/>
      <c r="AE160" s="12"/>
      <c r="AR160" s="223" t="s">
        <v>87</v>
      </c>
      <c r="AT160" s="224" t="s">
        <v>79</v>
      </c>
      <c r="AU160" s="224" t="s">
        <v>87</v>
      </c>
      <c r="AY160" s="223" t="s">
        <v>196</v>
      </c>
      <c r="BK160" s="225">
        <f>SUM(BK161:BK168)</f>
        <v>0</v>
      </c>
    </row>
    <row r="161" s="2" customFormat="1" ht="21.75" customHeight="1">
      <c r="A161" s="38"/>
      <c r="B161" s="39"/>
      <c r="C161" s="228" t="s">
        <v>334</v>
      </c>
      <c r="D161" s="228" t="s">
        <v>199</v>
      </c>
      <c r="E161" s="229" t="s">
        <v>1763</v>
      </c>
      <c r="F161" s="230" t="s">
        <v>1764</v>
      </c>
      <c r="G161" s="231" t="s">
        <v>251</v>
      </c>
      <c r="H161" s="232">
        <v>46</v>
      </c>
      <c r="I161" s="233"/>
      <c r="J161" s="234">
        <f>ROUND(I161*H161,2)</f>
        <v>0</v>
      </c>
      <c r="K161" s="235"/>
      <c r="L161" s="44"/>
      <c r="M161" s="236" t="s">
        <v>1</v>
      </c>
      <c r="N161" s="237" t="s">
        <v>45</v>
      </c>
      <c r="O161" s="91"/>
      <c r="P161" s="238">
        <f>O161*H161</f>
        <v>0</v>
      </c>
      <c r="Q161" s="238">
        <v>0.040000000000000001</v>
      </c>
      <c r="R161" s="238">
        <f>Q161*H161</f>
        <v>1.8400000000000001</v>
      </c>
      <c r="S161" s="238">
        <v>0</v>
      </c>
      <c r="T161" s="239">
        <f>S161*H161</f>
        <v>0</v>
      </c>
      <c r="U161" s="38"/>
      <c r="V161" s="38"/>
      <c r="W161" s="38"/>
      <c r="X161" s="38"/>
      <c r="Y161" s="38"/>
      <c r="Z161" s="38"/>
      <c r="AA161" s="38"/>
      <c r="AB161" s="38"/>
      <c r="AC161" s="38"/>
      <c r="AD161" s="38"/>
      <c r="AE161" s="38"/>
      <c r="AR161" s="240" t="s">
        <v>113</v>
      </c>
      <c r="AT161" s="240" t="s">
        <v>199</v>
      </c>
      <c r="AU161" s="240" t="s">
        <v>89</v>
      </c>
      <c r="AY161" s="17" t="s">
        <v>196</v>
      </c>
      <c r="BE161" s="241">
        <f>IF(N161="základní",J161,0)</f>
        <v>0</v>
      </c>
      <c r="BF161" s="241">
        <f>IF(N161="snížená",J161,0)</f>
        <v>0</v>
      </c>
      <c r="BG161" s="241">
        <f>IF(N161="zákl. přenesená",J161,0)</f>
        <v>0</v>
      </c>
      <c r="BH161" s="241">
        <f>IF(N161="sníž. přenesená",J161,0)</f>
        <v>0</v>
      </c>
      <c r="BI161" s="241">
        <f>IF(N161="nulová",J161,0)</f>
        <v>0</v>
      </c>
      <c r="BJ161" s="17" t="s">
        <v>87</v>
      </c>
      <c r="BK161" s="241">
        <f>ROUND(I161*H161,2)</f>
        <v>0</v>
      </c>
      <c r="BL161" s="17" t="s">
        <v>113</v>
      </c>
      <c r="BM161" s="240" t="s">
        <v>2213</v>
      </c>
    </row>
    <row r="162" s="2" customFormat="1">
      <c r="A162" s="38"/>
      <c r="B162" s="39"/>
      <c r="C162" s="40"/>
      <c r="D162" s="242" t="s">
        <v>205</v>
      </c>
      <c r="E162" s="40"/>
      <c r="F162" s="243" t="s">
        <v>1766</v>
      </c>
      <c r="G162" s="40"/>
      <c r="H162" s="40"/>
      <c r="I162" s="244"/>
      <c r="J162" s="40"/>
      <c r="K162" s="40"/>
      <c r="L162" s="44"/>
      <c r="M162" s="245"/>
      <c r="N162" s="246"/>
      <c r="O162" s="91"/>
      <c r="P162" s="91"/>
      <c r="Q162" s="91"/>
      <c r="R162" s="91"/>
      <c r="S162" s="91"/>
      <c r="T162" s="92"/>
      <c r="U162" s="38"/>
      <c r="V162" s="38"/>
      <c r="W162" s="38"/>
      <c r="X162" s="38"/>
      <c r="Y162" s="38"/>
      <c r="Z162" s="38"/>
      <c r="AA162" s="38"/>
      <c r="AB162" s="38"/>
      <c r="AC162" s="38"/>
      <c r="AD162" s="38"/>
      <c r="AE162" s="38"/>
      <c r="AT162" s="17" t="s">
        <v>205</v>
      </c>
      <c r="AU162" s="17" t="s">
        <v>89</v>
      </c>
    </row>
    <row r="163" s="13" customFormat="1">
      <c r="A163" s="13"/>
      <c r="B163" s="252"/>
      <c r="C163" s="253"/>
      <c r="D163" s="242" t="s">
        <v>254</v>
      </c>
      <c r="E163" s="254" t="s">
        <v>1</v>
      </c>
      <c r="F163" s="255" t="s">
        <v>2214</v>
      </c>
      <c r="G163" s="253"/>
      <c r="H163" s="256">
        <v>46</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254</v>
      </c>
      <c r="AU163" s="262" t="s">
        <v>89</v>
      </c>
      <c r="AV163" s="13" t="s">
        <v>89</v>
      </c>
      <c r="AW163" s="13" t="s">
        <v>35</v>
      </c>
      <c r="AX163" s="13" t="s">
        <v>80</v>
      </c>
      <c r="AY163" s="262" t="s">
        <v>196</v>
      </c>
    </row>
    <row r="164" s="14" customFormat="1">
      <c r="A164" s="14"/>
      <c r="B164" s="263"/>
      <c r="C164" s="264"/>
      <c r="D164" s="242" t="s">
        <v>254</v>
      </c>
      <c r="E164" s="265" t="s">
        <v>1</v>
      </c>
      <c r="F164" s="266" t="s">
        <v>445</v>
      </c>
      <c r="G164" s="264"/>
      <c r="H164" s="267">
        <v>46</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254</v>
      </c>
      <c r="AU164" s="273" t="s">
        <v>89</v>
      </c>
      <c r="AV164" s="14" t="s">
        <v>100</v>
      </c>
      <c r="AW164" s="14" t="s">
        <v>35</v>
      </c>
      <c r="AX164" s="14" t="s">
        <v>87</v>
      </c>
      <c r="AY164" s="273" t="s">
        <v>196</v>
      </c>
    </row>
    <row r="165" s="2" customFormat="1" ht="21.75" customHeight="1">
      <c r="A165" s="38"/>
      <c r="B165" s="39"/>
      <c r="C165" s="228" t="s">
        <v>247</v>
      </c>
      <c r="D165" s="228" t="s">
        <v>199</v>
      </c>
      <c r="E165" s="229" t="s">
        <v>1768</v>
      </c>
      <c r="F165" s="230" t="s">
        <v>1769</v>
      </c>
      <c r="G165" s="231" t="s">
        <v>251</v>
      </c>
      <c r="H165" s="232">
        <v>46</v>
      </c>
      <c r="I165" s="233"/>
      <c r="J165" s="234">
        <f>ROUND(I165*H165,2)</f>
        <v>0</v>
      </c>
      <c r="K165" s="235"/>
      <c r="L165" s="44"/>
      <c r="M165" s="236" t="s">
        <v>1</v>
      </c>
      <c r="N165" s="237" t="s">
        <v>45</v>
      </c>
      <c r="O165" s="91"/>
      <c r="P165" s="238">
        <f>O165*H165</f>
        <v>0</v>
      </c>
      <c r="Q165" s="238">
        <v>0.038199999999999998</v>
      </c>
      <c r="R165" s="238">
        <f>Q165*H165</f>
        <v>1.7571999999999999</v>
      </c>
      <c r="S165" s="238">
        <v>0</v>
      </c>
      <c r="T165" s="239">
        <f>S165*H165</f>
        <v>0</v>
      </c>
      <c r="U165" s="38"/>
      <c r="V165" s="38"/>
      <c r="W165" s="38"/>
      <c r="X165" s="38"/>
      <c r="Y165" s="38"/>
      <c r="Z165" s="38"/>
      <c r="AA165" s="38"/>
      <c r="AB165" s="38"/>
      <c r="AC165" s="38"/>
      <c r="AD165" s="38"/>
      <c r="AE165" s="38"/>
      <c r="AR165" s="240" t="s">
        <v>113</v>
      </c>
      <c r="AT165" s="240" t="s">
        <v>199</v>
      </c>
      <c r="AU165" s="240" t="s">
        <v>89</v>
      </c>
      <c r="AY165" s="17" t="s">
        <v>196</v>
      </c>
      <c r="BE165" s="241">
        <f>IF(N165="základní",J165,0)</f>
        <v>0</v>
      </c>
      <c r="BF165" s="241">
        <f>IF(N165="snížená",J165,0)</f>
        <v>0</v>
      </c>
      <c r="BG165" s="241">
        <f>IF(N165="zákl. přenesená",J165,0)</f>
        <v>0</v>
      </c>
      <c r="BH165" s="241">
        <f>IF(N165="sníž. přenesená",J165,0)</f>
        <v>0</v>
      </c>
      <c r="BI165" s="241">
        <f>IF(N165="nulová",J165,0)</f>
        <v>0</v>
      </c>
      <c r="BJ165" s="17" t="s">
        <v>87</v>
      </c>
      <c r="BK165" s="241">
        <f>ROUND(I165*H165,2)</f>
        <v>0</v>
      </c>
      <c r="BL165" s="17" t="s">
        <v>113</v>
      </c>
      <c r="BM165" s="240" t="s">
        <v>2215</v>
      </c>
    </row>
    <row r="166" s="2" customFormat="1">
      <c r="A166" s="38"/>
      <c r="B166" s="39"/>
      <c r="C166" s="40"/>
      <c r="D166" s="242" t="s">
        <v>205</v>
      </c>
      <c r="E166" s="40"/>
      <c r="F166" s="243" t="s">
        <v>1771</v>
      </c>
      <c r="G166" s="40"/>
      <c r="H166" s="40"/>
      <c r="I166" s="244"/>
      <c r="J166" s="40"/>
      <c r="K166" s="40"/>
      <c r="L166" s="44"/>
      <c r="M166" s="245"/>
      <c r="N166" s="246"/>
      <c r="O166" s="91"/>
      <c r="P166" s="91"/>
      <c r="Q166" s="91"/>
      <c r="R166" s="91"/>
      <c r="S166" s="91"/>
      <c r="T166" s="92"/>
      <c r="U166" s="38"/>
      <c r="V166" s="38"/>
      <c r="W166" s="38"/>
      <c r="X166" s="38"/>
      <c r="Y166" s="38"/>
      <c r="Z166" s="38"/>
      <c r="AA166" s="38"/>
      <c r="AB166" s="38"/>
      <c r="AC166" s="38"/>
      <c r="AD166" s="38"/>
      <c r="AE166" s="38"/>
      <c r="AT166" s="17" t="s">
        <v>205</v>
      </c>
      <c r="AU166" s="17" t="s">
        <v>89</v>
      </c>
    </row>
    <row r="167" s="13" customFormat="1">
      <c r="A167" s="13"/>
      <c r="B167" s="252"/>
      <c r="C167" s="253"/>
      <c r="D167" s="242" t="s">
        <v>254</v>
      </c>
      <c r="E167" s="254" t="s">
        <v>1</v>
      </c>
      <c r="F167" s="255" t="s">
        <v>871</v>
      </c>
      <c r="G167" s="253"/>
      <c r="H167" s="256">
        <v>46</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254</v>
      </c>
      <c r="AU167" s="262" t="s">
        <v>89</v>
      </c>
      <c r="AV167" s="13" t="s">
        <v>89</v>
      </c>
      <c r="AW167" s="13" t="s">
        <v>35</v>
      </c>
      <c r="AX167" s="13" t="s">
        <v>80</v>
      </c>
      <c r="AY167" s="262" t="s">
        <v>196</v>
      </c>
    </row>
    <row r="168" s="14" customFormat="1">
      <c r="A168" s="14"/>
      <c r="B168" s="263"/>
      <c r="C168" s="264"/>
      <c r="D168" s="242" t="s">
        <v>254</v>
      </c>
      <c r="E168" s="265" t="s">
        <v>1</v>
      </c>
      <c r="F168" s="266" t="s">
        <v>445</v>
      </c>
      <c r="G168" s="264"/>
      <c r="H168" s="267">
        <v>46</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254</v>
      </c>
      <c r="AU168" s="273" t="s">
        <v>89</v>
      </c>
      <c r="AV168" s="14" t="s">
        <v>100</v>
      </c>
      <c r="AW168" s="14" t="s">
        <v>35</v>
      </c>
      <c r="AX168" s="14" t="s">
        <v>87</v>
      </c>
      <c r="AY168" s="273" t="s">
        <v>196</v>
      </c>
    </row>
    <row r="169" s="12" customFormat="1" ht="22.8" customHeight="1">
      <c r="A169" s="12"/>
      <c r="B169" s="212"/>
      <c r="C169" s="213"/>
      <c r="D169" s="214" t="s">
        <v>79</v>
      </c>
      <c r="E169" s="226" t="s">
        <v>247</v>
      </c>
      <c r="F169" s="226" t="s">
        <v>248</v>
      </c>
      <c r="G169" s="213"/>
      <c r="H169" s="213"/>
      <c r="I169" s="216"/>
      <c r="J169" s="227">
        <f>BK169</f>
        <v>0</v>
      </c>
      <c r="K169" s="213"/>
      <c r="L169" s="218"/>
      <c r="M169" s="219"/>
      <c r="N169" s="220"/>
      <c r="O169" s="220"/>
      <c r="P169" s="221">
        <f>SUM(P170:P307)</f>
        <v>0</v>
      </c>
      <c r="Q169" s="220"/>
      <c r="R169" s="221">
        <f>SUM(R170:R307)</f>
        <v>0.013328</v>
      </c>
      <c r="S169" s="220"/>
      <c r="T169" s="222">
        <f>SUM(T170:T307)</f>
        <v>6.8359999999999994</v>
      </c>
      <c r="U169" s="12"/>
      <c r="V169" s="12"/>
      <c r="W169" s="12"/>
      <c r="X169" s="12"/>
      <c r="Y169" s="12"/>
      <c r="Z169" s="12"/>
      <c r="AA169" s="12"/>
      <c r="AB169" s="12"/>
      <c r="AC169" s="12"/>
      <c r="AD169" s="12"/>
      <c r="AE169" s="12"/>
      <c r="AR169" s="223" t="s">
        <v>87</v>
      </c>
      <c r="AT169" s="224" t="s">
        <v>79</v>
      </c>
      <c r="AU169" s="224" t="s">
        <v>87</v>
      </c>
      <c r="AY169" s="223" t="s">
        <v>196</v>
      </c>
      <c r="BK169" s="225">
        <f>SUM(BK170:BK307)</f>
        <v>0</v>
      </c>
    </row>
    <row r="170" s="2" customFormat="1" ht="33" customHeight="1">
      <c r="A170" s="38"/>
      <c r="B170" s="39"/>
      <c r="C170" s="228" t="s">
        <v>351</v>
      </c>
      <c r="D170" s="228" t="s">
        <v>199</v>
      </c>
      <c r="E170" s="229" t="s">
        <v>1480</v>
      </c>
      <c r="F170" s="230" t="s">
        <v>1481</v>
      </c>
      <c r="G170" s="231" t="s">
        <v>251</v>
      </c>
      <c r="H170" s="232">
        <v>100</v>
      </c>
      <c r="I170" s="233"/>
      <c r="J170" s="234">
        <f>ROUND(I170*H170,2)</f>
        <v>0</v>
      </c>
      <c r="K170" s="235"/>
      <c r="L170" s="44"/>
      <c r="M170" s="236" t="s">
        <v>1</v>
      </c>
      <c r="N170" s="237" t="s">
        <v>45</v>
      </c>
      <c r="O170" s="91"/>
      <c r="P170" s="238">
        <f>O170*H170</f>
        <v>0</v>
      </c>
      <c r="Q170" s="238">
        <v>0.00012999999999999999</v>
      </c>
      <c r="R170" s="238">
        <f>Q170*H170</f>
        <v>0.012999999999999999</v>
      </c>
      <c r="S170" s="238">
        <v>0</v>
      </c>
      <c r="T170" s="239">
        <f>S170*H170</f>
        <v>0</v>
      </c>
      <c r="U170" s="38"/>
      <c r="V170" s="38"/>
      <c r="W170" s="38"/>
      <c r="X170" s="38"/>
      <c r="Y170" s="38"/>
      <c r="Z170" s="38"/>
      <c r="AA170" s="38"/>
      <c r="AB170" s="38"/>
      <c r="AC170" s="38"/>
      <c r="AD170" s="38"/>
      <c r="AE170" s="38"/>
      <c r="AR170" s="240" t="s">
        <v>113</v>
      </c>
      <c r="AT170" s="240" t="s">
        <v>199</v>
      </c>
      <c r="AU170" s="240" t="s">
        <v>89</v>
      </c>
      <c r="AY170" s="17" t="s">
        <v>196</v>
      </c>
      <c r="BE170" s="241">
        <f>IF(N170="základní",J170,0)</f>
        <v>0</v>
      </c>
      <c r="BF170" s="241">
        <f>IF(N170="snížená",J170,0)</f>
        <v>0</v>
      </c>
      <c r="BG170" s="241">
        <f>IF(N170="zákl. přenesená",J170,0)</f>
        <v>0</v>
      </c>
      <c r="BH170" s="241">
        <f>IF(N170="sníž. přenesená",J170,0)</f>
        <v>0</v>
      </c>
      <c r="BI170" s="241">
        <f>IF(N170="nulová",J170,0)</f>
        <v>0</v>
      </c>
      <c r="BJ170" s="17" t="s">
        <v>87</v>
      </c>
      <c r="BK170" s="241">
        <f>ROUND(I170*H170,2)</f>
        <v>0</v>
      </c>
      <c r="BL170" s="17" t="s">
        <v>113</v>
      </c>
      <c r="BM170" s="240" t="s">
        <v>2216</v>
      </c>
    </row>
    <row r="171" s="2" customFormat="1">
      <c r="A171" s="38"/>
      <c r="B171" s="39"/>
      <c r="C171" s="40"/>
      <c r="D171" s="242" t="s">
        <v>205</v>
      </c>
      <c r="E171" s="40"/>
      <c r="F171" s="243" t="s">
        <v>1483</v>
      </c>
      <c r="G171" s="40"/>
      <c r="H171" s="40"/>
      <c r="I171" s="244"/>
      <c r="J171" s="40"/>
      <c r="K171" s="40"/>
      <c r="L171" s="44"/>
      <c r="M171" s="245"/>
      <c r="N171" s="246"/>
      <c r="O171" s="91"/>
      <c r="P171" s="91"/>
      <c r="Q171" s="91"/>
      <c r="R171" s="91"/>
      <c r="S171" s="91"/>
      <c r="T171" s="92"/>
      <c r="U171" s="38"/>
      <c r="V171" s="38"/>
      <c r="W171" s="38"/>
      <c r="X171" s="38"/>
      <c r="Y171" s="38"/>
      <c r="Z171" s="38"/>
      <c r="AA171" s="38"/>
      <c r="AB171" s="38"/>
      <c r="AC171" s="38"/>
      <c r="AD171" s="38"/>
      <c r="AE171" s="38"/>
      <c r="AT171" s="17" t="s">
        <v>205</v>
      </c>
      <c r="AU171" s="17" t="s">
        <v>89</v>
      </c>
    </row>
    <row r="172" s="2" customFormat="1" ht="21.75" customHeight="1">
      <c r="A172" s="38"/>
      <c r="B172" s="39"/>
      <c r="C172" s="228" t="s">
        <v>357</v>
      </c>
      <c r="D172" s="228" t="s">
        <v>199</v>
      </c>
      <c r="E172" s="229" t="s">
        <v>2217</v>
      </c>
      <c r="F172" s="230" t="s">
        <v>2218</v>
      </c>
      <c r="G172" s="231" t="s">
        <v>354</v>
      </c>
      <c r="H172" s="232">
        <v>28</v>
      </c>
      <c r="I172" s="233"/>
      <c r="J172" s="234">
        <f>ROUND(I172*H172,2)</f>
        <v>0</v>
      </c>
      <c r="K172" s="235"/>
      <c r="L172" s="44"/>
      <c r="M172" s="236" t="s">
        <v>1</v>
      </c>
      <c r="N172" s="237" t="s">
        <v>45</v>
      </c>
      <c r="O172" s="91"/>
      <c r="P172" s="238">
        <f>O172*H172</f>
        <v>0</v>
      </c>
      <c r="Q172" s="238">
        <v>0</v>
      </c>
      <c r="R172" s="238">
        <f>Q172*H172</f>
        <v>0</v>
      </c>
      <c r="S172" s="238">
        <v>0.0040000000000000001</v>
      </c>
      <c r="T172" s="239">
        <f>S172*H172</f>
        <v>0.112</v>
      </c>
      <c r="U172" s="38"/>
      <c r="V172" s="38"/>
      <c r="W172" s="38"/>
      <c r="X172" s="38"/>
      <c r="Y172" s="38"/>
      <c r="Z172" s="38"/>
      <c r="AA172" s="38"/>
      <c r="AB172" s="38"/>
      <c r="AC172" s="38"/>
      <c r="AD172" s="38"/>
      <c r="AE172" s="38"/>
      <c r="AR172" s="240" t="s">
        <v>113</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113</v>
      </c>
      <c r="BM172" s="240" t="s">
        <v>2219</v>
      </c>
    </row>
    <row r="173" s="2" customFormat="1">
      <c r="A173" s="38"/>
      <c r="B173" s="39"/>
      <c r="C173" s="40"/>
      <c r="D173" s="242" t="s">
        <v>205</v>
      </c>
      <c r="E173" s="40"/>
      <c r="F173" s="243" t="s">
        <v>2220</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13" customFormat="1">
      <c r="A174" s="13"/>
      <c r="B174" s="252"/>
      <c r="C174" s="253"/>
      <c r="D174" s="242" t="s">
        <v>254</v>
      </c>
      <c r="E174" s="254" t="s">
        <v>1</v>
      </c>
      <c r="F174" s="255" t="s">
        <v>87</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2221</v>
      </c>
      <c r="G175" s="264"/>
      <c r="H175" s="267">
        <v>1</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80</v>
      </c>
      <c r="AY175" s="273" t="s">
        <v>196</v>
      </c>
    </row>
    <row r="176" s="13" customFormat="1">
      <c r="A176" s="13"/>
      <c r="B176" s="252"/>
      <c r="C176" s="253"/>
      <c r="D176" s="242" t="s">
        <v>254</v>
      </c>
      <c r="E176" s="254" t="s">
        <v>1</v>
      </c>
      <c r="F176" s="255" t="s">
        <v>2222</v>
      </c>
      <c r="G176" s="253"/>
      <c r="H176" s="256">
        <v>27</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254</v>
      </c>
      <c r="AU176" s="262" t="s">
        <v>89</v>
      </c>
      <c r="AV176" s="13" t="s">
        <v>89</v>
      </c>
      <c r="AW176" s="13" t="s">
        <v>35</v>
      </c>
      <c r="AX176" s="13" t="s">
        <v>80</v>
      </c>
      <c r="AY176" s="262" t="s">
        <v>196</v>
      </c>
    </row>
    <row r="177" s="14" customFormat="1">
      <c r="A177" s="14"/>
      <c r="B177" s="263"/>
      <c r="C177" s="264"/>
      <c r="D177" s="242" t="s">
        <v>254</v>
      </c>
      <c r="E177" s="265" t="s">
        <v>1</v>
      </c>
      <c r="F177" s="266" t="s">
        <v>2223</v>
      </c>
      <c r="G177" s="264"/>
      <c r="H177" s="267">
        <v>27</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254</v>
      </c>
      <c r="AU177" s="273" t="s">
        <v>89</v>
      </c>
      <c r="AV177" s="14" t="s">
        <v>100</v>
      </c>
      <c r="AW177" s="14" t="s">
        <v>35</v>
      </c>
      <c r="AX177" s="14" t="s">
        <v>80</v>
      </c>
      <c r="AY177" s="273" t="s">
        <v>196</v>
      </c>
    </row>
    <row r="178" s="15" customFormat="1">
      <c r="A178" s="15"/>
      <c r="B178" s="274"/>
      <c r="C178" s="275"/>
      <c r="D178" s="242" t="s">
        <v>254</v>
      </c>
      <c r="E178" s="276" t="s">
        <v>1</v>
      </c>
      <c r="F178" s="277" t="s">
        <v>267</v>
      </c>
      <c r="G178" s="275"/>
      <c r="H178" s="278">
        <v>28</v>
      </c>
      <c r="I178" s="279"/>
      <c r="J178" s="275"/>
      <c r="K178" s="275"/>
      <c r="L178" s="280"/>
      <c r="M178" s="281"/>
      <c r="N178" s="282"/>
      <c r="O178" s="282"/>
      <c r="P178" s="282"/>
      <c r="Q178" s="282"/>
      <c r="R178" s="282"/>
      <c r="S178" s="282"/>
      <c r="T178" s="283"/>
      <c r="U178" s="15"/>
      <c r="V178" s="15"/>
      <c r="W178" s="15"/>
      <c r="X178" s="15"/>
      <c r="Y178" s="15"/>
      <c r="Z178" s="15"/>
      <c r="AA178" s="15"/>
      <c r="AB178" s="15"/>
      <c r="AC178" s="15"/>
      <c r="AD178" s="15"/>
      <c r="AE178" s="15"/>
      <c r="AT178" s="284" t="s">
        <v>254</v>
      </c>
      <c r="AU178" s="284" t="s">
        <v>89</v>
      </c>
      <c r="AV178" s="15" t="s">
        <v>113</v>
      </c>
      <c r="AW178" s="15" t="s">
        <v>35</v>
      </c>
      <c r="AX178" s="15" t="s">
        <v>87</v>
      </c>
      <c r="AY178" s="284" t="s">
        <v>196</v>
      </c>
    </row>
    <row r="179" s="2" customFormat="1" ht="21.75" customHeight="1">
      <c r="A179" s="38"/>
      <c r="B179" s="39"/>
      <c r="C179" s="228" t="s">
        <v>366</v>
      </c>
      <c r="D179" s="228" t="s">
        <v>199</v>
      </c>
      <c r="E179" s="229" t="s">
        <v>2224</v>
      </c>
      <c r="F179" s="230" t="s">
        <v>2225</v>
      </c>
      <c r="G179" s="231" t="s">
        <v>354</v>
      </c>
      <c r="H179" s="232">
        <v>8</v>
      </c>
      <c r="I179" s="233"/>
      <c r="J179" s="234">
        <f>ROUND(I179*H179,2)</f>
        <v>0</v>
      </c>
      <c r="K179" s="235"/>
      <c r="L179" s="44"/>
      <c r="M179" s="236" t="s">
        <v>1</v>
      </c>
      <c r="N179" s="237" t="s">
        <v>45</v>
      </c>
      <c r="O179" s="91"/>
      <c r="P179" s="238">
        <f>O179*H179</f>
        <v>0</v>
      </c>
      <c r="Q179" s="238">
        <v>0</v>
      </c>
      <c r="R179" s="238">
        <f>Q179*H179</f>
        <v>0</v>
      </c>
      <c r="S179" s="238">
        <v>0.0080000000000000002</v>
      </c>
      <c r="T179" s="239">
        <f>S179*H179</f>
        <v>0.064000000000000001</v>
      </c>
      <c r="U179" s="38"/>
      <c r="V179" s="38"/>
      <c r="W179" s="38"/>
      <c r="X179" s="38"/>
      <c r="Y179" s="38"/>
      <c r="Z179" s="38"/>
      <c r="AA179" s="38"/>
      <c r="AB179" s="38"/>
      <c r="AC179" s="38"/>
      <c r="AD179" s="38"/>
      <c r="AE179" s="38"/>
      <c r="AR179" s="240" t="s">
        <v>113</v>
      </c>
      <c r="AT179" s="240" t="s">
        <v>199</v>
      </c>
      <c r="AU179" s="240" t="s">
        <v>89</v>
      </c>
      <c r="AY179" s="17" t="s">
        <v>196</v>
      </c>
      <c r="BE179" s="241">
        <f>IF(N179="základní",J179,0)</f>
        <v>0</v>
      </c>
      <c r="BF179" s="241">
        <f>IF(N179="snížená",J179,0)</f>
        <v>0</v>
      </c>
      <c r="BG179" s="241">
        <f>IF(N179="zákl. přenesená",J179,0)</f>
        <v>0</v>
      </c>
      <c r="BH179" s="241">
        <f>IF(N179="sníž. přenesená",J179,0)</f>
        <v>0</v>
      </c>
      <c r="BI179" s="241">
        <f>IF(N179="nulová",J179,0)</f>
        <v>0</v>
      </c>
      <c r="BJ179" s="17" t="s">
        <v>87</v>
      </c>
      <c r="BK179" s="241">
        <f>ROUND(I179*H179,2)</f>
        <v>0</v>
      </c>
      <c r="BL179" s="17" t="s">
        <v>113</v>
      </c>
      <c r="BM179" s="240" t="s">
        <v>2226</v>
      </c>
    </row>
    <row r="180" s="2" customFormat="1">
      <c r="A180" s="38"/>
      <c r="B180" s="39"/>
      <c r="C180" s="40"/>
      <c r="D180" s="242" t="s">
        <v>205</v>
      </c>
      <c r="E180" s="40"/>
      <c r="F180" s="243" t="s">
        <v>2227</v>
      </c>
      <c r="G180" s="40"/>
      <c r="H180" s="40"/>
      <c r="I180" s="244"/>
      <c r="J180" s="40"/>
      <c r="K180" s="40"/>
      <c r="L180" s="44"/>
      <c r="M180" s="245"/>
      <c r="N180" s="246"/>
      <c r="O180" s="91"/>
      <c r="P180" s="91"/>
      <c r="Q180" s="91"/>
      <c r="R180" s="91"/>
      <c r="S180" s="91"/>
      <c r="T180" s="92"/>
      <c r="U180" s="38"/>
      <c r="V180" s="38"/>
      <c r="W180" s="38"/>
      <c r="X180" s="38"/>
      <c r="Y180" s="38"/>
      <c r="Z180" s="38"/>
      <c r="AA180" s="38"/>
      <c r="AB180" s="38"/>
      <c r="AC180" s="38"/>
      <c r="AD180" s="38"/>
      <c r="AE180" s="38"/>
      <c r="AT180" s="17" t="s">
        <v>205</v>
      </c>
      <c r="AU180" s="17" t="s">
        <v>89</v>
      </c>
    </row>
    <row r="181" s="13" customFormat="1">
      <c r="A181" s="13"/>
      <c r="B181" s="252"/>
      <c r="C181" s="253"/>
      <c r="D181" s="242" t="s">
        <v>254</v>
      </c>
      <c r="E181" s="254" t="s">
        <v>1</v>
      </c>
      <c r="F181" s="255" t="s">
        <v>334</v>
      </c>
      <c r="G181" s="253"/>
      <c r="H181" s="256">
        <v>8</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254</v>
      </c>
      <c r="AU181" s="262" t="s">
        <v>89</v>
      </c>
      <c r="AV181" s="13" t="s">
        <v>89</v>
      </c>
      <c r="AW181" s="13" t="s">
        <v>35</v>
      </c>
      <c r="AX181" s="13" t="s">
        <v>80</v>
      </c>
      <c r="AY181" s="262" t="s">
        <v>196</v>
      </c>
    </row>
    <row r="182" s="14" customFormat="1">
      <c r="A182" s="14"/>
      <c r="B182" s="263"/>
      <c r="C182" s="264"/>
      <c r="D182" s="242" t="s">
        <v>254</v>
      </c>
      <c r="E182" s="265" t="s">
        <v>1</v>
      </c>
      <c r="F182" s="266" t="s">
        <v>2228</v>
      </c>
      <c r="G182" s="264"/>
      <c r="H182" s="267">
        <v>8</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254</v>
      </c>
      <c r="AU182" s="273" t="s">
        <v>89</v>
      </c>
      <c r="AV182" s="14" t="s">
        <v>100</v>
      </c>
      <c r="AW182" s="14" t="s">
        <v>35</v>
      </c>
      <c r="AX182" s="14" t="s">
        <v>87</v>
      </c>
      <c r="AY182" s="273" t="s">
        <v>196</v>
      </c>
    </row>
    <row r="183" s="2" customFormat="1" ht="21.75" customHeight="1">
      <c r="A183" s="38"/>
      <c r="B183" s="39"/>
      <c r="C183" s="228" t="s">
        <v>375</v>
      </c>
      <c r="D183" s="228" t="s">
        <v>199</v>
      </c>
      <c r="E183" s="229" t="s">
        <v>2229</v>
      </c>
      <c r="F183" s="230" t="s">
        <v>2230</v>
      </c>
      <c r="G183" s="231" t="s">
        <v>354</v>
      </c>
      <c r="H183" s="232">
        <v>12</v>
      </c>
      <c r="I183" s="233"/>
      <c r="J183" s="234">
        <f>ROUND(I183*H183,2)</f>
        <v>0</v>
      </c>
      <c r="K183" s="235"/>
      <c r="L183" s="44"/>
      <c r="M183" s="236" t="s">
        <v>1</v>
      </c>
      <c r="N183" s="237" t="s">
        <v>45</v>
      </c>
      <c r="O183" s="91"/>
      <c r="P183" s="238">
        <f>O183*H183</f>
        <v>0</v>
      </c>
      <c r="Q183" s="238">
        <v>0</v>
      </c>
      <c r="R183" s="238">
        <f>Q183*H183</f>
        <v>0</v>
      </c>
      <c r="S183" s="238">
        <v>0.016</v>
      </c>
      <c r="T183" s="239">
        <f>S183*H183</f>
        <v>0.192</v>
      </c>
      <c r="U183" s="38"/>
      <c r="V183" s="38"/>
      <c r="W183" s="38"/>
      <c r="X183" s="38"/>
      <c r="Y183" s="38"/>
      <c r="Z183" s="38"/>
      <c r="AA183" s="38"/>
      <c r="AB183" s="38"/>
      <c r="AC183" s="38"/>
      <c r="AD183" s="38"/>
      <c r="AE183" s="38"/>
      <c r="AR183" s="240" t="s">
        <v>113</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113</v>
      </c>
      <c r="BM183" s="240" t="s">
        <v>2231</v>
      </c>
    </row>
    <row r="184" s="2" customFormat="1">
      <c r="A184" s="38"/>
      <c r="B184" s="39"/>
      <c r="C184" s="40"/>
      <c r="D184" s="242" t="s">
        <v>205</v>
      </c>
      <c r="E184" s="40"/>
      <c r="F184" s="243" t="s">
        <v>2232</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13" customFormat="1">
      <c r="A185" s="13"/>
      <c r="B185" s="252"/>
      <c r="C185" s="253"/>
      <c r="D185" s="242" t="s">
        <v>254</v>
      </c>
      <c r="E185" s="254" t="s">
        <v>1</v>
      </c>
      <c r="F185" s="255" t="s">
        <v>100</v>
      </c>
      <c r="G185" s="253"/>
      <c r="H185" s="256">
        <v>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2233</v>
      </c>
      <c r="G186" s="264"/>
      <c r="H186" s="267">
        <v>3</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80</v>
      </c>
      <c r="AY186" s="273" t="s">
        <v>196</v>
      </c>
    </row>
    <row r="187" s="13" customFormat="1">
      <c r="A187" s="13"/>
      <c r="B187" s="252"/>
      <c r="C187" s="253"/>
      <c r="D187" s="242" t="s">
        <v>254</v>
      </c>
      <c r="E187" s="254" t="s">
        <v>1</v>
      </c>
      <c r="F187" s="255" t="s">
        <v>89</v>
      </c>
      <c r="G187" s="253"/>
      <c r="H187" s="256">
        <v>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254</v>
      </c>
      <c r="AU187" s="262" t="s">
        <v>89</v>
      </c>
      <c r="AV187" s="13" t="s">
        <v>89</v>
      </c>
      <c r="AW187" s="13" t="s">
        <v>35</v>
      </c>
      <c r="AX187" s="13" t="s">
        <v>80</v>
      </c>
      <c r="AY187" s="262" t="s">
        <v>196</v>
      </c>
    </row>
    <row r="188" s="14" customFormat="1">
      <c r="A188" s="14"/>
      <c r="B188" s="263"/>
      <c r="C188" s="264"/>
      <c r="D188" s="242" t="s">
        <v>254</v>
      </c>
      <c r="E188" s="265" t="s">
        <v>1</v>
      </c>
      <c r="F188" s="266" t="s">
        <v>2234</v>
      </c>
      <c r="G188" s="264"/>
      <c r="H188" s="267">
        <v>2</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254</v>
      </c>
      <c r="AU188" s="273" t="s">
        <v>89</v>
      </c>
      <c r="AV188" s="14" t="s">
        <v>100</v>
      </c>
      <c r="AW188" s="14" t="s">
        <v>35</v>
      </c>
      <c r="AX188" s="14" t="s">
        <v>80</v>
      </c>
      <c r="AY188" s="273" t="s">
        <v>196</v>
      </c>
    </row>
    <row r="189" s="13" customFormat="1">
      <c r="A189" s="13"/>
      <c r="B189" s="252"/>
      <c r="C189" s="253"/>
      <c r="D189" s="242" t="s">
        <v>254</v>
      </c>
      <c r="E189" s="254" t="s">
        <v>1</v>
      </c>
      <c r="F189" s="255" t="s">
        <v>89</v>
      </c>
      <c r="G189" s="253"/>
      <c r="H189" s="256">
        <v>2</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254</v>
      </c>
      <c r="AU189" s="262" t="s">
        <v>89</v>
      </c>
      <c r="AV189" s="13" t="s">
        <v>89</v>
      </c>
      <c r="AW189" s="13" t="s">
        <v>35</v>
      </c>
      <c r="AX189" s="13" t="s">
        <v>80</v>
      </c>
      <c r="AY189" s="262" t="s">
        <v>196</v>
      </c>
    </row>
    <row r="190" s="14" customFormat="1">
      <c r="A190" s="14"/>
      <c r="B190" s="263"/>
      <c r="C190" s="264"/>
      <c r="D190" s="242" t="s">
        <v>254</v>
      </c>
      <c r="E190" s="265" t="s">
        <v>1</v>
      </c>
      <c r="F190" s="266" t="s">
        <v>445</v>
      </c>
      <c r="G190" s="264"/>
      <c r="H190" s="267">
        <v>2</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254</v>
      </c>
      <c r="AU190" s="273" t="s">
        <v>89</v>
      </c>
      <c r="AV190" s="14" t="s">
        <v>100</v>
      </c>
      <c r="AW190" s="14" t="s">
        <v>35</v>
      </c>
      <c r="AX190" s="14" t="s">
        <v>80</v>
      </c>
      <c r="AY190" s="273" t="s">
        <v>196</v>
      </c>
    </row>
    <row r="191" s="13" customFormat="1">
      <c r="A191" s="13"/>
      <c r="B191" s="252"/>
      <c r="C191" s="253"/>
      <c r="D191" s="242" t="s">
        <v>254</v>
      </c>
      <c r="E191" s="254" t="s">
        <v>1</v>
      </c>
      <c r="F191" s="255" t="s">
        <v>87</v>
      </c>
      <c r="G191" s="253"/>
      <c r="H191" s="256">
        <v>1</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254</v>
      </c>
      <c r="AU191" s="262" t="s">
        <v>89</v>
      </c>
      <c r="AV191" s="13" t="s">
        <v>89</v>
      </c>
      <c r="AW191" s="13" t="s">
        <v>35</v>
      </c>
      <c r="AX191" s="13" t="s">
        <v>80</v>
      </c>
      <c r="AY191" s="262" t="s">
        <v>196</v>
      </c>
    </row>
    <row r="192" s="14" customFormat="1">
      <c r="A192" s="14"/>
      <c r="B192" s="263"/>
      <c r="C192" s="264"/>
      <c r="D192" s="242" t="s">
        <v>254</v>
      </c>
      <c r="E192" s="265" t="s">
        <v>1</v>
      </c>
      <c r="F192" s="266" t="s">
        <v>2235</v>
      </c>
      <c r="G192" s="264"/>
      <c r="H192" s="267">
        <v>1</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254</v>
      </c>
      <c r="AU192" s="273" t="s">
        <v>89</v>
      </c>
      <c r="AV192" s="14" t="s">
        <v>100</v>
      </c>
      <c r="AW192" s="14" t="s">
        <v>35</v>
      </c>
      <c r="AX192" s="14" t="s">
        <v>80</v>
      </c>
      <c r="AY192" s="273" t="s">
        <v>196</v>
      </c>
    </row>
    <row r="193" s="13" customFormat="1">
      <c r="A193" s="13"/>
      <c r="B193" s="252"/>
      <c r="C193" s="253"/>
      <c r="D193" s="242" t="s">
        <v>254</v>
      </c>
      <c r="E193" s="254" t="s">
        <v>1</v>
      </c>
      <c r="F193" s="255" t="s">
        <v>2236</v>
      </c>
      <c r="G193" s="253"/>
      <c r="H193" s="256">
        <v>4</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254</v>
      </c>
      <c r="AU193" s="262" t="s">
        <v>89</v>
      </c>
      <c r="AV193" s="13" t="s">
        <v>89</v>
      </c>
      <c r="AW193" s="13" t="s">
        <v>35</v>
      </c>
      <c r="AX193" s="13" t="s">
        <v>80</v>
      </c>
      <c r="AY193" s="262" t="s">
        <v>196</v>
      </c>
    </row>
    <row r="194" s="14" customFormat="1">
      <c r="A194" s="14"/>
      <c r="B194" s="263"/>
      <c r="C194" s="264"/>
      <c r="D194" s="242" t="s">
        <v>254</v>
      </c>
      <c r="E194" s="265" t="s">
        <v>1</v>
      </c>
      <c r="F194" s="266" t="s">
        <v>445</v>
      </c>
      <c r="G194" s="264"/>
      <c r="H194" s="267">
        <v>4</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254</v>
      </c>
      <c r="AU194" s="273" t="s">
        <v>89</v>
      </c>
      <c r="AV194" s="14" t="s">
        <v>100</v>
      </c>
      <c r="AW194" s="14" t="s">
        <v>35</v>
      </c>
      <c r="AX194" s="14" t="s">
        <v>80</v>
      </c>
      <c r="AY194" s="273" t="s">
        <v>196</v>
      </c>
    </row>
    <row r="195" s="15" customFormat="1">
      <c r="A195" s="15"/>
      <c r="B195" s="274"/>
      <c r="C195" s="275"/>
      <c r="D195" s="242" t="s">
        <v>254</v>
      </c>
      <c r="E195" s="276" t="s">
        <v>1</v>
      </c>
      <c r="F195" s="277" t="s">
        <v>267</v>
      </c>
      <c r="G195" s="275"/>
      <c r="H195" s="278">
        <v>12</v>
      </c>
      <c r="I195" s="279"/>
      <c r="J195" s="275"/>
      <c r="K195" s="275"/>
      <c r="L195" s="280"/>
      <c r="M195" s="281"/>
      <c r="N195" s="282"/>
      <c r="O195" s="282"/>
      <c r="P195" s="282"/>
      <c r="Q195" s="282"/>
      <c r="R195" s="282"/>
      <c r="S195" s="282"/>
      <c r="T195" s="283"/>
      <c r="U195" s="15"/>
      <c r="V195" s="15"/>
      <c r="W195" s="15"/>
      <c r="X195" s="15"/>
      <c r="Y195" s="15"/>
      <c r="Z195" s="15"/>
      <c r="AA195" s="15"/>
      <c r="AB195" s="15"/>
      <c r="AC195" s="15"/>
      <c r="AD195" s="15"/>
      <c r="AE195" s="15"/>
      <c r="AT195" s="284" t="s">
        <v>254</v>
      </c>
      <c r="AU195" s="284" t="s">
        <v>89</v>
      </c>
      <c r="AV195" s="15" t="s">
        <v>113</v>
      </c>
      <c r="AW195" s="15" t="s">
        <v>35</v>
      </c>
      <c r="AX195" s="15" t="s">
        <v>87</v>
      </c>
      <c r="AY195" s="284" t="s">
        <v>196</v>
      </c>
    </row>
    <row r="196" s="2" customFormat="1" ht="21.75" customHeight="1">
      <c r="A196" s="38"/>
      <c r="B196" s="39"/>
      <c r="C196" s="228" t="s">
        <v>383</v>
      </c>
      <c r="D196" s="228" t="s">
        <v>199</v>
      </c>
      <c r="E196" s="229" t="s">
        <v>1777</v>
      </c>
      <c r="F196" s="230" t="s">
        <v>1778</v>
      </c>
      <c r="G196" s="231" t="s">
        <v>354</v>
      </c>
      <c r="H196" s="232">
        <v>4</v>
      </c>
      <c r="I196" s="233"/>
      <c r="J196" s="234">
        <f>ROUND(I196*H196,2)</f>
        <v>0</v>
      </c>
      <c r="K196" s="235"/>
      <c r="L196" s="44"/>
      <c r="M196" s="236" t="s">
        <v>1</v>
      </c>
      <c r="N196" s="237" t="s">
        <v>45</v>
      </c>
      <c r="O196" s="91"/>
      <c r="P196" s="238">
        <f>O196*H196</f>
        <v>0</v>
      </c>
      <c r="Q196" s="238">
        <v>0</v>
      </c>
      <c r="R196" s="238">
        <f>Q196*H196</f>
        <v>0</v>
      </c>
      <c r="S196" s="238">
        <v>0.053999999999999999</v>
      </c>
      <c r="T196" s="239">
        <f>S196*H196</f>
        <v>0.216</v>
      </c>
      <c r="U196" s="38"/>
      <c r="V196" s="38"/>
      <c r="W196" s="38"/>
      <c r="X196" s="38"/>
      <c r="Y196" s="38"/>
      <c r="Z196" s="38"/>
      <c r="AA196" s="38"/>
      <c r="AB196" s="38"/>
      <c r="AC196" s="38"/>
      <c r="AD196" s="38"/>
      <c r="AE196" s="38"/>
      <c r="AR196" s="240" t="s">
        <v>113</v>
      </c>
      <c r="AT196" s="240" t="s">
        <v>199</v>
      </c>
      <c r="AU196" s="240" t="s">
        <v>89</v>
      </c>
      <c r="AY196" s="17" t="s">
        <v>196</v>
      </c>
      <c r="BE196" s="241">
        <f>IF(N196="základní",J196,0)</f>
        <v>0</v>
      </c>
      <c r="BF196" s="241">
        <f>IF(N196="snížená",J196,0)</f>
        <v>0</v>
      </c>
      <c r="BG196" s="241">
        <f>IF(N196="zákl. přenesená",J196,0)</f>
        <v>0</v>
      </c>
      <c r="BH196" s="241">
        <f>IF(N196="sníž. přenesená",J196,0)</f>
        <v>0</v>
      </c>
      <c r="BI196" s="241">
        <f>IF(N196="nulová",J196,0)</f>
        <v>0</v>
      </c>
      <c r="BJ196" s="17" t="s">
        <v>87</v>
      </c>
      <c r="BK196" s="241">
        <f>ROUND(I196*H196,2)</f>
        <v>0</v>
      </c>
      <c r="BL196" s="17" t="s">
        <v>113</v>
      </c>
      <c r="BM196" s="240" t="s">
        <v>2237</v>
      </c>
    </row>
    <row r="197" s="2" customFormat="1">
      <c r="A197" s="38"/>
      <c r="B197" s="39"/>
      <c r="C197" s="40"/>
      <c r="D197" s="242" t="s">
        <v>205</v>
      </c>
      <c r="E197" s="40"/>
      <c r="F197" s="243" t="s">
        <v>1780</v>
      </c>
      <c r="G197" s="40"/>
      <c r="H197" s="40"/>
      <c r="I197" s="244"/>
      <c r="J197" s="40"/>
      <c r="K197" s="40"/>
      <c r="L197" s="44"/>
      <c r="M197" s="245"/>
      <c r="N197" s="246"/>
      <c r="O197" s="91"/>
      <c r="P197" s="91"/>
      <c r="Q197" s="91"/>
      <c r="R197" s="91"/>
      <c r="S197" s="91"/>
      <c r="T197" s="92"/>
      <c r="U197" s="38"/>
      <c r="V197" s="38"/>
      <c r="W197" s="38"/>
      <c r="X197" s="38"/>
      <c r="Y197" s="38"/>
      <c r="Z197" s="38"/>
      <c r="AA197" s="38"/>
      <c r="AB197" s="38"/>
      <c r="AC197" s="38"/>
      <c r="AD197" s="38"/>
      <c r="AE197" s="38"/>
      <c r="AT197" s="17" t="s">
        <v>205</v>
      </c>
      <c r="AU197" s="17" t="s">
        <v>89</v>
      </c>
    </row>
    <row r="198" s="13" customFormat="1">
      <c r="A198" s="13"/>
      <c r="B198" s="252"/>
      <c r="C198" s="253"/>
      <c r="D198" s="242" t="s">
        <v>254</v>
      </c>
      <c r="E198" s="254" t="s">
        <v>1</v>
      </c>
      <c r="F198" s="255" t="s">
        <v>100</v>
      </c>
      <c r="G198" s="253"/>
      <c r="H198" s="256">
        <v>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254</v>
      </c>
      <c r="AU198" s="262" t="s">
        <v>89</v>
      </c>
      <c r="AV198" s="13" t="s">
        <v>89</v>
      </c>
      <c r="AW198" s="13" t="s">
        <v>35</v>
      </c>
      <c r="AX198" s="13" t="s">
        <v>80</v>
      </c>
      <c r="AY198" s="262" t="s">
        <v>196</v>
      </c>
    </row>
    <row r="199" s="14" customFormat="1">
      <c r="A199" s="14"/>
      <c r="B199" s="263"/>
      <c r="C199" s="264"/>
      <c r="D199" s="242" t="s">
        <v>254</v>
      </c>
      <c r="E199" s="265" t="s">
        <v>1</v>
      </c>
      <c r="F199" s="266" t="s">
        <v>2223</v>
      </c>
      <c r="G199" s="264"/>
      <c r="H199" s="267">
        <v>3</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254</v>
      </c>
      <c r="AU199" s="273" t="s">
        <v>89</v>
      </c>
      <c r="AV199" s="14" t="s">
        <v>100</v>
      </c>
      <c r="AW199" s="14" t="s">
        <v>35</v>
      </c>
      <c r="AX199" s="14" t="s">
        <v>80</v>
      </c>
      <c r="AY199" s="273" t="s">
        <v>196</v>
      </c>
    </row>
    <row r="200" s="13" customFormat="1">
      <c r="A200" s="13"/>
      <c r="B200" s="252"/>
      <c r="C200" s="253"/>
      <c r="D200" s="242" t="s">
        <v>254</v>
      </c>
      <c r="E200" s="254" t="s">
        <v>1</v>
      </c>
      <c r="F200" s="255" t="s">
        <v>87</v>
      </c>
      <c r="G200" s="253"/>
      <c r="H200" s="256">
        <v>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254</v>
      </c>
      <c r="AU200" s="262" t="s">
        <v>89</v>
      </c>
      <c r="AV200" s="13" t="s">
        <v>89</v>
      </c>
      <c r="AW200" s="13" t="s">
        <v>35</v>
      </c>
      <c r="AX200" s="13" t="s">
        <v>80</v>
      </c>
      <c r="AY200" s="262" t="s">
        <v>196</v>
      </c>
    </row>
    <row r="201" s="14" customFormat="1">
      <c r="A201" s="14"/>
      <c r="B201" s="263"/>
      <c r="C201" s="264"/>
      <c r="D201" s="242" t="s">
        <v>254</v>
      </c>
      <c r="E201" s="265" t="s">
        <v>1</v>
      </c>
      <c r="F201" s="266" t="s">
        <v>2235</v>
      </c>
      <c r="G201" s="264"/>
      <c r="H201" s="267">
        <v>1</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254</v>
      </c>
      <c r="AU201" s="273" t="s">
        <v>89</v>
      </c>
      <c r="AV201" s="14" t="s">
        <v>100</v>
      </c>
      <c r="AW201" s="14" t="s">
        <v>35</v>
      </c>
      <c r="AX201" s="14" t="s">
        <v>80</v>
      </c>
      <c r="AY201" s="273" t="s">
        <v>196</v>
      </c>
    </row>
    <row r="202" s="15" customFormat="1">
      <c r="A202" s="15"/>
      <c r="B202" s="274"/>
      <c r="C202" s="275"/>
      <c r="D202" s="242" t="s">
        <v>254</v>
      </c>
      <c r="E202" s="276" t="s">
        <v>1</v>
      </c>
      <c r="F202" s="277" t="s">
        <v>267</v>
      </c>
      <c r="G202" s="275"/>
      <c r="H202" s="278">
        <v>4</v>
      </c>
      <c r="I202" s="279"/>
      <c r="J202" s="275"/>
      <c r="K202" s="275"/>
      <c r="L202" s="280"/>
      <c r="M202" s="281"/>
      <c r="N202" s="282"/>
      <c r="O202" s="282"/>
      <c r="P202" s="282"/>
      <c r="Q202" s="282"/>
      <c r="R202" s="282"/>
      <c r="S202" s="282"/>
      <c r="T202" s="283"/>
      <c r="U202" s="15"/>
      <c r="V202" s="15"/>
      <c r="W202" s="15"/>
      <c r="X202" s="15"/>
      <c r="Y202" s="15"/>
      <c r="Z202" s="15"/>
      <c r="AA202" s="15"/>
      <c r="AB202" s="15"/>
      <c r="AC202" s="15"/>
      <c r="AD202" s="15"/>
      <c r="AE202" s="15"/>
      <c r="AT202" s="284" t="s">
        <v>254</v>
      </c>
      <c r="AU202" s="284" t="s">
        <v>89</v>
      </c>
      <c r="AV202" s="15" t="s">
        <v>113</v>
      </c>
      <c r="AW202" s="15" t="s">
        <v>35</v>
      </c>
      <c r="AX202" s="15" t="s">
        <v>87</v>
      </c>
      <c r="AY202" s="284" t="s">
        <v>196</v>
      </c>
    </row>
    <row r="203" s="2" customFormat="1" ht="21.75" customHeight="1">
      <c r="A203" s="38"/>
      <c r="B203" s="39"/>
      <c r="C203" s="228" t="s">
        <v>8</v>
      </c>
      <c r="D203" s="228" t="s">
        <v>199</v>
      </c>
      <c r="E203" s="229" t="s">
        <v>1781</v>
      </c>
      <c r="F203" s="230" t="s">
        <v>1782</v>
      </c>
      <c r="G203" s="231" t="s">
        <v>354</v>
      </c>
      <c r="H203" s="232">
        <v>15</v>
      </c>
      <c r="I203" s="233"/>
      <c r="J203" s="234">
        <f>ROUND(I203*H203,2)</f>
        <v>0</v>
      </c>
      <c r="K203" s="235"/>
      <c r="L203" s="44"/>
      <c r="M203" s="236" t="s">
        <v>1</v>
      </c>
      <c r="N203" s="237" t="s">
        <v>45</v>
      </c>
      <c r="O203" s="91"/>
      <c r="P203" s="238">
        <f>O203*H203</f>
        <v>0</v>
      </c>
      <c r="Q203" s="238">
        <v>0</v>
      </c>
      <c r="R203" s="238">
        <f>Q203*H203</f>
        <v>0</v>
      </c>
      <c r="S203" s="238">
        <v>0.099000000000000005</v>
      </c>
      <c r="T203" s="239">
        <f>S203*H203</f>
        <v>1.4850000000000001</v>
      </c>
      <c r="U203" s="38"/>
      <c r="V203" s="38"/>
      <c r="W203" s="38"/>
      <c r="X203" s="38"/>
      <c r="Y203" s="38"/>
      <c r="Z203" s="38"/>
      <c r="AA203" s="38"/>
      <c r="AB203" s="38"/>
      <c r="AC203" s="38"/>
      <c r="AD203" s="38"/>
      <c r="AE203" s="38"/>
      <c r="AR203" s="240" t="s">
        <v>113</v>
      </c>
      <c r="AT203" s="240" t="s">
        <v>199</v>
      </c>
      <c r="AU203" s="240" t="s">
        <v>89</v>
      </c>
      <c r="AY203" s="17" t="s">
        <v>196</v>
      </c>
      <c r="BE203" s="241">
        <f>IF(N203="základní",J203,0)</f>
        <v>0</v>
      </c>
      <c r="BF203" s="241">
        <f>IF(N203="snížená",J203,0)</f>
        <v>0</v>
      </c>
      <c r="BG203" s="241">
        <f>IF(N203="zákl. přenesená",J203,0)</f>
        <v>0</v>
      </c>
      <c r="BH203" s="241">
        <f>IF(N203="sníž. přenesená",J203,0)</f>
        <v>0</v>
      </c>
      <c r="BI203" s="241">
        <f>IF(N203="nulová",J203,0)</f>
        <v>0</v>
      </c>
      <c r="BJ203" s="17" t="s">
        <v>87</v>
      </c>
      <c r="BK203" s="241">
        <f>ROUND(I203*H203,2)</f>
        <v>0</v>
      </c>
      <c r="BL203" s="17" t="s">
        <v>113</v>
      </c>
      <c r="BM203" s="240" t="s">
        <v>2238</v>
      </c>
    </row>
    <row r="204" s="2" customFormat="1">
      <c r="A204" s="38"/>
      <c r="B204" s="39"/>
      <c r="C204" s="40"/>
      <c r="D204" s="242" t="s">
        <v>205</v>
      </c>
      <c r="E204" s="40"/>
      <c r="F204" s="243" t="s">
        <v>1784</v>
      </c>
      <c r="G204" s="40"/>
      <c r="H204" s="40"/>
      <c r="I204" s="244"/>
      <c r="J204" s="40"/>
      <c r="K204" s="40"/>
      <c r="L204" s="44"/>
      <c r="M204" s="245"/>
      <c r="N204" s="246"/>
      <c r="O204" s="91"/>
      <c r="P204" s="91"/>
      <c r="Q204" s="91"/>
      <c r="R204" s="91"/>
      <c r="S204" s="91"/>
      <c r="T204" s="92"/>
      <c r="U204" s="38"/>
      <c r="V204" s="38"/>
      <c r="W204" s="38"/>
      <c r="X204" s="38"/>
      <c r="Y204" s="38"/>
      <c r="Z204" s="38"/>
      <c r="AA204" s="38"/>
      <c r="AB204" s="38"/>
      <c r="AC204" s="38"/>
      <c r="AD204" s="38"/>
      <c r="AE204" s="38"/>
      <c r="AT204" s="17" t="s">
        <v>205</v>
      </c>
      <c r="AU204" s="17" t="s">
        <v>89</v>
      </c>
    </row>
    <row r="205" s="13" customFormat="1">
      <c r="A205" s="13"/>
      <c r="B205" s="252"/>
      <c r="C205" s="253"/>
      <c r="D205" s="242" t="s">
        <v>254</v>
      </c>
      <c r="E205" s="254" t="s">
        <v>1</v>
      </c>
      <c r="F205" s="255" t="s">
        <v>334</v>
      </c>
      <c r="G205" s="253"/>
      <c r="H205" s="256">
        <v>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254</v>
      </c>
      <c r="AU205" s="262" t="s">
        <v>89</v>
      </c>
      <c r="AV205" s="13" t="s">
        <v>89</v>
      </c>
      <c r="AW205" s="13" t="s">
        <v>35</v>
      </c>
      <c r="AX205" s="13" t="s">
        <v>80</v>
      </c>
      <c r="AY205" s="262" t="s">
        <v>196</v>
      </c>
    </row>
    <row r="206" s="14" customFormat="1">
      <c r="A206" s="14"/>
      <c r="B206" s="263"/>
      <c r="C206" s="264"/>
      <c r="D206" s="242" t="s">
        <v>254</v>
      </c>
      <c r="E206" s="265" t="s">
        <v>1</v>
      </c>
      <c r="F206" s="266" t="s">
        <v>2239</v>
      </c>
      <c r="G206" s="264"/>
      <c r="H206" s="267">
        <v>8</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254</v>
      </c>
      <c r="AU206" s="273" t="s">
        <v>89</v>
      </c>
      <c r="AV206" s="14" t="s">
        <v>100</v>
      </c>
      <c r="AW206" s="14" t="s">
        <v>35</v>
      </c>
      <c r="AX206" s="14" t="s">
        <v>80</v>
      </c>
      <c r="AY206" s="273" t="s">
        <v>196</v>
      </c>
    </row>
    <row r="207" s="13" customFormat="1">
      <c r="A207" s="13"/>
      <c r="B207" s="252"/>
      <c r="C207" s="253"/>
      <c r="D207" s="242" t="s">
        <v>254</v>
      </c>
      <c r="E207" s="254" t="s">
        <v>1</v>
      </c>
      <c r="F207" s="255" t="s">
        <v>223</v>
      </c>
      <c r="G207" s="253"/>
      <c r="H207" s="256">
        <v>6</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254</v>
      </c>
      <c r="AU207" s="262" t="s">
        <v>89</v>
      </c>
      <c r="AV207" s="13" t="s">
        <v>89</v>
      </c>
      <c r="AW207" s="13" t="s">
        <v>35</v>
      </c>
      <c r="AX207" s="13" t="s">
        <v>80</v>
      </c>
      <c r="AY207" s="262" t="s">
        <v>196</v>
      </c>
    </row>
    <row r="208" s="14" customFormat="1">
      <c r="A208" s="14"/>
      <c r="B208" s="263"/>
      <c r="C208" s="264"/>
      <c r="D208" s="242" t="s">
        <v>254</v>
      </c>
      <c r="E208" s="265" t="s">
        <v>1</v>
      </c>
      <c r="F208" s="266" t="s">
        <v>2240</v>
      </c>
      <c r="G208" s="264"/>
      <c r="H208" s="267">
        <v>6</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254</v>
      </c>
      <c r="AU208" s="273" t="s">
        <v>89</v>
      </c>
      <c r="AV208" s="14" t="s">
        <v>100</v>
      </c>
      <c r="AW208" s="14" t="s">
        <v>35</v>
      </c>
      <c r="AX208" s="14" t="s">
        <v>80</v>
      </c>
      <c r="AY208" s="273" t="s">
        <v>196</v>
      </c>
    </row>
    <row r="209" s="13" customFormat="1">
      <c r="A209" s="13"/>
      <c r="B209" s="252"/>
      <c r="C209" s="253"/>
      <c r="D209" s="242" t="s">
        <v>254</v>
      </c>
      <c r="E209" s="254" t="s">
        <v>1</v>
      </c>
      <c r="F209" s="255" t="s">
        <v>87</v>
      </c>
      <c r="G209" s="253"/>
      <c r="H209" s="256">
        <v>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254</v>
      </c>
      <c r="AU209" s="262" t="s">
        <v>89</v>
      </c>
      <c r="AV209" s="13" t="s">
        <v>89</v>
      </c>
      <c r="AW209" s="13" t="s">
        <v>35</v>
      </c>
      <c r="AX209" s="13" t="s">
        <v>80</v>
      </c>
      <c r="AY209" s="262" t="s">
        <v>196</v>
      </c>
    </row>
    <row r="210" s="14" customFormat="1">
      <c r="A210" s="14"/>
      <c r="B210" s="263"/>
      <c r="C210" s="264"/>
      <c r="D210" s="242" t="s">
        <v>254</v>
      </c>
      <c r="E210" s="265" t="s">
        <v>1</v>
      </c>
      <c r="F210" s="266" t="s">
        <v>2221</v>
      </c>
      <c r="G210" s="264"/>
      <c r="H210" s="267">
        <v>1</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254</v>
      </c>
      <c r="AU210" s="273" t="s">
        <v>89</v>
      </c>
      <c r="AV210" s="14" t="s">
        <v>100</v>
      </c>
      <c r="AW210" s="14" t="s">
        <v>35</v>
      </c>
      <c r="AX210" s="14" t="s">
        <v>80</v>
      </c>
      <c r="AY210" s="273" t="s">
        <v>196</v>
      </c>
    </row>
    <row r="211" s="15" customFormat="1">
      <c r="A211" s="15"/>
      <c r="B211" s="274"/>
      <c r="C211" s="275"/>
      <c r="D211" s="242" t="s">
        <v>254</v>
      </c>
      <c r="E211" s="276" t="s">
        <v>1</v>
      </c>
      <c r="F211" s="277" t="s">
        <v>267</v>
      </c>
      <c r="G211" s="275"/>
      <c r="H211" s="278">
        <v>15</v>
      </c>
      <c r="I211" s="279"/>
      <c r="J211" s="275"/>
      <c r="K211" s="275"/>
      <c r="L211" s="280"/>
      <c r="M211" s="281"/>
      <c r="N211" s="282"/>
      <c r="O211" s="282"/>
      <c r="P211" s="282"/>
      <c r="Q211" s="282"/>
      <c r="R211" s="282"/>
      <c r="S211" s="282"/>
      <c r="T211" s="283"/>
      <c r="U211" s="15"/>
      <c r="V211" s="15"/>
      <c r="W211" s="15"/>
      <c r="X211" s="15"/>
      <c r="Y211" s="15"/>
      <c r="Z211" s="15"/>
      <c r="AA211" s="15"/>
      <c r="AB211" s="15"/>
      <c r="AC211" s="15"/>
      <c r="AD211" s="15"/>
      <c r="AE211" s="15"/>
      <c r="AT211" s="284" t="s">
        <v>254</v>
      </c>
      <c r="AU211" s="284" t="s">
        <v>89</v>
      </c>
      <c r="AV211" s="15" t="s">
        <v>113</v>
      </c>
      <c r="AW211" s="15" t="s">
        <v>35</v>
      </c>
      <c r="AX211" s="15" t="s">
        <v>87</v>
      </c>
      <c r="AY211" s="284" t="s">
        <v>196</v>
      </c>
    </row>
    <row r="212" s="2" customFormat="1" ht="21.75" customHeight="1">
      <c r="A212" s="38"/>
      <c r="B212" s="39"/>
      <c r="C212" s="228" t="s">
        <v>405</v>
      </c>
      <c r="D212" s="228" t="s">
        <v>199</v>
      </c>
      <c r="E212" s="229" t="s">
        <v>2241</v>
      </c>
      <c r="F212" s="230" t="s">
        <v>2242</v>
      </c>
      <c r="G212" s="231" t="s">
        <v>354</v>
      </c>
      <c r="H212" s="232">
        <v>4</v>
      </c>
      <c r="I212" s="233"/>
      <c r="J212" s="234">
        <f>ROUND(I212*H212,2)</f>
        <v>0</v>
      </c>
      <c r="K212" s="235"/>
      <c r="L212" s="44"/>
      <c r="M212" s="236" t="s">
        <v>1</v>
      </c>
      <c r="N212" s="237" t="s">
        <v>45</v>
      </c>
      <c r="O212" s="91"/>
      <c r="P212" s="238">
        <f>O212*H212</f>
        <v>0</v>
      </c>
      <c r="Q212" s="238">
        <v>0</v>
      </c>
      <c r="R212" s="238">
        <f>Q212*H212</f>
        <v>0</v>
      </c>
      <c r="S212" s="238">
        <v>0.27600000000000002</v>
      </c>
      <c r="T212" s="239">
        <f>S212*H212</f>
        <v>1.1040000000000001</v>
      </c>
      <c r="U212" s="38"/>
      <c r="V212" s="38"/>
      <c r="W212" s="38"/>
      <c r="X212" s="38"/>
      <c r="Y212" s="38"/>
      <c r="Z212" s="38"/>
      <c r="AA212" s="38"/>
      <c r="AB212" s="38"/>
      <c r="AC212" s="38"/>
      <c r="AD212" s="38"/>
      <c r="AE212" s="38"/>
      <c r="AR212" s="240" t="s">
        <v>113</v>
      </c>
      <c r="AT212" s="240" t="s">
        <v>199</v>
      </c>
      <c r="AU212" s="240" t="s">
        <v>89</v>
      </c>
      <c r="AY212" s="17" t="s">
        <v>196</v>
      </c>
      <c r="BE212" s="241">
        <f>IF(N212="základní",J212,0)</f>
        <v>0</v>
      </c>
      <c r="BF212" s="241">
        <f>IF(N212="snížená",J212,0)</f>
        <v>0</v>
      </c>
      <c r="BG212" s="241">
        <f>IF(N212="zákl. přenesená",J212,0)</f>
        <v>0</v>
      </c>
      <c r="BH212" s="241">
        <f>IF(N212="sníž. přenesená",J212,0)</f>
        <v>0</v>
      </c>
      <c r="BI212" s="241">
        <f>IF(N212="nulová",J212,0)</f>
        <v>0</v>
      </c>
      <c r="BJ212" s="17" t="s">
        <v>87</v>
      </c>
      <c r="BK212" s="241">
        <f>ROUND(I212*H212,2)</f>
        <v>0</v>
      </c>
      <c r="BL212" s="17" t="s">
        <v>113</v>
      </c>
      <c r="BM212" s="240" t="s">
        <v>2243</v>
      </c>
    </row>
    <row r="213" s="2" customFormat="1">
      <c r="A213" s="38"/>
      <c r="B213" s="39"/>
      <c r="C213" s="40"/>
      <c r="D213" s="242" t="s">
        <v>205</v>
      </c>
      <c r="E213" s="40"/>
      <c r="F213" s="243" t="s">
        <v>2244</v>
      </c>
      <c r="G213" s="40"/>
      <c r="H213" s="40"/>
      <c r="I213" s="244"/>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205</v>
      </c>
      <c r="AU213" s="17" t="s">
        <v>89</v>
      </c>
    </row>
    <row r="214" s="13" customFormat="1">
      <c r="A214" s="13"/>
      <c r="B214" s="252"/>
      <c r="C214" s="253"/>
      <c r="D214" s="242" t="s">
        <v>254</v>
      </c>
      <c r="E214" s="254" t="s">
        <v>1</v>
      </c>
      <c r="F214" s="255" t="s">
        <v>113</v>
      </c>
      <c r="G214" s="253"/>
      <c r="H214" s="256">
        <v>4</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254</v>
      </c>
      <c r="AU214" s="262" t="s">
        <v>89</v>
      </c>
      <c r="AV214" s="13" t="s">
        <v>89</v>
      </c>
      <c r="AW214" s="13" t="s">
        <v>35</v>
      </c>
      <c r="AX214" s="13" t="s">
        <v>80</v>
      </c>
      <c r="AY214" s="262" t="s">
        <v>196</v>
      </c>
    </row>
    <row r="215" s="14" customFormat="1">
      <c r="A215" s="14"/>
      <c r="B215" s="263"/>
      <c r="C215" s="264"/>
      <c r="D215" s="242" t="s">
        <v>254</v>
      </c>
      <c r="E215" s="265" t="s">
        <v>1</v>
      </c>
      <c r="F215" s="266" t="s">
        <v>445</v>
      </c>
      <c r="G215" s="264"/>
      <c r="H215" s="267">
        <v>4</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254</v>
      </c>
      <c r="AU215" s="273" t="s">
        <v>89</v>
      </c>
      <c r="AV215" s="14" t="s">
        <v>100</v>
      </c>
      <c r="AW215" s="14" t="s">
        <v>35</v>
      </c>
      <c r="AX215" s="14" t="s">
        <v>87</v>
      </c>
      <c r="AY215" s="273" t="s">
        <v>196</v>
      </c>
    </row>
    <row r="216" s="2" customFormat="1" ht="21.75" customHeight="1">
      <c r="A216" s="38"/>
      <c r="B216" s="39"/>
      <c r="C216" s="228" t="s">
        <v>421</v>
      </c>
      <c r="D216" s="228" t="s">
        <v>199</v>
      </c>
      <c r="E216" s="229" t="s">
        <v>2245</v>
      </c>
      <c r="F216" s="230" t="s">
        <v>2246</v>
      </c>
      <c r="G216" s="231" t="s">
        <v>354</v>
      </c>
      <c r="H216" s="232">
        <v>11</v>
      </c>
      <c r="I216" s="233"/>
      <c r="J216" s="234">
        <f>ROUND(I216*H216,2)</f>
        <v>0</v>
      </c>
      <c r="K216" s="235"/>
      <c r="L216" s="44"/>
      <c r="M216" s="236" t="s">
        <v>1</v>
      </c>
      <c r="N216" s="237" t="s">
        <v>45</v>
      </c>
      <c r="O216" s="91"/>
      <c r="P216" s="238">
        <f>O216*H216</f>
        <v>0</v>
      </c>
      <c r="Q216" s="238">
        <v>0</v>
      </c>
      <c r="R216" s="238">
        <f>Q216*H216</f>
        <v>0</v>
      </c>
      <c r="S216" s="238">
        <v>0.021999999999999999</v>
      </c>
      <c r="T216" s="239">
        <f>S216*H216</f>
        <v>0.24199999999999999</v>
      </c>
      <c r="U216" s="38"/>
      <c r="V216" s="38"/>
      <c r="W216" s="38"/>
      <c r="X216" s="38"/>
      <c r="Y216" s="38"/>
      <c r="Z216" s="38"/>
      <c r="AA216" s="38"/>
      <c r="AB216" s="38"/>
      <c r="AC216" s="38"/>
      <c r="AD216" s="38"/>
      <c r="AE216" s="38"/>
      <c r="AR216" s="240" t="s">
        <v>113</v>
      </c>
      <c r="AT216" s="240" t="s">
        <v>199</v>
      </c>
      <c r="AU216" s="240" t="s">
        <v>89</v>
      </c>
      <c r="AY216" s="17" t="s">
        <v>196</v>
      </c>
      <c r="BE216" s="241">
        <f>IF(N216="základní",J216,0)</f>
        <v>0</v>
      </c>
      <c r="BF216" s="241">
        <f>IF(N216="snížená",J216,0)</f>
        <v>0</v>
      </c>
      <c r="BG216" s="241">
        <f>IF(N216="zákl. přenesená",J216,0)</f>
        <v>0</v>
      </c>
      <c r="BH216" s="241">
        <f>IF(N216="sníž. přenesená",J216,0)</f>
        <v>0</v>
      </c>
      <c r="BI216" s="241">
        <f>IF(N216="nulová",J216,0)</f>
        <v>0</v>
      </c>
      <c r="BJ216" s="17" t="s">
        <v>87</v>
      </c>
      <c r="BK216" s="241">
        <f>ROUND(I216*H216,2)</f>
        <v>0</v>
      </c>
      <c r="BL216" s="17" t="s">
        <v>113</v>
      </c>
      <c r="BM216" s="240" t="s">
        <v>2247</v>
      </c>
    </row>
    <row r="217" s="2" customFormat="1">
      <c r="A217" s="38"/>
      <c r="B217" s="39"/>
      <c r="C217" s="40"/>
      <c r="D217" s="242" t="s">
        <v>205</v>
      </c>
      <c r="E217" s="40"/>
      <c r="F217" s="243" t="s">
        <v>2248</v>
      </c>
      <c r="G217" s="40"/>
      <c r="H217" s="40"/>
      <c r="I217" s="244"/>
      <c r="J217" s="40"/>
      <c r="K217" s="40"/>
      <c r="L217" s="44"/>
      <c r="M217" s="245"/>
      <c r="N217" s="246"/>
      <c r="O217" s="91"/>
      <c r="P217" s="91"/>
      <c r="Q217" s="91"/>
      <c r="R217" s="91"/>
      <c r="S217" s="91"/>
      <c r="T217" s="92"/>
      <c r="U217" s="38"/>
      <c r="V217" s="38"/>
      <c r="W217" s="38"/>
      <c r="X217" s="38"/>
      <c r="Y217" s="38"/>
      <c r="Z217" s="38"/>
      <c r="AA217" s="38"/>
      <c r="AB217" s="38"/>
      <c r="AC217" s="38"/>
      <c r="AD217" s="38"/>
      <c r="AE217" s="38"/>
      <c r="AT217" s="17" t="s">
        <v>205</v>
      </c>
      <c r="AU217" s="17" t="s">
        <v>89</v>
      </c>
    </row>
    <row r="218" s="13" customFormat="1">
      <c r="A218" s="13"/>
      <c r="B218" s="252"/>
      <c r="C218" s="253"/>
      <c r="D218" s="242" t="s">
        <v>254</v>
      </c>
      <c r="E218" s="254" t="s">
        <v>1</v>
      </c>
      <c r="F218" s="255" t="s">
        <v>2249</v>
      </c>
      <c r="G218" s="253"/>
      <c r="H218" s="256">
        <v>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254</v>
      </c>
      <c r="AU218" s="262" t="s">
        <v>89</v>
      </c>
      <c r="AV218" s="13" t="s">
        <v>89</v>
      </c>
      <c r="AW218" s="13" t="s">
        <v>35</v>
      </c>
      <c r="AX218" s="13" t="s">
        <v>80</v>
      </c>
      <c r="AY218" s="262" t="s">
        <v>196</v>
      </c>
    </row>
    <row r="219" s="14" customFormat="1">
      <c r="A219" s="14"/>
      <c r="B219" s="263"/>
      <c r="C219" s="264"/>
      <c r="D219" s="242" t="s">
        <v>254</v>
      </c>
      <c r="E219" s="265" t="s">
        <v>1</v>
      </c>
      <c r="F219" s="266" t="s">
        <v>2223</v>
      </c>
      <c r="G219" s="264"/>
      <c r="H219" s="267">
        <v>2</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254</v>
      </c>
      <c r="AU219" s="273" t="s">
        <v>89</v>
      </c>
      <c r="AV219" s="14" t="s">
        <v>100</v>
      </c>
      <c r="AW219" s="14" t="s">
        <v>35</v>
      </c>
      <c r="AX219" s="14" t="s">
        <v>80</v>
      </c>
      <c r="AY219" s="273" t="s">
        <v>196</v>
      </c>
    </row>
    <row r="220" s="13" customFormat="1">
      <c r="A220" s="13"/>
      <c r="B220" s="252"/>
      <c r="C220" s="253"/>
      <c r="D220" s="242" t="s">
        <v>254</v>
      </c>
      <c r="E220" s="254" t="s">
        <v>1</v>
      </c>
      <c r="F220" s="255" t="s">
        <v>89</v>
      </c>
      <c r="G220" s="253"/>
      <c r="H220" s="256">
        <v>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254</v>
      </c>
      <c r="AU220" s="262" t="s">
        <v>89</v>
      </c>
      <c r="AV220" s="13" t="s">
        <v>89</v>
      </c>
      <c r="AW220" s="13" t="s">
        <v>35</v>
      </c>
      <c r="AX220" s="13" t="s">
        <v>80</v>
      </c>
      <c r="AY220" s="262" t="s">
        <v>196</v>
      </c>
    </row>
    <row r="221" s="14" customFormat="1">
      <c r="A221" s="14"/>
      <c r="B221" s="263"/>
      <c r="C221" s="264"/>
      <c r="D221" s="242" t="s">
        <v>254</v>
      </c>
      <c r="E221" s="265" t="s">
        <v>1</v>
      </c>
      <c r="F221" s="266" t="s">
        <v>2235</v>
      </c>
      <c r="G221" s="264"/>
      <c r="H221" s="267">
        <v>2</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254</v>
      </c>
      <c r="AU221" s="273" t="s">
        <v>89</v>
      </c>
      <c r="AV221" s="14" t="s">
        <v>100</v>
      </c>
      <c r="AW221" s="14" t="s">
        <v>35</v>
      </c>
      <c r="AX221" s="14" t="s">
        <v>80</v>
      </c>
      <c r="AY221" s="273" t="s">
        <v>196</v>
      </c>
    </row>
    <row r="222" s="13" customFormat="1">
      <c r="A222" s="13"/>
      <c r="B222" s="252"/>
      <c r="C222" s="253"/>
      <c r="D222" s="242" t="s">
        <v>254</v>
      </c>
      <c r="E222" s="254" t="s">
        <v>1</v>
      </c>
      <c r="F222" s="255" t="s">
        <v>89</v>
      </c>
      <c r="G222" s="253"/>
      <c r="H222" s="256">
        <v>2</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254</v>
      </c>
      <c r="AU222" s="262" t="s">
        <v>89</v>
      </c>
      <c r="AV222" s="13" t="s">
        <v>89</v>
      </c>
      <c r="AW222" s="13" t="s">
        <v>35</v>
      </c>
      <c r="AX222" s="13" t="s">
        <v>80</v>
      </c>
      <c r="AY222" s="262" t="s">
        <v>196</v>
      </c>
    </row>
    <row r="223" s="14" customFormat="1">
      <c r="A223" s="14"/>
      <c r="B223" s="263"/>
      <c r="C223" s="264"/>
      <c r="D223" s="242" t="s">
        <v>254</v>
      </c>
      <c r="E223" s="265" t="s">
        <v>1</v>
      </c>
      <c r="F223" s="266" t="s">
        <v>2221</v>
      </c>
      <c r="G223" s="264"/>
      <c r="H223" s="267">
        <v>2</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254</v>
      </c>
      <c r="AU223" s="273" t="s">
        <v>89</v>
      </c>
      <c r="AV223" s="14" t="s">
        <v>100</v>
      </c>
      <c r="AW223" s="14" t="s">
        <v>35</v>
      </c>
      <c r="AX223" s="14" t="s">
        <v>80</v>
      </c>
      <c r="AY223" s="273" t="s">
        <v>196</v>
      </c>
    </row>
    <row r="224" s="13" customFormat="1">
      <c r="A224" s="13"/>
      <c r="B224" s="252"/>
      <c r="C224" s="253"/>
      <c r="D224" s="242" t="s">
        <v>254</v>
      </c>
      <c r="E224" s="254" t="s">
        <v>1</v>
      </c>
      <c r="F224" s="255" t="s">
        <v>100</v>
      </c>
      <c r="G224" s="253"/>
      <c r="H224" s="256">
        <v>3</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254</v>
      </c>
      <c r="AU224" s="262" t="s">
        <v>89</v>
      </c>
      <c r="AV224" s="13" t="s">
        <v>89</v>
      </c>
      <c r="AW224" s="13" t="s">
        <v>35</v>
      </c>
      <c r="AX224" s="13" t="s">
        <v>80</v>
      </c>
      <c r="AY224" s="262" t="s">
        <v>196</v>
      </c>
    </row>
    <row r="225" s="14" customFormat="1">
      <c r="A225" s="14"/>
      <c r="B225" s="263"/>
      <c r="C225" s="264"/>
      <c r="D225" s="242" t="s">
        <v>254</v>
      </c>
      <c r="E225" s="265" t="s">
        <v>1</v>
      </c>
      <c r="F225" s="266" t="s">
        <v>1928</v>
      </c>
      <c r="G225" s="264"/>
      <c r="H225" s="267">
        <v>3</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254</v>
      </c>
      <c r="AU225" s="273" t="s">
        <v>89</v>
      </c>
      <c r="AV225" s="14" t="s">
        <v>100</v>
      </c>
      <c r="AW225" s="14" t="s">
        <v>35</v>
      </c>
      <c r="AX225" s="14" t="s">
        <v>80</v>
      </c>
      <c r="AY225" s="273" t="s">
        <v>196</v>
      </c>
    </row>
    <row r="226" s="13" customFormat="1">
      <c r="A226" s="13"/>
      <c r="B226" s="252"/>
      <c r="C226" s="253"/>
      <c r="D226" s="242" t="s">
        <v>254</v>
      </c>
      <c r="E226" s="254" t="s">
        <v>1</v>
      </c>
      <c r="F226" s="255" t="s">
        <v>89</v>
      </c>
      <c r="G226" s="253"/>
      <c r="H226" s="256">
        <v>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254</v>
      </c>
      <c r="AU226" s="262" t="s">
        <v>89</v>
      </c>
      <c r="AV226" s="13" t="s">
        <v>89</v>
      </c>
      <c r="AW226" s="13" t="s">
        <v>35</v>
      </c>
      <c r="AX226" s="13" t="s">
        <v>80</v>
      </c>
      <c r="AY226" s="262" t="s">
        <v>196</v>
      </c>
    </row>
    <row r="227" s="14" customFormat="1">
      <c r="A227" s="14"/>
      <c r="B227" s="263"/>
      <c r="C227" s="264"/>
      <c r="D227" s="242" t="s">
        <v>254</v>
      </c>
      <c r="E227" s="265" t="s">
        <v>1</v>
      </c>
      <c r="F227" s="266" t="s">
        <v>2250</v>
      </c>
      <c r="G227" s="264"/>
      <c r="H227" s="267">
        <v>2</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254</v>
      </c>
      <c r="AU227" s="273" t="s">
        <v>89</v>
      </c>
      <c r="AV227" s="14" t="s">
        <v>100</v>
      </c>
      <c r="AW227" s="14" t="s">
        <v>35</v>
      </c>
      <c r="AX227" s="14" t="s">
        <v>80</v>
      </c>
      <c r="AY227" s="273" t="s">
        <v>196</v>
      </c>
    </row>
    <row r="228" s="15" customFormat="1">
      <c r="A228" s="15"/>
      <c r="B228" s="274"/>
      <c r="C228" s="275"/>
      <c r="D228" s="242" t="s">
        <v>254</v>
      </c>
      <c r="E228" s="276" t="s">
        <v>1</v>
      </c>
      <c r="F228" s="277" t="s">
        <v>267</v>
      </c>
      <c r="G228" s="275"/>
      <c r="H228" s="278">
        <v>11</v>
      </c>
      <c r="I228" s="279"/>
      <c r="J228" s="275"/>
      <c r="K228" s="275"/>
      <c r="L228" s="280"/>
      <c r="M228" s="281"/>
      <c r="N228" s="282"/>
      <c r="O228" s="282"/>
      <c r="P228" s="282"/>
      <c r="Q228" s="282"/>
      <c r="R228" s="282"/>
      <c r="S228" s="282"/>
      <c r="T228" s="283"/>
      <c r="U228" s="15"/>
      <c r="V228" s="15"/>
      <c r="W228" s="15"/>
      <c r="X228" s="15"/>
      <c r="Y228" s="15"/>
      <c r="Z228" s="15"/>
      <c r="AA228" s="15"/>
      <c r="AB228" s="15"/>
      <c r="AC228" s="15"/>
      <c r="AD228" s="15"/>
      <c r="AE228" s="15"/>
      <c r="AT228" s="284" t="s">
        <v>254</v>
      </c>
      <c r="AU228" s="284" t="s">
        <v>89</v>
      </c>
      <c r="AV228" s="15" t="s">
        <v>113</v>
      </c>
      <c r="AW228" s="15" t="s">
        <v>35</v>
      </c>
      <c r="AX228" s="15" t="s">
        <v>87</v>
      </c>
      <c r="AY228" s="284" t="s">
        <v>196</v>
      </c>
    </row>
    <row r="229" s="2" customFormat="1" ht="33" customHeight="1">
      <c r="A229" s="38"/>
      <c r="B229" s="39"/>
      <c r="C229" s="228" t="s">
        <v>428</v>
      </c>
      <c r="D229" s="228" t="s">
        <v>199</v>
      </c>
      <c r="E229" s="229" t="s">
        <v>2251</v>
      </c>
      <c r="F229" s="230" t="s">
        <v>2252</v>
      </c>
      <c r="G229" s="231" t="s">
        <v>354</v>
      </c>
      <c r="H229" s="232">
        <v>6</v>
      </c>
      <c r="I229" s="233"/>
      <c r="J229" s="234">
        <f>ROUND(I229*H229,2)</f>
        <v>0</v>
      </c>
      <c r="K229" s="235"/>
      <c r="L229" s="44"/>
      <c r="M229" s="236" t="s">
        <v>1</v>
      </c>
      <c r="N229" s="237" t="s">
        <v>45</v>
      </c>
      <c r="O229" s="91"/>
      <c r="P229" s="238">
        <f>O229*H229</f>
        <v>0</v>
      </c>
      <c r="Q229" s="238">
        <v>0</v>
      </c>
      <c r="R229" s="238">
        <f>Q229*H229</f>
        <v>0</v>
      </c>
      <c r="S229" s="238">
        <v>0.080000000000000002</v>
      </c>
      <c r="T229" s="239">
        <f>S229*H229</f>
        <v>0.47999999999999998</v>
      </c>
      <c r="U229" s="38"/>
      <c r="V229" s="38"/>
      <c r="W229" s="38"/>
      <c r="X229" s="38"/>
      <c r="Y229" s="38"/>
      <c r="Z229" s="38"/>
      <c r="AA229" s="38"/>
      <c r="AB229" s="38"/>
      <c r="AC229" s="38"/>
      <c r="AD229" s="38"/>
      <c r="AE229" s="38"/>
      <c r="AR229" s="240" t="s">
        <v>113</v>
      </c>
      <c r="AT229" s="240" t="s">
        <v>199</v>
      </c>
      <c r="AU229" s="240" t="s">
        <v>89</v>
      </c>
      <c r="AY229" s="17" t="s">
        <v>196</v>
      </c>
      <c r="BE229" s="241">
        <f>IF(N229="základní",J229,0)</f>
        <v>0</v>
      </c>
      <c r="BF229" s="241">
        <f>IF(N229="snížená",J229,0)</f>
        <v>0</v>
      </c>
      <c r="BG229" s="241">
        <f>IF(N229="zákl. přenesená",J229,0)</f>
        <v>0</v>
      </c>
      <c r="BH229" s="241">
        <f>IF(N229="sníž. přenesená",J229,0)</f>
        <v>0</v>
      </c>
      <c r="BI229" s="241">
        <f>IF(N229="nulová",J229,0)</f>
        <v>0</v>
      </c>
      <c r="BJ229" s="17" t="s">
        <v>87</v>
      </c>
      <c r="BK229" s="241">
        <f>ROUND(I229*H229,2)</f>
        <v>0</v>
      </c>
      <c r="BL229" s="17" t="s">
        <v>113</v>
      </c>
      <c r="BM229" s="240" t="s">
        <v>2253</v>
      </c>
    </row>
    <row r="230" s="2" customFormat="1">
      <c r="A230" s="38"/>
      <c r="B230" s="39"/>
      <c r="C230" s="40"/>
      <c r="D230" s="242" t="s">
        <v>205</v>
      </c>
      <c r="E230" s="40"/>
      <c r="F230" s="243" t="s">
        <v>2254</v>
      </c>
      <c r="G230" s="40"/>
      <c r="H230" s="40"/>
      <c r="I230" s="244"/>
      <c r="J230" s="40"/>
      <c r="K230" s="40"/>
      <c r="L230" s="44"/>
      <c r="M230" s="245"/>
      <c r="N230" s="246"/>
      <c r="O230" s="91"/>
      <c r="P230" s="91"/>
      <c r="Q230" s="91"/>
      <c r="R230" s="91"/>
      <c r="S230" s="91"/>
      <c r="T230" s="92"/>
      <c r="U230" s="38"/>
      <c r="V230" s="38"/>
      <c r="W230" s="38"/>
      <c r="X230" s="38"/>
      <c r="Y230" s="38"/>
      <c r="Z230" s="38"/>
      <c r="AA230" s="38"/>
      <c r="AB230" s="38"/>
      <c r="AC230" s="38"/>
      <c r="AD230" s="38"/>
      <c r="AE230" s="38"/>
      <c r="AT230" s="17" t="s">
        <v>205</v>
      </c>
      <c r="AU230" s="17" t="s">
        <v>89</v>
      </c>
    </row>
    <row r="231" s="13" customFormat="1">
      <c r="A231" s="13"/>
      <c r="B231" s="252"/>
      <c r="C231" s="253"/>
      <c r="D231" s="242" t="s">
        <v>254</v>
      </c>
      <c r="E231" s="254" t="s">
        <v>1</v>
      </c>
      <c r="F231" s="255" t="s">
        <v>2255</v>
      </c>
      <c r="G231" s="253"/>
      <c r="H231" s="256">
        <v>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254</v>
      </c>
      <c r="AU231" s="262" t="s">
        <v>89</v>
      </c>
      <c r="AV231" s="13" t="s">
        <v>89</v>
      </c>
      <c r="AW231" s="13" t="s">
        <v>35</v>
      </c>
      <c r="AX231" s="13" t="s">
        <v>80</v>
      </c>
      <c r="AY231" s="262" t="s">
        <v>196</v>
      </c>
    </row>
    <row r="232" s="14" customFormat="1">
      <c r="A232" s="14"/>
      <c r="B232" s="263"/>
      <c r="C232" s="264"/>
      <c r="D232" s="242" t="s">
        <v>254</v>
      </c>
      <c r="E232" s="265" t="s">
        <v>1</v>
      </c>
      <c r="F232" s="266" t="s">
        <v>2223</v>
      </c>
      <c r="G232" s="264"/>
      <c r="H232" s="267">
        <v>4</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254</v>
      </c>
      <c r="AU232" s="273" t="s">
        <v>89</v>
      </c>
      <c r="AV232" s="14" t="s">
        <v>100</v>
      </c>
      <c r="AW232" s="14" t="s">
        <v>35</v>
      </c>
      <c r="AX232" s="14" t="s">
        <v>80</v>
      </c>
      <c r="AY232" s="273" t="s">
        <v>196</v>
      </c>
    </row>
    <row r="233" s="13" customFormat="1">
      <c r="A233" s="13"/>
      <c r="B233" s="252"/>
      <c r="C233" s="253"/>
      <c r="D233" s="242" t="s">
        <v>254</v>
      </c>
      <c r="E233" s="254" t="s">
        <v>1</v>
      </c>
      <c r="F233" s="255" t="s">
        <v>87</v>
      </c>
      <c r="G233" s="253"/>
      <c r="H233" s="256">
        <v>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1928</v>
      </c>
      <c r="G234" s="264"/>
      <c r="H234" s="267">
        <v>1</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80</v>
      </c>
      <c r="AY234" s="273" t="s">
        <v>196</v>
      </c>
    </row>
    <row r="235" s="13" customFormat="1">
      <c r="A235" s="13"/>
      <c r="B235" s="252"/>
      <c r="C235" s="253"/>
      <c r="D235" s="242" t="s">
        <v>254</v>
      </c>
      <c r="E235" s="254" t="s">
        <v>1</v>
      </c>
      <c r="F235" s="255" t="s">
        <v>87</v>
      </c>
      <c r="G235" s="253"/>
      <c r="H235" s="256">
        <v>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254</v>
      </c>
      <c r="AU235" s="262" t="s">
        <v>89</v>
      </c>
      <c r="AV235" s="13" t="s">
        <v>89</v>
      </c>
      <c r="AW235" s="13" t="s">
        <v>35</v>
      </c>
      <c r="AX235" s="13" t="s">
        <v>80</v>
      </c>
      <c r="AY235" s="262" t="s">
        <v>196</v>
      </c>
    </row>
    <row r="236" s="14" customFormat="1">
      <c r="A236" s="14"/>
      <c r="B236" s="263"/>
      <c r="C236" s="264"/>
      <c r="D236" s="242" t="s">
        <v>254</v>
      </c>
      <c r="E236" s="265" t="s">
        <v>1</v>
      </c>
      <c r="F236" s="266" t="s">
        <v>2250</v>
      </c>
      <c r="G236" s="264"/>
      <c r="H236" s="267">
        <v>1</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254</v>
      </c>
      <c r="AU236" s="273" t="s">
        <v>89</v>
      </c>
      <c r="AV236" s="14" t="s">
        <v>100</v>
      </c>
      <c r="AW236" s="14" t="s">
        <v>35</v>
      </c>
      <c r="AX236" s="14" t="s">
        <v>80</v>
      </c>
      <c r="AY236" s="273" t="s">
        <v>196</v>
      </c>
    </row>
    <row r="237" s="15" customFormat="1">
      <c r="A237" s="15"/>
      <c r="B237" s="274"/>
      <c r="C237" s="275"/>
      <c r="D237" s="242" t="s">
        <v>254</v>
      </c>
      <c r="E237" s="276" t="s">
        <v>1</v>
      </c>
      <c r="F237" s="277" t="s">
        <v>267</v>
      </c>
      <c r="G237" s="275"/>
      <c r="H237" s="278">
        <v>6</v>
      </c>
      <c r="I237" s="279"/>
      <c r="J237" s="275"/>
      <c r="K237" s="275"/>
      <c r="L237" s="280"/>
      <c r="M237" s="281"/>
      <c r="N237" s="282"/>
      <c r="O237" s="282"/>
      <c r="P237" s="282"/>
      <c r="Q237" s="282"/>
      <c r="R237" s="282"/>
      <c r="S237" s="282"/>
      <c r="T237" s="283"/>
      <c r="U237" s="15"/>
      <c r="V237" s="15"/>
      <c r="W237" s="15"/>
      <c r="X237" s="15"/>
      <c r="Y237" s="15"/>
      <c r="Z237" s="15"/>
      <c r="AA237" s="15"/>
      <c r="AB237" s="15"/>
      <c r="AC237" s="15"/>
      <c r="AD237" s="15"/>
      <c r="AE237" s="15"/>
      <c r="AT237" s="284" t="s">
        <v>254</v>
      </c>
      <c r="AU237" s="284" t="s">
        <v>89</v>
      </c>
      <c r="AV237" s="15" t="s">
        <v>113</v>
      </c>
      <c r="AW237" s="15" t="s">
        <v>35</v>
      </c>
      <c r="AX237" s="15" t="s">
        <v>87</v>
      </c>
      <c r="AY237" s="284" t="s">
        <v>196</v>
      </c>
    </row>
    <row r="238" s="2" customFormat="1" ht="33" customHeight="1">
      <c r="A238" s="38"/>
      <c r="B238" s="39"/>
      <c r="C238" s="228" t="s">
        <v>434</v>
      </c>
      <c r="D238" s="228" t="s">
        <v>199</v>
      </c>
      <c r="E238" s="229" t="s">
        <v>2256</v>
      </c>
      <c r="F238" s="230" t="s">
        <v>2257</v>
      </c>
      <c r="G238" s="231" t="s">
        <v>287</v>
      </c>
      <c r="H238" s="232">
        <v>0.28799999999999998</v>
      </c>
      <c r="I238" s="233"/>
      <c r="J238" s="234">
        <f>ROUND(I238*H238,2)</f>
        <v>0</v>
      </c>
      <c r="K238" s="235"/>
      <c r="L238" s="44"/>
      <c r="M238" s="236" t="s">
        <v>1</v>
      </c>
      <c r="N238" s="237" t="s">
        <v>45</v>
      </c>
      <c r="O238" s="91"/>
      <c r="P238" s="238">
        <f>O238*H238</f>
        <v>0</v>
      </c>
      <c r="Q238" s="238">
        <v>0</v>
      </c>
      <c r="R238" s="238">
        <f>Q238*H238</f>
        <v>0</v>
      </c>
      <c r="S238" s="238">
        <v>1.7</v>
      </c>
      <c r="T238" s="239">
        <f>S238*H238</f>
        <v>0.48959999999999992</v>
      </c>
      <c r="U238" s="38"/>
      <c r="V238" s="38"/>
      <c r="W238" s="38"/>
      <c r="X238" s="38"/>
      <c r="Y238" s="38"/>
      <c r="Z238" s="38"/>
      <c r="AA238" s="38"/>
      <c r="AB238" s="38"/>
      <c r="AC238" s="38"/>
      <c r="AD238" s="38"/>
      <c r="AE238" s="38"/>
      <c r="AR238" s="240" t="s">
        <v>113</v>
      </c>
      <c r="AT238" s="240" t="s">
        <v>199</v>
      </c>
      <c r="AU238" s="240" t="s">
        <v>89</v>
      </c>
      <c r="AY238" s="17" t="s">
        <v>196</v>
      </c>
      <c r="BE238" s="241">
        <f>IF(N238="základní",J238,0)</f>
        <v>0</v>
      </c>
      <c r="BF238" s="241">
        <f>IF(N238="snížená",J238,0)</f>
        <v>0</v>
      </c>
      <c r="BG238" s="241">
        <f>IF(N238="zákl. přenesená",J238,0)</f>
        <v>0</v>
      </c>
      <c r="BH238" s="241">
        <f>IF(N238="sníž. přenesená",J238,0)</f>
        <v>0</v>
      </c>
      <c r="BI238" s="241">
        <f>IF(N238="nulová",J238,0)</f>
        <v>0</v>
      </c>
      <c r="BJ238" s="17" t="s">
        <v>87</v>
      </c>
      <c r="BK238" s="241">
        <f>ROUND(I238*H238,2)</f>
        <v>0</v>
      </c>
      <c r="BL238" s="17" t="s">
        <v>113</v>
      </c>
      <c r="BM238" s="240" t="s">
        <v>2258</v>
      </c>
    </row>
    <row r="239" s="2" customFormat="1">
      <c r="A239" s="38"/>
      <c r="B239" s="39"/>
      <c r="C239" s="40"/>
      <c r="D239" s="242" t="s">
        <v>205</v>
      </c>
      <c r="E239" s="40"/>
      <c r="F239" s="243" t="s">
        <v>2259</v>
      </c>
      <c r="G239" s="40"/>
      <c r="H239" s="40"/>
      <c r="I239" s="244"/>
      <c r="J239" s="40"/>
      <c r="K239" s="40"/>
      <c r="L239" s="44"/>
      <c r="M239" s="245"/>
      <c r="N239" s="246"/>
      <c r="O239" s="91"/>
      <c r="P239" s="91"/>
      <c r="Q239" s="91"/>
      <c r="R239" s="91"/>
      <c r="S239" s="91"/>
      <c r="T239" s="92"/>
      <c r="U239" s="38"/>
      <c r="V239" s="38"/>
      <c r="W239" s="38"/>
      <c r="X239" s="38"/>
      <c r="Y239" s="38"/>
      <c r="Z239" s="38"/>
      <c r="AA239" s="38"/>
      <c r="AB239" s="38"/>
      <c r="AC239" s="38"/>
      <c r="AD239" s="38"/>
      <c r="AE239" s="38"/>
      <c r="AT239" s="17" t="s">
        <v>205</v>
      </c>
      <c r="AU239" s="17" t="s">
        <v>89</v>
      </c>
    </row>
    <row r="240" s="13" customFormat="1">
      <c r="A240" s="13"/>
      <c r="B240" s="252"/>
      <c r="C240" s="253"/>
      <c r="D240" s="242" t="s">
        <v>254</v>
      </c>
      <c r="E240" s="254" t="s">
        <v>1</v>
      </c>
      <c r="F240" s="255" t="s">
        <v>2260</v>
      </c>
      <c r="G240" s="253"/>
      <c r="H240" s="256">
        <v>0.28799999999999998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254</v>
      </c>
      <c r="AU240" s="262" t="s">
        <v>89</v>
      </c>
      <c r="AV240" s="13" t="s">
        <v>89</v>
      </c>
      <c r="AW240" s="13" t="s">
        <v>35</v>
      </c>
      <c r="AX240" s="13" t="s">
        <v>80</v>
      </c>
      <c r="AY240" s="262" t="s">
        <v>196</v>
      </c>
    </row>
    <row r="241" s="14" customFormat="1">
      <c r="A241" s="14"/>
      <c r="B241" s="263"/>
      <c r="C241" s="264"/>
      <c r="D241" s="242" t="s">
        <v>254</v>
      </c>
      <c r="E241" s="265" t="s">
        <v>1</v>
      </c>
      <c r="F241" s="266" t="s">
        <v>2261</v>
      </c>
      <c r="G241" s="264"/>
      <c r="H241" s="267">
        <v>0.28799999999999998</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254</v>
      </c>
      <c r="AU241" s="273" t="s">
        <v>89</v>
      </c>
      <c r="AV241" s="14" t="s">
        <v>100</v>
      </c>
      <c r="AW241" s="14" t="s">
        <v>35</v>
      </c>
      <c r="AX241" s="14" t="s">
        <v>87</v>
      </c>
      <c r="AY241" s="273" t="s">
        <v>196</v>
      </c>
    </row>
    <row r="242" s="2" customFormat="1" ht="21.75" customHeight="1">
      <c r="A242" s="38"/>
      <c r="B242" s="39"/>
      <c r="C242" s="228" t="s">
        <v>439</v>
      </c>
      <c r="D242" s="228" t="s">
        <v>199</v>
      </c>
      <c r="E242" s="229" t="s">
        <v>2262</v>
      </c>
      <c r="F242" s="230" t="s">
        <v>2263</v>
      </c>
      <c r="G242" s="231" t="s">
        <v>326</v>
      </c>
      <c r="H242" s="232">
        <v>47</v>
      </c>
      <c r="I242" s="233"/>
      <c r="J242" s="234">
        <f>ROUND(I242*H242,2)</f>
        <v>0</v>
      </c>
      <c r="K242" s="235"/>
      <c r="L242" s="44"/>
      <c r="M242" s="236" t="s">
        <v>1</v>
      </c>
      <c r="N242" s="237" t="s">
        <v>45</v>
      </c>
      <c r="O242" s="91"/>
      <c r="P242" s="238">
        <f>O242*H242</f>
        <v>0</v>
      </c>
      <c r="Q242" s="238">
        <v>0</v>
      </c>
      <c r="R242" s="238">
        <f>Q242*H242</f>
        <v>0</v>
      </c>
      <c r="S242" s="238">
        <v>0.040000000000000001</v>
      </c>
      <c r="T242" s="239">
        <f>S242*H242</f>
        <v>1.8800000000000001</v>
      </c>
      <c r="U242" s="38"/>
      <c r="V242" s="38"/>
      <c r="W242" s="38"/>
      <c r="X242" s="38"/>
      <c r="Y242" s="38"/>
      <c r="Z242" s="38"/>
      <c r="AA242" s="38"/>
      <c r="AB242" s="38"/>
      <c r="AC242" s="38"/>
      <c r="AD242" s="38"/>
      <c r="AE242" s="38"/>
      <c r="AR242" s="240" t="s">
        <v>113</v>
      </c>
      <c r="AT242" s="240" t="s">
        <v>199</v>
      </c>
      <c r="AU242" s="240" t="s">
        <v>89</v>
      </c>
      <c r="AY242" s="17" t="s">
        <v>196</v>
      </c>
      <c r="BE242" s="241">
        <f>IF(N242="základní",J242,0)</f>
        <v>0</v>
      </c>
      <c r="BF242" s="241">
        <f>IF(N242="snížená",J242,0)</f>
        <v>0</v>
      </c>
      <c r="BG242" s="241">
        <f>IF(N242="zákl. přenesená",J242,0)</f>
        <v>0</v>
      </c>
      <c r="BH242" s="241">
        <f>IF(N242="sníž. přenesená",J242,0)</f>
        <v>0</v>
      </c>
      <c r="BI242" s="241">
        <f>IF(N242="nulová",J242,0)</f>
        <v>0</v>
      </c>
      <c r="BJ242" s="17" t="s">
        <v>87</v>
      </c>
      <c r="BK242" s="241">
        <f>ROUND(I242*H242,2)</f>
        <v>0</v>
      </c>
      <c r="BL242" s="17" t="s">
        <v>113</v>
      </c>
      <c r="BM242" s="240" t="s">
        <v>2264</v>
      </c>
    </row>
    <row r="243" s="2" customFormat="1">
      <c r="A243" s="38"/>
      <c r="B243" s="39"/>
      <c r="C243" s="40"/>
      <c r="D243" s="242" t="s">
        <v>205</v>
      </c>
      <c r="E243" s="40"/>
      <c r="F243" s="243" t="s">
        <v>2265</v>
      </c>
      <c r="G243" s="40"/>
      <c r="H243" s="40"/>
      <c r="I243" s="244"/>
      <c r="J243" s="40"/>
      <c r="K243" s="40"/>
      <c r="L243" s="44"/>
      <c r="M243" s="245"/>
      <c r="N243" s="246"/>
      <c r="O243" s="91"/>
      <c r="P243" s="91"/>
      <c r="Q243" s="91"/>
      <c r="R243" s="91"/>
      <c r="S243" s="91"/>
      <c r="T243" s="92"/>
      <c r="U243" s="38"/>
      <c r="V243" s="38"/>
      <c r="W243" s="38"/>
      <c r="X243" s="38"/>
      <c r="Y243" s="38"/>
      <c r="Z243" s="38"/>
      <c r="AA243" s="38"/>
      <c r="AB243" s="38"/>
      <c r="AC243" s="38"/>
      <c r="AD243" s="38"/>
      <c r="AE243" s="38"/>
      <c r="AT243" s="17" t="s">
        <v>205</v>
      </c>
      <c r="AU243" s="17" t="s">
        <v>89</v>
      </c>
    </row>
    <row r="244" s="13" customFormat="1">
      <c r="A244" s="13"/>
      <c r="B244" s="252"/>
      <c r="C244" s="253"/>
      <c r="D244" s="242" t="s">
        <v>254</v>
      </c>
      <c r="E244" s="254" t="s">
        <v>1</v>
      </c>
      <c r="F244" s="255" t="s">
        <v>366</v>
      </c>
      <c r="G244" s="253"/>
      <c r="H244" s="256">
        <v>12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254</v>
      </c>
      <c r="AU244" s="262" t="s">
        <v>89</v>
      </c>
      <c r="AV244" s="13" t="s">
        <v>89</v>
      </c>
      <c r="AW244" s="13" t="s">
        <v>35</v>
      </c>
      <c r="AX244" s="13" t="s">
        <v>80</v>
      </c>
      <c r="AY244" s="262" t="s">
        <v>196</v>
      </c>
    </row>
    <row r="245" s="14" customFormat="1">
      <c r="A245" s="14"/>
      <c r="B245" s="263"/>
      <c r="C245" s="264"/>
      <c r="D245" s="242" t="s">
        <v>254</v>
      </c>
      <c r="E245" s="265" t="s">
        <v>1</v>
      </c>
      <c r="F245" s="266" t="s">
        <v>1928</v>
      </c>
      <c r="G245" s="264"/>
      <c r="H245" s="267">
        <v>12</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254</v>
      </c>
      <c r="AU245" s="273" t="s">
        <v>89</v>
      </c>
      <c r="AV245" s="14" t="s">
        <v>100</v>
      </c>
      <c r="AW245" s="14" t="s">
        <v>35</v>
      </c>
      <c r="AX245" s="14" t="s">
        <v>80</v>
      </c>
      <c r="AY245" s="273" t="s">
        <v>196</v>
      </c>
    </row>
    <row r="246" s="13" customFormat="1">
      <c r="A246" s="13"/>
      <c r="B246" s="252"/>
      <c r="C246" s="253"/>
      <c r="D246" s="242" t="s">
        <v>254</v>
      </c>
      <c r="E246" s="254" t="s">
        <v>1</v>
      </c>
      <c r="F246" s="255" t="s">
        <v>334</v>
      </c>
      <c r="G246" s="253"/>
      <c r="H246" s="256">
        <v>8</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254</v>
      </c>
      <c r="AU246" s="262" t="s">
        <v>89</v>
      </c>
      <c r="AV246" s="13" t="s">
        <v>89</v>
      </c>
      <c r="AW246" s="13" t="s">
        <v>35</v>
      </c>
      <c r="AX246" s="13" t="s">
        <v>80</v>
      </c>
      <c r="AY246" s="262" t="s">
        <v>196</v>
      </c>
    </row>
    <row r="247" s="14" customFormat="1">
      <c r="A247" s="14"/>
      <c r="B247" s="263"/>
      <c r="C247" s="264"/>
      <c r="D247" s="242" t="s">
        <v>254</v>
      </c>
      <c r="E247" s="265" t="s">
        <v>1</v>
      </c>
      <c r="F247" s="266" t="s">
        <v>2250</v>
      </c>
      <c r="G247" s="264"/>
      <c r="H247" s="267">
        <v>8</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254</v>
      </c>
      <c r="AU247" s="273" t="s">
        <v>89</v>
      </c>
      <c r="AV247" s="14" t="s">
        <v>100</v>
      </c>
      <c r="AW247" s="14" t="s">
        <v>35</v>
      </c>
      <c r="AX247" s="14" t="s">
        <v>80</v>
      </c>
      <c r="AY247" s="273" t="s">
        <v>196</v>
      </c>
    </row>
    <row r="248" s="13" customFormat="1">
      <c r="A248" s="13"/>
      <c r="B248" s="252"/>
      <c r="C248" s="253"/>
      <c r="D248" s="242" t="s">
        <v>254</v>
      </c>
      <c r="E248" s="254" t="s">
        <v>1</v>
      </c>
      <c r="F248" s="255" t="s">
        <v>227</v>
      </c>
      <c r="G248" s="253"/>
      <c r="H248" s="256">
        <v>7</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254</v>
      </c>
      <c r="AU248" s="262" t="s">
        <v>89</v>
      </c>
      <c r="AV248" s="13" t="s">
        <v>89</v>
      </c>
      <c r="AW248" s="13" t="s">
        <v>35</v>
      </c>
      <c r="AX248" s="13" t="s">
        <v>80</v>
      </c>
      <c r="AY248" s="262" t="s">
        <v>196</v>
      </c>
    </row>
    <row r="249" s="14" customFormat="1">
      <c r="A249" s="14"/>
      <c r="B249" s="263"/>
      <c r="C249" s="264"/>
      <c r="D249" s="242" t="s">
        <v>254</v>
      </c>
      <c r="E249" s="265" t="s">
        <v>1</v>
      </c>
      <c r="F249" s="266" t="s">
        <v>2221</v>
      </c>
      <c r="G249" s="264"/>
      <c r="H249" s="267">
        <v>7</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254</v>
      </c>
      <c r="AU249" s="273" t="s">
        <v>89</v>
      </c>
      <c r="AV249" s="14" t="s">
        <v>100</v>
      </c>
      <c r="AW249" s="14" t="s">
        <v>35</v>
      </c>
      <c r="AX249" s="14" t="s">
        <v>80</v>
      </c>
      <c r="AY249" s="273" t="s">
        <v>196</v>
      </c>
    </row>
    <row r="250" s="13" customFormat="1">
      <c r="A250" s="13"/>
      <c r="B250" s="252"/>
      <c r="C250" s="253"/>
      <c r="D250" s="242" t="s">
        <v>254</v>
      </c>
      <c r="E250" s="254" t="s">
        <v>1</v>
      </c>
      <c r="F250" s="255" t="s">
        <v>227</v>
      </c>
      <c r="G250" s="253"/>
      <c r="H250" s="256">
        <v>7</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254</v>
      </c>
      <c r="AU250" s="262" t="s">
        <v>89</v>
      </c>
      <c r="AV250" s="13" t="s">
        <v>89</v>
      </c>
      <c r="AW250" s="13" t="s">
        <v>35</v>
      </c>
      <c r="AX250" s="13" t="s">
        <v>80</v>
      </c>
      <c r="AY250" s="262" t="s">
        <v>196</v>
      </c>
    </row>
    <row r="251" s="14" customFormat="1">
      <c r="A251" s="14"/>
      <c r="B251" s="263"/>
      <c r="C251" s="264"/>
      <c r="D251" s="242" t="s">
        <v>254</v>
      </c>
      <c r="E251" s="265" t="s">
        <v>1</v>
      </c>
      <c r="F251" s="266" t="s">
        <v>2235</v>
      </c>
      <c r="G251" s="264"/>
      <c r="H251" s="267">
        <v>7</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254</v>
      </c>
      <c r="AU251" s="273" t="s">
        <v>89</v>
      </c>
      <c r="AV251" s="14" t="s">
        <v>100</v>
      </c>
      <c r="AW251" s="14" t="s">
        <v>35</v>
      </c>
      <c r="AX251" s="14" t="s">
        <v>80</v>
      </c>
      <c r="AY251" s="273" t="s">
        <v>196</v>
      </c>
    </row>
    <row r="252" s="13" customFormat="1">
      <c r="A252" s="13"/>
      <c r="B252" s="252"/>
      <c r="C252" s="253"/>
      <c r="D252" s="242" t="s">
        <v>254</v>
      </c>
      <c r="E252" s="254" t="s">
        <v>1</v>
      </c>
      <c r="F252" s="255" t="s">
        <v>227</v>
      </c>
      <c r="G252" s="253"/>
      <c r="H252" s="256">
        <v>7</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1876</v>
      </c>
      <c r="G253" s="264"/>
      <c r="H253" s="267">
        <v>7</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3" customFormat="1">
      <c r="A254" s="13"/>
      <c r="B254" s="252"/>
      <c r="C254" s="253"/>
      <c r="D254" s="242" t="s">
        <v>254</v>
      </c>
      <c r="E254" s="254" t="s">
        <v>1</v>
      </c>
      <c r="F254" s="255" t="s">
        <v>89</v>
      </c>
      <c r="G254" s="253"/>
      <c r="H254" s="256">
        <v>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1877</v>
      </c>
      <c r="G255" s="264"/>
      <c r="H255" s="267">
        <v>2</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80</v>
      </c>
      <c r="AY255" s="273" t="s">
        <v>196</v>
      </c>
    </row>
    <row r="256" s="13" customFormat="1">
      <c r="A256" s="13"/>
      <c r="B256" s="252"/>
      <c r="C256" s="253"/>
      <c r="D256" s="242" t="s">
        <v>254</v>
      </c>
      <c r="E256" s="254" t="s">
        <v>1</v>
      </c>
      <c r="F256" s="255" t="s">
        <v>113</v>
      </c>
      <c r="G256" s="253"/>
      <c r="H256" s="256">
        <v>4</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254</v>
      </c>
      <c r="AU256" s="262" t="s">
        <v>89</v>
      </c>
      <c r="AV256" s="13" t="s">
        <v>89</v>
      </c>
      <c r="AW256" s="13" t="s">
        <v>35</v>
      </c>
      <c r="AX256" s="13" t="s">
        <v>80</v>
      </c>
      <c r="AY256" s="262" t="s">
        <v>196</v>
      </c>
    </row>
    <row r="257" s="14" customFormat="1">
      <c r="A257" s="14"/>
      <c r="B257" s="263"/>
      <c r="C257" s="264"/>
      <c r="D257" s="242" t="s">
        <v>254</v>
      </c>
      <c r="E257" s="265" t="s">
        <v>1</v>
      </c>
      <c r="F257" s="266" t="s">
        <v>2223</v>
      </c>
      <c r="G257" s="264"/>
      <c r="H257" s="267">
        <v>4</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254</v>
      </c>
      <c r="AU257" s="273" t="s">
        <v>89</v>
      </c>
      <c r="AV257" s="14" t="s">
        <v>100</v>
      </c>
      <c r="AW257" s="14" t="s">
        <v>35</v>
      </c>
      <c r="AX257" s="14" t="s">
        <v>80</v>
      </c>
      <c r="AY257" s="273" t="s">
        <v>196</v>
      </c>
    </row>
    <row r="258" s="15" customFormat="1">
      <c r="A258" s="15"/>
      <c r="B258" s="274"/>
      <c r="C258" s="275"/>
      <c r="D258" s="242" t="s">
        <v>254</v>
      </c>
      <c r="E258" s="276" t="s">
        <v>1</v>
      </c>
      <c r="F258" s="277" t="s">
        <v>267</v>
      </c>
      <c r="G258" s="275"/>
      <c r="H258" s="278">
        <v>47</v>
      </c>
      <c r="I258" s="279"/>
      <c r="J258" s="275"/>
      <c r="K258" s="275"/>
      <c r="L258" s="280"/>
      <c r="M258" s="281"/>
      <c r="N258" s="282"/>
      <c r="O258" s="282"/>
      <c r="P258" s="282"/>
      <c r="Q258" s="282"/>
      <c r="R258" s="282"/>
      <c r="S258" s="282"/>
      <c r="T258" s="283"/>
      <c r="U258" s="15"/>
      <c r="V258" s="15"/>
      <c r="W258" s="15"/>
      <c r="X258" s="15"/>
      <c r="Y258" s="15"/>
      <c r="Z258" s="15"/>
      <c r="AA258" s="15"/>
      <c r="AB258" s="15"/>
      <c r="AC258" s="15"/>
      <c r="AD258" s="15"/>
      <c r="AE258" s="15"/>
      <c r="AT258" s="284" t="s">
        <v>254</v>
      </c>
      <c r="AU258" s="284" t="s">
        <v>89</v>
      </c>
      <c r="AV258" s="15" t="s">
        <v>113</v>
      </c>
      <c r="AW258" s="15" t="s">
        <v>35</v>
      </c>
      <c r="AX258" s="15" t="s">
        <v>87</v>
      </c>
      <c r="AY258" s="284" t="s">
        <v>196</v>
      </c>
    </row>
    <row r="259" s="2" customFormat="1" ht="21.75" customHeight="1">
      <c r="A259" s="38"/>
      <c r="B259" s="39"/>
      <c r="C259" s="228" t="s">
        <v>7</v>
      </c>
      <c r="D259" s="228" t="s">
        <v>199</v>
      </c>
      <c r="E259" s="229" t="s">
        <v>2266</v>
      </c>
      <c r="F259" s="230" t="s">
        <v>2267</v>
      </c>
      <c r="G259" s="231" t="s">
        <v>326</v>
      </c>
      <c r="H259" s="232">
        <v>7</v>
      </c>
      <c r="I259" s="233"/>
      <c r="J259" s="234">
        <f>ROUND(I259*H259,2)</f>
        <v>0</v>
      </c>
      <c r="K259" s="235"/>
      <c r="L259" s="44"/>
      <c r="M259" s="236" t="s">
        <v>1</v>
      </c>
      <c r="N259" s="237" t="s">
        <v>45</v>
      </c>
      <c r="O259" s="91"/>
      <c r="P259" s="238">
        <f>O259*H259</f>
        <v>0</v>
      </c>
      <c r="Q259" s="238">
        <v>0</v>
      </c>
      <c r="R259" s="238">
        <f>Q259*H259</f>
        <v>0</v>
      </c>
      <c r="S259" s="238">
        <v>0.081000000000000003</v>
      </c>
      <c r="T259" s="239">
        <f>S259*H259</f>
        <v>0.56700000000000006</v>
      </c>
      <c r="U259" s="38"/>
      <c r="V259" s="38"/>
      <c r="W259" s="38"/>
      <c r="X259" s="38"/>
      <c r="Y259" s="38"/>
      <c r="Z259" s="38"/>
      <c r="AA259" s="38"/>
      <c r="AB259" s="38"/>
      <c r="AC259" s="38"/>
      <c r="AD259" s="38"/>
      <c r="AE259" s="38"/>
      <c r="AR259" s="240" t="s">
        <v>113</v>
      </c>
      <c r="AT259" s="240" t="s">
        <v>199</v>
      </c>
      <c r="AU259" s="240" t="s">
        <v>89</v>
      </c>
      <c r="AY259" s="17" t="s">
        <v>196</v>
      </c>
      <c r="BE259" s="241">
        <f>IF(N259="základní",J259,0)</f>
        <v>0</v>
      </c>
      <c r="BF259" s="241">
        <f>IF(N259="snížená",J259,0)</f>
        <v>0</v>
      </c>
      <c r="BG259" s="241">
        <f>IF(N259="zákl. přenesená",J259,0)</f>
        <v>0</v>
      </c>
      <c r="BH259" s="241">
        <f>IF(N259="sníž. přenesená",J259,0)</f>
        <v>0</v>
      </c>
      <c r="BI259" s="241">
        <f>IF(N259="nulová",J259,0)</f>
        <v>0</v>
      </c>
      <c r="BJ259" s="17" t="s">
        <v>87</v>
      </c>
      <c r="BK259" s="241">
        <f>ROUND(I259*H259,2)</f>
        <v>0</v>
      </c>
      <c r="BL259" s="17" t="s">
        <v>113</v>
      </c>
      <c r="BM259" s="240" t="s">
        <v>2268</v>
      </c>
    </row>
    <row r="260" s="2" customFormat="1">
      <c r="A260" s="38"/>
      <c r="B260" s="39"/>
      <c r="C260" s="40"/>
      <c r="D260" s="242" t="s">
        <v>205</v>
      </c>
      <c r="E260" s="40"/>
      <c r="F260" s="243" t="s">
        <v>2269</v>
      </c>
      <c r="G260" s="40"/>
      <c r="H260" s="40"/>
      <c r="I260" s="244"/>
      <c r="J260" s="40"/>
      <c r="K260" s="40"/>
      <c r="L260" s="44"/>
      <c r="M260" s="245"/>
      <c r="N260" s="246"/>
      <c r="O260" s="91"/>
      <c r="P260" s="91"/>
      <c r="Q260" s="91"/>
      <c r="R260" s="91"/>
      <c r="S260" s="91"/>
      <c r="T260" s="92"/>
      <c r="U260" s="38"/>
      <c r="V260" s="38"/>
      <c r="W260" s="38"/>
      <c r="X260" s="38"/>
      <c r="Y260" s="38"/>
      <c r="Z260" s="38"/>
      <c r="AA260" s="38"/>
      <c r="AB260" s="38"/>
      <c r="AC260" s="38"/>
      <c r="AD260" s="38"/>
      <c r="AE260" s="38"/>
      <c r="AT260" s="17" t="s">
        <v>205</v>
      </c>
      <c r="AU260" s="17" t="s">
        <v>89</v>
      </c>
    </row>
    <row r="261" s="13" customFormat="1">
      <c r="A261" s="13"/>
      <c r="B261" s="252"/>
      <c r="C261" s="253"/>
      <c r="D261" s="242" t="s">
        <v>254</v>
      </c>
      <c r="E261" s="254" t="s">
        <v>1</v>
      </c>
      <c r="F261" s="255" t="s">
        <v>227</v>
      </c>
      <c r="G261" s="253"/>
      <c r="H261" s="256">
        <v>7</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254</v>
      </c>
      <c r="AU261" s="262" t="s">
        <v>89</v>
      </c>
      <c r="AV261" s="13" t="s">
        <v>89</v>
      </c>
      <c r="AW261" s="13" t="s">
        <v>35</v>
      </c>
      <c r="AX261" s="13" t="s">
        <v>80</v>
      </c>
      <c r="AY261" s="262" t="s">
        <v>196</v>
      </c>
    </row>
    <row r="262" s="14" customFormat="1">
      <c r="A262" s="14"/>
      <c r="B262" s="263"/>
      <c r="C262" s="264"/>
      <c r="D262" s="242" t="s">
        <v>254</v>
      </c>
      <c r="E262" s="265" t="s">
        <v>1</v>
      </c>
      <c r="F262" s="266" t="s">
        <v>2270</v>
      </c>
      <c r="G262" s="264"/>
      <c r="H262" s="267">
        <v>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254</v>
      </c>
      <c r="AU262" s="273" t="s">
        <v>89</v>
      </c>
      <c r="AV262" s="14" t="s">
        <v>100</v>
      </c>
      <c r="AW262" s="14" t="s">
        <v>35</v>
      </c>
      <c r="AX262" s="14" t="s">
        <v>87</v>
      </c>
      <c r="AY262" s="273" t="s">
        <v>196</v>
      </c>
    </row>
    <row r="263" s="2" customFormat="1" ht="21.75" customHeight="1">
      <c r="A263" s="38"/>
      <c r="B263" s="39"/>
      <c r="C263" s="228" t="s">
        <v>451</v>
      </c>
      <c r="D263" s="228" t="s">
        <v>199</v>
      </c>
      <c r="E263" s="229" t="s">
        <v>2271</v>
      </c>
      <c r="F263" s="230" t="s">
        <v>2272</v>
      </c>
      <c r="G263" s="231" t="s">
        <v>326</v>
      </c>
      <c r="H263" s="232">
        <v>0.40000000000000002</v>
      </c>
      <c r="I263" s="233"/>
      <c r="J263" s="234">
        <f>ROUND(I263*H263,2)</f>
        <v>0</v>
      </c>
      <c r="K263" s="235"/>
      <c r="L263" s="44"/>
      <c r="M263" s="236" t="s">
        <v>1</v>
      </c>
      <c r="N263" s="237" t="s">
        <v>45</v>
      </c>
      <c r="O263" s="91"/>
      <c r="P263" s="238">
        <f>O263*H263</f>
        <v>0</v>
      </c>
      <c r="Q263" s="238">
        <v>0.00081999999999999998</v>
      </c>
      <c r="R263" s="238">
        <f>Q263*H263</f>
        <v>0.000328</v>
      </c>
      <c r="S263" s="238">
        <v>0.010999999999999999</v>
      </c>
      <c r="T263" s="239">
        <f>S263*H263</f>
        <v>0.0044000000000000003</v>
      </c>
      <c r="U263" s="38"/>
      <c r="V263" s="38"/>
      <c r="W263" s="38"/>
      <c r="X263" s="38"/>
      <c r="Y263" s="38"/>
      <c r="Z263" s="38"/>
      <c r="AA263" s="38"/>
      <c r="AB263" s="38"/>
      <c r="AC263" s="38"/>
      <c r="AD263" s="38"/>
      <c r="AE263" s="38"/>
      <c r="AR263" s="240" t="s">
        <v>113</v>
      </c>
      <c r="AT263" s="240" t="s">
        <v>199</v>
      </c>
      <c r="AU263" s="240" t="s">
        <v>89</v>
      </c>
      <c r="AY263" s="17" t="s">
        <v>196</v>
      </c>
      <c r="BE263" s="241">
        <f>IF(N263="základní",J263,0)</f>
        <v>0</v>
      </c>
      <c r="BF263" s="241">
        <f>IF(N263="snížená",J263,0)</f>
        <v>0</v>
      </c>
      <c r="BG263" s="241">
        <f>IF(N263="zákl. přenesená",J263,0)</f>
        <v>0</v>
      </c>
      <c r="BH263" s="241">
        <f>IF(N263="sníž. přenesená",J263,0)</f>
        <v>0</v>
      </c>
      <c r="BI263" s="241">
        <f>IF(N263="nulová",J263,0)</f>
        <v>0</v>
      </c>
      <c r="BJ263" s="17" t="s">
        <v>87</v>
      </c>
      <c r="BK263" s="241">
        <f>ROUND(I263*H263,2)</f>
        <v>0</v>
      </c>
      <c r="BL263" s="17" t="s">
        <v>113</v>
      </c>
      <c r="BM263" s="240" t="s">
        <v>2273</v>
      </c>
    </row>
    <row r="264" s="2" customFormat="1">
      <c r="A264" s="38"/>
      <c r="B264" s="39"/>
      <c r="C264" s="40"/>
      <c r="D264" s="242" t="s">
        <v>205</v>
      </c>
      <c r="E264" s="40"/>
      <c r="F264" s="243" t="s">
        <v>2274</v>
      </c>
      <c r="G264" s="40"/>
      <c r="H264" s="40"/>
      <c r="I264" s="244"/>
      <c r="J264" s="40"/>
      <c r="K264" s="40"/>
      <c r="L264" s="44"/>
      <c r="M264" s="245"/>
      <c r="N264" s="246"/>
      <c r="O264" s="91"/>
      <c r="P264" s="91"/>
      <c r="Q264" s="91"/>
      <c r="R264" s="91"/>
      <c r="S264" s="91"/>
      <c r="T264" s="92"/>
      <c r="U264" s="38"/>
      <c r="V264" s="38"/>
      <c r="W264" s="38"/>
      <c r="X264" s="38"/>
      <c r="Y264" s="38"/>
      <c r="Z264" s="38"/>
      <c r="AA264" s="38"/>
      <c r="AB264" s="38"/>
      <c r="AC264" s="38"/>
      <c r="AD264" s="38"/>
      <c r="AE264" s="38"/>
      <c r="AT264" s="17" t="s">
        <v>205</v>
      </c>
      <c r="AU264" s="17" t="s">
        <v>89</v>
      </c>
    </row>
    <row r="265" s="13" customFormat="1">
      <c r="A265" s="13"/>
      <c r="B265" s="252"/>
      <c r="C265" s="253"/>
      <c r="D265" s="242" t="s">
        <v>254</v>
      </c>
      <c r="E265" s="254" t="s">
        <v>1</v>
      </c>
      <c r="F265" s="255" t="s">
        <v>2275</v>
      </c>
      <c r="G265" s="253"/>
      <c r="H265" s="256">
        <v>0.40000000000000002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254</v>
      </c>
      <c r="AU265" s="262" t="s">
        <v>89</v>
      </c>
      <c r="AV265" s="13" t="s">
        <v>89</v>
      </c>
      <c r="AW265" s="13" t="s">
        <v>35</v>
      </c>
      <c r="AX265" s="13" t="s">
        <v>80</v>
      </c>
      <c r="AY265" s="262" t="s">
        <v>196</v>
      </c>
    </row>
    <row r="266" s="14" customFormat="1">
      <c r="A266" s="14"/>
      <c r="B266" s="263"/>
      <c r="C266" s="264"/>
      <c r="D266" s="242" t="s">
        <v>254</v>
      </c>
      <c r="E266" s="265" t="s">
        <v>1</v>
      </c>
      <c r="F266" s="266" t="s">
        <v>2276</v>
      </c>
      <c r="G266" s="264"/>
      <c r="H266" s="267">
        <v>0.40000000000000002</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254</v>
      </c>
      <c r="AU266" s="273" t="s">
        <v>89</v>
      </c>
      <c r="AV266" s="14" t="s">
        <v>100</v>
      </c>
      <c r="AW266" s="14" t="s">
        <v>35</v>
      </c>
      <c r="AX266" s="14" t="s">
        <v>87</v>
      </c>
      <c r="AY266" s="273" t="s">
        <v>196</v>
      </c>
    </row>
    <row r="267" s="2" customFormat="1" ht="21.75" customHeight="1">
      <c r="A267" s="38"/>
      <c r="B267" s="39"/>
      <c r="C267" s="228" t="s">
        <v>457</v>
      </c>
      <c r="D267" s="228" t="s">
        <v>199</v>
      </c>
      <c r="E267" s="229" t="s">
        <v>970</v>
      </c>
      <c r="F267" s="230" t="s">
        <v>2277</v>
      </c>
      <c r="G267" s="231" t="s">
        <v>202</v>
      </c>
      <c r="H267" s="232">
        <v>2</v>
      </c>
      <c r="I267" s="233"/>
      <c r="J267" s="234">
        <f>ROUND(I267*H267,2)</f>
        <v>0</v>
      </c>
      <c r="K267" s="235"/>
      <c r="L267" s="44"/>
      <c r="M267" s="236" t="s">
        <v>1</v>
      </c>
      <c r="N267" s="237" t="s">
        <v>45</v>
      </c>
      <c r="O267" s="91"/>
      <c r="P267" s="238">
        <f>O267*H267</f>
        <v>0</v>
      </c>
      <c r="Q267" s="238">
        <v>0</v>
      </c>
      <c r="R267" s="238">
        <f>Q267*H267</f>
        <v>0</v>
      </c>
      <c r="S267" s="238">
        <v>0</v>
      </c>
      <c r="T267" s="239">
        <f>S267*H267</f>
        <v>0</v>
      </c>
      <c r="U267" s="38"/>
      <c r="V267" s="38"/>
      <c r="W267" s="38"/>
      <c r="X267" s="38"/>
      <c r="Y267" s="38"/>
      <c r="Z267" s="38"/>
      <c r="AA267" s="38"/>
      <c r="AB267" s="38"/>
      <c r="AC267" s="38"/>
      <c r="AD267" s="38"/>
      <c r="AE267" s="38"/>
      <c r="AR267" s="240" t="s">
        <v>113</v>
      </c>
      <c r="AT267" s="240" t="s">
        <v>199</v>
      </c>
      <c r="AU267" s="240" t="s">
        <v>89</v>
      </c>
      <c r="AY267" s="17" t="s">
        <v>196</v>
      </c>
      <c r="BE267" s="241">
        <f>IF(N267="základní",J267,0)</f>
        <v>0</v>
      </c>
      <c r="BF267" s="241">
        <f>IF(N267="snížená",J267,0)</f>
        <v>0</v>
      </c>
      <c r="BG267" s="241">
        <f>IF(N267="zákl. přenesená",J267,0)</f>
        <v>0</v>
      </c>
      <c r="BH267" s="241">
        <f>IF(N267="sníž. přenesená",J267,0)</f>
        <v>0</v>
      </c>
      <c r="BI267" s="241">
        <f>IF(N267="nulová",J267,0)</f>
        <v>0</v>
      </c>
      <c r="BJ267" s="17" t="s">
        <v>87</v>
      </c>
      <c r="BK267" s="241">
        <f>ROUND(I267*H267,2)</f>
        <v>0</v>
      </c>
      <c r="BL267" s="17" t="s">
        <v>113</v>
      </c>
      <c r="BM267" s="240" t="s">
        <v>2278</v>
      </c>
    </row>
    <row r="268" s="2" customFormat="1">
      <c r="A268" s="38"/>
      <c r="B268" s="39"/>
      <c r="C268" s="40"/>
      <c r="D268" s="242" t="s">
        <v>205</v>
      </c>
      <c r="E268" s="40"/>
      <c r="F268" s="243" t="s">
        <v>2277</v>
      </c>
      <c r="G268" s="40"/>
      <c r="H268" s="40"/>
      <c r="I268" s="244"/>
      <c r="J268" s="40"/>
      <c r="K268" s="40"/>
      <c r="L268" s="44"/>
      <c r="M268" s="245"/>
      <c r="N268" s="246"/>
      <c r="O268" s="91"/>
      <c r="P268" s="91"/>
      <c r="Q268" s="91"/>
      <c r="R268" s="91"/>
      <c r="S268" s="91"/>
      <c r="T268" s="92"/>
      <c r="U268" s="38"/>
      <c r="V268" s="38"/>
      <c r="W268" s="38"/>
      <c r="X268" s="38"/>
      <c r="Y268" s="38"/>
      <c r="Z268" s="38"/>
      <c r="AA268" s="38"/>
      <c r="AB268" s="38"/>
      <c r="AC268" s="38"/>
      <c r="AD268" s="38"/>
      <c r="AE268" s="38"/>
      <c r="AT268" s="17" t="s">
        <v>205</v>
      </c>
      <c r="AU268" s="17" t="s">
        <v>89</v>
      </c>
    </row>
    <row r="269" s="13" customFormat="1">
      <c r="A269" s="13"/>
      <c r="B269" s="252"/>
      <c r="C269" s="253"/>
      <c r="D269" s="242" t="s">
        <v>254</v>
      </c>
      <c r="E269" s="254" t="s">
        <v>1</v>
      </c>
      <c r="F269" s="255" t="s">
        <v>87</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254</v>
      </c>
      <c r="AU269" s="262" t="s">
        <v>89</v>
      </c>
      <c r="AV269" s="13" t="s">
        <v>89</v>
      </c>
      <c r="AW269" s="13" t="s">
        <v>35</v>
      </c>
      <c r="AX269" s="13" t="s">
        <v>80</v>
      </c>
      <c r="AY269" s="262" t="s">
        <v>196</v>
      </c>
    </row>
    <row r="270" s="14" customFormat="1">
      <c r="A270" s="14"/>
      <c r="B270" s="263"/>
      <c r="C270" s="264"/>
      <c r="D270" s="242" t="s">
        <v>254</v>
      </c>
      <c r="E270" s="265" t="s">
        <v>1</v>
      </c>
      <c r="F270" s="266" t="s">
        <v>1876</v>
      </c>
      <c r="G270" s="264"/>
      <c r="H270" s="267">
        <v>1</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254</v>
      </c>
      <c r="AU270" s="273" t="s">
        <v>89</v>
      </c>
      <c r="AV270" s="14" t="s">
        <v>100</v>
      </c>
      <c r="AW270" s="14" t="s">
        <v>35</v>
      </c>
      <c r="AX270" s="14" t="s">
        <v>80</v>
      </c>
      <c r="AY270" s="273" t="s">
        <v>196</v>
      </c>
    </row>
    <row r="271" s="13" customFormat="1">
      <c r="A271" s="13"/>
      <c r="B271" s="252"/>
      <c r="C271" s="253"/>
      <c r="D271" s="242" t="s">
        <v>254</v>
      </c>
      <c r="E271" s="254" t="s">
        <v>1</v>
      </c>
      <c r="F271" s="255" t="s">
        <v>87</v>
      </c>
      <c r="G271" s="253"/>
      <c r="H271" s="256">
        <v>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254</v>
      </c>
      <c r="AU271" s="262" t="s">
        <v>89</v>
      </c>
      <c r="AV271" s="13" t="s">
        <v>89</v>
      </c>
      <c r="AW271" s="13" t="s">
        <v>35</v>
      </c>
      <c r="AX271" s="13" t="s">
        <v>80</v>
      </c>
      <c r="AY271" s="262" t="s">
        <v>196</v>
      </c>
    </row>
    <row r="272" s="14" customFormat="1">
      <c r="A272" s="14"/>
      <c r="B272" s="263"/>
      <c r="C272" s="264"/>
      <c r="D272" s="242" t="s">
        <v>254</v>
      </c>
      <c r="E272" s="265" t="s">
        <v>1</v>
      </c>
      <c r="F272" s="266" t="s">
        <v>2279</v>
      </c>
      <c r="G272" s="264"/>
      <c r="H272" s="267">
        <v>1</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254</v>
      </c>
      <c r="AU272" s="273" t="s">
        <v>89</v>
      </c>
      <c r="AV272" s="14" t="s">
        <v>100</v>
      </c>
      <c r="AW272" s="14" t="s">
        <v>35</v>
      </c>
      <c r="AX272" s="14" t="s">
        <v>80</v>
      </c>
      <c r="AY272" s="273" t="s">
        <v>196</v>
      </c>
    </row>
    <row r="273" s="15" customFormat="1">
      <c r="A273" s="15"/>
      <c r="B273" s="274"/>
      <c r="C273" s="275"/>
      <c r="D273" s="242" t="s">
        <v>254</v>
      </c>
      <c r="E273" s="276" t="s">
        <v>1</v>
      </c>
      <c r="F273" s="277" t="s">
        <v>267</v>
      </c>
      <c r="G273" s="275"/>
      <c r="H273" s="278">
        <v>2</v>
      </c>
      <c r="I273" s="279"/>
      <c r="J273" s="275"/>
      <c r="K273" s="275"/>
      <c r="L273" s="280"/>
      <c r="M273" s="281"/>
      <c r="N273" s="282"/>
      <c r="O273" s="282"/>
      <c r="P273" s="282"/>
      <c r="Q273" s="282"/>
      <c r="R273" s="282"/>
      <c r="S273" s="282"/>
      <c r="T273" s="283"/>
      <c r="U273" s="15"/>
      <c r="V273" s="15"/>
      <c r="W273" s="15"/>
      <c r="X273" s="15"/>
      <c r="Y273" s="15"/>
      <c r="Z273" s="15"/>
      <c r="AA273" s="15"/>
      <c r="AB273" s="15"/>
      <c r="AC273" s="15"/>
      <c r="AD273" s="15"/>
      <c r="AE273" s="15"/>
      <c r="AT273" s="284" t="s">
        <v>254</v>
      </c>
      <c r="AU273" s="284" t="s">
        <v>89</v>
      </c>
      <c r="AV273" s="15" t="s">
        <v>113</v>
      </c>
      <c r="AW273" s="15" t="s">
        <v>35</v>
      </c>
      <c r="AX273" s="15" t="s">
        <v>87</v>
      </c>
      <c r="AY273" s="284" t="s">
        <v>196</v>
      </c>
    </row>
    <row r="274" s="2" customFormat="1" ht="21.75" customHeight="1">
      <c r="A274" s="38"/>
      <c r="B274" s="39"/>
      <c r="C274" s="228" t="s">
        <v>463</v>
      </c>
      <c r="D274" s="228" t="s">
        <v>199</v>
      </c>
      <c r="E274" s="229" t="s">
        <v>2280</v>
      </c>
      <c r="F274" s="230" t="s">
        <v>2281</v>
      </c>
      <c r="G274" s="231" t="s">
        <v>202</v>
      </c>
      <c r="H274" s="232">
        <v>1</v>
      </c>
      <c r="I274" s="233"/>
      <c r="J274" s="234">
        <f>ROUND(I274*H274,2)</f>
        <v>0</v>
      </c>
      <c r="K274" s="235"/>
      <c r="L274" s="44"/>
      <c r="M274" s="236" t="s">
        <v>1</v>
      </c>
      <c r="N274" s="237" t="s">
        <v>45</v>
      </c>
      <c r="O274" s="91"/>
      <c r="P274" s="238">
        <f>O274*H274</f>
        <v>0</v>
      </c>
      <c r="Q274" s="238">
        <v>0</v>
      </c>
      <c r="R274" s="238">
        <f>Q274*H274</f>
        <v>0</v>
      </c>
      <c r="S274" s="238">
        <v>0</v>
      </c>
      <c r="T274" s="239">
        <f>S274*H274</f>
        <v>0</v>
      </c>
      <c r="U274" s="38"/>
      <c r="V274" s="38"/>
      <c r="W274" s="38"/>
      <c r="X274" s="38"/>
      <c r="Y274" s="38"/>
      <c r="Z274" s="38"/>
      <c r="AA274" s="38"/>
      <c r="AB274" s="38"/>
      <c r="AC274" s="38"/>
      <c r="AD274" s="38"/>
      <c r="AE274" s="38"/>
      <c r="AR274" s="240" t="s">
        <v>113</v>
      </c>
      <c r="AT274" s="240" t="s">
        <v>199</v>
      </c>
      <c r="AU274" s="240" t="s">
        <v>89</v>
      </c>
      <c r="AY274" s="17" t="s">
        <v>196</v>
      </c>
      <c r="BE274" s="241">
        <f>IF(N274="základní",J274,0)</f>
        <v>0</v>
      </c>
      <c r="BF274" s="241">
        <f>IF(N274="snížená",J274,0)</f>
        <v>0</v>
      </c>
      <c r="BG274" s="241">
        <f>IF(N274="zákl. přenesená",J274,0)</f>
        <v>0</v>
      </c>
      <c r="BH274" s="241">
        <f>IF(N274="sníž. přenesená",J274,0)</f>
        <v>0</v>
      </c>
      <c r="BI274" s="241">
        <f>IF(N274="nulová",J274,0)</f>
        <v>0</v>
      </c>
      <c r="BJ274" s="17" t="s">
        <v>87</v>
      </c>
      <c r="BK274" s="241">
        <f>ROUND(I274*H274,2)</f>
        <v>0</v>
      </c>
      <c r="BL274" s="17" t="s">
        <v>113</v>
      </c>
      <c r="BM274" s="240" t="s">
        <v>2282</v>
      </c>
    </row>
    <row r="275" s="2" customFormat="1">
      <c r="A275" s="38"/>
      <c r="B275" s="39"/>
      <c r="C275" s="40"/>
      <c r="D275" s="242" t="s">
        <v>205</v>
      </c>
      <c r="E275" s="40"/>
      <c r="F275" s="243" t="s">
        <v>2281</v>
      </c>
      <c r="G275" s="40"/>
      <c r="H275" s="40"/>
      <c r="I275" s="244"/>
      <c r="J275" s="40"/>
      <c r="K275" s="40"/>
      <c r="L275" s="44"/>
      <c r="M275" s="245"/>
      <c r="N275" s="246"/>
      <c r="O275" s="91"/>
      <c r="P275" s="91"/>
      <c r="Q275" s="91"/>
      <c r="R275" s="91"/>
      <c r="S275" s="91"/>
      <c r="T275" s="92"/>
      <c r="U275" s="38"/>
      <c r="V275" s="38"/>
      <c r="W275" s="38"/>
      <c r="X275" s="38"/>
      <c r="Y275" s="38"/>
      <c r="Z275" s="38"/>
      <c r="AA275" s="38"/>
      <c r="AB275" s="38"/>
      <c r="AC275" s="38"/>
      <c r="AD275" s="38"/>
      <c r="AE275" s="38"/>
      <c r="AT275" s="17" t="s">
        <v>205</v>
      </c>
      <c r="AU275" s="17" t="s">
        <v>89</v>
      </c>
    </row>
    <row r="276" s="13" customFormat="1">
      <c r="A276" s="13"/>
      <c r="B276" s="252"/>
      <c r="C276" s="253"/>
      <c r="D276" s="242" t="s">
        <v>254</v>
      </c>
      <c r="E276" s="254" t="s">
        <v>1</v>
      </c>
      <c r="F276" s="255" t="s">
        <v>87</v>
      </c>
      <c r="G276" s="253"/>
      <c r="H276" s="256">
        <v>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254</v>
      </c>
      <c r="AU276" s="262" t="s">
        <v>89</v>
      </c>
      <c r="AV276" s="13" t="s">
        <v>89</v>
      </c>
      <c r="AW276" s="13" t="s">
        <v>35</v>
      </c>
      <c r="AX276" s="13" t="s">
        <v>80</v>
      </c>
      <c r="AY276" s="262" t="s">
        <v>196</v>
      </c>
    </row>
    <row r="277" s="14" customFormat="1">
      <c r="A277" s="14"/>
      <c r="B277" s="263"/>
      <c r="C277" s="264"/>
      <c r="D277" s="242" t="s">
        <v>254</v>
      </c>
      <c r="E277" s="265" t="s">
        <v>1</v>
      </c>
      <c r="F277" s="266" t="s">
        <v>1877</v>
      </c>
      <c r="G277" s="264"/>
      <c r="H277" s="267">
        <v>1</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254</v>
      </c>
      <c r="AU277" s="273" t="s">
        <v>89</v>
      </c>
      <c r="AV277" s="14" t="s">
        <v>100</v>
      </c>
      <c r="AW277" s="14" t="s">
        <v>35</v>
      </c>
      <c r="AX277" s="14" t="s">
        <v>87</v>
      </c>
      <c r="AY277" s="273" t="s">
        <v>196</v>
      </c>
    </row>
    <row r="278" s="2" customFormat="1" ht="21.75" customHeight="1">
      <c r="A278" s="38"/>
      <c r="B278" s="39"/>
      <c r="C278" s="228" t="s">
        <v>469</v>
      </c>
      <c r="D278" s="228" t="s">
        <v>199</v>
      </c>
      <c r="E278" s="229" t="s">
        <v>2283</v>
      </c>
      <c r="F278" s="230" t="s">
        <v>2284</v>
      </c>
      <c r="G278" s="231" t="s">
        <v>202</v>
      </c>
      <c r="H278" s="232">
        <v>6</v>
      </c>
      <c r="I278" s="233"/>
      <c r="J278" s="234">
        <f>ROUND(I278*H278,2)</f>
        <v>0</v>
      </c>
      <c r="K278" s="235"/>
      <c r="L278" s="44"/>
      <c r="M278" s="236" t="s">
        <v>1</v>
      </c>
      <c r="N278" s="237" t="s">
        <v>45</v>
      </c>
      <c r="O278" s="91"/>
      <c r="P278" s="238">
        <f>O278*H278</f>
        <v>0</v>
      </c>
      <c r="Q278" s="238">
        <v>0</v>
      </c>
      <c r="R278" s="238">
        <f>Q278*H278</f>
        <v>0</v>
      </c>
      <c r="S278" s="238">
        <v>0</v>
      </c>
      <c r="T278" s="239">
        <f>S278*H278</f>
        <v>0</v>
      </c>
      <c r="U278" s="38"/>
      <c r="V278" s="38"/>
      <c r="W278" s="38"/>
      <c r="X278" s="38"/>
      <c r="Y278" s="38"/>
      <c r="Z278" s="38"/>
      <c r="AA278" s="38"/>
      <c r="AB278" s="38"/>
      <c r="AC278" s="38"/>
      <c r="AD278" s="38"/>
      <c r="AE278" s="38"/>
      <c r="AR278" s="240" t="s">
        <v>113</v>
      </c>
      <c r="AT278" s="240" t="s">
        <v>199</v>
      </c>
      <c r="AU278" s="240" t="s">
        <v>89</v>
      </c>
      <c r="AY278" s="17" t="s">
        <v>196</v>
      </c>
      <c r="BE278" s="241">
        <f>IF(N278="základní",J278,0)</f>
        <v>0</v>
      </c>
      <c r="BF278" s="241">
        <f>IF(N278="snížená",J278,0)</f>
        <v>0</v>
      </c>
      <c r="BG278" s="241">
        <f>IF(N278="zákl. přenesená",J278,0)</f>
        <v>0</v>
      </c>
      <c r="BH278" s="241">
        <f>IF(N278="sníž. přenesená",J278,0)</f>
        <v>0</v>
      </c>
      <c r="BI278" s="241">
        <f>IF(N278="nulová",J278,0)</f>
        <v>0</v>
      </c>
      <c r="BJ278" s="17" t="s">
        <v>87</v>
      </c>
      <c r="BK278" s="241">
        <f>ROUND(I278*H278,2)</f>
        <v>0</v>
      </c>
      <c r="BL278" s="17" t="s">
        <v>113</v>
      </c>
      <c r="BM278" s="240" t="s">
        <v>2285</v>
      </c>
    </row>
    <row r="279" s="2" customFormat="1">
      <c r="A279" s="38"/>
      <c r="B279" s="39"/>
      <c r="C279" s="40"/>
      <c r="D279" s="242" t="s">
        <v>205</v>
      </c>
      <c r="E279" s="40"/>
      <c r="F279" s="243" t="s">
        <v>2284</v>
      </c>
      <c r="G279" s="40"/>
      <c r="H279" s="40"/>
      <c r="I279" s="244"/>
      <c r="J279" s="40"/>
      <c r="K279" s="40"/>
      <c r="L279" s="44"/>
      <c r="M279" s="245"/>
      <c r="N279" s="246"/>
      <c r="O279" s="91"/>
      <c r="P279" s="91"/>
      <c r="Q279" s="91"/>
      <c r="R279" s="91"/>
      <c r="S279" s="91"/>
      <c r="T279" s="92"/>
      <c r="U279" s="38"/>
      <c r="V279" s="38"/>
      <c r="W279" s="38"/>
      <c r="X279" s="38"/>
      <c r="Y279" s="38"/>
      <c r="Z279" s="38"/>
      <c r="AA279" s="38"/>
      <c r="AB279" s="38"/>
      <c r="AC279" s="38"/>
      <c r="AD279" s="38"/>
      <c r="AE279" s="38"/>
      <c r="AT279" s="17" t="s">
        <v>205</v>
      </c>
      <c r="AU279" s="17" t="s">
        <v>89</v>
      </c>
    </row>
    <row r="280" s="13" customFormat="1">
      <c r="A280" s="13"/>
      <c r="B280" s="252"/>
      <c r="C280" s="253"/>
      <c r="D280" s="242" t="s">
        <v>254</v>
      </c>
      <c r="E280" s="254" t="s">
        <v>1</v>
      </c>
      <c r="F280" s="255" t="s">
        <v>113</v>
      </c>
      <c r="G280" s="253"/>
      <c r="H280" s="256">
        <v>4</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254</v>
      </c>
      <c r="AU280" s="262" t="s">
        <v>89</v>
      </c>
      <c r="AV280" s="13" t="s">
        <v>89</v>
      </c>
      <c r="AW280" s="13" t="s">
        <v>35</v>
      </c>
      <c r="AX280" s="13" t="s">
        <v>80</v>
      </c>
      <c r="AY280" s="262" t="s">
        <v>196</v>
      </c>
    </row>
    <row r="281" s="14" customFormat="1">
      <c r="A281" s="14"/>
      <c r="B281" s="263"/>
      <c r="C281" s="264"/>
      <c r="D281" s="242" t="s">
        <v>254</v>
      </c>
      <c r="E281" s="265" t="s">
        <v>1</v>
      </c>
      <c r="F281" s="266" t="s">
        <v>2235</v>
      </c>
      <c r="G281" s="264"/>
      <c r="H281" s="267">
        <v>4</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254</v>
      </c>
      <c r="AU281" s="273" t="s">
        <v>89</v>
      </c>
      <c r="AV281" s="14" t="s">
        <v>100</v>
      </c>
      <c r="AW281" s="14" t="s">
        <v>35</v>
      </c>
      <c r="AX281" s="14" t="s">
        <v>80</v>
      </c>
      <c r="AY281" s="273" t="s">
        <v>196</v>
      </c>
    </row>
    <row r="282" s="13" customFormat="1">
      <c r="A282" s="13"/>
      <c r="B282" s="252"/>
      <c r="C282" s="253"/>
      <c r="D282" s="242" t="s">
        <v>254</v>
      </c>
      <c r="E282" s="254" t="s">
        <v>1</v>
      </c>
      <c r="F282" s="255" t="s">
        <v>89</v>
      </c>
      <c r="G282" s="253"/>
      <c r="H282" s="256">
        <v>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254</v>
      </c>
      <c r="AU282" s="262" t="s">
        <v>89</v>
      </c>
      <c r="AV282" s="13" t="s">
        <v>89</v>
      </c>
      <c r="AW282" s="13" t="s">
        <v>35</v>
      </c>
      <c r="AX282" s="13" t="s">
        <v>80</v>
      </c>
      <c r="AY282" s="262" t="s">
        <v>196</v>
      </c>
    </row>
    <row r="283" s="14" customFormat="1">
      <c r="A283" s="14"/>
      <c r="B283" s="263"/>
      <c r="C283" s="264"/>
      <c r="D283" s="242" t="s">
        <v>254</v>
      </c>
      <c r="E283" s="265" t="s">
        <v>1</v>
      </c>
      <c r="F283" s="266" t="s">
        <v>2286</v>
      </c>
      <c r="G283" s="264"/>
      <c r="H283" s="267">
        <v>2</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254</v>
      </c>
      <c r="AU283" s="273" t="s">
        <v>89</v>
      </c>
      <c r="AV283" s="14" t="s">
        <v>100</v>
      </c>
      <c r="AW283" s="14" t="s">
        <v>35</v>
      </c>
      <c r="AX283" s="14" t="s">
        <v>80</v>
      </c>
      <c r="AY283" s="273" t="s">
        <v>196</v>
      </c>
    </row>
    <row r="284" s="15" customFormat="1">
      <c r="A284" s="15"/>
      <c r="B284" s="274"/>
      <c r="C284" s="275"/>
      <c r="D284" s="242" t="s">
        <v>254</v>
      </c>
      <c r="E284" s="276" t="s">
        <v>1</v>
      </c>
      <c r="F284" s="277" t="s">
        <v>267</v>
      </c>
      <c r="G284" s="275"/>
      <c r="H284" s="278">
        <v>6</v>
      </c>
      <c r="I284" s="279"/>
      <c r="J284" s="275"/>
      <c r="K284" s="275"/>
      <c r="L284" s="280"/>
      <c r="M284" s="281"/>
      <c r="N284" s="282"/>
      <c r="O284" s="282"/>
      <c r="P284" s="282"/>
      <c r="Q284" s="282"/>
      <c r="R284" s="282"/>
      <c r="S284" s="282"/>
      <c r="T284" s="283"/>
      <c r="U284" s="15"/>
      <c r="V284" s="15"/>
      <c r="W284" s="15"/>
      <c r="X284" s="15"/>
      <c r="Y284" s="15"/>
      <c r="Z284" s="15"/>
      <c r="AA284" s="15"/>
      <c r="AB284" s="15"/>
      <c r="AC284" s="15"/>
      <c r="AD284" s="15"/>
      <c r="AE284" s="15"/>
      <c r="AT284" s="284" t="s">
        <v>254</v>
      </c>
      <c r="AU284" s="284" t="s">
        <v>89</v>
      </c>
      <c r="AV284" s="15" t="s">
        <v>113</v>
      </c>
      <c r="AW284" s="15" t="s">
        <v>35</v>
      </c>
      <c r="AX284" s="15" t="s">
        <v>87</v>
      </c>
      <c r="AY284" s="284" t="s">
        <v>196</v>
      </c>
    </row>
    <row r="285" s="2" customFormat="1" ht="21.75" customHeight="1">
      <c r="A285" s="38"/>
      <c r="B285" s="39"/>
      <c r="C285" s="228" t="s">
        <v>476</v>
      </c>
      <c r="D285" s="228" t="s">
        <v>199</v>
      </c>
      <c r="E285" s="229" t="s">
        <v>2287</v>
      </c>
      <c r="F285" s="230" t="s">
        <v>2288</v>
      </c>
      <c r="G285" s="231" t="s">
        <v>202</v>
      </c>
      <c r="H285" s="232">
        <v>4</v>
      </c>
      <c r="I285" s="233"/>
      <c r="J285" s="234">
        <f>ROUND(I285*H285,2)</f>
        <v>0</v>
      </c>
      <c r="K285" s="235"/>
      <c r="L285" s="44"/>
      <c r="M285" s="236" t="s">
        <v>1</v>
      </c>
      <c r="N285" s="237" t="s">
        <v>45</v>
      </c>
      <c r="O285" s="91"/>
      <c r="P285" s="238">
        <f>O285*H285</f>
        <v>0</v>
      </c>
      <c r="Q285" s="238">
        <v>0</v>
      </c>
      <c r="R285" s="238">
        <f>Q285*H285</f>
        <v>0</v>
      </c>
      <c r="S285" s="238">
        <v>0</v>
      </c>
      <c r="T285" s="239">
        <f>S285*H285</f>
        <v>0</v>
      </c>
      <c r="U285" s="38"/>
      <c r="V285" s="38"/>
      <c r="W285" s="38"/>
      <c r="X285" s="38"/>
      <c r="Y285" s="38"/>
      <c r="Z285" s="38"/>
      <c r="AA285" s="38"/>
      <c r="AB285" s="38"/>
      <c r="AC285" s="38"/>
      <c r="AD285" s="38"/>
      <c r="AE285" s="38"/>
      <c r="AR285" s="240" t="s">
        <v>113</v>
      </c>
      <c r="AT285" s="240" t="s">
        <v>199</v>
      </c>
      <c r="AU285" s="240" t="s">
        <v>89</v>
      </c>
      <c r="AY285" s="17" t="s">
        <v>196</v>
      </c>
      <c r="BE285" s="241">
        <f>IF(N285="základní",J285,0)</f>
        <v>0</v>
      </c>
      <c r="BF285" s="241">
        <f>IF(N285="snížená",J285,0)</f>
        <v>0</v>
      </c>
      <c r="BG285" s="241">
        <f>IF(N285="zákl. přenesená",J285,0)</f>
        <v>0</v>
      </c>
      <c r="BH285" s="241">
        <f>IF(N285="sníž. přenesená",J285,0)</f>
        <v>0</v>
      </c>
      <c r="BI285" s="241">
        <f>IF(N285="nulová",J285,0)</f>
        <v>0</v>
      </c>
      <c r="BJ285" s="17" t="s">
        <v>87</v>
      </c>
      <c r="BK285" s="241">
        <f>ROUND(I285*H285,2)</f>
        <v>0</v>
      </c>
      <c r="BL285" s="17" t="s">
        <v>113</v>
      </c>
      <c r="BM285" s="240" t="s">
        <v>2289</v>
      </c>
    </row>
    <row r="286" s="2" customFormat="1">
      <c r="A286" s="38"/>
      <c r="B286" s="39"/>
      <c r="C286" s="40"/>
      <c r="D286" s="242" t="s">
        <v>205</v>
      </c>
      <c r="E286" s="40"/>
      <c r="F286" s="243" t="s">
        <v>2288</v>
      </c>
      <c r="G286" s="40"/>
      <c r="H286" s="40"/>
      <c r="I286" s="244"/>
      <c r="J286" s="40"/>
      <c r="K286" s="40"/>
      <c r="L286" s="44"/>
      <c r="M286" s="245"/>
      <c r="N286" s="246"/>
      <c r="O286" s="91"/>
      <c r="P286" s="91"/>
      <c r="Q286" s="91"/>
      <c r="R286" s="91"/>
      <c r="S286" s="91"/>
      <c r="T286" s="92"/>
      <c r="U286" s="38"/>
      <c r="V286" s="38"/>
      <c r="W286" s="38"/>
      <c r="X286" s="38"/>
      <c r="Y286" s="38"/>
      <c r="Z286" s="38"/>
      <c r="AA286" s="38"/>
      <c r="AB286" s="38"/>
      <c r="AC286" s="38"/>
      <c r="AD286" s="38"/>
      <c r="AE286" s="38"/>
      <c r="AT286" s="17" t="s">
        <v>205</v>
      </c>
      <c r="AU286" s="17" t="s">
        <v>89</v>
      </c>
    </row>
    <row r="287" s="13" customFormat="1">
      <c r="A287" s="13"/>
      <c r="B287" s="252"/>
      <c r="C287" s="253"/>
      <c r="D287" s="242" t="s">
        <v>254</v>
      </c>
      <c r="E287" s="254" t="s">
        <v>1</v>
      </c>
      <c r="F287" s="255" t="s">
        <v>89</v>
      </c>
      <c r="G287" s="253"/>
      <c r="H287" s="256">
        <v>2</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254</v>
      </c>
      <c r="AU287" s="262" t="s">
        <v>89</v>
      </c>
      <c r="AV287" s="13" t="s">
        <v>89</v>
      </c>
      <c r="AW287" s="13" t="s">
        <v>35</v>
      </c>
      <c r="AX287" s="13" t="s">
        <v>80</v>
      </c>
      <c r="AY287" s="262" t="s">
        <v>196</v>
      </c>
    </row>
    <row r="288" s="14" customFormat="1">
      <c r="A288" s="14"/>
      <c r="B288" s="263"/>
      <c r="C288" s="264"/>
      <c r="D288" s="242" t="s">
        <v>254</v>
      </c>
      <c r="E288" s="265" t="s">
        <v>1</v>
      </c>
      <c r="F288" s="266" t="s">
        <v>2235</v>
      </c>
      <c r="G288" s="264"/>
      <c r="H288" s="267">
        <v>2</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254</v>
      </c>
      <c r="AU288" s="273" t="s">
        <v>89</v>
      </c>
      <c r="AV288" s="14" t="s">
        <v>100</v>
      </c>
      <c r="AW288" s="14" t="s">
        <v>35</v>
      </c>
      <c r="AX288" s="14" t="s">
        <v>80</v>
      </c>
      <c r="AY288" s="273" t="s">
        <v>196</v>
      </c>
    </row>
    <row r="289" s="13" customFormat="1">
      <c r="A289" s="13"/>
      <c r="B289" s="252"/>
      <c r="C289" s="253"/>
      <c r="D289" s="242" t="s">
        <v>254</v>
      </c>
      <c r="E289" s="254" t="s">
        <v>1</v>
      </c>
      <c r="F289" s="255" t="s">
        <v>87</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254</v>
      </c>
      <c r="AU289" s="262" t="s">
        <v>89</v>
      </c>
      <c r="AV289" s="13" t="s">
        <v>89</v>
      </c>
      <c r="AW289" s="13" t="s">
        <v>35</v>
      </c>
      <c r="AX289" s="13" t="s">
        <v>80</v>
      </c>
      <c r="AY289" s="262" t="s">
        <v>196</v>
      </c>
    </row>
    <row r="290" s="14" customFormat="1">
      <c r="A290" s="14"/>
      <c r="B290" s="263"/>
      <c r="C290" s="264"/>
      <c r="D290" s="242" t="s">
        <v>254</v>
      </c>
      <c r="E290" s="265" t="s">
        <v>1</v>
      </c>
      <c r="F290" s="266" t="s">
        <v>2290</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254</v>
      </c>
      <c r="AU290" s="273" t="s">
        <v>89</v>
      </c>
      <c r="AV290" s="14" t="s">
        <v>100</v>
      </c>
      <c r="AW290" s="14" t="s">
        <v>35</v>
      </c>
      <c r="AX290" s="14" t="s">
        <v>80</v>
      </c>
      <c r="AY290" s="273" t="s">
        <v>196</v>
      </c>
    </row>
    <row r="291" s="13" customFormat="1">
      <c r="A291" s="13"/>
      <c r="B291" s="252"/>
      <c r="C291" s="253"/>
      <c r="D291" s="242" t="s">
        <v>254</v>
      </c>
      <c r="E291" s="254" t="s">
        <v>1</v>
      </c>
      <c r="F291" s="255" t="s">
        <v>87</v>
      </c>
      <c r="G291" s="253"/>
      <c r="H291" s="256">
        <v>1</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2291</v>
      </c>
      <c r="G292" s="264"/>
      <c r="H292" s="267">
        <v>1</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5" customFormat="1">
      <c r="A293" s="15"/>
      <c r="B293" s="274"/>
      <c r="C293" s="275"/>
      <c r="D293" s="242" t="s">
        <v>254</v>
      </c>
      <c r="E293" s="276" t="s">
        <v>1</v>
      </c>
      <c r="F293" s="277" t="s">
        <v>267</v>
      </c>
      <c r="G293" s="275"/>
      <c r="H293" s="278">
        <v>4</v>
      </c>
      <c r="I293" s="279"/>
      <c r="J293" s="275"/>
      <c r="K293" s="275"/>
      <c r="L293" s="280"/>
      <c r="M293" s="281"/>
      <c r="N293" s="282"/>
      <c r="O293" s="282"/>
      <c r="P293" s="282"/>
      <c r="Q293" s="282"/>
      <c r="R293" s="282"/>
      <c r="S293" s="282"/>
      <c r="T293" s="283"/>
      <c r="U293" s="15"/>
      <c r="V293" s="15"/>
      <c r="W293" s="15"/>
      <c r="X293" s="15"/>
      <c r="Y293" s="15"/>
      <c r="Z293" s="15"/>
      <c r="AA293" s="15"/>
      <c r="AB293" s="15"/>
      <c r="AC293" s="15"/>
      <c r="AD293" s="15"/>
      <c r="AE293" s="15"/>
      <c r="AT293" s="284" t="s">
        <v>254</v>
      </c>
      <c r="AU293" s="284" t="s">
        <v>89</v>
      </c>
      <c r="AV293" s="15" t="s">
        <v>113</v>
      </c>
      <c r="AW293" s="15" t="s">
        <v>35</v>
      </c>
      <c r="AX293" s="15" t="s">
        <v>87</v>
      </c>
      <c r="AY293" s="284" t="s">
        <v>196</v>
      </c>
    </row>
    <row r="294" s="2" customFormat="1" ht="16.5" customHeight="1">
      <c r="A294" s="38"/>
      <c r="B294" s="39"/>
      <c r="C294" s="228" t="s">
        <v>482</v>
      </c>
      <c r="D294" s="228" t="s">
        <v>199</v>
      </c>
      <c r="E294" s="229" t="s">
        <v>2292</v>
      </c>
      <c r="F294" s="230" t="s">
        <v>2293</v>
      </c>
      <c r="G294" s="231" t="s">
        <v>202</v>
      </c>
      <c r="H294" s="232">
        <v>16</v>
      </c>
      <c r="I294" s="233"/>
      <c r="J294" s="234">
        <f>ROUND(I294*H294,2)</f>
        <v>0</v>
      </c>
      <c r="K294" s="235"/>
      <c r="L294" s="44"/>
      <c r="M294" s="236" t="s">
        <v>1</v>
      </c>
      <c r="N294" s="237" t="s">
        <v>45</v>
      </c>
      <c r="O294" s="91"/>
      <c r="P294" s="238">
        <f>O294*H294</f>
        <v>0</v>
      </c>
      <c r="Q294" s="238">
        <v>0</v>
      </c>
      <c r="R294" s="238">
        <f>Q294*H294</f>
        <v>0</v>
      </c>
      <c r="S294" s="238">
        <v>0</v>
      </c>
      <c r="T294" s="239">
        <f>S294*H294</f>
        <v>0</v>
      </c>
      <c r="U294" s="38"/>
      <c r="V294" s="38"/>
      <c r="W294" s="38"/>
      <c r="X294" s="38"/>
      <c r="Y294" s="38"/>
      <c r="Z294" s="38"/>
      <c r="AA294" s="38"/>
      <c r="AB294" s="38"/>
      <c r="AC294" s="38"/>
      <c r="AD294" s="38"/>
      <c r="AE294" s="38"/>
      <c r="AR294" s="240" t="s">
        <v>113</v>
      </c>
      <c r="AT294" s="240" t="s">
        <v>199</v>
      </c>
      <c r="AU294" s="240" t="s">
        <v>89</v>
      </c>
      <c r="AY294" s="17" t="s">
        <v>196</v>
      </c>
      <c r="BE294" s="241">
        <f>IF(N294="základní",J294,0)</f>
        <v>0</v>
      </c>
      <c r="BF294" s="241">
        <f>IF(N294="snížená",J294,0)</f>
        <v>0</v>
      </c>
      <c r="BG294" s="241">
        <f>IF(N294="zákl. přenesená",J294,0)</f>
        <v>0</v>
      </c>
      <c r="BH294" s="241">
        <f>IF(N294="sníž. přenesená",J294,0)</f>
        <v>0</v>
      </c>
      <c r="BI294" s="241">
        <f>IF(N294="nulová",J294,0)</f>
        <v>0</v>
      </c>
      <c r="BJ294" s="17" t="s">
        <v>87</v>
      </c>
      <c r="BK294" s="241">
        <f>ROUND(I294*H294,2)</f>
        <v>0</v>
      </c>
      <c r="BL294" s="17" t="s">
        <v>113</v>
      </c>
      <c r="BM294" s="240" t="s">
        <v>2294</v>
      </c>
    </row>
    <row r="295" s="2" customFormat="1">
      <c r="A295" s="38"/>
      <c r="B295" s="39"/>
      <c r="C295" s="40"/>
      <c r="D295" s="242" t="s">
        <v>205</v>
      </c>
      <c r="E295" s="40"/>
      <c r="F295" s="243" t="s">
        <v>2293</v>
      </c>
      <c r="G295" s="40"/>
      <c r="H295" s="40"/>
      <c r="I295" s="244"/>
      <c r="J295" s="40"/>
      <c r="K295" s="40"/>
      <c r="L295" s="44"/>
      <c r="M295" s="245"/>
      <c r="N295" s="246"/>
      <c r="O295" s="91"/>
      <c r="P295" s="91"/>
      <c r="Q295" s="91"/>
      <c r="R295" s="91"/>
      <c r="S295" s="91"/>
      <c r="T295" s="92"/>
      <c r="U295" s="38"/>
      <c r="V295" s="38"/>
      <c r="W295" s="38"/>
      <c r="X295" s="38"/>
      <c r="Y295" s="38"/>
      <c r="Z295" s="38"/>
      <c r="AA295" s="38"/>
      <c r="AB295" s="38"/>
      <c r="AC295" s="38"/>
      <c r="AD295" s="38"/>
      <c r="AE295" s="38"/>
      <c r="AT295" s="17" t="s">
        <v>205</v>
      </c>
      <c r="AU295" s="17" t="s">
        <v>89</v>
      </c>
    </row>
    <row r="296" s="13" customFormat="1">
      <c r="A296" s="13"/>
      <c r="B296" s="252"/>
      <c r="C296" s="253"/>
      <c r="D296" s="242" t="s">
        <v>254</v>
      </c>
      <c r="E296" s="254" t="s">
        <v>1</v>
      </c>
      <c r="F296" s="255" t="s">
        <v>357</v>
      </c>
      <c r="G296" s="253"/>
      <c r="H296" s="256">
        <v>11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254</v>
      </c>
      <c r="AU296" s="262" t="s">
        <v>89</v>
      </c>
      <c r="AV296" s="13" t="s">
        <v>89</v>
      </c>
      <c r="AW296" s="13" t="s">
        <v>35</v>
      </c>
      <c r="AX296" s="13" t="s">
        <v>80</v>
      </c>
      <c r="AY296" s="262" t="s">
        <v>196</v>
      </c>
    </row>
    <row r="297" s="14" customFormat="1">
      <c r="A297" s="14"/>
      <c r="B297" s="263"/>
      <c r="C297" s="264"/>
      <c r="D297" s="242" t="s">
        <v>254</v>
      </c>
      <c r="E297" s="265" t="s">
        <v>1</v>
      </c>
      <c r="F297" s="266" t="s">
        <v>2223</v>
      </c>
      <c r="G297" s="264"/>
      <c r="H297" s="267">
        <v>11</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254</v>
      </c>
      <c r="AU297" s="273" t="s">
        <v>89</v>
      </c>
      <c r="AV297" s="14" t="s">
        <v>100</v>
      </c>
      <c r="AW297" s="14" t="s">
        <v>35</v>
      </c>
      <c r="AX297" s="14" t="s">
        <v>80</v>
      </c>
      <c r="AY297" s="273" t="s">
        <v>196</v>
      </c>
    </row>
    <row r="298" s="13" customFormat="1">
      <c r="A298" s="13"/>
      <c r="B298" s="252"/>
      <c r="C298" s="253"/>
      <c r="D298" s="242" t="s">
        <v>254</v>
      </c>
      <c r="E298" s="254" t="s">
        <v>1</v>
      </c>
      <c r="F298" s="255" t="s">
        <v>2295</v>
      </c>
      <c r="G298" s="253"/>
      <c r="H298" s="256">
        <v>5</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254</v>
      </c>
      <c r="AU298" s="262" t="s">
        <v>89</v>
      </c>
      <c r="AV298" s="13" t="s">
        <v>89</v>
      </c>
      <c r="AW298" s="13" t="s">
        <v>35</v>
      </c>
      <c r="AX298" s="13" t="s">
        <v>80</v>
      </c>
      <c r="AY298" s="262" t="s">
        <v>196</v>
      </c>
    </row>
    <row r="299" s="14" customFormat="1">
      <c r="A299" s="14"/>
      <c r="B299" s="263"/>
      <c r="C299" s="264"/>
      <c r="D299" s="242" t="s">
        <v>254</v>
      </c>
      <c r="E299" s="265" t="s">
        <v>1</v>
      </c>
      <c r="F299" s="266" t="s">
        <v>2286</v>
      </c>
      <c r="G299" s="264"/>
      <c r="H299" s="267">
        <v>5</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254</v>
      </c>
      <c r="AU299" s="273" t="s">
        <v>89</v>
      </c>
      <c r="AV299" s="14" t="s">
        <v>100</v>
      </c>
      <c r="AW299" s="14" t="s">
        <v>35</v>
      </c>
      <c r="AX299" s="14" t="s">
        <v>80</v>
      </c>
      <c r="AY299" s="273" t="s">
        <v>196</v>
      </c>
    </row>
    <row r="300" s="15" customFormat="1">
      <c r="A300" s="15"/>
      <c r="B300" s="274"/>
      <c r="C300" s="275"/>
      <c r="D300" s="242" t="s">
        <v>254</v>
      </c>
      <c r="E300" s="276" t="s">
        <v>1</v>
      </c>
      <c r="F300" s="277" t="s">
        <v>267</v>
      </c>
      <c r="G300" s="275"/>
      <c r="H300" s="278">
        <v>16</v>
      </c>
      <c r="I300" s="279"/>
      <c r="J300" s="275"/>
      <c r="K300" s="275"/>
      <c r="L300" s="280"/>
      <c r="M300" s="281"/>
      <c r="N300" s="282"/>
      <c r="O300" s="282"/>
      <c r="P300" s="282"/>
      <c r="Q300" s="282"/>
      <c r="R300" s="282"/>
      <c r="S300" s="282"/>
      <c r="T300" s="283"/>
      <c r="U300" s="15"/>
      <c r="V300" s="15"/>
      <c r="W300" s="15"/>
      <c r="X300" s="15"/>
      <c r="Y300" s="15"/>
      <c r="Z300" s="15"/>
      <c r="AA300" s="15"/>
      <c r="AB300" s="15"/>
      <c r="AC300" s="15"/>
      <c r="AD300" s="15"/>
      <c r="AE300" s="15"/>
      <c r="AT300" s="284" t="s">
        <v>254</v>
      </c>
      <c r="AU300" s="284" t="s">
        <v>89</v>
      </c>
      <c r="AV300" s="15" t="s">
        <v>113</v>
      </c>
      <c r="AW300" s="15" t="s">
        <v>35</v>
      </c>
      <c r="AX300" s="15" t="s">
        <v>87</v>
      </c>
      <c r="AY300" s="284" t="s">
        <v>196</v>
      </c>
    </row>
    <row r="301" s="2" customFormat="1" ht="16.5" customHeight="1">
      <c r="A301" s="38"/>
      <c r="B301" s="39"/>
      <c r="C301" s="228" t="s">
        <v>488</v>
      </c>
      <c r="D301" s="228" t="s">
        <v>199</v>
      </c>
      <c r="E301" s="229" t="s">
        <v>2296</v>
      </c>
      <c r="F301" s="230" t="s">
        <v>2297</v>
      </c>
      <c r="G301" s="231" t="s">
        <v>202</v>
      </c>
      <c r="H301" s="232">
        <v>1</v>
      </c>
      <c r="I301" s="233"/>
      <c r="J301" s="234">
        <f>ROUND(I301*H301,2)</f>
        <v>0</v>
      </c>
      <c r="K301" s="235"/>
      <c r="L301" s="44"/>
      <c r="M301" s="236" t="s">
        <v>1</v>
      </c>
      <c r="N301" s="237" t="s">
        <v>45</v>
      </c>
      <c r="O301" s="91"/>
      <c r="P301" s="238">
        <f>O301*H301</f>
        <v>0</v>
      </c>
      <c r="Q301" s="238">
        <v>0</v>
      </c>
      <c r="R301" s="238">
        <f>Q301*H301</f>
        <v>0</v>
      </c>
      <c r="S301" s="238">
        <v>0</v>
      </c>
      <c r="T301" s="239">
        <f>S301*H301</f>
        <v>0</v>
      </c>
      <c r="U301" s="38"/>
      <c r="V301" s="38"/>
      <c r="W301" s="38"/>
      <c r="X301" s="38"/>
      <c r="Y301" s="38"/>
      <c r="Z301" s="38"/>
      <c r="AA301" s="38"/>
      <c r="AB301" s="38"/>
      <c r="AC301" s="38"/>
      <c r="AD301" s="38"/>
      <c r="AE301" s="38"/>
      <c r="AR301" s="240" t="s">
        <v>113</v>
      </c>
      <c r="AT301" s="240" t="s">
        <v>199</v>
      </c>
      <c r="AU301" s="240" t="s">
        <v>89</v>
      </c>
      <c r="AY301" s="17" t="s">
        <v>196</v>
      </c>
      <c r="BE301" s="241">
        <f>IF(N301="základní",J301,0)</f>
        <v>0</v>
      </c>
      <c r="BF301" s="241">
        <f>IF(N301="snížená",J301,0)</f>
        <v>0</v>
      </c>
      <c r="BG301" s="241">
        <f>IF(N301="zákl. přenesená",J301,0)</f>
        <v>0</v>
      </c>
      <c r="BH301" s="241">
        <f>IF(N301="sníž. přenesená",J301,0)</f>
        <v>0</v>
      </c>
      <c r="BI301" s="241">
        <f>IF(N301="nulová",J301,0)</f>
        <v>0</v>
      </c>
      <c r="BJ301" s="17" t="s">
        <v>87</v>
      </c>
      <c r="BK301" s="241">
        <f>ROUND(I301*H301,2)</f>
        <v>0</v>
      </c>
      <c r="BL301" s="17" t="s">
        <v>113</v>
      </c>
      <c r="BM301" s="240" t="s">
        <v>2298</v>
      </c>
    </row>
    <row r="302" s="2" customFormat="1">
      <c r="A302" s="38"/>
      <c r="B302" s="39"/>
      <c r="C302" s="40"/>
      <c r="D302" s="242" t="s">
        <v>205</v>
      </c>
      <c r="E302" s="40"/>
      <c r="F302" s="243" t="s">
        <v>2297</v>
      </c>
      <c r="G302" s="40"/>
      <c r="H302" s="40"/>
      <c r="I302" s="244"/>
      <c r="J302" s="40"/>
      <c r="K302" s="40"/>
      <c r="L302" s="44"/>
      <c r="M302" s="245"/>
      <c r="N302" s="246"/>
      <c r="O302" s="91"/>
      <c r="P302" s="91"/>
      <c r="Q302" s="91"/>
      <c r="R302" s="91"/>
      <c r="S302" s="91"/>
      <c r="T302" s="92"/>
      <c r="U302" s="38"/>
      <c r="V302" s="38"/>
      <c r="W302" s="38"/>
      <c r="X302" s="38"/>
      <c r="Y302" s="38"/>
      <c r="Z302" s="38"/>
      <c r="AA302" s="38"/>
      <c r="AB302" s="38"/>
      <c r="AC302" s="38"/>
      <c r="AD302" s="38"/>
      <c r="AE302" s="38"/>
      <c r="AT302" s="17" t="s">
        <v>205</v>
      </c>
      <c r="AU302" s="17" t="s">
        <v>89</v>
      </c>
    </row>
    <row r="303" s="2" customFormat="1" ht="21.75" customHeight="1">
      <c r="A303" s="38"/>
      <c r="B303" s="39"/>
      <c r="C303" s="228" t="s">
        <v>494</v>
      </c>
      <c r="D303" s="228" t="s">
        <v>199</v>
      </c>
      <c r="E303" s="229" t="s">
        <v>2299</v>
      </c>
      <c r="F303" s="230" t="s">
        <v>2300</v>
      </c>
      <c r="G303" s="231" t="s">
        <v>202</v>
      </c>
      <c r="H303" s="232">
        <v>1</v>
      </c>
      <c r="I303" s="233"/>
      <c r="J303" s="234">
        <f>ROUND(I303*H303,2)</f>
        <v>0</v>
      </c>
      <c r="K303" s="235"/>
      <c r="L303" s="44"/>
      <c r="M303" s="236" t="s">
        <v>1</v>
      </c>
      <c r="N303" s="237" t="s">
        <v>45</v>
      </c>
      <c r="O303" s="91"/>
      <c r="P303" s="238">
        <f>O303*H303</f>
        <v>0</v>
      </c>
      <c r="Q303" s="238">
        <v>0</v>
      </c>
      <c r="R303" s="238">
        <f>Q303*H303</f>
        <v>0</v>
      </c>
      <c r="S303" s="238">
        <v>0</v>
      </c>
      <c r="T303" s="239">
        <f>S303*H303</f>
        <v>0</v>
      </c>
      <c r="U303" s="38"/>
      <c r="V303" s="38"/>
      <c r="W303" s="38"/>
      <c r="X303" s="38"/>
      <c r="Y303" s="38"/>
      <c r="Z303" s="38"/>
      <c r="AA303" s="38"/>
      <c r="AB303" s="38"/>
      <c r="AC303" s="38"/>
      <c r="AD303" s="38"/>
      <c r="AE303" s="38"/>
      <c r="AR303" s="240" t="s">
        <v>113</v>
      </c>
      <c r="AT303" s="240" t="s">
        <v>199</v>
      </c>
      <c r="AU303" s="240" t="s">
        <v>89</v>
      </c>
      <c r="AY303" s="17" t="s">
        <v>196</v>
      </c>
      <c r="BE303" s="241">
        <f>IF(N303="základní",J303,0)</f>
        <v>0</v>
      </c>
      <c r="BF303" s="241">
        <f>IF(N303="snížená",J303,0)</f>
        <v>0</v>
      </c>
      <c r="BG303" s="241">
        <f>IF(N303="zákl. přenesená",J303,0)</f>
        <v>0</v>
      </c>
      <c r="BH303" s="241">
        <f>IF(N303="sníž. přenesená",J303,0)</f>
        <v>0</v>
      </c>
      <c r="BI303" s="241">
        <f>IF(N303="nulová",J303,0)</f>
        <v>0</v>
      </c>
      <c r="BJ303" s="17" t="s">
        <v>87</v>
      </c>
      <c r="BK303" s="241">
        <f>ROUND(I303*H303,2)</f>
        <v>0</v>
      </c>
      <c r="BL303" s="17" t="s">
        <v>113</v>
      </c>
      <c r="BM303" s="240" t="s">
        <v>2301</v>
      </c>
    </row>
    <row r="304" s="2" customFormat="1">
      <c r="A304" s="38"/>
      <c r="B304" s="39"/>
      <c r="C304" s="40"/>
      <c r="D304" s="242" t="s">
        <v>205</v>
      </c>
      <c r="E304" s="40"/>
      <c r="F304" s="243" t="s">
        <v>2300</v>
      </c>
      <c r="G304" s="40"/>
      <c r="H304" s="40"/>
      <c r="I304" s="244"/>
      <c r="J304" s="40"/>
      <c r="K304" s="40"/>
      <c r="L304" s="44"/>
      <c r="M304" s="245"/>
      <c r="N304" s="246"/>
      <c r="O304" s="91"/>
      <c r="P304" s="91"/>
      <c r="Q304" s="91"/>
      <c r="R304" s="91"/>
      <c r="S304" s="91"/>
      <c r="T304" s="92"/>
      <c r="U304" s="38"/>
      <c r="V304" s="38"/>
      <c r="W304" s="38"/>
      <c r="X304" s="38"/>
      <c r="Y304" s="38"/>
      <c r="Z304" s="38"/>
      <c r="AA304" s="38"/>
      <c r="AB304" s="38"/>
      <c r="AC304" s="38"/>
      <c r="AD304" s="38"/>
      <c r="AE304" s="38"/>
      <c r="AT304" s="17" t="s">
        <v>205</v>
      </c>
      <c r="AU304" s="17" t="s">
        <v>89</v>
      </c>
    </row>
    <row r="305" s="13" customFormat="1">
      <c r="A305" s="13"/>
      <c r="B305" s="252"/>
      <c r="C305" s="253"/>
      <c r="D305" s="242" t="s">
        <v>254</v>
      </c>
      <c r="E305" s="254" t="s">
        <v>1</v>
      </c>
      <c r="F305" s="255" t="s">
        <v>87</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254</v>
      </c>
      <c r="AU305" s="262" t="s">
        <v>89</v>
      </c>
      <c r="AV305" s="13" t="s">
        <v>89</v>
      </c>
      <c r="AW305" s="13" t="s">
        <v>35</v>
      </c>
      <c r="AX305" s="13" t="s">
        <v>80</v>
      </c>
      <c r="AY305" s="262" t="s">
        <v>196</v>
      </c>
    </row>
    <row r="306" s="14" customFormat="1">
      <c r="A306" s="14"/>
      <c r="B306" s="263"/>
      <c r="C306" s="264"/>
      <c r="D306" s="242" t="s">
        <v>254</v>
      </c>
      <c r="E306" s="265" t="s">
        <v>1</v>
      </c>
      <c r="F306" s="266" t="s">
        <v>1876</v>
      </c>
      <c r="G306" s="264"/>
      <c r="H306" s="267">
        <v>1</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254</v>
      </c>
      <c r="AU306" s="273" t="s">
        <v>89</v>
      </c>
      <c r="AV306" s="14" t="s">
        <v>100</v>
      </c>
      <c r="AW306" s="14" t="s">
        <v>35</v>
      </c>
      <c r="AX306" s="14" t="s">
        <v>80</v>
      </c>
      <c r="AY306" s="273" t="s">
        <v>196</v>
      </c>
    </row>
    <row r="307" s="15" customFormat="1">
      <c r="A307" s="15"/>
      <c r="B307" s="274"/>
      <c r="C307" s="275"/>
      <c r="D307" s="242" t="s">
        <v>254</v>
      </c>
      <c r="E307" s="276" t="s">
        <v>1</v>
      </c>
      <c r="F307" s="277" t="s">
        <v>267</v>
      </c>
      <c r="G307" s="275"/>
      <c r="H307" s="278">
        <v>1</v>
      </c>
      <c r="I307" s="279"/>
      <c r="J307" s="275"/>
      <c r="K307" s="275"/>
      <c r="L307" s="280"/>
      <c r="M307" s="281"/>
      <c r="N307" s="282"/>
      <c r="O307" s="282"/>
      <c r="P307" s="282"/>
      <c r="Q307" s="282"/>
      <c r="R307" s="282"/>
      <c r="S307" s="282"/>
      <c r="T307" s="283"/>
      <c r="U307" s="15"/>
      <c r="V307" s="15"/>
      <c r="W307" s="15"/>
      <c r="X307" s="15"/>
      <c r="Y307" s="15"/>
      <c r="Z307" s="15"/>
      <c r="AA307" s="15"/>
      <c r="AB307" s="15"/>
      <c r="AC307" s="15"/>
      <c r="AD307" s="15"/>
      <c r="AE307" s="15"/>
      <c r="AT307" s="284" t="s">
        <v>254</v>
      </c>
      <c r="AU307" s="284" t="s">
        <v>89</v>
      </c>
      <c r="AV307" s="15" t="s">
        <v>113</v>
      </c>
      <c r="AW307" s="15" t="s">
        <v>35</v>
      </c>
      <c r="AX307" s="15" t="s">
        <v>87</v>
      </c>
      <c r="AY307" s="284" t="s">
        <v>196</v>
      </c>
    </row>
    <row r="308" s="12" customFormat="1" ht="22.8" customHeight="1">
      <c r="A308" s="12"/>
      <c r="B308" s="212"/>
      <c r="C308" s="213"/>
      <c r="D308" s="214" t="s">
        <v>79</v>
      </c>
      <c r="E308" s="226" t="s">
        <v>426</v>
      </c>
      <c r="F308" s="226" t="s">
        <v>427</v>
      </c>
      <c r="G308" s="213"/>
      <c r="H308" s="213"/>
      <c r="I308" s="216"/>
      <c r="J308" s="227">
        <f>BK308</f>
        <v>0</v>
      </c>
      <c r="K308" s="213"/>
      <c r="L308" s="218"/>
      <c r="M308" s="219"/>
      <c r="N308" s="220"/>
      <c r="O308" s="220"/>
      <c r="P308" s="221">
        <f>SUM(P309:P324)</f>
        <v>0</v>
      </c>
      <c r="Q308" s="220"/>
      <c r="R308" s="221">
        <f>SUM(R309:R324)</f>
        <v>0</v>
      </c>
      <c r="S308" s="220"/>
      <c r="T308" s="222">
        <f>SUM(T309:T324)</f>
        <v>0</v>
      </c>
      <c r="U308" s="12"/>
      <c r="V308" s="12"/>
      <c r="W308" s="12"/>
      <c r="X308" s="12"/>
      <c r="Y308" s="12"/>
      <c r="Z308" s="12"/>
      <c r="AA308" s="12"/>
      <c r="AB308" s="12"/>
      <c r="AC308" s="12"/>
      <c r="AD308" s="12"/>
      <c r="AE308" s="12"/>
      <c r="AR308" s="223" t="s">
        <v>87</v>
      </c>
      <c r="AT308" s="224" t="s">
        <v>79</v>
      </c>
      <c r="AU308" s="224" t="s">
        <v>87</v>
      </c>
      <c r="AY308" s="223" t="s">
        <v>196</v>
      </c>
      <c r="BK308" s="225">
        <f>SUM(BK309:BK324)</f>
        <v>0</v>
      </c>
    </row>
    <row r="309" s="2" customFormat="1" ht="33" customHeight="1">
      <c r="A309" s="38"/>
      <c r="B309" s="39"/>
      <c r="C309" s="228" t="s">
        <v>787</v>
      </c>
      <c r="D309" s="228" t="s">
        <v>199</v>
      </c>
      <c r="E309" s="229" t="s">
        <v>429</v>
      </c>
      <c r="F309" s="230" t="s">
        <v>430</v>
      </c>
      <c r="G309" s="231" t="s">
        <v>431</v>
      </c>
      <c r="H309" s="232">
        <v>6.8360000000000003</v>
      </c>
      <c r="I309" s="233"/>
      <c r="J309" s="234">
        <f>ROUND(I309*H309,2)</f>
        <v>0</v>
      </c>
      <c r="K309" s="235"/>
      <c r="L309" s="44"/>
      <c r="M309" s="236" t="s">
        <v>1</v>
      </c>
      <c r="N309" s="237" t="s">
        <v>45</v>
      </c>
      <c r="O309" s="91"/>
      <c r="P309" s="238">
        <f>O309*H309</f>
        <v>0</v>
      </c>
      <c r="Q309" s="238">
        <v>0</v>
      </c>
      <c r="R309" s="238">
        <f>Q309*H309</f>
        <v>0</v>
      </c>
      <c r="S309" s="238">
        <v>0</v>
      </c>
      <c r="T309" s="239">
        <f>S309*H309</f>
        <v>0</v>
      </c>
      <c r="U309" s="38"/>
      <c r="V309" s="38"/>
      <c r="W309" s="38"/>
      <c r="X309" s="38"/>
      <c r="Y309" s="38"/>
      <c r="Z309" s="38"/>
      <c r="AA309" s="38"/>
      <c r="AB309" s="38"/>
      <c r="AC309" s="38"/>
      <c r="AD309" s="38"/>
      <c r="AE309" s="38"/>
      <c r="AR309" s="240" t="s">
        <v>113</v>
      </c>
      <c r="AT309" s="240" t="s">
        <v>199</v>
      </c>
      <c r="AU309" s="240" t="s">
        <v>89</v>
      </c>
      <c r="AY309" s="17" t="s">
        <v>196</v>
      </c>
      <c r="BE309" s="241">
        <f>IF(N309="základní",J309,0)</f>
        <v>0</v>
      </c>
      <c r="BF309" s="241">
        <f>IF(N309="snížená",J309,0)</f>
        <v>0</v>
      </c>
      <c r="BG309" s="241">
        <f>IF(N309="zákl. přenesená",J309,0)</f>
        <v>0</v>
      </c>
      <c r="BH309" s="241">
        <f>IF(N309="sníž. přenesená",J309,0)</f>
        <v>0</v>
      </c>
      <c r="BI309" s="241">
        <f>IF(N309="nulová",J309,0)</f>
        <v>0</v>
      </c>
      <c r="BJ309" s="17" t="s">
        <v>87</v>
      </c>
      <c r="BK309" s="241">
        <f>ROUND(I309*H309,2)</f>
        <v>0</v>
      </c>
      <c r="BL309" s="17" t="s">
        <v>113</v>
      </c>
      <c r="BM309" s="240" t="s">
        <v>2302</v>
      </c>
    </row>
    <row r="310" s="2" customFormat="1">
      <c r="A310" s="38"/>
      <c r="B310" s="39"/>
      <c r="C310" s="40"/>
      <c r="D310" s="242" t="s">
        <v>205</v>
      </c>
      <c r="E310" s="40"/>
      <c r="F310" s="243" t="s">
        <v>433</v>
      </c>
      <c r="G310" s="40"/>
      <c r="H310" s="40"/>
      <c r="I310" s="244"/>
      <c r="J310" s="40"/>
      <c r="K310" s="40"/>
      <c r="L310" s="44"/>
      <c r="M310" s="245"/>
      <c r="N310" s="246"/>
      <c r="O310" s="91"/>
      <c r="P310" s="91"/>
      <c r="Q310" s="91"/>
      <c r="R310" s="91"/>
      <c r="S310" s="91"/>
      <c r="T310" s="92"/>
      <c r="U310" s="38"/>
      <c r="V310" s="38"/>
      <c r="W310" s="38"/>
      <c r="X310" s="38"/>
      <c r="Y310" s="38"/>
      <c r="Z310" s="38"/>
      <c r="AA310" s="38"/>
      <c r="AB310" s="38"/>
      <c r="AC310" s="38"/>
      <c r="AD310" s="38"/>
      <c r="AE310" s="38"/>
      <c r="AT310" s="17" t="s">
        <v>205</v>
      </c>
      <c r="AU310" s="17" t="s">
        <v>89</v>
      </c>
    </row>
    <row r="311" s="2" customFormat="1" ht="21.75" customHeight="1">
      <c r="A311" s="38"/>
      <c r="B311" s="39"/>
      <c r="C311" s="228" t="s">
        <v>505</v>
      </c>
      <c r="D311" s="228" t="s">
        <v>199</v>
      </c>
      <c r="E311" s="229" t="s">
        <v>435</v>
      </c>
      <c r="F311" s="230" t="s">
        <v>436</v>
      </c>
      <c r="G311" s="231" t="s">
        <v>431</v>
      </c>
      <c r="H311" s="232">
        <v>6.8360000000000003</v>
      </c>
      <c r="I311" s="233"/>
      <c r="J311" s="234">
        <f>ROUND(I311*H311,2)</f>
        <v>0</v>
      </c>
      <c r="K311" s="235"/>
      <c r="L311" s="44"/>
      <c r="M311" s="236" t="s">
        <v>1</v>
      </c>
      <c r="N311" s="237" t="s">
        <v>45</v>
      </c>
      <c r="O311" s="91"/>
      <c r="P311" s="238">
        <f>O311*H311</f>
        <v>0</v>
      </c>
      <c r="Q311" s="238">
        <v>0</v>
      </c>
      <c r="R311" s="238">
        <f>Q311*H311</f>
        <v>0</v>
      </c>
      <c r="S311" s="238">
        <v>0</v>
      </c>
      <c r="T311" s="239">
        <f>S311*H311</f>
        <v>0</v>
      </c>
      <c r="U311" s="38"/>
      <c r="V311" s="38"/>
      <c r="W311" s="38"/>
      <c r="X311" s="38"/>
      <c r="Y311" s="38"/>
      <c r="Z311" s="38"/>
      <c r="AA311" s="38"/>
      <c r="AB311" s="38"/>
      <c r="AC311" s="38"/>
      <c r="AD311" s="38"/>
      <c r="AE311" s="38"/>
      <c r="AR311" s="240" t="s">
        <v>113</v>
      </c>
      <c r="AT311" s="240" t="s">
        <v>199</v>
      </c>
      <c r="AU311" s="240" t="s">
        <v>89</v>
      </c>
      <c r="AY311" s="17" t="s">
        <v>196</v>
      </c>
      <c r="BE311" s="241">
        <f>IF(N311="základní",J311,0)</f>
        <v>0</v>
      </c>
      <c r="BF311" s="241">
        <f>IF(N311="snížená",J311,0)</f>
        <v>0</v>
      </c>
      <c r="BG311" s="241">
        <f>IF(N311="zákl. přenesená",J311,0)</f>
        <v>0</v>
      </c>
      <c r="BH311" s="241">
        <f>IF(N311="sníž. přenesená",J311,0)</f>
        <v>0</v>
      </c>
      <c r="BI311" s="241">
        <f>IF(N311="nulová",J311,0)</f>
        <v>0</v>
      </c>
      <c r="BJ311" s="17" t="s">
        <v>87</v>
      </c>
      <c r="BK311" s="241">
        <f>ROUND(I311*H311,2)</f>
        <v>0</v>
      </c>
      <c r="BL311" s="17" t="s">
        <v>113</v>
      </c>
      <c r="BM311" s="240" t="s">
        <v>2303</v>
      </c>
    </row>
    <row r="312" s="2" customFormat="1">
      <c r="A312" s="38"/>
      <c r="B312" s="39"/>
      <c r="C312" s="40"/>
      <c r="D312" s="242" t="s">
        <v>205</v>
      </c>
      <c r="E312" s="40"/>
      <c r="F312" s="243" t="s">
        <v>438</v>
      </c>
      <c r="G312" s="40"/>
      <c r="H312" s="40"/>
      <c r="I312" s="244"/>
      <c r="J312" s="40"/>
      <c r="K312" s="40"/>
      <c r="L312" s="44"/>
      <c r="M312" s="245"/>
      <c r="N312" s="246"/>
      <c r="O312" s="91"/>
      <c r="P312" s="91"/>
      <c r="Q312" s="91"/>
      <c r="R312" s="91"/>
      <c r="S312" s="91"/>
      <c r="T312" s="92"/>
      <c r="U312" s="38"/>
      <c r="V312" s="38"/>
      <c r="W312" s="38"/>
      <c r="X312" s="38"/>
      <c r="Y312" s="38"/>
      <c r="Z312" s="38"/>
      <c r="AA312" s="38"/>
      <c r="AB312" s="38"/>
      <c r="AC312" s="38"/>
      <c r="AD312" s="38"/>
      <c r="AE312" s="38"/>
      <c r="AT312" s="17" t="s">
        <v>205</v>
      </c>
      <c r="AU312" s="17" t="s">
        <v>89</v>
      </c>
    </row>
    <row r="313" s="2" customFormat="1" ht="21.75" customHeight="1">
      <c r="A313" s="38"/>
      <c r="B313" s="39"/>
      <c r="C313" s="228" t="s">
        <v>518</v>
      </c>
      <c r="D313" s="228" t="s">
        <v>199</v>
      </c>
      <c r="E313" s="229" t="s">
        <v>440</v>
      </c>
      <c r="F313" s="230" t="s">
        <v>2304</v>
      </c>
      <c r="G313" s="231" t="s">
        <v>431</v>
      </c>
      <c r="H313" s="232">
        <v>69.045000000000002</v>
      </c>
      <c r="I313" s="233"/>
      <c r="J313" s="234">
        <f>ROUND(I313*H313,2)</f>
        <v>0</v>
      </c>
      <c r="K313" s="235"/>
      <c r="L313" s="44"/>
      <c r="M313" s="236" t="s">
        <v>1</v>
      </c>
      <c r="N313" s="237" t="s">
        <v>45</v>
      </c>
      <c r="O313" s="91"/>
      <c r="P313" s="238">
        <f>O313*H313</f>
        <v>0</v>
      </c>
      <c r="Q313" s="238">
        <v>0</v>
      </c>
      <c r="R313" s="238">
        <f>Q313*H313</f>
        <v>0</v>
      </c>
      <c r="S313" s="238">
        <v>0</v>
      </c>
      <c r="T313" s="239">
        <f>S313*H313</f>
        <v>0</v>
      </c>
      <c r="U313" s="38"/>
      <c r="V313" s="38"/>
      <c r="W313" s="38"/>
      <c r="X313" s="38"/>
      <c r="Y313" s="38"/>
      <c r="Z313" s="38"/>
      <c r="AA313" s="38"/>
      <c r="AB313" s="38"/>
      <c r="AC313" s="38"/>
      <c r="AD313" s="38"/>
      <c r="AE313" s="38"/>
      <c r="AR313" s="240" t="s">
        <v>113</v>
      </c>
      <c r="AT313" s="240" t="s">
        <v>199</v>
      </c>
      <c r="AU313" s="240" t="s">
        <v>89</v>
      </c>
      <c r="AY313" s="17" t="s">
        <v>196</v>
      </c>
      <c r="BE313" s="241">
        <f>IF(N313="základní",J313,0)</f>
        <v>0</v>
      </c>
      <c r="BF313" s="241">
        <f>IF(N313="snížená",J313,0)</f>
        <v>0</v>
      </c>
      <c r="BG313" s="241">
        <f>IF(N313="zákl. přenesená",J313,0)</f>
        <v>0</v>
      </c>
      <c r="BH313" s="241">
        <f>IF(N313="sníž. přenesená",J313,0)</f>
        <v>0</v>
      </c>
      <c r="BI313" s="241">
        <f>IF(N313="nulová",J313,0)</f>
        <v>0</v>
      </c>
      <c r="BJ313" s="17" t="s">
        <v>87</v>
      </c>
      <c r="BK313" s="241">
        <f>ROUND(I313*H313,2)</f>
        <v>0</v>
      </c>
      <c r="BL313" s="17" t="s">
        <v>113</v>
      </c>
      <c r="BM313" s="240" t="s">
        <v>2305</v>
      </c>
    </row>
    <row r="314" s="2" customFormat="1">
      <c r="A314" s="38"/>
      <c r="B314" s="39"/>
      <c r="C314" s="40"/>
      <c r="D314" s="242" t="s">
        <v>205</v>
      </c>
      <c r="E314" s="40"/>
      <c r="F314" s="243" t="s">
        <v>2306</v>
      </c>
      <c r="G314" s="40"/>
      <c r="H314" s="40"/>
      <c r="I314" s="244"/>
      <c r="J314" s="40"/>
      <c r="K314" s="40"/>
      <c r="L314" s="44"/>
      <c r="M314" s="245"/>
      <c r="N314" s="246"/>
      <c r="O314" s="91"/>
      <c r="P314" s="91"/>
      <c r="Q314" s="91"/>
      <c r="R314" s="91"/>
      <c r="S314" s="91"/>
      <c r="T314" s="92"/>
      <c r="U314" s="38"/>
      <c r="V314" s="38"/>
      <c r="W314" s="38"/>
      <c r="X314" s="38"/>
      <c r="Y314" s="38"/>
      <c r="Z314" s="38"/>
      <c r="AA314" s="38"/>
      <c r="AB314" s="38"/>
      <c r="AC314" s="38"/>
      <c r="AD314" s="38"/>
      <c r="AE314" s="38"/>
      <c r="AT314" s="17" t="s">
        <v>205</v>
      </c>
      <c r="AU314" s="17" t="s">
        <v>89</v>
      </c>
    </row>
    <row r="315" s="13" customFormat="1">
      <c r="A315" s="13"/>
      <c r="B315" s="252"/>
      <c r="C315" s="253"/>
      <c r="D315" s="242" t="s">
        <v>254</v>
      </c>
      <c r="E315" s="254" t="s">
        <v>1</v>
      </c>
      <c r="F315" s="255" t="s">
        <v>2307</v>
      </c>
      <c r="G315" s="253"/>
      <c r="H315" s="256">
        <v>69.045000000000002</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254</v>
      </c>
      <c r="AU315" s="262" t="s">
        <v>89</v>
      </c>
      <c r="AV315" s="13" t="s">
        <v>89</v>
      </c>
      <c r="AW315" s="13" t="s">
        <v>35</v>
      </c>
      <c r="AX315" s="13" t="s">
        <v>80</v>
      </c>
      <c r="AY315" s="262" t="s">
        <v>196</v>
      </c>
    </row>
    <row r="316" s="14" customFormat="1">
      <c r="A316" s="14"/>
      <c r="B316" s="263"/>
      <c r="C316" s="264"/>
      <c r="D316" s="242" t="s">
        <v>254</v>
      </c>
      <c r="E316" s="265" t="s">
        <v>1</v>
      </c>
      <c r="F316" s="266" t="s">
        <v>445</v>
      </c>
      <c r="G316" s="264"/>
      <c r="H316" s="267">
        <v>69.045000000000002</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254</v>
      </c>
      <c r="AU316" s="273" t="s">
        <v>89</v>
      </c>
      <c r="AV316" s="14" t="s">
        <v>100</v>
      </c>
      <c r="AW316" s="14" t="s">
        <v>35</v>
      </c>
      <c r="AX316" s="14" t="s">
        <v>87</v>
      </c>
      <c r="AY316" s="273" t="s">
        <v>196</v>
      </c>
    </row>
    <row r="317" s="2" customFormat="1" ht="33" customHeight="1">
      <c r="A317" s="38"/>
      <c r="B317" s="39"/>
      <c r="C317" s="228" t="s">
        <v>529</v>
      </c>
      <c r="D317" s="228" t="s">
        <v>199</v>
      </c>
      <c r="E317" s="229" t="s">
        <v>483</v>
      </c>
      <c r="F317" s="230" t="s">
        <v>2308</v>
      </c>
      <c r="G317" s="231" t="s">
        <v>431</v>
      </c>
      <c r="H317" s="232">
        <v>1.1060000000000001</v>
      </c>
      <c r="I317" s="233"/>
      <c r="J317" s="234">
        <f>ROUND(I317*H317,2)</f>
        <v>0</v>
      </c>
      <c r="K317" s="235"/>
      <c r="L317" s="44"/>
      <c r="M317" s="236" t="s">
        <v>1</v>
      </c>
      <c r="N317" s="237" t="s">
        <v>45</v>
      </c>
      <c r="O317" s="91"/>
      <c r="P317" s="238">
        <f>O317*H317</f>
        <v>0</v>
      </c>
      <c r="Q317" s="238">
        <v>0</v>
      </c>
      <c r="R317" s="238">
        <f>Q317*H317</f>
        <v>0</v>
      </c>
      <c r="S317" s="238">
        <v>0</v>
      </c>
      <c r="T317" s="239">
        <f>S317*H317</f>
        <v>0</v>
      </c>
      <c r="U317" s="38"/>
      <c r="V317" s="38"/>
      <c r="W317" s="38"/>
      <c r="X317" s="38"/>
      <c r="Y317" s="38"/>
      <c r="Z317" s="38"/>
      <c r="AA317" s="38"/>
      <c r="AB317" s="38"/>
      <c r="AC317" s="38"/>
      <c r="AD317" s="38"/>
      <c r="AE317" s="38"/>
      <c r="AR317" s="240" t="s">
        <v>113</v>
      </c>
      <c r="AT317" s="240" t="s">
        <v>199</v>
      </c>
      <c r="AU317" s="240" t="s">
        <v>89</v>
      </c>
      <c r="AY317" s="17" t="s">
        <v>196</v>
      </c>
      <c r="BE317" s="241">
        <f>IF(N317="základní",J317,0)</f>
        <v>0</v>
      </c>
      <c r="BF317" s="241">
        <f>IF(N317="snížená",J317,0)</f>
        <v>0</v>
      </c>
      <c r="BG317" s="241">
        <f>IF(N317="zákl. přenesená",J317,0)</f>
        <v>0</v>
      </c>
      <c r="BH317" s="241">
        <f>IF(N317="sníž. přenesená",J317,0)</f>
        <v>0</v>
      </c>
      <c r="BI317" s="241">
        <f>IF(N317="nulová",J317,0)</f>
        <v>0</v>
      </c>
      <c r="BJ317" s="17" t="s">
        <v>87</v>
      </c>
      <c r="BK317" s="241">
        <f>ROUND(I317*H317,2)</f>
        <v>0</v>
      </c>
      <c r="BL317" s="17" t="s">
        <v>113</v>
      </c>
      <c r="BM317" s="240" t="s">
        <v>2309</v>
      </c>
    </row>
    <row r="318" s="2" customFormat="1">
      <c r="A318" s="38"/>
      <c r="B318" s="39"/>
      <c r="C318" s="40"/>
      <c r="D318" s="242" t="s">
        <v>205</v>
      </c>
      <c r="E318" s="40"/>
      <c r="F318" s="243" t="s">
        <v>486</v>
      </c>
      <c r="G318" s="40"/>
      <c r="H318" s="40"/>
      <c r="I318" s="244"/>
      <c r="J318" s="40"/>
      <c r="K318" s="40"/>
      <c r="L318" s="44"/>
      <c r="M318" s="245"/>
      <c r="N318" s="246"/>
      <c r="O318" s="91"/>
      <c r="P318" s="91"/>
      <c r="Q318" s="91"/>
      <c r="R318" s="91"/>
      <c r="S318" s="91"/>
      <c r="T318" s="92"/>
      <c r="U318" s="38"/>
      <c r="V318" s="38"/>
      <c r="W318" s="38"/>
      <c r="X318" s="38"/>
      <c r="Y318" s="38"/>
      <c r="Z318" s="38"/>
      <c r="AA318" s="38"/>
      <c r="AB318" s="38"/>
      <c r="AC318" s="38"/>
      <c r="AD318" s="38"/>
      <c r="AE318" s="38"/>
      <c r="AT318" s="17" t="s">
        <v>205</v>
      </c>
      <c r="AU318" s="17" t="s">
        <v>89</v>
      </c>
    </row>
    <row r="319" s="13" customFormat="1">
      <c r="A319" s="13"/>
      <c r="B319" s="252"/>
      <c r="C319" s="253"/>
      <c r="D319" s="242" t="s">
        <v>254</v>
      </c>
      <c r="E319" s="254" t="s">
        <v>1</v>
      </c>
      <c r="F319" s="255" t="s">
        <v>2310</v>
      </c>
      <c r="G319" s="253"/>
      <c r="H319" s="256">
        <v>1.1060000000000001</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254</v>
      </c>
      <c r="AU319" s="262" t="s">
        <v>89</v>
      </c>
      <c r="AV319" s="13" t="s">
        <v>89</v>
      </c>
      <c r="AW319" s="13" t="s">
        <v>35</v>
      </c>
      <c r="AX319" s="13" t="s">
        <v>80</v>
      </c>
      <c r="AY319" s="262" t="s">
        <v>196</v>
      </c>
    </row>
    <row r="320" s="14" customFormat="1">
      <c r="A320" s="14"/>
      <c r="B320" s="263"/>
      <c r="C320" s="264"/>
      <c r="D320" s="242" t="s">
        <v>254</v>
      </c>
      <c r="E320" s="265" t="s">
        <v>1</v>
      </c>
      <c r="F320" s="266" t="s">
        <v>445</v>
      </c>
      <c r="G320" s="264"/>
      <c r="H320" s="267">
        <v>1.1060000000000001</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254</v>
      </c>
      <c r="AU320" s="273" t="s">
        <v>89</v>
      </c>
      <c r="AV320" s="14" t="s">
        <v>100</v>
      </c>
      <c r="AW320" s="14" t="s">
        <v>35</v>
      </c>
      <c r="AX320" s="14" t="s">
        <v>87</v>
      </c>
      <c r="AY320" s="273" t="s">
        <v>196</v>
      </c>
    </row>
    <row r="321" s="2" customFormat="1" ht="33" customHeight="1">
      <c r="A321" s="38"/>
      <c r="B321" s="39"/>
      <c r="C321" s="228" t="s">
        <v>535</v>
      </c>
      <c r="D321" s="228" t="s">
        <v>199</v>
      </c>
      <c r="E321" s="229" t="s">
        <v>489</v>
      </c>
      <c r="F321" s="230" t="s">
        <v>490</v>
      </c>
      <c r="G321" s="231" t="s">
        <v>431</v>
      </c>
      <c r="H321" s="232">
        <v>3.4969999999999999</v>
      </c>
      <c r="I321" s="233"/>
      <c r="J321" s="234">
        <f>ROUND(I321*H321,2)</f>
        <v>0</v>
      </c>
      <c r="K321" s="235"/>
      <c r="L321" s="44"/>
      <c r="M321" s="236" t="s">
        <v>1</v>
      </c>
      <c r="N321" s="237" t="s">
        <v>45</v>
      </c>
      <c r="O321" s="91"/>
      <c r="P321" s="238">
        <f>O321*H321</f>
        <v>0</v>
      </c>
      <c r="Q321" s="238">
        <v>0</v>
      </c>
      <c r="R321" s="238">
        <f>Q321*H321</f>
        <v>0</v>
      </c>
      <c r="S321" s="238">
        <v>0</v>
      </c>
      <c r="T321" s="239">
        <f>S321*H321</f>
        <v>0</v>
      </c>
      <c r="U321" s="38"/>
      <c r="V321" s="38"/>
      <c r="W321" s="38"/>
      <c r="X321" s="38"/>
      <c r="Y321" s="38"/>
      <c r="Z321" s="38"/>
      <c r="AA321" s="38"/>
      <c r="AB321" s="38"/>
      <c r="AC321" s="38"/>
      <c r="AD321" s="38"/>
      <c r="AE321" s="38"/>
      <c r="AR321" s="240" t="s">
        <v>113</v>
      </c>
      <c r="AT321" s="240" t="s">
        <v>199</v>
      </c>
      <c r="AU321" s="240" t="s">
        <v>89</v>
      </c>
      <c r="AY321" s="17" t="s">
        <v>196</v>
      </c>
      <c r="BE321" s="241">
        <f>IF(N321="základní",J321,0)</f>
        <v>0</v>
      </c>
      <c r="BF321" s="241">
        <f>IF(N321="snížená",J321,0)</f>
        <v>0</v>
      </c>
      <c r="BG321" s="241">
        <f>IF(N321="zákl. přenesená",J321,0)</f>
        <v>0</v>
      </c>
      <c r="BH321" s="241">
        <f>IF(N321="sníž. přenesená",J321,0)</f>
        <v>0</v>
      </c>
      <c r="BI321" s="241">
        <f>IF(N321="nulová",J321,0)</f>
        <v>0</v>
      </c>
      <c r="BJ321" s="17" t="s">
        <v>87</v>
      </c>
      <c r="BK321" s="241">
        <f>ROUND(I321*H321,2)</f>
        <v>0</v>
      </c>
      <c r="BL321" s="17" t="s">
        <v>113</v>
      </c>
      <c r="BM321" s="240" t="s">
        <v>2311</v>
      </c>
    </row>
    <row r="322" s="2" customFormat="1">
      <c r="A322" s="38"/>
      <c r="B322" s="39"/>
      <c r="C322" s="40"/>
      <c r="D322" s="242" t="s">
        <v>205</v>
      </c>
      <c r="E322" s="40"/>
      <c r="F322" s="243" t="s">
        <v>492</v>
      </c>
      <c r="G322" s="40"/>
      <c r="H322" s="40"/>
      <c r="I322" s="244"/>
      <c r="J322" s="40"/>
      <c r="K322" s="40"/>
      <c r="L322" s="44"/>
      <c r="M322" s="245"/>
      <c r="N322" s="246"/>
      <c r="O322" s="91"/>
      <c r="P322" s="91"/>
      <c r="Q322" s="91"/>
      <c r="R322" s="91"/>
      <c r="S322" s="91"/>
      <c r="T322" s="92"/>
      <c r="U322" s="38"/>
      <c r="V322" s="38"/>
      <c r="W322" s="38"/>
      <c r="X322" s="38"/>
      <c r="Y322" s="38"/>
      <c r="Z322" s="38"/>
      <c r="AA322" s="38"/>
      <c r="AB322" s="38"/>
      <c r="AC322" s="38"/>
      <c r="AD322" s="38"/>
      <c r="AE322" s="38"/>
      <c r="AT322" s="17" t="s">
        <v>205</v>
      </c>
      <c r="AU322" s="17" t="s">
        <v>89</v>
      </c>
    </row>
    <row r="323" s="13" customFormat="1">
      <c r="A323" s="13"/>
      <c r="B323" s="252"/>
      <c r="C323" s="253"/>
      <c r="D323" s="242" t="s">
        <v>254</v>
      </c>
      <c r="E323" s="254" t="s">
        <v>1</v>
      </c>
      <c r="F323" s="255" t="s">
        <v>2312</v>
      </c>
      <c r="G323" s="253"/>
      <c r="H323" s="256">
        <v>3.4969999999999999</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254</v>
      </c>
      <c r="AU323" s="262" t="s">
        <v>89</v>
      </c>
      <c r="AV323" s="13" t="s">
        <v>89</v>
      </c>
      <c r="AW323" s="13" t="s">
        <v>35</v>
      </c>
      <c r="AX323" s="13" t="s">
        <v>80</v>
      </c>
      <c r="AY323" s="262" t="s">
        <v>196</v>
      </c>
    </row>
    <row r="324" s="14" customFormat="1">
      <c r="A324" s="14"/>
      <c r="B324" s="263"/>
      <c r="C324" s="264"/>
      <c r="D324" s="242" t="s">
        <v>254</v>
      </c>
      <c r="E324" s="265" t="s">
        <v>1</v>
      </c>
      <c r="F324" s="266" t="s">
        <v>445</v>
      </c>
      <c r="G324" s="264"/>
      <c r="H324" s="267">
        <v>3.4969999999999999</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254</v>
      </c>
      <c r="AU324" s="273" t="s">
        <v>89</v>
      </c>
      <c r="AV324" s="14" t="s">
        <v>100</v>
      </c>
      <c r="AW324" s="14" t="s">
        <v>35</v>
      </c>
      <c r="AX324" s="14" t="s">
        <v>87</v>
      </c>
      <c r="AY324" s="273" t="s">
        <v>196</v>
      </c>
    </row>
    <row r="325" s="12" customFormat="1" ht="22.8" customHeight="1">
      <c r="A325" s="12"/>
      <c r="B325" s="212"/>
      <c r="C325" s="213"/>
      <c r="D325" s="214" t="s">
        <v>79</v>
      </c>
      <c r="E325" s="226" t="s">
        <v>982</v>
      </c>
      <c r="F325" s="226" t="s">
        <v>983</v>
      </c>
      <c r="G325" s="213"/>
      <c r="H325" s="213"/>
      <c r="I325" s="216"/>
      <c r="J325" s="227">
        <f>BK325</f>
        <v>0</v>
      </c>
      <c r="K325" s="213"/>
      <c r="L325" s="218"/>
      <c r="M325" s="219"/>
      <c r="N325" s="220"/>
      <c r="O325" s="220"/>
      <c r="P325" s="221">
        <f>SUM(P326:P327)</f>
        <v>0</v>
      </c>
      <c r="Q325" s="220"/>
      <c r="R325" s="221">
        <f>SUM(R326:R327)</f>
        <v>0</v>
      </c>
      <c r="S325" s="220"/>
      <c r="T325" s="222">
        <f>SUM(T326:T327)</f>
        <v>0</v>
      </c>
      <c r="U325" s="12"/>
      <c r="V325" s="12"/>
      <c r="W325" s="12"/>
      <c r="X325" s="12"/>
      <c r="Y325" s="12"/>
      <c r="Z325" s="12"/>
      <c r="AA325" s="12"/>
      <c r="AB325" s="12"/>
      <c r="AC325" s="12"/>
      <c r="AD325" s="12"/>
      <c r="AE325" s="12"/>
      <c r="AR325" s="223" t="s">
        <v>87</v>
      </c>
      <c r="AT325" s="224" t="s">
        <v>79</v>
      </c>
      <c r="AU325" s="224" t="s">
        <v>87</v>
      </c>
      <c r="AY325" s="223" t="s">
        <v>196</v>
      </c>
      <c r="BK325" s="225">
        <f>SUM(BK326:BK327)</f>
        <v>0</v>
      </c>
    </row>
    <row r="326" s="2" customFormat="1" ht="16.5" customHeight="1">
      <c r="A326" s="38"/>
      <c r="B326" s="39"/>
      <c r="C326" s="228" t="s">
        <v>545</v>
      </c>
      <c r="D326" s="228" t="s">
        <v>199</v>
      </c>
      <c r="E326" s="229" t="s">
        <v>985</v>
      </c>
      <c r="F326" s="230" t="s">
        <v>986</v>
      </c>
      <c r="G326" s="231" t="s">
        <v>431</v>
      </c>
      <c r="H326" s="232">
        <v>7.3319999999999999</v>
      </c>
      <c r="I326" s="233"/>
      <c r="J326" s="234">
        <f>ROUND(I326*H326,2)</f>
        <v>0</v>
      </c>
      <c r="K326" s="235"/>
      <c r="L326" s="44"/>
      <c r="M326" s="236" t="s">
        <v>1</v>
      </c>
      <c r="N326" s="237" t="s">
        <v>45</v>
      </c>
      <c r="O326" s="91"/>
      <c r="P326" s="238">
        <f>O326*H326</f>
        <v>0</v>
      </c>
      <c r="Q326" s="238">
        <v>0</v>
      </c>
      <c r="R326" s="238">
        <f>Q326*H326</f>
        <v>0</v>
      </c>
      <c r="S326" s="238">
        <v>0</v>
      </c>
      <c r="T326" s="239">
        <f>S326*H326</f>
        <v>0</v>
      </c>
      <c r="U326" s="38"/>
      <c r="V326" s="38"/>
      <c r="W326" s="38"/>
      <c r="X326" s="38"/>
      <c r="Y326" s="38"/>
      <c r="Z326" s="38"/>
      <c r="AA326" s="38"/>
      <c r="AB326" s="38"/>
      <c r="AC326" s="38"/>
      <c r="AD326" s="38"/>
      <c r="AE326" s="38"/>
      <c r="AR326" s="240" t="s">
        <v>113</v>
      </c>
      <c r="AT326" s="240" t="s">
        <v>199</v>
      </c>
      <c r="AU326" s="240" t="s">
        <v>89</v>
      </c>
      <c r="AY326" s="17" t="s">
        <v>196</v>
      </c>
      <c r="BE326" s="241">
        <f>IF(N326="základní",J326,0)</f>
        <v>0</v>
      </c>
      <c r="BF326" s="241">
        <f>IF(N326="snížená",J326,0)</f>
        <v>0</v>
      </c>
      <c r="BG326" s="241">
        <f>IF(N326="zákl. přenesená",J326,0)</f>
        <v>0</v>
      </c>
      <c r="BH326" s="241">
        <f>IF(N326="sníž. přenesená",J326,0)</f>
        <v>0</v>
      </c>
      <c r="BI326" s="241">
        <f>IF(N326="nulová",J326,0)</f>
        <v>0</v>
      </c>
      <c r="BJ326" s="17" t="s">
        <v>87</v>
      </c>
      <c r="BK326" s="241">
        <f>ROUND(I326*H326,2)</f>
        <v>0</v>
      </c>
      <c r="BL326" s="17" t="s">
        <v>113</v>
      </c>
      <c r="BM326" s="240" t="s">
        <v>2313</v>
      </c>
    </row>
    <row r="327" s="2" customFormat="1">
      <c r="A327" s="38"/>
      <c r="B327" s="39"/>
      <c r="C327" s="40"/>
      <c r="D327" s="242" t="s">
        <v>205</v>
      </c>
      <c r="E327" s="40"/>
      <c r="F327" s="243" t="s">
        <v>988</v>
      </c>
      <c r="G327" s="40"/>
      <c r="H327" s="40"/>
      <c r="I327" s="244"/>
      <c r="J327" s="40"/>
      <c r="K327" s="40"/>
      <c r="L327" s="44"/>
      <c r="M327" s="245"/>
      <c r="N327" s="246"/>
      <c r="O327" s="91"/>
      <c r="P327" s="91"/>
      <c r="Q327" s="91"/>
      <c r="R327" s="91"/>
      <c r="S327" s="91"/>
      <c r="T327" s="92"/>
      <c r="U327" s="38"/>
      <c r="V327" s="38"/>
      <c r="W327" s="38"/>
      <c r="X327" s="38"/>
      <c r="Y327" s="38"/>
      <c r="Z327" s="38"/>
      <c r="AA327" s="38"/>
      <c r="AB327" s="38"/>
      <c r="AC327" s="38"/>
      <c r="AD327" s="38"/>
      <c r="AE327" s="38"/>
      <c r="AT327" s="17" t="s">
        <v>205</v>
      </c>
      <c r="AU327" s="17" t="s">
        <v>89</v>
      </c>
    </row>
    <row r="328" s="12" customFormat="1" ht="25.92" customHeight="1">
      <c r="A328" s="12"/>
      <c r="B328" s="212"/>
      <c r="C328" s="213"/>
      <c r="D328" s="214" t="s">
        <v>79</v>
      </c>
      <c r="E328" s="215" t="s">
        <v>501</v>
      </c>
      <c r="F328" s="215" t="s">
        <v>502</v>
      </c>
      <c r="G328" s="213"/>
      <c r="H328" s="213"/>
      <c r="I328" s="216"/>
      <c r="J328" s="217">
        <f>BK328</f>
        <v>0</v>
      </c>
      <c r="K328" s="213"/>
      <c r="L328" s="218"/>
      <c r="M328" s="219"/>
      <c r="N328" s="220"/>
      <c r="O328" s="220"/>
      <c r="P328" s="221">
        <f>P329+P337</f>
        <v>0</v>
      </c>
      <c r="Q328" s="220"/>
      <c r="R328" s="221">
        <f>R329+R337</f>
        <v>0.0039899999999999996</v>
      </c>
      <c r="S328" s="220"/>
      <c r="T328" s="222">
        <f>T329+T337</f>
        <v>0</v>
      </c>
      <c r="U328" s="12"/>
      <c r="V328" s="12"/>
      <c r="W328" s="12"/>
      <c r="X328" s="12"/>
      <c r="Y328" s="12"/>
      <c r="Z328" s="12"/>
      <c r="AA328" s="12"/>
      <c r="AB328" s="12"/>
      <c r="AC328" s="12"/>
      <c r="AD328" s="12"/>
      <c r="AE328" s="12"/>
      <c r="AR328" s="223" t="s">
        <v>89</v>
      </c>
      <c r="AT328" s="224" t="s">
        <v>79</v>
      </c>
      <c r="AU328" s="224" t="s">
        <v>80</v>
      </c>
      <c r="AY328" s="223" t="s">
        <v>196</v>
      </c>
      <c r="BK328" s="225">
        <f>BK329+BK337</f>
        <v>0</v>
      </c>
    </row>
    <row r="329" s="12" customFormat="1" ht="22.8" customHeight="1">
      <c r="A329" s="12"/>
      <c r="B329" s="212"/>
      <c r="C329" s="213"/>
      <c r="D329" s="214" t="s">
        <v>79</v>
      </c>
      <c r="E329" s="226" t="s">
        <v>1498</v>
      </c>
      <c r="F329" s="226" t="s">
        <v>1870</v>
      </c>
      <c r="G329" s="213"/>
      <c r="H329" s="213"/>
      <c r="I329" s="216"/>
      <c r="J329" s="227">
        <f>BK329</f>
        <v>0</v>
      </c>
      <c r="K329" s="213"/>
      <c r="L329" s="218"/>
      <c r="M329" s="219"/>
      <c r="N329" s="220"/>
      <c r="O329" s="220"/>
      <c r="P329" s="221">
        <f>SUM(P330:P336)</f>
        <v>0</v>
      </c>
      <c r="Q329" s="220"/>
      <c r="R329" s="221">
        <f>SUM(R330:R336)</f>
        <v>0.0039899999999999996</v>
      </c>
      <c r="S329" s="220"/>
      <c r="T329" s="222">
        <f>SUM(T330:T336)</f>
        <v>0</v>
      </c>
      <c r="U329" s="12"/>
      <c r="V329" s="12"/>
      <c r="W329" s="12"/>
      <c r="X329" s="12"/>
      <c r="Y329" s="12"/>
      <c r="Z329" s="12"/>
      <c r="AA329" s="12"/>
      <c r="AB329" s="12"/>
      <c r="AC329" s="12"/>
      <c r="AD329" s="12"/>
      <c r="AE329" s="12"/>
      <c r="AR329" s="223" t="s">
        <v>89</v>
      </c>
      <c r="AT329" s="224" t="s">
        <v>79</v>
      </c>
      <c r="AU329" s="224" t="s">
        <v>87</v>
      </c>
      <c r="AY329" s="223" t="s">
        <v>196</v>
      </c>
      <c r="BK329" s="225">
        <f>SUM(BK330:BK336)</f>
        <v>0</v>
      </c>
    </row>
    <row r="330" s="2" customFormat="1" ht="21.75" customHeight="1">
      <c r="A330" s="38"/>
      <c r="B330" s="39"/>
      <c r="C330" s="228" t="s">
        <v>824</v>
      </c>
      <c r="D330" s="228" t="s">
        <v>199</v>
      </c>
      <c r="E330" s="229" t="s">
        <v>1878</v>
      </c>
      <c r="F330" s="230" t="s">
        <v>1879</v>
      </c>
      <c r="G330" s="231" t="s">
        <v>354</v>
      </c>
      <c r="H330" s="232">
        <v>7</v>
      </c>
      <c r="I330" s="233"/>
      <c r="J330" s="234">
        <f>ROUND(I330*H330,2)</f>
        <v>0</v>
      </c>
      <c r="K330" s="235"/>
      <c r="L330" s="44"/>
      <c r="M330" s="236" t="s">
        <v>1</v>
      </c>
      <c r="N330" s="237" t="s">
        <v>45</v>
      </c>
      <c r="O330" s="91"/>
      <c r="P330" s="238">
        <f>O330*H330</f>
        <v>0</v>
      </c>
      <c r="Q330" s="238">
        <v>0.00056999999999999998</v>
      </c>
      <c r="R330" s="238">
        <f>Q330*H330</f>
        <v>0.0039899999999999996</v>
      </c>
      <c r="S330" s="238">
        <v>0</v>
      </c>
      <c r="T330" s="239">
        <f>S330*H330</f>
        <v>0</v>
      </c>
      <c r="U330" s="38"/>
      <c r="V330" s="38"/>
      <c r="W330" s="38"/>
      <c r="X330" s="38"/>
      <c r="Y330" s="38"/>
      <c r="Z330" s="38"/>
      <c r="AA330" s="38"/>
      <c r="AB330" s="38"/>
      <c r="AC330" s="38"/>
      <c r="AD330" s="38"/>
      <c r="AE330" s="38"/>
      <c r="AR330" s="240" t="s">
        <v>405</v>
      </c>
      <c r="AT330" s="240" t="s">
        <v>199</v>
      </c>
      <c r="AU330" s="240" t="s">
        <v>89</v>
      </c>
      <c r="AY330" s="17" t="s">
        <v>196</v>
      </c>
      <c r="BE330" s="241">
        <f>IF(N330="základní",J330,0)</f>
        <v>0</v>
      </c>
      <c r="BF330" s="241">
        <f>IF(N330="snížená",J330,0)</f>
        <v>0</v>
      </c>
      <c r="BG330" s="241">
        <f>IF(N330="zákl. přenesená",J330,0)</f>
        <v>0</v>
      </c>
      <c r="BH330" s="241">
        <f>IF(N330="sníž. přenesená",J330,0)</f>
        <v>0</v>
      </c>
      <c r="BI330" s="241">
        <f>IF(N330="nulová",J330,0)</f>
        <v>0</v>
      </c>
      <c r="BJ330" s="17" t="s">
        <v>87</v>
      </c>
      <c r="BK330" s="241">
        <f>ROUND(I330*H330,2)</f>
        <v>0</v>
      </c>
      <c r="BL330" s="17" t="s">
        <v>405</v>
      </c>
      <c r="BM330" s="240" t="s">
        <v>2314</v>
      </c>
    </row>
    <row r="331" s="2" customFormat="1">
      <c r="A331" s="38"/>
      <c r="B331" s="39"/>
      <c r="C331" s="40"/>
      <c r="D331" s="242" t="s">
        <v>205</v>
      </c>
      <c r="E331" s="40"/>
      <c r="F331" s="243" t="s">
        <v>1881</v>
      </c>
      <c r="G331" s="40"/>
      <c r="H331" s="40"/>
      <c r="I331" s="244"/>
      <c r="J331" s="40"/>
      <c r="K331" s="40"/>
      <c r="L331" s="44"/>
      <c r="M331" s="245"/>
      <c r="N331" s="246"/>
      <c r="O331" s="91"/>
      <c r="P331" s="91"/>
      <c r="Q331" s="91"/>
      <c r="R331" s="91"/>
      <c r="S331" s="91"/>
      <c r="T331" s="92"/>
      <c r="U331" s="38"/>
      <c r="V331" s="38"/>
      <c r="W331" s="38"/>
      <c r="X331" s="38"/>
      <c r="Y331" s="38"/>
      <c r="Z331" s="38"/>
      <c r="AA331" s="38"/>
      <c r="AB331" s="38"/>
      <c r="AC331" s="38"/>
      <c r="AD331" s="38"/>
      <c r="AE331" s="38"/>
      <c r="AT331" s="17" t="s">
        <v>205</v>
      </c>
      <c r="AU331" s="17" t="s">
        <v>89</v>
      </c>
    </row>
    <row r="332" s="13" customFormat="1">
      <c r="A332" s="13"/>
      <c r="B332" s="252"/>
      <c r="C332" s="253"/>
      <c r="D332" s="242" t="s">
        <v>254</v>
      </c>
      <c r="E332" s="254" t="s">
        <v>1</v>
      </c>
      <c r="F332" s="255" t="s">
        <v>223</v>
      </c>
      <c r="G332" s="253"/>
      <c r="H332" s="256">
        <v>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254</v>
      </c>
      <c r="AU332" s="262" t="s">
        <v>89</v>
      </c>
      <c r="AV332" s="13" t="s">
        <v>89</v>
      </c>
      <c r="AW332" s="13" t="s">
        <v>35</v>
      </c>
      <c r="AX332" s="13" t="s">
        <v>80</v>
      </c>
      <c r="AY332" s="262" t="s">
        <v>196</v>
      </c>
    </row>
    <row r="333" s="14" customFormat="1">
      <c r="A333" s="14"/>
      <c r="B333" s="263"/>
      <c r="C333" s="264"/>
      <c r="D333" s="242" t="s">
        <v>254</v>
      </c>
      <c r="E333" s="265" t="s">
        <v>1</v>
      </c>
      <c r="F333" s="266" t="s">
        <v>2315</v>
      </c>
      <c r="G333" s="264"/>
      <c r="H333" s="267">
        <v>6</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254</v>
      </c>
      <c r="AU333" s="273" t="s">
        <v>89</v>
      </c>
      <c r="AV333" s="14" t="s">
        <v>100</v>
      </c>
      <c r="AW333" s="14" t="s">
        <v>35</v>
      </c>
      <c r="AX333" s="14" t="s">
        <v>80</v>
      </c>
      <c r="AY333" s="273" t="s">
        <v>196</v>
      </c>
    </row>
    <row r="334" s="13" customFormat="1">
      <c r="A334" s="13"/>
      <c r="B334" s="252"/>
      <c r="C334" s="253"/>
      <c r="D334" s="242" t="s">
        <v>254</v>
      </c>
      <c r="E334" s="254" t="s">
        <v>1</v>
      </c>
      <c r="F334" s="255" t="s">
        <v>87</v>
      </c>
      <c r="G334" s="253"/>
      <c r="H334" s="256">
        <v>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254</v>
      </c>
      <c r="AU334" s="262" t="s">
        <v>89</v>
      </c>
      <c r="AV334" s="13" t="s">
        <v>89</v>
      </c>
      <c r="AW334" s="13" t="s">
        <v>35</v>
      </c>
      <c r="AX334" s="13" t="s">
        <v>80</v>
      </c>
      <c r="AY334" s="262" t="s">
        <v>196</v>
      </c>
    </row>
    <row r="335" s="14" customFormat="1">
      <c r="A335" s="14"/>
      <c r="B335" s="263"/>
      <c r="C335" s="264"/>
      <c r="D335" s="242" t="s">
        <v>254</v>
      </c>
      <c r="E335" s="265" t="s">
        <v>1</v>
      </c>
      <c r="F335" s="266" t="s">
        <v>2316</v>
      </c>
      <c r="G335" s="264"/>
      <c r="H335" s="267">
        <v>1</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254</v>
      </c>
      <c r="AU335" s="273" t="s">
        <v>89</v>
      </c>
      <c r="AV335" s="14" t="s">
        <v>100</v>
      </c>
      <c r="AW335" s="14" t="s">
        <v>35</v>
      </c>
      <c r="AX335" s="14" t="s">
        <v>80</v>
      </c>
      <c r="AY335" s="273" t="s">
        <v>196</v>
      </c>
    </row>
    <row r="336" s="15" customFormat="1">
      <c r="A336" s="15"/>
      <c r="B336" s="274"/>
      <c r="C336" s="275"/>
      <c r="D336" s="242" t="s">
        <v>254</v>
      </c>
      <c r="E336" s="276" t="s">
        <v>1</v>
      </c>
      <c r="F336" s="277" t="s">
        <v>267</v>
      </c>
      <c r="G336" s="275"/>
      <c r="H336" s="278">
        <v>7</v>
      </c>
      <c r="I336" s="279"/>
      <c r="J336" s="275"/>
      <c r="K336" s="275"/>
      <c r="L336" s="280"/>
      <c r="M336" s="281"/>
      <c r="N336" s="282"/>
      <c r="O336" s="282"/>
      <c r="P336" s="282"/>
      <c r="Q336" s="282"/>
      <c r="R336" s="282"/>
      <c r="S336" s="282"/>
      <c r="T336" s="283"/>
      <c r="U336" s="15"/>
      <c r="V336" s="15"/>
      <c r="W336" s="15"/>
      <c r="X336" s="15"/>
      <c r="Y336" s="15"/>
      <c r="Z336" s="15"/>
      <c r="AA336" s="15"/>
      <c r="AB336" s="15"/>
      <c r="AC336" s="15"/>
      <c r="AD336" s="15"/>
      <c r="AE336" s="15"/>
      <c r="AT336" s="284" t="s">
        <v>254</v>
      </c>
      <c r="AU336" s="284" t="s">
        <v>89</v>
      </c>
      <c r="AV336" s="15" t="s">
        <v>113</v>
      </c>
      <c r="AW336" s="15" t="s">
        <v>35</v>
      </c>
      <c r="AX336" s="15" t="s">
        <v>87</v>
      </c>
      <c r="AY336" s="284" t="s">
        <v>196</v>
      </c>
    </row>
    <row r="337" s="12" customFormat="1" ht="22.8" customHeight="1">
      <c r="A337" s="12"/>
      <c r="B337" s="212"/>
      <c r="C337" s="213"/>
      <c r="D337" s="214" t="s">
        <v>79</v>
      </c>
      <c r="E337" s="226" t="s">
        <v>527</v>
      </c>
      <c r="F337" s="226" t="s">
        <v>528</v>
      </c>
      <c r="G337" s="213"/>
      <c r="H337" s="213"/>
      <c r="I337" s="216"/>
      <c r="J337" s="227">
        <f>BK337</f>
        <v>0</v>
      </c>
      <c r="K337" s="213"/>
      <c r="L337" s="218"/>
      <c r="M337" s="219"/>
      <c r="N337" s="220"/>
      <c r="O337" s="220"/>
      <c r="P337" s="221">
        <f>SUM(P338:P347)</f>
        <v>0</v>
      </c>
      <c r="Q337" s="220"/>
      <c r="R337" s="221">
        <f>SUM(R338:R347)</f>
        <v>0</v>
      </c>
      <c r="S337" s="220"/>
      <c r="T337" s="222">
        <f>SUM(T338:T347)</f>
        <v>0</v>
      </c>
      <c r="U337" s="12"/>
      <c r="V337" s="12"/>
      <c r="W337" s="12"/>
      <c r="X337" s="12"/>
      <c r="Y337" s="12"/>
      <c r="Z337" s="12"/>
      <c r="AA337" s="12"/>
      <c r="AB337" s="12"/>
      <c r="AC337" s="12"/>
      <c r="AD337" s="12"/>
      <c r="AE337" s="12"/>
      <c r="AR337" s="223" t="s">
        <v>89</v>
      </c>
      <c r="AT337" s="224" t="s">
        <v>79</v>
      </c>
      <c r="AU337" s="224" t="s">
        <v>87</v>
      </c>
      <c r="AY337" s="223" t="s">
        <v>196</v>
      </c>
      <c r="BK337" s="225">
        <f>SUM(BK338:BK347)</f>
        <v>0</v>
      </c>
    </row>
    <row r="338" s="2" customFormat="1" ht="21.75" customHeight="1">
      <c r="A338" s="38"/>
      <c r="B338" s="39"/>
      <c r="C338" s="228" t="s">
        <v>553</v>
      </c>
      <c r="D338" s="228" t="s">
        <v>199</v>
      </c>
      <c r="E338" s="229" t="s">
        <v>1194</v>
      </c>
      <c r="F338" s="230" t="s">
        <v>2317</v>
      </c>
      <c r="G338" s="231" t="s">
        <v>202</v>
      </c>
      <c r="H338" s="232">
        <v>1</v>
      </c>
      <c r="I338" s="233"/>
      <c r="J338" s="234">
        <f>ROUND(I338*H338,2)</f>
        <v>0</v>
      </c>
      <c r="K338" s="235"/>
      <c r="L338" s="44"/>
      <c r="M338" s="236" t="s">
        <v>1</v>
      </c>
      <c r="N338" s="237" t="s">
        <v>45</v>
      </c>
      <c r="O338" s="91"/>
      <c r="P338" s="238">
        <f>O338*H338</f>
        <v>0</v>
      </c>
      <c r="Q338" s="238">
        <v>0</v>
      </c>
      <c r="R338" s="238">
        <f>Q338*H338</f>
        <v>0</v>
      </c>
      <c r="S338" s="238">
        <v>0</v>
      </c>
      <c r="T338" s="239">
        <f>S338*H338</f>
        <v>0</v>
      </c>
      <c r="U338" s="38"/>
      <c r="V338" s="38"/>
      <c r="W338" s="38"/>
      <c r="X338" s="38"/>
      <c r="Y338" s="38"/>
      <c r="Z338" s="38"/>
      <c r="AA338" s="38"/>
      <c r="AB338" s="38"/>
      <c r="AC338" s="38"/>
      <c r="AD338" s="38"/>
      <c r="AE338" s="38"/>
      <c r="AR338" s="240" t="s">
        <v>405</v>
      </c>
      <c r="AT338" s="240" t="s">
        <v>199</v>
      </c>
      <c r="AU338" s="240" t="s">
        <v>89</v>
      </c>
      <c r="AY338" s="17" t="s">
        <v>196</v>
      </c>
      <c r="BE338" s="241">
        <f>IF(N338="základní",J338,0)</f>
        <v>0</v>
      </c>
      <c r="BF338" s="241">
        <f>IF(N338="snížená",J338,0)</f>
        <v>0</v>
      </c>
      <c r="BG338" s="241">
        <f>IF(N338="zákl. přenesená",J338,0)</f>
        <v>0</v>
      </c>
      <c r="BH338" s="241">
        <f>IF(N338="sníž. přenesená",J338,0)</f>
        <v>0</v>
      </c>
      <c r="BI338" s="241">
        <f>IF(N338="nulová",J338,0)</f>
        <v>0</v>
      </c>
      <c r="BJ338" s="17" t="s">
        <v>87</v>
      </c>
      <c r="BK338" s="241">
        <f>ROUND(I338*H338,2)</f>
        <v>0</v>
      </c>
      <c r="BL338" s="17" t="s">
        <v>405</v>
      </c>
      <c r="BM338" s="240" t="s">
        <v>2318</v>
      </c>
    </row>
    <row r="339" s="2" customFormat="1">
      <c r="A339" s="38"/>
      <c r="B339" s="39"/>
      <c r="C339" s="40"/>
      <c r="D339" s="242" t="s">
        <v>205</v>
      </c>
      <c r="E339" s="40"/>
      <c r="F339" s="243" t="s">
        <v>2317</v>
      </c>
      <c r="G339" s="40"/>
      <c r="H339" s="40"/>
      <c r="I339" s="244"/>
      <c r="J339" s="40"/>
      <c r="K339" s="40"/>
      <c r="L339" s="44"/>
      <c r="M339" s="245"/>
      <c r="N339" s="246"/>
      <c r="O339" s="91"/>
      <c r="P339" s="91"/>
      <c r="Q339" s="91"/>
      <c r="R339" s="91"/>
      <c r="S339" s="91"/>
      <c r="T339" s="92"/>
      <c r="U339" s="38"/>
      <c r="V339" s="38"/>
      <c r="W339" s="38"/>
      <c r="X339" s="38"/>
      <c r="Y339" s="38"/>
      <c r="Z339" s="38"/>
      <c r="AA339" s="38"/>
      <c r="AB339" s="38"/>
      <c r="AC339" s="38"/>
      <c r="AD339" s="38"/>
      <c r="AE339" s="38"/>
      <c r="AT339" s="17" t="s">
        <v>205</v>
      </c>
      <c r="AU339" s="17" t="s">
        <v>89</v>
      </c>
    </row>
    <row r="340" s="2" customFormat="1" ht="21.75" customHeight="1">
      <c r="A340" s="38"/>
      <c r="B340" s="39"/>
      <c r="C340" s="228" t="s">
        <v>561</v>
      </c>
      <c r="D340" s="228" t="s">
        <v>199</v>
      </c>
      <c r="E340" s="229" t="s">
        <v>2319</v>
      </c>
      <c r="F340" s="230" t="s">
        <v>2320</v>
      </c>
      <c r="G340" s="231" t="s">
        <v>1</v>
      </c>
      <c r="H340" s="232">
        <v>2</v>
      </c>
      <c r="I340" s="233"/>
      <c r="J340" s="234">
        <f>ROUND(I340*H340,2)</f>
        <v>0</v>
      </c>
      <c r="K340" s="235"/>
      <c r="L340" s="44"/>
      <c r="M340" s="236" t="s">
        <v>1</v>
      </c>
      <c r="N340" s="237" t="s">
        <v>45</v>
      </c>
      <c r="O340" s="91"/>
      <c r="P340" s="238">
        <f>O340*H340</f>
        <v>0</v>
      </c>
      <c r="Q340" s="238">
        <v>0</v>
      </c>
      <c r="R340" s="238">
        <f>Q340*H340</f>
        <v>0</v>
      </c>
      <c r="S340" s="238">
        <v>0</v>
      </c>
      <c r="T340" s="239">
        <f>S340*H340</f>
        <v>0</v>
      </c>
      <c r="U340" s="38"/>
      <c r="V340" s="38"/>
      <c r="W340" s="38"/>
      <c r="X340" s="38"/>
      <c r="Y340" s="38"/>
      <c r="Z340" s="38"/>
      <c r="AA340" s="38"/>
      <c r="AB340" s="38"/>
      <c r="AC340" s="38"/>
      <c r="AD340" s="38"/>
      <c r="AE340" s="38"/>
      <c r="AR340" s="240" t="s">
        <v>405</v>
      </c>
      <c r="AT340" s="240" t="s">
        <v>199</v>
      </c>
      <c r="AU340" s="240" t="s">
        <v>89</v>
      </c>
      <c r="AY340" s="17" t="s">
        <v>196</v>
      </c>
      <c r="BE340" s="241">
        <f>IF(N340="základní",J340,0)</f>
        <v>0</v>
      </c>
      <c r="BF340" s="241">
        <f>IF(N340="snížená",J340,0)</f>
        <v>0</v>
      </c>
      <c r="BG340" s="241">
        <f>IF(N340="zákl. přenesená",J340,0)</f>
        <v>0</v>
      </c>
      <c r="BH340" s="241">
        <f>IF(N340="sníž. přenesená",J340,0)</f>
        <v>0</v>
      </c>
      <c r="BI340" s="241">
        <f>IF(N340="nulová",J340,0)</f>
        <v>0</v>
      </c>
      <c r="BJ340" s="17" t="s">
        <v>87</v>
      </c>
      <c r="BK340" s="241">
        <f>ROUND(I340*H340,2)</f>
        <v>0</v>
      </c>
      <c r="BL340" s="17" t="s">
        <v>405</v>
      </c>
      <c r="BM340" s="240" t="s">
        <v>2321</v>
      </c>
    </row>
    <row r="341" s="2" customFormat="1">
      <c r="A341" s="38"/>
      <c r="B341" s="39"/>
      <c r="C341" s="40"/>
      <c r="D341" s="242" t="s">
        <v>205</v>
      </c>
      <c r="E341" s="40"/>
      <c r="F341" s="243" t="s">
        <v>2320</v>
      </c>
      <c r="G341" s="40"/>
      <c r="H341" s="40"/>
      <c r="I341" s="244"/>
      <c r="J341" s="40"/>
      <c r="K341" s="40"/>
      <c r="L341" s="44"/>
      <c r="M341" s="245"/>
      <c r="N341" s="246"/>
      <c r="O341" s="91"/>
      <c r="P341" s="91"/>
      <c r="Q341" s="91"/>
      <c r="R341" s="91"/>
      <c r="S341" s="91"/>
      <c r="T341" s="92"/>
      <c r="U341" s="38"/>
      <c r="V341" s="38"/>
      <c r="W341" s="38"/>
      <c r="X341" s="38"/>
      <c r="Y341" s="38"/>
      <c r="Z341" s="38"/>
      <c r="AA341" s="38"/>
      <c r="AB341" s="38"/>
      <c r="AC341" s="38"/>
      <c r="AD341" s="38"/>
      <c r="AE341" s="38"/>
      <c r="AT341" s="17" t="s">
        <v>205</v>
      </c>
      <c r="AU341" s="17" t="s">
        <v>89</v>
      </c>
    </row>
    <row r="342" s="13" customFormat="1">
      <c r="A342" s="13"/>
      <c r="B342" s="252"/>
      <c r="C342" s="253"/>
      <c r="D342" s="242" t="s">
        <v>254</v>
      </c>
      <c r="E342" s="254" t="s">
        <v>1</v>
      </c>
      <c r="F342" s="255" t="s">
        <v>89</v>
      </c>
      <c r="G342" s="253"/>
      <c r="H342" s="256">
        <v>2</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254</v>
      </c>
      <c r="AU342" s="262" t="s">
        <v>89</v>
      </c>
      <c r="AV342" s="13" t="s">
        <v>89</v>
      </c>
      <c r="AW342" s="13" t="s">
        <v>35</v>
      </c>
      <c r="AX342" s="13" t="s">
        <v>80</v>
      </c>
      <c r="AY342" s="262" t="s">
        <v>196</v>
      </c>
    </row>
    <row r="343" s="14" customFormat="1">
      <c r="A343" s="14"/>
      <c r="B343" s="263"/>
      <c r="C343" s="264"/>
      <c r="D343" s="242" t="s">
        <v>254</v>
      </c>
      <c r="E343" s="265" t="s">
        <v>1</v>
      </c>
      <c r="F343" s="266" t="s">
        <v>445</v>
      </c>
      <c r="G343" s="264"/>
      <c r="H343" s="267">
        <v>2</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254</v>
      </c>
      <c r="AU343" s="273" t="s">
        <v>89</v>
      </c>
      <c r="AV343" s="14" t="s">
        <v>100</v>
      </c>
      <c r="AW343" s="14" t="s">
        <v>35</v>
      </c>
      <c r="AX343" s="14" t="s">
        <v>87</v>
      </c>
      <c r="AY343" s="273" t="s">
        <v>196</v>
      </c>
    </row>
    <row r="344" s="2" customFormat="1" ht="21.75" customHeight="1">
      <c r="A344" s="38"/>
      <c r="B344" s="39"/>
      <c r="C344" s="228" t="s">
        <v>570</v>
      </c>
      <c r="D344" s="228" t="s">
        <v>199</v>
      </c>
      <c r="E344" s="229" t="s">
        <v>2322</v>
      </c>
      <c r="F344" s="230" t="s">
        <v>2323</v>
      </c>
      <c r="G344" s="231" t="s">
        <v>202</v>
      </c>
      <c r="H344" s="232">
        <v>2</v>
      </c>
      <c r="I344" s="233"/>
      <c r="J344" s="234">
        <f>ROUND(I344*H344,2)</f>
        <v>0</v>
      </c>
      <c r="K344" s="235"/>
      <c r="L344" s="44"/>
      <c r="M344" s="236" t="s">
        <v>1</v>
      </c>
      <c r="N344" s="237" t="s">
        <v>45</v>
      </c>
      <c r="O344" s="91"/>
      <c r="P344" s="238">
        <f>O344*H344</f>
        <v>0</v>
      </c>
      <c r="Q344" s="238">
        <v>0</v>
      </c>
      <c r="R344" s="238">
        <f>Q344*H344</f>
        <v>0</v>
      </c>
      <c r="S344" s="238">
        <v>0</v>
      </c>
      <c r="T344" s="239">
        <f>S344*H344</f>
        <v>0</v>
      </c>
      <c r="U344" s="38"/>
      <c r="V344" s="38"/>
      <c r="W344" s="38"/>
      <c r="X344" s="38"/>
      <c r="Y344" s="38"/>
      <c r="Z344" s="38"/>
      <c r="AA344" s="38"/>
      <c r="AB344" s="38"/>
      <c r="AC344" s="38"/>
      <c r="AD344" s="38"/>
      <c r="AE344" s="38"/>
      <c r="AR344" s="240" t="s">
        <v>405</v>
      </c>
      <c r="AT344" s="240" t="s">
        <v>199</v>
      </c>
      <c r="AU344" s="240" t="s">
        <v>89</v>
      </c>
      <c r="AY344" s="17" t="s">
        <v>196</v>
      </c>
      <c r="BE344" s="241">
        <f>IF(N344="základní",J344,0)</f>
        <v>0</v>
      </c>
      <c r="BF344" s="241">
        <f>IF(N344="snížená",J344,0)</f>
        <v>0</v>
      </c>
      <c r="BG344" s="241">
        <f>IF(N344="zákl. přenesená",J344,0)</f>
        <v>0</v>
      </c>
      <c r="BH344" s="241">
        <f>IF(N344="sníž. přenesená",J344,0)</f>
        <v>0</v>
      </c>
      <c r="BI344" s="241">
        <f>IF(N344="nulová",J344,0)</f>
        <v>0</v>
      </c>
      <c r="BJ344" s="17" t="s">
        <v>87</v>
      </c>
      <c r="BK344" s="241">
        <f>ROUND(I344*H344,2)</f>
        <v>0</v>
      </c>
      <c r="BL344" s="17" t="s">
        <v>405</v>
      </c>
      <c r="BM344" s="240" t="s">
        <v>2324</v>
      </c>
    </row>
    <row r="345" s="2" customFormat="1">
      <c r="A345" s="38"/>
      <c r="B345" s="39"/>
      <c r="C345" s="40"/>
      <c r="D345" s="242" t="s">
        <v>205</v>
      </c>
      <c r="E345" s="40"/>
      <c r="F345" s="243" t="s">
        <v>2323</v>
      </c>
      <c r="G345" s="40"/>
      <c r="H345" s="40"/>
      <c r="I345" s="244"/>
      <c r="J345" s="40"/>
      <c r="K345" s="40"/>
      <c r="L345" s="44"/>
      <c r="M345" s="245"/>
      <c r="N345" s="246"/>
      <c r="O345" s="91"/>
      <c r="P345" s="91"/>
      <c r="Q345" s="91"/>
      <c r="R345" s="91"/>
      <c r="S345" s="91"/>
      <c r="T345" s="92"/>
      <c r="U345" s="38"/>
      <c r="V345" s="38"/>
      <c r="W345" s="38"/>
      <c r="X345" s="38"/>
      <c r="Y345" s="38"/>
      <c r="Z345" s="38"/>
      <c r="AA345" s="38"/>
      <c r="AB345" s="38"/>
      <c r="AC345" s="38"/>
      <c r="AD345" s="38"/>
      <c r="AE345" s="38"/>
      <c r="AT345" s="17" t="s">
        <v>205</v>
      </c>
      <c r="AU345" s="17" t="s">
        <v>89</v>
      </c>
    </row>
    <row r="346" s="13" customFormat="1">
      <c r="A346" s="13"/>
      <c r="B346" s="252"/>
      <c r="C346" s="253"/>
      <c r="D346" s="242" t="s">
        <v>254</v>
      </c>
      <c r="E346" s="254" t="s">
        <v>1</v>
      </c>
      <c r="F346" s="255" t="s">
        <v>89</v>
      </c>
      <c r="G346" s="253"/>
      <c r="H346" s="256">
        <v>2</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254</v>
      </c>
      <c r="AU346" s="262" t="s">
        <v>89</v>
      </c>
      <c r="AV346" s="13" t="s">
        <v>89</v>
      </c>
      <c r="AW346" s="13" t="s">
        <v>35</v>
      </c>
      <c r="AX346" s="13" t="s">
        <v>80</v>
      </c>
      <c r="AY346" s="262" t="s">
        <v>196</v>
      </c>
    </row>
    <row r="347" s="14" customFormat="1">
      <c r="A347" s="14"/>
      <c r="B347" s="263"/>
      <c r="C347" s="264"/>
      <c r="D347" s="242" t="s">
        <v>254</v>
      </c>
      <c r="E347" s="265" t="s">
        <v>1</v>
      </c>
      <c r="F347" s="266" t="s">
        <v>445</v>
      </c>
      <c r="G347" s="264"/>
      <c r="H347" s="267">
        <v>2</v>
      </c>
      <c r="I347" s="268"/>
      <c r="J347" s="264"/>
      <c r="K347" s="264"/>
      <c r="L347" s="269"/>
      <c r="M347" s="301"/>
      <c r="N347" s="302"/>
      <c r="O347" s="302"/>
      <c r="P347" s="302"/>
      <c r="Q347" s="302"/>
      <c r="R347" s="302"/>
      <c r="S347" s="302"/>
      <c r="T347" s="303"/>
      <c r="U347" s="14"/>
      <c r="V347" s="14"/>
      <c r="W347" s="14"/>
      <c r="X347" s="14"/>
      <c r="Y347" s="14"/>
      <c r="Z347" s="14"/>
      <c r="AA347" s="14"/>
      <c r="AB347" s="14"/>
      <c r="AC347" s="14"/>
      <c r="AD347" s="14"/>
      <c r="AE347" s="14"/>
      <c r="AT347" s="273" t="s">
        <v>254</v>
      </c>
      <c r="AU347" s="273" t="s">
        <v>89</v>
      </c>
      <c r="AV347" s="14" t="s">
        <v>100</v>
      </c>
      <c r="AW347" s="14" t="s">
        <v>35</v>
      </c>
      <c r="AX347" s="14" t="s">
        <v>87</v>
      </c>
      <c r="AY347" s="273" t="s">
        <v>196</v>
      </c>
    </row>
    <row r="348" s="2" customFormat="1" ht="6.96" customHeight="1">
      <c r="A348" s="38"/>
      <c r="B348" s="66"/>
      <c r="C348" s="67"/>
      <c r="D348" s="67"/>
      <c r="E348" s="67"/>
      <c r="F348" s="67"/>
      <c r="G348" s="67"/>
      <c r="H348" s="67"/>
      <c r="I348" s="67"/>
      <c r="J348" s="67"/>
      <c r="K348" s="67"/>
      <c r="L348" s="44"/>
      <c r="M348" s="38"/>
      <c r="O348" s="38"/>
      <c r="P348" s="38"/>
      <c r="Q348" s="38"/>
      <c r="R348" s="38"/>
      <c r="S348" s="38"/>
      <c r="T348" s="38"/>
      <c r="U348" s="38"/>
      <c r="V348" s="38"/>
      <c r="W348" s="38"/>
      <c r="X348" s="38"/>
      <c r="Y348" s="38"/>
      <c r="Z348" s="38"/>
      <c r="AA348" s="38"/>
      <c r="AB348" s="38"/>
      <c r="AC348" s="38"/>
      <c r="AD348" s="38"/>
      <c r="AE348" s="38"/>
    </row>
  </sheetData>
  <sheetProtection sheet="1" autoFilter="0" formatColumns="0" formatRows="0" objects="1" scenarios="1" spinCount="100000" saltValue="sel3Um8bmO4FumeEogyrBjS7fzRr9CPtVGRCubazuf8vQmdel1LHQJk8uzDINgG59fiuGrgTh7U9zIJFjWlIJA==" hashValue="Uh8MGXP10M4y7Ca5hy7H0J59Ie/Grj9fg1JYA7w0Wy9WIVGLn/bNVqc9VHbTXoofGTMmgYj8wdvk0PPyfZYhdw==" algorithmName="SHA-512" password="CC35"/>
  <autoFilter ref="C133:K347"/>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132</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2325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ROUND((SUM(BE133:BE493)),  2)</f>
        <v>0</v>
      </c>
      <c r="G37" s="38"/>
      <c r="H37" s="38"/>
      <c r="I37" s="165">
        <v>0.20999999999999999</v>
      </c>
      <c r="J37" s="164">
        <f>ROUND(((SUM(BE133:BE493))*I37),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ROUND((SUM(BF133:BF493)),  2)</f>
        <v>0</v>
      </c>
      <c r="G38" s="38"/>
      <c r="H38" s="38"/>
      <c r="I38" s="165">
        <v>0.14999999999999999</v>
      </c>
      <c r="J38" s="164">
        <f>ROUND(((SUM(BF133:BF493))*I38),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ROUND((SUM(BG133:BG493)),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ROUND((SUM(BH133:BH493)),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ROUND((SUM(BI133:BI493)),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20022-IN-D.1.4.e - K - 20022-IN-D.1.4.e - K - Vnitřní kanalizace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J133</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J134</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235</v>
      </c>
      <c r="E102" s="197"/>
      <c r="F102" s="197"/>
      <c r="G102" s="197"/>
      <c r="H102" s="197"/>
      <c r="I102" s="197"/>
      <c r="J102" s="198">
        <f>J135</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236</v>
      </c>
      <c r="E103" s="197"/>
      <c r="F103" s="197"/>
      <c r="G103" s="197"/>
      <c r="H103" s="197"/>
      <c r="I103" s="197"/>
      <c r="J103" s="198">
        <f>J151</f>
        <v>0</v>
      </c>
      <c r="K103" s="133"/>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237</v>
      </c>
      <c r="E104" s="192"/>
      <c r="F104" s="192"/>
      <c r="G104" s="192"/>
      <c r="H104" s="192"/>
      <c r="I104" s="192"/>
      <c r="J104" s="193">
        <f>J168</f>
        <v>0</v>
      </c>
      <c r="K104" s="190"/>
      <c r="L104" s="194"/>
      <c r="S104" s="9"/>
      <c r="T104" s="9"/>
      <c r="U104" s="9"/>
      <c r="V104" s="9"/>
      <c r="W104" s="9"/>
      <c r="X104" s="9"/>
      <c r="Y104" s="9"/>
      <c r="Z104" s="9"/>
      <c r="AA104" s="9"/>
      <c r="AB104" s="9"/>
      <c r="AC104" s="9"/>
      <c r="AD104" s="9"/>
      <c r="AE104" s="9"/>
    </row>
    <row r="105" s="10" customFormat="1" ht="19.92" customHeight="1">
      <c r="A105" s="10"/>
      <c r="B105" s="195"/>
      <c r="C105" s="133"/>
      <c r="D105" s="196" t="s">
        <v>2326</v>
      </c>
      <c r="E105" s="197"/>
      <c r="F105" s="197"/>
      <c r="G105" s="197"/>
      <c r="H105" s="197"/>
      <c r="I105" s="197"/>
      <c r="J105" s="198">
        <f>J169</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2327</v>
      </c>
      <c r="E106" s="197"/>
      <c r="F106" s="197"/>
      <c r="G106" s="197"/>
      <c r="H106" s="197"/>
      <c r="I106" s="197"/>
      <c r="J106" s="198">
        <f>J264</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2328</v>
      </c>
      <c r="E107" s="197"/>
      <c r="F107" s="197"/>
      <c r="G107" s="197"/>
      <c r="H107" s="197"/>
      <c r="I107" s="197"/>
      <c r="J107" s="198">
        <f>J269</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1835</v>
      </c>
      <c r="E108" s="197"/>
      <c r="F108" s="197"/>
      <c r="G108" s="197"/>
      <c r="H108" s="197"/>
      <c r="I108" s="197"/>
      <c r="J108" s="198">
        <f>J464</f>
        <v>0</v>
      </c>
      <c r="K108" s="133"/>
      <c r="L108" s="199"/>
      <c r="S108" s="10"/>
      <c r="T108" s="10"/>
      <c r="U108" s="10"/>
      <c r="V108" s="10"/>
      <c r="W108" s="10"/>
      <c r="X108" s="10"/>
      <c r="Y108" s="10"/>
      <c r="Z108" s="10"/>
      <c r="AA108" s="10"/>
      <c r="AB108" s="10"/>
      <c r="AC108" s="10"/>
      <c r="AD108" s="10"/>
      <c r="AE108" s="10"/>
    </row>
    <row r="109" s="10" customFormat="1" ht="19.92" customHeight="1">
      <c r="A109" s="10"/>
      <c r="B109" s="195"/>
      <c r="C109" s="133"/>
      <c r="D109" s="196" t="s">
        <v>610</v>
      </c>
      <c r="E109" s="197"/>
      <c r="F109" s="197"/>
      <c r="G109" s="197"/>
      <c r="H109" s="197"/>
      <c r="I109" s="197"/>
      <c r="J109" s="198">
        <f>J471</f>
        <v>0</v>
      </c>
      <c r="K109" s="133"/>
      <c r="L109" s="199"/>
      <c r="S109" s="10"/>
      <c r="T109" s="10"/>
      <c r="U109" s="10"/>
      <c r="V109" s="10"/>
      <c r="W109" s="10"/>
      <c r="X109" s="10"/>
      <c r="Y109" s="10"/>
      <c r="Z109" s="10"/>
      <c r="AA109" s="10"/>
      <c r="AB109" s="10"/>
      <c r="AC109" s="10"/>
      <c r="AD109" s="10"/>
      <c r="AE109" s="10"/>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181</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4" t="str">
        <f>E7</f>
        <v>20022-Oprava budovy F1-Technická univerzita v Liberci</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167</v>
      </c>
      <c r="D120" s="22"/>
      <c r="E120" s="22"/>
      <c r="F120" s="22"/>
      <c r="G120" s="22"/>
      <c r="H120" s="22"/>
      <c r="I120" s="22"/>
      <c r="J120" s="22"/>
      <c r="K120" s="22"/>
      <c r="L120" s="20"/>
    </row>
    <row r="121" s="1" customFormat="1" ht="16.5" customHeight="1">
      <c r="B121" s="21"/>
      <c r="C121" s="22"/>
      <c r="D121" s="22"/>
      <c r="E121" s="184" t="s">
        <v>168</v>
      </c>
      <c r="F121" s="22"/>
      <c r="G121" s="22"/>
      <c r="H121" s="22"/>
      <c r="I121" s="22"/>
      <c r="J121" s="22"/>
      <c r="K121" s="22"/>
      <c r="L121" s="20"/>
    </row>
    <row r="122" s="1" customFormat="1" ht="12" customHeight="1">
      <c r="B122" s="21"/>
      <c r="C122" s="32" t="s">
        <v>169</v>
      </c>
      <c r="D122" s="22"/>
      <c r="E122" s="22"/>
      <c r="F122" s="22"/>
      <c r="G122" s="22"/>
      <c r="H122" s="22"/>
      <c r="I122" s="22"/>
      <c r="J122" s="22"/>
      <c r="K122" s="22"/>
      <c r="L122" s="20"/>
    </row>
    <row r="123" s="2" customFormat="1" ht="23.25" customHeight="1">
      <c r="A123" s="38"/>
      <c r="B123" s="39"/>
      <c r="C123" s="40"/>
      <c r="D123" s="40"/>
      <c r="E123" s="251" t="s">
        <v>1472</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1473</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30" customHeight="1">
      <c r="A125" s="38"/>
      <c r="B125" s="39"/>
      <c r="C125" s="40"/>
      <c r="D125" s="40"/>
      <c r="E125" s="76" t="str">
        <f>E13</f>
        <v>20022-IN-D.1.4.e - K - 20022-IN-D.1.4.e - K - Vnitřní kanalizace</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Liberec</v>
      </c>
      <c r="G127" s="40"/>
      <c r="H127" s="40"/>
      <c r="I127" s="32" t="s">
        <v>22</v>
      </c>
      <c r="J127" s="79" t="str">
        <f>IF(J16="","",J16)</f>
        <v>2. 11. 2021</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40.05" customHeight="1">
      <c r="A129" s="38"/>
      <c r="B129" s="39"/>
      <c r="C129" s="32" t="s">
        <v>24</v>
      </c>
      <c r="D129" s="40"/>
      <c r="E129" s="40"/>
      <c r="F129" s="27" t="str">
        <f>E19</f>
        <v>Technická unmiverzita v Liberci,Hálkova 6, Liberec</v>
      </c>
      <c r="G129" s="40"/>
      <c r="H129" s="40"/>
      <c r="I129" s="32" t="s">
        <v>31</v>
      </c>
      <c r="J129" s="36" t="str">
        <f>E25</f>
        <v>Profes projekt, s. r.o., Vejrichova 272, Turnov</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29</v>
      </c>
      <c r="D130" s="40"/>
      <c r="E130" s="40"/>
      <c r="F130" s="27" t="str">
        <f>IF(E22="","",E22)</f>
        <v>Vyplň údaj</v>
      </c>
      <c r="G130" s="40"/>
      <c r="H130" s="40"/>
      <c r="I130" s="32" t="s">
        <v>36</v>
      </c>
      <c r="J130" s="36" t="str">
        <f>E28</f>
        <v xml:space="preserve"> </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0"/>
      <c r="B132" s="201"/>
      <c r="C132" s="202" t="s">
        <v>182</v>
      </c>
      <c r="D132" s="203" t="s">
        <v>65</v>
      </c>
      <c r="E132" s="203" t="s">
        <v>61</v>
      </c>
      <c r="F132" s="203" t="s">
        <v>62</v>
      </c>
      <c r="G132" s="203" t="s">
        <v>183</v>
      </c>
      <c r="H132" s="203" t="s">
        <v>184</v>
      </c>
      <c r="I132" s="203" t="s">
        <v>185</v>
      </c>
      <c r="J132" s="204" t="s">
        <v>173</v>
      </c>
      <c r="K132" s="205" t="s">
        <v>186</v>
      </c>
      <c r="L132" s="206"/>
      <c r="M132" s="100" t="s">
        <v>1</v>
      </c>
      <c r="N132" s="101" t="s">
        <v>44</v>
      </c>
      <c r="O132" s="101" t="s">
        <v>187</v>
      </c>
      <c r="P132" s="101" t="s">
        <v>188</v>
      </c>
      <c r="Q132" s="101" t="s">
        <v>189</v>
      </c>
      <c r="R132" s="101" t="s">
        <v>190</v>
      </c>
      <c r="S132" s="101" t="s">
        <v>191</v>
      </c>
      <c r="T132" s="102" t="s">
        <v>192</v>
      </c>
      <c r="U132" s="200"/>
      <c r="V132" s="200"/>
      <c r="W132" s="200"/>
      <c r="X132" s="200"/>
      <c r="Y132" s="200"/>
      <c r="Z132" s="200"/>
      <c r="AA132" s="200"/>
      <c r="AB132" s="200"/>
      <c r="AC132" s="200"/>
      <c r="AD132" s="200"/>
      <c r="AE132" s="200"/>
    </row>
    <row r="133" s="2" customFormat="1" ht="22.8" customHeight="1">
      <c r="A133" s="38"/>
      <c r="B133" s="39"/>
      <c r="C133" s="107" t="s">
        <v>193</v>
      </c>
      <c r="D133" s="40"/>
      <c r="E133" s="40"/>
      <c r="F133" s="40"/>
      <c r="G133" s="40"/>
      <c r="H133" s="40"/>
      <c r="I133" s="40"/>
      <c r="J133" s="207">
        <f>BK133</f>
        <v>0</v>
      </c>
      <c r="K133" s="40"/>
      <c r="L133" s="44"/>
      <c r="M133" s="103"/>
      <c r="N133" s="208"/>
      <c r="O133" s="104"/>
      <c r="P133" s="209">
        <f>P134+P168</f>
        <v>0</v>
      </c>
      <c r="Q133" s="104"/>
      <c r="R133" s="209">
        <f>R134+R168</f>
        <v>2.9510968000000002</v>
      </c>
      <c r="S133" s="104"/>
      <c r="T133" s="210">
        <f>T134+T168</f>
        <v>47.892579999999995</v>
      </c>
      <c r="U133" s="38"/>
      <c r="V133" s="38"/>
      <c r="W133" s="38"/>
      <c r="X133" s="38"/>
      <c r="Y133" s="38"/>
      <c r="Z133" s="38"/>
      <c r="AA133" s="38"/>
      <c r="AB133" s="38"/>
      <c r="AC133" s="38"/>
      <c r="AD133" s="38"/>
      <c r="AE133" s="38"/>
      <c r="AT133" s="17" t="s">
        <v>79</v>
      </c>
      <c r="AU133" s="17" t="s">
        <v>175</v>
      </c>
      <c r="BK133" s="211">
        <f>BK134+BK168</f>
        <v>0</v>
      </c>
    </row>
    <row r="134" s="12" customFormat="1" ht="25.92" customHeight="1">
      <c r="A134" s="12"/>
      <c r="B134" s="212"/>
      <c r="C134" s="213"/>
      <c r="D134" s="214" t="s">
        <v>79</v>
      </c>
      <c r="E134" s="215" t="s">
        <v>245</v>
      </c>
      <c r="F134" s="215" t="s">
        <v>246</v>
      </c>
      <c r="G134" s="213"/>
      <c r="H134" s="213"/>
      <c r="I134" s="216"/>
      <c r="J134" s="217">
        <f>BK134</f>
        <v>0</v>
      </c>
      <c r="K134" s="213"/>
      <c r="L134" s="218"/>
      <c r="M134" s="219"/>
      <c r="N134" s="220"/>
      <c r="O134" s="220"/>
      <c r="P134" s="221">
        <f>P135+P151</f>
        <v>0</v>
      </c>
      <c r="Q134" s="220"/>
      <c r="R134" s="221">
        <f>R135+R151</f>
        <v>0.0104</v>
      </c>
      <c r="S134" s="220"/>
      <c r="T134" s="222">
        <f>T135+T151</f>
        <v>43.774999999999991</v>
      </c>
      <c r="U134" s="12"/>
      <c r="V134" s="12"/>
      <c r="W134" s="12"/>
      <c r="X134" s="12"/>
      <c r="Y134" s="12"/>
      <c r="Z134" s="12"/>
      <c r="AA134" s="12"/>
      <c r="AB134" s="12"/>
      <c r="AC134" s="12"/>
      <c r="AD134" s="12"/>
      <c r="AE134" s="12"/>
      <c r="AR134" s="223" t="s">
        <v>87</v>
      </c>
      <c r="AT134" s="224" t="s">
        <v>79</v>
      </c>
      <c r="AU134" s="224" t="s">
        <v>80</v>
      </c>
      <c r="AY134" s="223" t="s">
        <v>196</v>
      </c>
      <c r="BK134" s="225">
        <f>BK135+BK151</f>
        <v>0</v>
      </c>
    </row>
    <row r="135" s="12" customFormat="1" ht="22.8" customHeight="1">
      <c r="A135" s="12"/>
      <c r="B135" s="212"/>
      <c r="C135" s="213"/>
      <c r="D135" s="214" t="s">
        <v>79</v>
      </c>
      <c r="E135" s="226" t="s">
        <v>247</v>
      </c>
      <c r="F135" s="226" t="s">
        <v>248</v>
      </c>
      <c r="G135" s="213"/>
      <c r="H135" s="213"/>
      <c r="I135" s="216"/>
      <c r="J135" s="227">
        <f>BK135</f>
        <v>0</v>
      </c>
      <c r="K135" s="213"/>
      <c r="L135" s="218"/>
      <c r="M135" s="219"/>
      <c r="N135" s="220"/>
      <c r="O135" s="220"/>
      <c r="P135" s="221">
        <f>SUM(P136:P150)</f>
        <v>0</v>
      </c>
      <c r="Q135" s="220"/>
      <c r="R135" s="221">
        <f>SUM(R136:R150)</f>
        <v>0.0104</v>
      </c>
      <c r="S135" s="220"/>
      <c r="T135" s="222">
        <f>SUM(T136:T150)</f>
        <v>43.774999999999991</v>
      </c>
      <c r="U135" s="12"/>
      <c r="V135" s="12"/>
      <c r="W135" s="12"/>
      <c r="X135" s="12"/>
      <c r="Y135" s="12"/>
      <c r="Z135" s="12"/>
      <c r="AA135" s="12"/>
      <c r="AB135" s="12"/>
      <c r="AC135" s="12"/>
      <c r="AD135" s="12"/>
      <c r="AE135" s="12"/>
      <c r="AR135" s="223" t="s">
        <v>87</v>
      </c>
      <c r="AT135" s="224" t="s">
        <v>79</v>
      </c>
      <c r="AU135" s="224" t="s">
        <v>87</v>
      </c>
      <c r="AY135" s="223" t="s">
        <v>196</v>
      </c>
      <c r="BK135" s="225">
        <f>SUM(BK136:BK150)</f>
        <v>0</v>
      </c>
    </row>
    <row r="136" s="2" customFormat="1" ht="33" customHeight="1">
      <c r="A136" s="38"/>
      <c r="B136" s="39"/>
      <c r="C136" s="228" t="s">
        <v>87</v>
      </c>
      <c r="D136" s="228" t="s">
        <v>199</v>
      </c>
      <c r="E136" s="229" t="s">
        <v>1480</v>
      </c>
      <c r="F136" s="230" t="s">
        <v>1481</v>
      </c>
      <c r="G136" s="231" t="s">
        <v>251</v>
      </c>
      <c r="H136" s="232">
        <v>80</v>
      </c>
      <c r="I136" s="233"/>
      <c r="J136" s="234">
        <f>ROUND(I136*H136,2)</f>
        <v>0</v>
      </c>
      <c r="K136" s="235"/>
      <c r="L136" s="44"/>
      <c r="M136" s="236" t="s">
        <v>1</v>
      </c>
      <c r="N136" s="237" t="s">
        <v>45</v>
      </c>
      <c r="O136" s="91"/>
      <c r="P136" s="238">
        <f>O136*H136</f>
        <v>0</v>
      </c>
      <c r="Q136" s="238">
        <v>0.00012999999999999999</v>
      </c>
      <c r="R136" s="238">
        <f>Q136*H136</f>
        <v>0.0104</v>
      </c>
      <c r="S136" s="238">
        <v>0</v>
      </c>
      <c r="T136" s="239">
        <f>S136*H136</f>
        <v>0</v>
      </c>
      <c r="U136" s="38"/>
      <c r="V136" s="38"/>
      <c r="W136" s="38"/>
      <c r="X136" s="38"/>
      <c r="Y136" s="38"/>
      <c r="Z136" s="38"/>
      <c r="AA136" s="38"/>
      <c r="AB136" s="38"/>
      <c r="AC136" s="38"/>
      <c r="AD136" s="38"/>
      <c r="AE136" s="38"/>
      <c r="AR136" s="240" t="s">
        <v>113</v>
      </c>
      <c r="AT136" s="240" t="s">
        <v>199</v>
      </c>
      <c r="AU136" s="240" t="s">
        <v>89</v>
      </c>
      <c r="AY136" s="17" t="s">
        <v>196</v>
      </c>
      <c r="BE136" s="241">
        <f>IF(N136="základní",J136,0)</f>
        <v>0</v>
      </c>
      <c r="BF136" s="241">
        <f>IF(N136="snížená",J136,0)</f>
        <v>0</v>
      </c>
      <c r="BG136" s="241">
        <f>IF(N136="zákl. přenesená",J136,0)</f>
        <v>0</v>
      </c>
      <c r="BH136" s="241">
        <f>IF(N136="sníž. přenesená",J136,0)</f>
        <v>0</v>
      </c>
      <c r="BI136" s="241">
        <f>IF(N136="nulová",J136,0)</f>
        <v>0</v>
      </c>
      <c r="BJ136" s="17" t="s">
        <v>87</v>
      </c>
      <c r="BK136" s="241">
        <f>ROUND(I136*H136,2)</f>
        <v>0</v>
      </c>
      <c r="BL136" s="17" t="s">
        <v>113</v>
      </c>
      <c r="BM136" s="240" t="s">
        <v>2329</v>
      </c>
    </row>
    <row r="137" s="2" customFormat="1">
      <c r="A137" s="38"/>
      <c r="B137" s="39"/>
      <c r="C137" s="40"/>
      <c r="D137" s="242" t="s">
        <v>205</v>
      </c>
      <c r="E137" s="40"/>
      <c r="F137" s="243" t="s">
        <v>1483</v>
      </c>
      <c r="G137" s="40"/>
      <c r="H137" s="40"/>
      <c r="I137" s="244"/>
      <c r="J137" s="40"/>
      <c r="K137" s="40"/>
      <c r="L137" s="44"/>
      <c r="M137" s="245"/>
      <c r="N137" s="246"/>
      <c r="O137" s="91"/>
      <c r="P137" s="91"/>
      <c r="Q137" s="91"/>
      <c r="R137" s="91"/>
      <c r="S137" s="91"/>
      <c r="T137" s="92"/>
      <c r="U137" s="38"/>
      <c r="V137" s="38"/>
      <c r="W137" s="38"/>
      <c r="X137" s="38"/>
      <c r="Y137" s="38"/>
      <c r="Z137" s="38"/>
      <c r="AA137" s="38"/>
      <c r="AB137" s="38"/>
      <c r="AC137" s="38"/>
      <c r="AD137" s="38"/>
      <c r="AE137" s="38"/>
      <c r="AT137" s="17" t="s">
        <v>205</v>
      </c>
      <c r="AU137" s="17" t="s">
        <v>89</v>
      </c>
    </row>
    <row r="138" s="2" customFormat="1" ht="16.5" customHeight="1">
      <c r="A138" s="38"/>
      <c r="B138" s="39"/>
      <c r="C138" s="228" t="s">
        <v>89</v>
      </c>
      <c r="D138" s="228" t="s">
        <v>199</v>
      </c>
      <c r="E138" s="229" t="s">
        <v>2330</v>
      </c>
      <c r="F138" s="230" t="s">
        <v>2331</v>
      </c>
      <c r="G138" s="231" t="s">
        <v>326</v>
      </c>
      <c r="H138" s="232">
        <v>295</v>
      </c>
      <c r="I138" s="233"/>
      <c r="J138" s="234">
        <f>ROUND(I138*H138,2)</f>
        <v>0</v>
      </c>
      <c r="K138" s="235"/>
      <c r="L138" s="44"/>
      <c r="M138" s="236" t="s">
        <v>1</v>
      </c>
      <c r="N138" s="237" t="s">
        <v>45</v>
      </c>
      <c r="O138" s="91"/>
      <c r="P138" s="238">
        <f>O138*H138</f>
        <v>0</v>
      </c>
      <c r="Q138" s="238">
        <v>0</v>
      </c>
      <c r="R138" s="238">
        <f>Q138*H138</f>
        <v>0</v>
      </c>
      <c r="S138" s="238">
        <v>0.14699999999999999</v>
      </c>
      <c r="T138" s="239">
        <f>S138*H138</f>
        <v>43.364999999999995</v>
      </c>
      <c r="U138" s="38"/>
      <c r="V138" s="38"/>
      <c r="W138" s="38"/>
      <c r="X138" s="38"/>
      <c r="Y138" s="38"/>
      <c r="Z138" s="38"/>
      <c r="AA138" s="38"/>
      <c r="AB138" s="38"/>
      <c r="AC138" s="38"/>
      <c r="AD138" s="38"/>
      <c r="AE138" s="38"/>
      <c r="AR138" s="240" t="s">
        <v>113</v>
      </c>
      <c r="AT138" s="240" t="s">
        <v>199</v>
      </c>
      <c r="AU138" s="240" t="s">
        <v>89</v>
      </c>
      <c r="AY138" s="17" t="s">
        <v>196</v>
      </c>
      <c r="BE138" s="241">
        <f>IF(N138="základní",J138,0)</f>
        <v>0</v>
      </c>
      <c r="BF138" s="241">
        <f>IF(N138="snížená",J138,0)</f>
        <v>0</v>
      </c>
      <c r="BG138" s="241">
        <f>IF(N138="zákl. přenesená",J138,0)</f>
        <v>0</v>
      </c>
      <c r="BH138" s="241">
        <f>IF(N138="sníž. přenesená",J138,0)</f>
        <v>0</v>
      </c>
      <c r="BI138" s="241">
        <f>IF(N138="nulová",J138,0)</f>
        <v>0</v>
      </c>
      <c r="BJ138" s="17" t="s">
        <v>87</v>
      </c>
      <c r="BK138" s="241">
        <f>ROUND(I138*H138,2)</f>
        <v>0</v>
      </c>
      <c r="BL138" s="17" t="s">
        <v>113</v>
      </c>
      <c r="BM138" s="240" t="s">
        <v>2332</v>
      </c>
    </row>
    <row r="139" s="2" customFormat="1">
      <c r="A139" s="38"/>
      <c r="B139" s="39"/>
      <c r="C139" s="40"/>
      <c r="D139" s="242" t="s">
        <v>205</v>
      </c>
      <c r="E139" s="40"/>
      <c r="F139" s="243" t="s">
        <v>2333</v>
      </c>
      <c r="G139" s="40"/>
      <c r="H139" s="40"/>
      <c r="I139" s="244"/>
      <c r="J139" s="40"/>
      <c r="K139" s="40"/>
      <c r="L139" s="44"/>
      <c r="M139" s="245"/>
      <c r="N139" s="246"/>
      <c r="O139" s="91"/>
      <c r="P139" s="91"/>
      <c r="Q139" s="91"/>
      <c r="R139" s="91"/>
      <c r="S139" s="91"/>
      <c r="T139" s="92"/>
      <c r="U139" s="38"/>
      <c r="V139" s="38"/>
      <c r="W139" s="38"/>
      <c r="X139" s="38"/>
      <c r="Y139" s="38"/>
      <c r="Z139" s="38"/>
      <c r="AA139" s="38"/>
      <c r="AB139" s="38"/>
      <c r="AC139" s="38"/>
      <c r="AD139" s="38"/>
      <c r="AE139" s="38"/>
      <c r="AT139" s="17" t="s">
        <v>205</v>
      </c>
      <c r="AU139" s="17" t="s">
        <v>89</v>
      </c>
    </row>
    <row r="140" s="13" customFormat="1">
      <c r="A140" s="13"/>
      <c r="B140" s="252"/>
      <c r="C140" s="253"/>
      <c r="D140" s="242" t="s">
        <v>254</v>
      </c>
      <c r="E140" s="254" t="s">
        <v>1</v>
      </c>
      <c r="F140" s="255" t="s">
        <v>1053</v>
      </c>
      <c r="G140" s="253"/>
      <c r="H140" s="256">
        <v>80</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254</v>
      </c>
      <c r="AU140" s="262" t="s">
        <v>89</v>
      </c>
      <c r="AV140" s="13" t="s">
        <v>89</v>
      </c>
      <c r="AW140" s="13" t="s">
        <v>35</v>
      </c>
      <c r="AX140" s="13" t="s">
        <v>80</v>
      </c>
      <c r="AY140" s="262" t="s">
        <v>196</v>
      </c>
    </row>
    <row r="141" s="14" customFormat="1">
      <c r="A141" s="14"/>
      <c r="B141" s="263"/>
      <c r="C141" s="264"/>
      <c r="D141" s="242" t="s">
        <v>254</v>
      </c>
      <c r="E141" s="265" t="s">
        <v>1</v>
      </c>
      <c r="F141" s="266" t="s">
        <v>2334</v>
      </c>
      <c r="G141" s="264"/>
      <c r="H141" s="267">
        <v>80</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254</v>
      </c>
      <c r="AU141" s="273" t="s">
        <v>89</v>
      </c>
      <c r="AV141" s="14" t="s">
        <v>100</v>
      </c>
      <c r="AW141" s="14" t="s">
        <v>35</v>
      </c>
      <c r="AX141" s="14" t="s">
        <v>80</v>
      </c>
      <c r="AY141" s="273" t="s">
        <v>196</v>
      </c>
    </row>
    <row r="142" s="13" customFormat="1">
      <c r="A142" s="13"/>
      <c r="B142" s="252"/>
      <c r="C142" s="253"/>
      <c r="D142" s="242" t="s">
        <v>254</v>
      </c>
      <c r="E142" s="254" t="s">
        <v>1</v>
      </c>
      <c r="F142" s="255" t="s">
        <v>2335</v>
      </c>
      <c r="G142" s="253"/>
      <c r="H142" s="256">
        <v>175</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254</v>
      </c>
      <c r="AU142" s="262" t="s">
        <v>89</v>
      </c>
      <c r="AV142" s="13" t="s">
        <v>89</v>
      </c>
      <c r="AW142" s="13" t="s">
        <v>35</v>
      </c>
      <c r="AX142" s="13" t="s">
        <v>80</v>
      </c>
      <c r="AY142" s="262" t="s">
        <v>196</v>
      </c>
    </row>
    <row r="143" s="14" customFormat="1">
      <c r="A143" s="14"/>
      <c r="B143" s="263"/>
      <c r="C143" s="264"/>
      <c r="D143" s="242" t="s">
        <v>254</v>
      </c>
      <c r="E143" s="265" t="s">
        <v>1</v>
      </c>
      <c r="F143" s="266" t="s">
        <v>2336</v>
      </c>
      <c r="G143" s="264"/>
      <c r="H143" s="267">
        <v>175</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254</v>
      </c>
      <c r="AU143" s="273" t="s">
        <v>89</v>
      </c>
      <c r="AV143" s="14" t="s">
        <v>100</v>
      </c>
      <c r="AW143" s="14" t="s">
        <v>35</v>
      </c>
      <c r="AX143" s="14" t="s">
        <v>80</v>
      </c>
      <c r="AY143" s="273" t="s">
        <v>196</v>
      </c>
    </row>
    <row r="144" s="13" customFormat="1">
      <c r="A144" s="13"/>
      <c r="B144" s="252"/>
      <c r="C144" s="253"/>
      <c r="D144" s="242" t="s">
        <v>254</v>
      </c>
      <c r="E144" s="254" t="s">
        <v>1</v>
      </c>
      <c r="F144" s="255" t="s">
        <v>581</v>
      </c>
      <c r="G144" s="253"/>
      <c r="H144" s="256">
        <v>40</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254</v>
      </c>
      <c r="AU144" s="262" t="s">
        <v>89</v>
      </c>
      <c r="AV144" s="13" t="s">
        <v>89</v>
      </c>
      <c r="AW144" s="13" t="s">
        <v>35</v>
      </c>
      <c r="AX144" s="13" t="s">
        <v>80</v>
      </c>
      <c r="AY144" s="262" t="s">
        <v>196</v>
      </c>
    </row>
    <row r="145" s="14" customFormat="1">
      <c r="A145" s="14"/>
      <c r="B145" s="263"/>
      <c r="C145" s="264"/>
      <c r="D145" s="242" t="s">
        <v>254</v>
      </c>
      <c r="E145" s="265" t="s">
        <v>1</v>
      </c>
      <c r="F145" s="266" t="s">
        <v>2337</v>
      </c>
      <c r="G145" s="264"/>
      <c r="H145" s="267">
        <v>40</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254</v>
      </c>
      <c r="AU145" s="273" t="s">
        <v>89</v>
      </c>
      <c r="AV145" s="14" t="s">
        <v>100</v>
      </c>
      <c r="AW145" s="14" t="s">
        <v>35</v>
      </c>
      <c r="AX145" s="14" t="s">
        <v>80</v>
      </c>
      <c r="AY145" s="273" t="s">
        <v>196</v>
      </c>
    </row>
    <row r="146" s="15" customFormat="1">
      <c r="A146" s="15"/>
      <c r="B146" s="274"/>
      <c r="C146" s="275"/>
      <c r="D146" s="242" t="s">
        <v>254</v>
      </c>
      <c r="E146" s="276" t="s">
        <v>1</v>
      </c>
      <c r="F146" s="277" t="s">
        <v>267</v>
      </c>
      <c r="G146" s="275"/>
      <c r="H146" s="278">
        <v>295</v>
      </c>
      <c r="I146" s="279"/>
      <c r="J146" s="275"/>
      <c r="K146" s="275"/>
      <c r="L146" s="280"/>
      <c r="M146" s="281"/>
      <c r="N146" s="282"/>
      <c r="O146" s="282"/>
      <c r="P146" s="282"/>
      <c r="Q146" s="282"/>
      <c r="R146" s="282"/>
      <c r="S146" s="282"/>
      <c r="T146" s="283"/>
      <c r="U146" s="15"/>
      <c r="V146" s="15"/>
      <c r="W146" s="15"/>
      <c r="X146" s="15"/>
      <c r="Y146" s="15"/>
      <c r="Z146" s="15"/>
      <c r="AA146" s="15"/>
      <c r="AB146" s="15"/>
      <c r="AC146" s="15"/>
      <c r="AD146" s="15"/>
      <c r="AE146" s="15"/>
      <c r="AT146" s="284" t="s">
        <v>254</v>
      </c>
      <c r="AU146" s="284" t="s">
        <v>89</v>
      </c>
      <c r="AV146" s="15" t="s">
        <v>113</v>
      </c>
      <c r="AW146" s="15" t="s">
        <v>35</v>
      </c>
      <c r="AX146" s="15" t="s">
        <v>87</v>
      </c>
      <c r="AY146" s="284" t="s">
        <v>196</v>
      </c>
    </row>
    <row r="147" s="2" customFormat="1" ht="21.75" customHeight="1">
      <c r="A147" s="38"/>
      <c r="B147" s="39"/>
      <c r="C147" s="228" t="s">
        <v>100</v>
      </c>
      <c r="D147" s="228" t="s">
        <v>199</v>
      </c>
      <c r="E147" s="229" t="s">
        <v>2338</v>
      </c>
      <c r="F147" s="230" t="s">
        <v>2339</v>
      </c>
      <c r="G147" s="231" t="s">
        <v>326</v>
      </c>
      <c r="H147" s="232">
        <v>50</v>
      </c>
      <c r="I147" s="233"/>
      <c r="J147" s="234">
        <f>ROUND(I147*H147,2)</f>
        <v>0</v>
      </c>
      <c r="K147" s="235"/>
      <c r="L147" s="44"/>
      <c r="M147" s="236" t="s">
        <v>1</v>
      </c>
      <c r="N147" s="237" t="s">
        <v>45</v>
      </c>
      <c r="O147" s="91"/>
      <c r="P147" s="238">
        <f>O147*H147</f>
        <v>0</v>
      </c>
      <c r="Q147" s="238">
        <v>0</v>
      </c>
      <c r="R147" s="238">
        <f>Q147*H147</f>
        <v>0</v>
      </c>
      <c r="S147" s="238">
        <v>0.0030000000000000001</v>
      </c>
      <c r="T147" s="239">
        <f>S147*H147</f>
        <v>0.14999999999999999</v>
      </c>
      <c r="U147" s="38"/>
      <c r="V147" s="38"/>
      <c r="W147" s="38"/>
      <c r="X147" s="38"/>
      <c r="Y147" s="38"/>
      <c r="Z147" s="38"/>
      <c r="AA147" s="38"/>
      <c r="AB147" s="38"/>
      <c r="AC147" s="38"/>
      <c r="AD147" s="38"/>
      <c r="AE147" s="38"/>
      <c r="AR147" s="240" t="s">
        <v>113</v>
      </c>
      <c r="AT147" s="240" t="s">
        <v>199</v>
      </c>
      <c r="AU147" s="240" t="s">
        <v>89</v>
      </c>
      <c r="AY147" s="17" t="s">
        <v>196</v>
      </c>
      <c r="BE147" s="241">
        <f>IF(N147="základní",J147,0)</f>
        <v>0</v>
      </c>
      <c r="BF147" s="241">
        <f>IF(N147="snížená",J147,0)</f>
        <v>0</v>
      </c>
      <c r="BG147" s="241">
        <f>IF(N147="zákl. přenesená",J147,0)</f>
        <v>0</v>
      </c>
      <c r="BH147" s="241">
        <f>IF(N147="sníž. přenesená",J147,0)</f>
        <v>0</v>
      </c>
      <c r="BI147" s="241">
        <f>IF(N147="nulová",J147,0)</f>
        <v>0</v>
      </c>
      <c r="BJ147" s="17" t="s">
        <v>87</v>
      </c>
      <c r="BK147" s="241">
        <f>ROUND(I147*H147,2)</f>
        <v>0</v>
      </c>
      <c r="BL147" s="17" t="s">
        <v>113</v>
      </c>
      <c r="BM147" s="240" t="s">
        <v>2340</v>
      </c>
    </row>
    <row r="148" s="2" customFormat="1">
      <c r="A148" s="38"/>
      <c r="B148" s="39"/>
      <c r="C148" s="40"/>
      <c r="D148" s="242" t="s">
        <v>205</v>
      </c>
      <c r="E148" s="40"/>
      <c r="F148" s="243" t="s">
        <v>2341</v>
      </c>
      <c r="G148" s="40"/>
      <c r="H148" s="40"/>
      <c r="I148" s="244"/>
      <c r="J148" s="40"/>
      <c r="K148" s="40"/>
      <c r="L148" s="44"/>
      <c r="M148" s="245"/>
      <c r="N148" s="246"/>
      <c r="O148" s="91"/>
      <c r="P148" s="91"/>
      <c r="Q148" s="91"/>
      <c r="R148" s="91"/>
      <c r="S148" s="91"/>
      <c r="T148" s="92"/>
      <c r="U148" s="38"/>
      <c r="V148" s="38"/>
      <c r="W148" s="38"/>
      <c r="X148" s="38"/>
      <c r="Y148" s="38"/>
      <c r="Z148" s="38"/>
      <c r="AA148" s="38"/>
      <c r="AB148" s="38"/>
      <c r="AC148" s="38"/>
      <c r="AD148" s="38"/>
      <c r="AE148" s="38"/>
      <c r="AT148" s="17" t="s">
        <v>205</v>
      </c>
      <c r="AU148" s="17" t="s">
        <v>89</v>
      </c>
    </row>
    <row r="149" s="2" customFormat="1" ht="21.75" customHeight="1">
      <c r="A149" s="38"/>
      <c r="B149" s="39"/>
      <c r="C149" s="228" t="s">
        <v>113</v>
      </c>
      <c r="D149" s="228" t="s">
        <v>199</v>
      </c>
      <c r="E149" s="229" t="s">
        <v>2342</v>
      </c>
      <c r="F149" s="230" t="s">
        <v>2343</v>
      </c>
      <c r="G149" s="231" t="s">
        <v>326</v>
      </c>
      <c r="H149" s="232">
        <v>40</v>
      </c>
      <c r="I149" s="233"/>
      <c r="J149" s="234">
        <f>ROUND(I149*H149,2)</f>
        <v>0</v>
      </c>
      <c r="K149" s="235"/>
      <c r="L149" s="44"/>
      <c r="M149" s="236" t="s">
        <v>1</v>
      </c>
      <c r="N149" s="237" t="s">
        <v>45</v>
      </c>
      <c r="O149" s="91"/>
      <c r="P149" s="238">
        <f>O149*H149</f>
        <v>0</v>
      </c>
      <c r="Q149" s="238">
        <v>0</v>
      </c>
      <c r="R149" s="238">
        <f>Q149*H149</f>
        <v>0</v>
      </c>
      <c r="S149" s="238">
        <v>0.0064999999999999997</v>
      </c>
      <c r="T149" s="239">
        <f>S149*H149</f>
        <v>0.26000000000000001</v>
      </c>
      <c r="U149" s="38"/>
      <c r="V149" s="38"/>
      <c r="W149" s="38"/>
      <c r="X149" s="38"/>
      <c r="Y149" s="38"/>
      <c r="Z149" s="38"/>
      <c r="AA149" s="38"/>
      <c r="AB149" s="38"/>
      <c r="AC149" s="38"/>
      <c r="AD149" s="38"/>
      <c r="AE149" s="38"/>
      <c r="AR149" s="240" t="s">
        <v>113</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113</v>
      </c>
      <c r="BM149" s="240" t="s">
        <v>2344</v>
      </c>
    </row>
    <row r="150" s="2" customFormat="1">
      <c r="A150" s="38"/>
      <c r="B150" s="39"/>
      <c r="C150" s="40"/>
      <c r="D150" s="242" t="s">
        <v>205</v>
      </c>
      <c r="E150" s="40"/>
      <c r="F150" s="243" t="s">
        <v>2345</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12" customFormat="1" ht="22.8" customHeight="1">
      <c r="A151" s="12"/>
      <c r="B151" s="212"/>
      <c r="C151" s="213"/>
      <c r="D151" s="214" t="s">
        <v>79</v>
      </c>
      <c r="E151" s="226" t="s">
        <v>426</v>
      </c>
      <c r="F151" s="226" t="s">
        <v>427</v>
      </c>
      <c r="G151" s="213"/>
      <c r="H151" s="213"/>
      <c r="I151" s="216"/>
      <c r="J151" s="227">
        <f>BK151</f>
        <v>0</v>
      </c>
      <c r="K151" s="213"/>
      <c r="L151" s="218"/>
      <c r="M151" s="219"/>
      <c r="N151" s="220"/>
      <c r="O151" s="220"/>
      <c r="P151" s="221">
        <f>SUM(P152:P167)</f>
        <v>0</v>
      </c>
      <c r="Q151" s="220"/>
      <c r="R151" s="221">
        <f>SUM(R152:R167)</f>
        <v>0</v>
      </c>
      <c r="S151" s="220"/>
      <c r="T151" s="222">
        <f>SUM(T152:T167)</f>
        <v>0</v>
      </c>
      <c r="U151" s="12"/>
      <c r="V151" s="12"/>
      <c r="W151" s="12"/>
      <c r="X151" s="12"/>
      <c r="Y151" s="12"/>
      <c r="Z151" s="12"/>
      <c r="AA151" s="12"/>
      <c r="AB151" s="12"/>
      <c r="AC151" s="12"/>
      <c r="AD151" s="12"/>
      <c r="AE151" s="12"/>
      <c r="AR151" s="223" t="s">
        <v>87</v>
      </c>
      <c r="AT151" s="224" t="s">
        <v>79</v>
      </c>
      <c r="AU151" s="224" t="s">
        <v>87</v>
      </c>
      <c r="AY151" s="223" t="s">
        <v>196</v>
      </c>
      <c r="BK151" s="225">
        <f>SUM(BK152:BK167)</f>
        <v>0</v>
      </c>
    </row>
    <row r="152" s="2" customFormat="1" ht="21.75" customHeight="1">
      <c r="A152" s="38"/>
      <c r="B152" s="39"/>
      <c r="C152" s="228" t="s">
        <v>208</v>
      </c>
      <c r="D152" s="228" t="s">
        <v>199</v>
      </c>
      <c r="E152" s="229" t="s">
        <v>435</v>
      </c>
      <c r="F152" s="230" t="s">
        <v>436</v>
      </c>
      <c r="G152" s="231" t="s">
        <v>431</v>
      </c>
      <c r="H152" s="232">
        <v>47.893000000000001</v>
      </c>
      <c r="I152" s="233"/>
      <c r="J152" s="234">
        <f>ROUND(I152*H152,2)</f>
        <v>0</v>
      </c>
      <c r="K152" s="235"/>
      <c r="L152" s="44"/>
      <c r="M152" s="236" t="s">
        <v>1</v>
      </c>
      <c r="N152" s="237" t="s">
        <v>45</v>
      </c>
      <c r="O152" s="91"/>
      <c r="P152" s="238">
        <f>O152*H152</f>
        <v>0</v>
      </c>
      <c r="Q152" s="238">
        <v>0</v>
      </c>
      <c r="R152" s="238">
        <f>Q152*H152</f>
        <v>0</v>
      </c>
      <c r="S152" s="238">
        <v>0</v>
      </c>
      <c r="T152" s="239">
        <f>S152*H152</f>
        <v>0</v>
      </c>
      <c r="U152" s="38"/>
      <c r="V152" s="38"/>
      <c r="W152" s="38"/>
      <c r="X152" s="38"/>
      <c r="Y152" s="38"/>
      <c r="Z152" s="38"/>
      <c r="AA152" s="38"/>
      <c r="AB152" s="38"/>
      <c r="AC152" s="38"/>
      <c r="AD152" s="38"/>
      <c r="AE152" s="38"/>
      <c r="AR152" s="240" t="s">
        <v>113</v>
      </c>
      <c r="AT152" s="240" t="s">
        <v>199</v>
      </c>
      <c r="AU152" s="240" t="s">
        <v>89</v>
      </c>
      <c r="AY152" s="17" t="s">
        <v>196</v>
      </c>
      <c r="BE152" s="241">
        <f>IF(N152="základní",J152,0)</f>
        <v>0</v>
      </c>
      <c r="BF152" s="241">
        <f>IF(N152="snížená",J152,0)</f>
        <v>0</v>
      </c>
      <c r="BG152" s="241">
        <f>IF(N152="zákl. přenesená",J152,0)</f>
        <v>0</v>
      </c>
      <c r="BH152" s="241">
        <f>IF(N152="sníž. přenesená",J152,0)</f>
        <v>0</v>
      </c>
      <c r="BI152" s="241">
        <f>IF(N152="nulová",J152,0)</f>
        <v>0</v>
      </c>
      <c r="BJ152" s="17" t="s">
        <v>87</v>
      </c>
      <c r="BK152" s="241">
        <f>ROUND(I152*H152,2)</f>
        <v>0</v>
      </c>
      <c r="BL152" s="17" t="s">
        <v>113</v>
      </c>
      <c r="BM152" s="240" t="s">
        <v>2346</v>
      </c>
    </row>
    <row r="153" s="2" customFormat="1">
      <c r="A153" s="38"/>
      <c r="B153" s="39"/>
      <c r="C153" s="40"/>
      <c r="D153" s="242" t="s">
        <v>205</v>
      </c>
      <c r="E153" s="40"/>
      <c r="F153" s="243" t="s">
        <v>438</v>
      </c>
      <c r="G153" s="40"/>
      <c r="H153" s="40"/>
      <c r="I153" s="244"/>
      <c r="J153" s="40"/>
      <c r="K153" s="40"/>
      <c r="L153" s="44"/>
      <c r="M153" s="245"/>
      <c r="N153" s="246"/>
      <c r="O153" s="91"/>
      <c r="P153" s="91"/>
      <c r="Q153" s="91"/>
      <c r="R153" s="91"/>
      <c r="S153" s="91"/>
      <c r="T153" s="92"/>
      <c r="U153" s="38"/>
      <c r="V153" s="38"/>
      <c r="W153" s="38"/>
      <c r="X153" s="38"/>
      <c r="Y153" s="38"/>
      <c r="Z153" s="38"/>
      <c r="AA153" s="38"/>
      <c r="AB153" s="38"/>
      <c r="AC153" s="38"/>
      <c r="AD153" s="38"/>
      <c r="AE153" s="38"/>
      <c r="AT153" s="17" t="s">
        <v>205</v>
      </c>
      <c r="AU153" s="17" t="s">
        <v>89</v>
      </c>
    </row>
    <row r="154" s="2" customFormat="1" ht="33" customHeight="1">
      <c r="A154" s="38"/>
      <c r="B154" s="39"/>
      <c r="C154" s="228" t="s">
        <v>223</v>
      </c>
      <c r="D154" s="228" t="s">
        <v>199</v>
      </c>
      <c r="E154" s="229" t="s">
        <v>440</v>
      </c>
      <c r="F154" s="230" t="s">
        <v>2347</v>
      </c>
      <c r="G154" s="231" t="s">
        <v>431</v>
      </c>
      <c r="H154" s="232">
        <v>718.39499999999998</v>
      </c>
      <c r="I154" s="233"/>
      <c r="J154" s="234">
        <f>ROUND(I154*H154,2)</f>
        <v>0</v>
      </c>
      <c r="K154" s="235"/>
      <c r="L154" s="44"/>
      <c r="M154" s="236" t="s">
        <v>1</v>
      </c>
      <c r="N154" s="237" t="s">
        <v>45</v>
      </c>
      <c r="O154" s="91"/>
      <c r="P154" s="238">
        <f>O154*H154</f>
        <v>0</v>
      </c>
      <c r="Q154" s="238">
        <v>0</v>
      </c>
      <c r="R154" s="238">
        <f>Q154*H154</f>
        <v>0</v>
      </c>
      <c r="S154" s="238">
        <v>0</v>
      </c>
      <c r="T154" s="239">
        <f>S154*H154</f>
        <v>0</v>
      </c>
      <c r="U154" s="38"/>
      <c r="V154" s="38"/>
      <c r="W154" s="38"/>
      <c r="X154" s="38"/>
      <c r="Y154" s="38"/>
      <c r="Z154" s="38"/>
      <c r="AA154" s="38"/>
      <c r="AB154" s="38"/>
      <c r="AC154" s="38"/>
      <c r="AD154" s="38"/>
      <c r="AE154" s="38"/>
      <c r="AR154" s="240" t="s">
        <v>113</v>
      </c>
      <c r="AT154" s="240" t="s">
        <v>199</v>
      </c>
      <c r="AU154" s="240" t="s">
        <v>89</v>
      </c>
      <c r="AY154" s="17" t="s">
        <v>196</v>
      </c>
      <c r="BE154" s="241">
        <f>IF(N154="základní",J154,0)</f>
        <v>0</v>
      </c>
      <c r="BF154" s="241">
        <f>IF(N154="snížená",J154,0)</f>
        <v>0</v>
      </c>
      <c r="BG154" s="241">
        <f>IF(N154="zákl. přenesená",J154,0)</f>
        <v>0</v>
      </c>
      <c r="BH154" s="241">
        <f>IF(N154="sníž. přenesená",J154,0)</f>
        <v>0</v>
      </c>
      <c r="BI154" s="241">
        <f>IF(N154="nulová",J154,0)</f>
        <v>0</v>
      </c>
      <c r="BJ154" s="17" t="s">
        <v>87</v>
      </c>
      <c r="BK154" s="241">
        <f>ROUND(I154*H154,2)</f>
        <v>0</v>
      </c>
      <c r="BL154" s="17" t="s">
        <v>113</v>
      </c>
      <c r="BM154" s="240" t="s">
        <v>2348</v>
      </c>
    </row>
    <row r="155" s="2" customFormat="1">
      <c r="A155" s="38"/>
      <c r="B155" s="39"/>
      <c r="C155" s="40"/>
      <c r="D155" s="242" t="s">
        <v>205</v>
      </c>
      <c r="E155" s="40"/>
      <c r="F155" s="243" t="s">
        <v>2349</v>
      </c>
      <c r="G155" s="40"/>
      <c r="H155" s="40"/>
      <c r="I155" s="244"/>
      <c r="J155" s="40"/>
      <c r="K155" s="40"/>
      <c r="L155" s="44"/>
      <c r="M155" s="245"/>
      <c r="N155" s="246"/>
      <c r="O155" s="91"/>
      <c r="P155" s="91"/>
      <c r="Q155" s="91"/>
      <c r="R155" s="91"/>
      <c r="S155" s="91"/>
      <c r="T155" s="92"/>
      <c r="U155" s="38"/>
      <c r="V155" s="38"/>
      <c r="W155" s="38"/>
      <c r="X155" s="38"/>
      <c r="Y155" s="38"/>
      <c r="Z155" s="38"/>
      <c r="AA155" s="38"/>
      <c r="AB155" s="38"/>
      <c r="AC155" s="38"/>
      <c r="AD155" s="38"/>
      <c r="AE155" s="38"/>
      <c r="AT155" s="17" t="s">
        <v>205</v>
      </c>
      <c r="AU155" s="17" t="s">
        <v>89</v>
      </c>
    </row>
    <row r="156" s="13" customFormat="1">
      <c r="A156" s="13"/>
      <c r="B156" s="252"/>
      <c r="C156" s="253"/>
      <c r="D156" s="242" t="s">
        <v>254</v>
      </c>
      <c r="E156" s="254" t="s">
        <v>1</v>
      </c>
      <c r="F156" s="255" t="s">
        <v>2350</v>
      </c>
      <c r="G156" s="253"/>
      <c r="H156" s="256">
        <v>718.39499999999998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4" customFormat="1">
      <c r="A157" s="14"/>
      <c r="B157" s="263"/>
      <c r="C157" s="264"/>
      <c r="D157" s="242" t="s">
        <v>254</v>
      </c>
      <c r="E157" s="265" t="s">
        <v>1</v>
      </c>
      <c r="F157" s="266" t="s">
        <v>445</v>
      </c>
      <c r="G157" s="264"/>
      <c r="H157" s="267">
        <v>718.39499999999998</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254</v>
      </c>
      <c r="AU157" s="273" t="s">
        <v>89</v>
      </c>
      <c r="AV157" s="14" t="s">
        <v>100</v>
      </c>
      <c r="AW157" s="14" t="s">
        <v>35</v>
      </c>
      <c r="AX157" s="14" t="s">
        <v>87</v>
      </c>
      <c r="AY157" s="273" t="s">
        <v>196</v>
      </c>
    </row>
    <row r="158" s="2" customFormat="1" ht="33" customHeight="1">
      <c r="A158" s="38"/>
      <c r="B158" s="39"/>
      <c r="C158" s="228" t="s">
        <v>227</v>
      </c>
      <c r="D158" s="228" t="s">
        <v>199</v>
      </c>
      <c r="E158" s="229" t="s">
        <v>446</v>
      </c>
      <c r="F158" s="230" t="s">
        <v>447</v>
      </c>
      <c r="G158" s="231" t="s">
        <v>431</v>
      </c>
      <c r="H158" s="232">
        <v>1.0980000000000001</v>
      </c>
      <c r="I158" s="233"/>
      <c r="J158" s="234">
        <f>ROUND(I158*H158,2)</f>
        <v>0</v>
      </c>
      <c r="K158" s="235"/>
      <c r="L158" s="44"/>
      <c r="M158" s="236" t="s">
        <v>1</v>
      </c>
      <c r="N158" s="237" t="s">
        <v>45</v>
      </c>
      <c r="O158" s="91"/>
      <c r="P158" s="238">
        <f>O158*H158</f>
        <v>0</v>
      </c>
      <c r="Q158" s="238">
        <v>0</v>
      </c>
      <c r="R158" s="238">
        <f>Q158*H158</f>
        <v>0</v>
      </c>
      <c r="S158" s="238">
        <v>0</v>
      </c>
      <c r="T158" s="239">
        <f>S158*H158</f>
        <v>0</v>
      </c>
      <c r="U158" s="38"/>
      <c r="V158" s="38"/>
      <c r="W158" s="38"/>
      <c r="X158" s="38"/>
      <c r="Y158" s="38"/>
      <c r="Z158" s="38"/>
      <c r="AA158" s="38"/>
      <c r="AB158" s="38"/>
      <c r="AC158" s="38"/>
      <c r="AD158" s="38"/>
      <c r="AE158" s="38"/>
      <c r="AR158" s="240" t="s">
        <v>113</v>
      </c>
      <c r="AT158" s="240" t="s">
        <v>199</v>
      </c>
      <c r="AU158" s="240" t="s">
        <v>89</v>
      </c>
      <c r="AY158" s="17" t="s">
        <v>196</v>
      </c>
      <c r="BE158" s="241">
        <f>IF(N158="základní",J158,0)</f>
        <v>0</v>
      </c>
      <c r="BF158" s="241">
        <f>IF(N158="snížená",J158,0)</f>
        <v>0</v>
      </c>
      <c r="BG158" s="241">
        <f>IF(N158="zákl. přenesená",J158,0)</f>
        <v>0</v>
      </c>
      <c r="BH158" s="241">
        <f>IF(N158="sníž. přenesená",J158,0)</f>
        <v>0</v>
      </c>
      <c r="BI158" s="241">
        <f>IF(N158="nulová",J158,0)</f>
        <v>0</v>
      </c>
      <c r="BJ158" s="17" t="s">
        <v>87</v>
      </c>
      <c r="BK158" s="241">
        <f>ROUND(I158*H158,2)</f>
        <v>0</v>
      </c>
      <c r="BL158" s="17" t="s">
        <v>113</v>
      </c>
      <c r="BM158" s="240" t="s">
        <v>2351</v>
      </c>
    </row>
    <row r="159" s="2" customFormat="1">
      <c r="A159" s="38"/>
      <c r="B159" s="39"/>
      <c r="C159" s="40"/>
      <c r="D159" s="242" t="s">
        <v>205</v>
      </c>
      <c r="E159" s="40"/>
      <c r="F159" s="243" t="s">
        <v>449</v>
      </c>
      <c r="G159" s="40"/>
      <c r="H159" s="40"/>
      <c r="I159" s="244"/>
      <c r="J159" s="40"/>
      <c r="K159" s="40"/>
      <c r="L159" s="44"/>
      <c r="M159" s="245"/>
      <c r="N159" s="246"/>
      <c r="O159" s="91"/>
      <c r="P159" s="91"/>
      <c r="Q159" s="91"/>
      <c r="R159" s="91"/>
      <c r="S159" s="91"/>
      <c r="T159" s="92"/>
      <c r="U159" s="38"/>
      <c r="V159" s="38"/>
      <c r="W159" s="38"/>
      <c r="X159" s="38"/>
      <c r="Y159" s="38"/>
      <c r="Z159" s="38"/>
      <c r="AA159" s="38"/>
      <c r="AB159" s="38"/>
      <c r="AC159" s="38"/>
      <c r="AD159" s="38"/>
      <c r="AE159" s="38"/>
      <c r="AT159" s="17" t="s">
        <v>205</v>
      </c>
      <c r="AU159" s="17" t="s">
        <v>89</v>
      </c>
    </row>
    <row r="160" s="13" customFormat="1">
      <c r="A160" s="13"/>
      <c r="B160" s="252"/>
      <c r="C160" s="253"/>
      <c r="D160" s="242" t="s">
        <v>254</v>
      </c>
      <c r="E160" s="254" t="s">
        <v>1</v>
      </c>
      <c r="F160" s="255" t="s">
        <v>2352</v>
      </c>
      <c r="G160" s="253"/>
      <c r="H160" s="256">
        <v>1.0980000000000001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5" customFormat="1">
      <c r="A161" s="15"/>
      <c r="B161" s="274"/>
      <c r="C161" s="275"/>
      <c r="D161" s="242" t="s">
        <v>254</v>
      </c>
      <c r="E161" s="276" t="s">
        <v>1</v>
      </c>
      <c r="F161" s="277" t="s">
        <v>267</v>
      </c>
      <c r="G161" s="275"/>
      <c r="H161" s="278">
        <v>1.0980000000000001</v>
      </c>
      <c r="I161" s="279"/>
      <c r="J161" s="275"/>
      <c r="K161" s="275"/>
      <c r="L161" s="280"/>
      <c r="M161" s="281"/>
      <c r="N161" s="282"/>
      <c r="O161" s="282"/>
      <c r="P161" s="282"/>
      <c r="Q161" s="282"/>
      <c r="R161" s="282"/>
      <c r="S161" s="282"/>
      <c r="T161" s="283"/>
      <c r="U161" s="15"/>
      <c r="V161" s="15"/>
      <c r="W161" s="15"/>
      <c r="X161" s="15"/>
      <c r="Y161" s="15"/>
      <c r="Z161" s="15"/>
      <c r="AA161" s="15"/>
      <c r="AB161" s="15"/>
      <c r="AC161" s="15"/>
      <c r="AD161" s="15"/>
      <c r="AE161" s="15"/>
      <c r="AT161" s="284" t="s">
        <v>254</v>
      </c>
      <c r="AU161" s="284" t="s">
        <v>89</v>
      </c>
      <c r="AV161" s="15" t="s">
        <v>113</v>
      </c>
      <c r="AW161" s="15" t="s">
        <v>35</v>
      </c>
      <c r="AX161" s="15" t="s">
        <v>87</v>
      </c>
      <c r="AY161" s="284" t="s">
        <v>196</v>
      </c>
    </row>
    <row r="162" s="2" customFormat="1" ht="33" customHeight="1">
      <c r="A162" s="38"/>
      <c r="B162" s="39"/>
      <c r="C162" s="228" t="s">
        <v>334</v>
      </c>
      <c r="D162" s="228" t="s">
        <v>199</v>
      </c>
      <c r="E162" s="229" t="s">
        <v>470</v>
      </c>
      <c r="F162" s="230" t="s">
        <v>471</v>
      </c>
      <c r="G162" s="231" t="s">
        <v>431</v>
      </c>
      <c r="H162" s="232">
        <v>0.40999999999999998</v>
      </c>
      <c r="I162" s="233"/>
      <c r="J162" s="234">
        <f>ROUND(I162*H162,2)</f>
        <v>0</v>
      </c>
      <c r="K162" s="235"/>
      <c r="L162" s="44"/>
      <c r="M162" s="236" t="s">
        <v>1</v>
      </c>
      <c r="N162" s="237" t="s">
        <v>45</v>
      </c>
      <c r="O162" s="91"/>
      <c r="P162" s="238">
        <f>O162*H162</f>
        <v>0</v>
      </c>
      <c r="Q162" s="238">
        <v>0</v>
      </c>
      <c r="R162" s="238">
        <f>Q162*H162</f>
        <v>0</v>
      </c>
      <c r="S162" s="238">
        <v>0</v>
      </c>
      <c r="T162" s="239">
        <f>S162*H162</f>
        <v>0</v>
      </c>
      <c r="U162" s="38"/>
      <c r="V162" s="38"/>
      <c r="W162" s="38"/>
      <c r="X162" s="38"/>
      <c r="Y162" s="38"/>
      <c r="Z162" s="38"/>
      <c r="AA162" s="38"/>
      <c r="AB162" s="38"/>
      <c r="AC162" s="38"/>
      <c r="AD162" s="38"/>
      <c r="AE162" s="38"/>
      <c r="AR162" s="240" t="s">
        <v>113</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113</v>
      </c>
      <c r="BM162" s="240" t="s">
        <v>2353</v>
      </c>
    </row>
    <row r="163" s="2" customFormat="1">
      <c r="A163" s="38"/>
      <c r="B163" s="39"/>
      <c r="C163" s="40"/>
      <c r="D163" s="242" t="s">
        <v>205</v>
      </c>
      <c r="E163" s="40"/>
      <c r="F163" s="243" t="s">
        <v>473</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13" customFormat="1">
      <c r="A164" s="13"/>
      <c r="B164" s="252"/>
      <c r="C164" s="253"/>
      <c r="D164" s="242" t="s">
        <v>254</v>
      </c>
      <c r="E164" s="254" t="s">
        <v>1</v>
      </c>
      <c r="F164" s="255" t="s">
        <v>2354</v>
      </c>
      <c r="G164" s="253"/>
      <c r="H164" s="256">
        <v>0.40999999999999998</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4" customFormat="1">
      <c r="A165" s="14"/>
      <c r="B165" s="263"/>
      <c r="C165" s="264"/>
      <c r="D165" s="242" t="s">
        <v>254</v>
      </c>
      <c r="E165" s="265" t="s">
        <v>1</v>
      </c>
      <c r="F165" s="266" t="s">
        <v>445</v>
      </c>
      <c r="G165" s="264"/>
      <c r="H165" s="267">
        <v>0.40999999999999998</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254</v>
      </c>
      <c r="AU165" s="273" t="s">
        <v>89</v>
      </c>
      <c r="AV165" s="14" t="s">
        <v>100</v>
      </c>
      <c r="AW165" s="14" t="s">
        <v>35</v>
      </c>
      <c r="AX165" s="14" t="s">
        <v>87</v>
      </c>
      <c r="AY165" s="273" t="s">
        <v>196</v>
      </c>
    </row>
    <row r="166" s="2" customFormat="1" ht="16.5" customHeight="1">
      <c r="A166" s="38"/>
      <c r="B166" s="39"/>
      <c r="C166" s="228" t="s">
        <v>247</v>
      </c>
      <c r="D166" s="228" t="s">
        <v>199</v>
      </c>
      <c r="E166" s="229" t="s">
        <v>2355</v>
      </c>
      <c r="F166" s="230" t="s">
        <v>2356</v>
      </c>
      <c r="G166" s="231" t="s">
        <v>202</v>
      </c>
      <c r="H166" s="232">
        <v>1</v>
      </c>
      <c r="I166" s="233"/>
      <c r="J166" s="234">
        <f>ROUND(I166*H166,2)</f>
        <v>0</v>
      </c>
      <c r="K166" s="235"/>
      <c r="L166" s="44"/>
      <c r="M166" s="236" t="s">
        <v>1</v>
      </c>
      <c r="N166" s="237" t="s">
        <v>45</v>
      </c>
      <c r="O166" s="91"/>
      <c r="P166" s="238">
        <f>O166*H166</f>
        <v>0</v>
      </c>
      <c r="Q166" s="238">
        <v>0</v>
      </c>
      <c r="R166" s="238">
        <f>Q166*H166</f>
        <v>0</v>
      </c>
      <c r="S166" s="238">
        <v>0</v>
      </c>
      <c r="T166" s="239">
        <f>S166*H166</f>
        <v>0</v>
      </c>
      <c r="U166" s="38"/>
      <c r="V166" s="38"/>
      <c r="W166" s="38"/>
      <c r="X166" s="38"/>
      <c r="Y166" s="38"/>
      <c r="Z166" s="38"/>
      <c r="AA166" s="38"/>
      <c r="AB166" s="38"/>
      <c r="AC166" s="38"/>
      <c r="AD166" s="38"/>
      <c r="AE166" s="38"/>
      <c r="AR166" s="240" t="s">
        <v>405</v>
      </c>
      <c r="AT166" s="240" t="s">
        <v>199</v>
      </c>
      <c r="AU166" s="240" t="s">
        <v>89</v>
      </c>
      <c r="AY166" s="17" t="s">
        <v>196</v>
      </c>
      <c r="BE166" s="241">
        <f>IF(N166="základní",J166,0)</f>
        <v>0</v>
      </c>
      <c r="BF166" s="241">
        <f>IF(N166="snížená",J166,0)</f>
        <v>0</v>
      </c>
      <c r="BG166" s="241">
        <f>IF(N166="zákl. přenesená",J166,0)</f>
        <v>0</v>
      </c>
      <c r="BH166" s="241">
        <f>IF(N166="sníž. přenesená",J166,0)</f>
        <v>0</v>
      </c>
      <c r="BI166" s="241">
        <f>IF(N166="nulová",J166,0)</f>
        <v>0</v>
      </c>
      <c r="BJ166" s="17" t="s">
        <v>87</v>
      </c>
      <c r="BK166" s="241">
        <f>ROUND(I166*H166,2)</f>
        <v>0</v>
      </c>
      <c r="BL166" s="17" t="s">
        <v>405</v>
      </c>
      <c r="BM166" s="240" t="s">
        <v>2357</v>
      </c>
    </row>
    <row r="167" s="2" customFormat="1">
      <c r="A167" s="38"/>
      <c r="B167" s="39"/>
      <c r="C167" s="40"/>
      <c r="D167" s="242" t="s">
        <v>205</v>
      </c>
      <c r="E167" s="40"/>
      <c r="F167" s="243" t="s">
        <v>2356</v>
      </c>
      <c r="G167" s="40"/>
      <c r="H167" s="40"/>
      <c r="I167" s="244"/>
      <c r="J167" s="40"/>
      <c r="K167" s="40"/>
      <c r="L167" s="44"/>
      <c r="M167" s="245"/>
      <c r="N167" s="246"/>
      <c r="O167" s="91"/>
      <c r="P167" s="91"/>
      <c r="Q167" s="91"/>
      <c r="R167" s="91"/>
      <c r="S167" s="91"/>
      <c r="T167" s="92"/>
      <c r="U167" s="38"/>
      <c r="V167" s="38"/>
      <c r="W167" s="38"/>
      <c r="X167" s="38"/>
      <c r="Y167" s="38"/>
      <c r="Z167" s="38"/>
      <c r="AA167" s="38"/>
      <c r="AB167" s="38"/>
      <c r="AC167" s="38"/>
      <c r="AD167" s="38"/>
      <c r="AE167" s="38"/>
      <c r="AT167" s="17" t="s">
        <v>205</v>
      </c>
      <c r="AU167" s="17" t="s">
        <v>89</v>
      </c>
    </row>
    <row r="168" s="12" customFormat="1" ht="25.92" customHeight="1">
      <c r="A168" s="12"/>
      <c r="B168" s="212"/>
      <c r="C168" s="213"/>
      <c r="D168" s="214" t="s">
        <v>79</v>
      </c>
      <c r="E168" s="215" t="s">
        <v>501</v>
      </c>
      <c r="F168" s="215" t="s">
        <v>502</v>
      </c>
      <c r="G168" s="213"/>
      <c r="H168" s="213"/>
      <c r="I168" s="216"/>
      <c r="J168" s="217">
        <f>BK168</f>
        <v>0</v>
      </c>
      <c r="K168" s="213"/>
      <c r="L168" s="218"/>
      <c r="M168" s="219"/>
      <c r="N168" s="220"/>
      <c r="O168" s="220"/>
      <c r="P168" s="221">
        <f>P169+P264+P269+P464+P471</f>
        <v>0</v>
      </c>
      <c r="Q168" s="220"/>
      <c r="R168" s="221">
        <f>R169+R264+R269+R464+R471</f>
        <v>2.9406968</v>
      </c>
      <c r="S168" s="220"/>
      <c r="T168" s="222">
        <f>T169+T264+T269+T464+T471</f>
        <v>4.1175800000000002</v>
      </c>
      <c r="U168" s="12"/>
      <c r="V168" s="12"/>
      <c r="W168" s="12"/>
      <c r="X168" s="12"/>
      <c r="Y168" s="12"/>
      <c r="Z168" s="12"/>
      <c r="AA168" s="12"/>
      <c r="AB168" s="12"/>
      <c r="AC168" s="12"/>
      <c r="AD168" s="12"/>
      <c r="AE168" s="12"/>
      <c r="AR168" s="223" t="s">
        <v>89</v>
      </c>
      <c r="AT168" s="224" t="s">
        <v>79</v>
      </c>
      <c r="AU168" s="224" t="s">
        <v>80</v>
      </c>
      <c r="AY168" s="223" t="s">
        <v>196</v>
      </c>
      <c r="BK168" s="225">
        <f>BK169+BK264+BK269+BK464+BK471</f>
        <v>0</v>
      </c>
    </row>
    <row r="169" s="12" customFormat="1" ht="22.8" customHeight="1">
      <c r="A169" s="12"/>
      <c r="B169" s="212"/>
      <c r="C169" s="213"/>
      <c r="D169" s="214" t="s">
        <v>79</v>
      </c>
      <c r="E169" s="226" t="s">
        <v>2358</v>
      </c>
      <c r="F169" s="226" t="s">
        <v>2359</v>
      </c>
      <c r="G169" s="213"/>
      <c r="H169" s="213"/>
      <c r="I169" s="216"/>
      <c r="J169" s="227">
        <f>BK169</f>
        <v>0</v>
      </c>
      <c r="K169" s="213"/>
      <c r="L169" s="218"/>
      <c r="M169" s="219"/>
      <c r="N169" s="220"/>
      <c r="O169" s="220"/>
      <c r="P169" s="221">
        <f>SUM(P170:P263)</f>
        <v>0</v>
      </c>
      <c r="Q169" s="220"/>
      <c r="R169" s="221">
        <f>SUM(R170:R263)</f>
        <v>2.25766</v>
      </c>
      <c r="S169" s="220"/>
      <c r="T169" s="222">
        <f>SUM(T170:T263)</f>
        <v>0.0252</v>
      </c>
      <c r="U169" s="12"/>
      <c r="V169" s="12"/>
      <c r="W169" s="12"/>
      <c r="X169" s="12"/>
      <c r="Y169" s="12"/>
      <c r="Z169" s="12"/>
      <c r="AA169" s="12"/>
      <c r="AB169" s="12"/>
      <c r="AC169" s="12"/>
      <c r="AD169" s="12"/>
      <c r="AE169" s="12"/>
      <c r="AR169" s="223" t="s">
        <v>89</v>
      </c>
      <c r="AT169" s="224" t="s">
        <v>79</v>
      </c>
      <c r="AU169" s="224" t="s">
        <v>87</v>
      </c>
      <c r="AY169" s="223" t="s">
        <v>196</v>
      </c>
      <c r="BK169" s="225">
        <f>SUM(BK170:BK263)</f>
        <v>0</v>
      </c>
    </row>
    <row r="170" s="2" customFormat="1" ht="21.75" customHeight="1">
      <c r="A170" s="38"/>
      <c r="B170" s="39"/>
      <c r="C170" s="228" t="s">
        <v>351</v>
      </c>
      <c r="D170" s="228" t="s">
        <v>199</v>
      </c>
      <c r="E170" s="229" t="s">
        <v>2360</v>
      </c>
      <c r="F170" s="230" t="s">
        <v>2361</v>
      </c>
      <c r="G170" s="231" t="s">
        <v>326</v>
      </c>
      <c r="H170" s="232">
        <v>80</v>
      </c>
      <c r="I170" s="233"/>
      <c r="J170" s="234">
        <f>ROUND(I170*H170,2)</f>
        <v>0</v>
      </c>
      <c r="K170" s="235"/>
      <c r="L170" s="44"/>
      <c r="M170" s="236" t="s">
        <v>1</v>
      </c>
      <c r="N170" s="237" t="s">
        <v>45</v>
      </c>
      <c r="O170" s="91"/>
      <c r="P170" s="238">
        <f>O170*H170</f>
        <v>0</v>
      </c>
      <c r="Q170" s="238">
        <v>0.00142</v>
      </c>
      <c r="R170" s="238">
        <f>Q170*H170</f>
        <v>0.11360000000000001</v>
      </c>
      <c r="S170" s="238">
        <v>0</v>
      </c>
      <c r="T170" s="239">
        <f>S170*H170</f>
        <v>0</v>
      </c>
      <c r="U170" s="38"/>
      <c r="V170" s="38"/>
      <c r="W170" s="38"/>
      <c r="X170" s="38"/>
      <c r="Y170" s="38"/>
      <c r="Z170" s="38"/>
      <c r="AA170" s="38"/>
      <c r="AB170" s="38"/>
      <c r="AC170" s="38"/>
      <c r="AD170" s="38"/>
      <c r="AE170" s="38"/>
      <c r="AR170" s="240" t="s">
        <v>405</v>
      </c>
      <c r="AT170" s="240" t="s">
        <v>199</v>
      </c>
      <c r="AU170" s="240" t="s">
        <v>89</v>
      </c>
      <c r="AY170" s="17" t="s">
        <v>196</v>
      </c>
      <c r="BE170" s="241">
        <f>IF(N170="základní",J170,0)</f>
        <v>0</v>
      </c>
      <c r="BF170" s="241">
        <f>IF(N170="snížená",J170,0)</f>
        <v>0</v>
      </c>
      <c r="BG170" s="241">
        <f>IF(N170="zákl. přenesená",J170,0)</f>
        <v>0</v>
      </c>
      <c r="BH170" s="241">
        <f>IF(N170="sníž. přenesená",J170,0)</f>
        <v>0</v>
      </c>
      <c r="BI170" s="241">
        <f>IF(N170="nulová",J170,0)</f>
        <v>0</v>
      </c>
      <c r="BJ170" s="17" t="s">
        <v>87</v>
      </c>
      <c r="BK170" s="241">
        <f>ROUND(I170*H170,2)</f>
        <v>0</v>
      </c>
      <c r="BL170" s="17" t="s">
        <v>405</v>
      </c>
      <c r="BM170" s="240" t="s">
        <v>2362</v>
      </c>
    </row>
    <row r="171" s="2" customFormat="1">
      <c r="A171" s="38"/>
      <c r="B171" s="39"/>
      <c r="C171" s="40"/>
      <c r="D171" s="242" t="s">
        <v>205</v>
      </c>
      <c r="E171" s="40"/>
      <c r="F171" s="243" t="s">
        <v>2363</v>
      </c>
      <c r="G171" s="40"/>
      <c r="H171" s="40"/>
      <c r="I171" s="244"/>
      <c r="J171" s="40"/>
      <c r="K171" s="40"/>
      <c r="L171" s="44"/>
      <c r="M171" s="245"/>
      <c r="N171" s="246"/>
      <c r="O171" s="91"/>
      <c r="P171" s="91"/>
      <c r="Q171" s="91"/>
      <c r="R171" s="91"/>
      <c r="S171" s="91"/>
      <c r="T171" s="92"/>
      <c r="U171" s="38"/>
      <c r="V171" s="38"/>
      <c r="W171" s="38"/>
      <c r="X171" s="38"/>
      <c r="Y171" s="38"/>
      <c r="Z171" s="38"/>
      <c r="AA171" s="38"/>
      <c r="AB171" s="38"/>
      <c r="AC171" s="38"/>
      <c r="AD171" s="38"/>
      <c r="AE171" s="38"/>
      <c r="AT171" s="17" t="s">
        <v>205</v>
      </c>
      <c r="AU171" s="17" t="s">
        <v>89</v>
      </c>
    </row>
    <row r="172" s="2" customFormat="1" ht="21.75" customHeight="1">
      <c r="A172" s="38"/>
      <c r="B172" s="39"/>
      <c r="C172" s="228" t="s">
        <v>357</v>
      </c>
      <c r="D172" s="228" t="s">
        <v>199</v>
      </c>
      <c r="E172" s="229" t="s">
        <v>2364</v>
      </c>
      <c r="F172" s="230" t="s">
        <v>2365</v>
      </c>
      <c r="G172" s="231" t="s">
        <v>326</v>
      </c>
      <c r="H172" s="232">
        <v>75</v>
      </c>
      <c r="I172" s="233"/>
      <c r="J172" s="234">
        <f>ROUND(I172*H172,2)</f>
        <v>0</v>
      </c>
      <c r="K172" s="235"/>
      <c r="L172" s="44"/>
      <c r="M172" s="236" t="s">
        <v>1</v>
      </c>
      <c r="N172" s="237" t="s">
        <v>45</v>
      </c>
      <c r="O172" s="91"/>
      <c r="P172" s="238">
        <f>O172*H172</f>
        <v>0</v>
      </c>
      <c r="Q172" s="238">
        <v>0.0074400000000000004</v>
      </c>
      <c r="R172" s="238">
        <f>Q172*H172</f>
        <v>0.55800000000000005</v>
      </c>
      <c r="S172" s="238">
        <v>0</v>
      </c>
      <c r="T172" s="239">
        <f>S172*H172</f>
        <v>0</v>
      </c>
      <c r="U172" s="38"/>
      <c r="V172" s="38"/>
      <c r="W172" s="38"/>
      <c r="X172" s="38"/>
      <c r="Y172" s="38"/>
      <c r="Z172" s="38"/>
      <c r="AA172" s="38"/>
      <c r="AB172" s="38"/>
      <c r="AC172" s="38"/>
      <c r="AD172" s="38"/>
      <c r="AE172" s="38"/>
      <c r="AR172" s="240" t="s">
        <v>405</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405</v>
      </c>
      <c r="BM172" s="240" t="s">
        <v>2366</v>
      </c>
    </row>
    <row r="173" s="2" customFormat="1">
      <c r="A173" s="38"/>
      <c r="B173" s="39"/>
      <c r="C173" s="40"/>
      <c r="D173" s="242" t="s">
        <v>205</v>
      </c>
      <c r="E173" s="40"/>
      <c r="F173" s="243" t="s">
        <v>2367</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2" customFormat="1" ht="21.75" customHeight="1">
      <c r="A174" s="38"/>
      <c r="B174" s="39"/>
      <c r="C174" s="228" t="s">
        <v>366</v>
      </c>
      <c r="D174" s="228" t="s">
        <v>199</v>
      </c>
      <c r="E174" s="229" t="s">
        <v>2368</v>
      </c>
      <c r="F174" s="230" t="s">
        <v>2369</v>
      </c>
      <c r="G174" s="231" t="s">
        <v>326</v>
      </c>
      <c r="H174" s="232">
        <v>87</v>
      </c>
      <c r="I174" s="233"/>
      <c r="J174" s="234">
        <f>ROUND(I174*H174,2)</f>
        <v>0</v>
      </c>
      <c r="K174" s="235"/>
      <c r="L174" s="44"/>
      <c r="M174" s="236" t="s">
        <v>1</v>
      </c>
      <c r="N174" s="237" t="s">
        <v>45</v>
      </c>
      <c r="O174" s="91"/>
      <c r="P174" s="238">
        <f>O174*H174</f>
        <v>0</v>
      </c>
      <c r="Q174" s="238">
        <v>0.012319999999999999</v>
      </c>
      <c r="R174" s="238">
        <f>Q174*H174</f>
        <v>1.0718399999999999</v>
      </c>
      <c r="S174" s="238">
        <v>0</v>
      </c>
      <c r="T174" s="239">
        <f>S174*H174</f>
        <v>0</v>
      </c>
      <c r="U174" s="38"/>
      <c r="V174" s="38"/>
      <c r="W174" s="38"/>
      <c r="X174" s="38"/>
      <c r="Y174" s="38"/>
      <c r="Z174" s="38"/>
      <c r="AA174" s="38"/>
      <c r="AB174" s="38"/>
      <c r="AC174" s="38"/>
      <c r="AD174" s="38"/>
      <c r="AE174" s="38"/>
      <c r="AR174" s="240" t="s">
        <v>405</v>
      </c>
      <c r="AT174" s="240" t="s">
        <v>199</v>
      </c>
      <c r="AU174" s="240" t="s">
        <v>89</v>
      </c>
      <c r="AY174" s="17" t="s">
        <v>196</v>
      </c>
      <c r="BE174" s="241">
        <f>IF(N174="základní",J174,0)</f>
        <v>0</v>
      </c>
      <c r="BF174" s="241">
        <f>IF(N174="snížená",J174,0)</f>
        <v>0</v>
      </c>
      <c r="BG174" s="241">
        <f>IF(N174="zákl. přenesená",J174,0)</f>
        <v>0</v>
      </c>
      <c r="BH174" s="241">
        <f>IF(N174="sníž. přenesená",J174,0)</f>
        <v>0</v>
      </c>
      <c r="BI174" s="241">
        <f>IF(N174="nulová",J174,0)</f>
        <v>0</v>
      </c>
      <c r="BJ174" s="17" t="s">
        <v>87</v>
      </c>
      <c r="BK174" s="241">
        <f>ROUND(I174*H174,2)</f>
        <v>0</v>
      </c>
      <c r="BL174" s="17" t="s">
        <v>405</v>
      </c>
      <c r="BM174" s="240" t="s">
        <v>2370</v>
      </c>
    </row>
    <row r="175" s="2" customFormat="1">
      <c r="A175" s="38"/>
      <c r="B175" s="39"/>
      <c r="C175" s="40"/>
      <c r="D175" s="242" t="s">
        <v>205</v>
      </c>
      <c r="E175" s="40"/>
      <c r="F175" s="243" t="s">
        <v>2371</v>
      </c>
      <c r="G175" s="40"/>
      <c r="H175" s="40"/>
      <c r="I175" s="244"/>
      <c r="J175" s="40"/>
      <c r="K175" s="40"/>
      <c r="L175" s="44"/>
      <c r="M175" s="245"/>
      <c r="N175" s="246"/>
      <c r="O175" s="91"/>
      <c r="P175" s="91"/>
      <c r="Q175" s="91"/>
      <c r="R175" s="91"/>
      <c r="S175" s="91"/>
      <c r="T175" s="92"/>
      <c r="U175" s="38"/>
      <c r="V175" s="38"/>
      <c r="W175" s="38"/>
      <c r="X175" s="38"/>
      <c r="Y175" s="38"/>
      <c r="Z175" s="38"/>
      <c r="AA175" s="38"/>
      <c r="AB175" s="38"/>
      <c r="AC175" s="38"/>
      <c r="AD175" s="38"/>
      <c r="AE175" s="38"/>
      <c r="AT175" s="17" t="s">
        <v>205</v>
      </c>
      <c r="AU175" s="17" t="s">
        <v>89</v>
      </c>
    </row>
    <row r="176" s="13" customFormat="1">
      <c r="A176" s="13"/>
      <c r="B176" s="252"/>
      <c r="C176" s="253"/>
      <c r="D176" s="242" t="s">
        <v>254</v>
      </c>
      <c r="E176" s="254" t="s">
        <v>1</v>
      </c>
      <c r="F176" s="255" t="s">
        <v>545</v>
      </c>
      <c r="G176" s="253"/>
      <c r="H176" s="256">
        <v>35</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254</v>
      </c>
      <c r="AU176" s="262" t="s">
        <v>89</v>
      </c>
      <c r="AV176" s="13" t="s">
        <v>89</v>
      </c>
      <c r="AW176" s="13" t="s">
        <v>35</v>
      </c>
      <c r="AX176" s="13" t="s">
        <v>80</v>
      </c>
      <c r="AY176" s="262" t="s">
        <v>196</v>
      </c>
    </row>
    <row r="177" s="14" customFormat="1">
      <c r="A177" s="14"/>
      <c r="B177" s="263"/>
      <c r="C177" s="264"/>
      <c r="D177" s="242" t="s">
        <v>254</v>
      </c>
      <c r="E177" s="265" t="s">
        <v>1</v>
      </c>
      <c r="F177" s="266" t="s">
        <v>445</v>
      </c>
      <c r="G177" s="264"/>
      <c r="H177" s="267">
        <v>35</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254</v>
      </c>
      <c r="AU177" s="273" t="s">
        <v>89</v>
      </c>
      <c r="AV177" s="14" t="s">
        <v>100</v>
      </c>
      <c r="AW177" s="14" t="s">
        <v>35</v>
      </c>
      <c r="AX177" s="14" t="s">
        <v>80</v>
      </c>
      <c r="AY177" s="273" t="s">
        <v>196</v>
      </c>
    </row>
    <row r="178" s="13" customFormat="1">
      <c r="A178" s="13"/>
      <c r="B178" s="252"/>
      <c r="C178" s="253"/>
      <c r="D178" s="242" t="s">
        <v>254</v>
      </c>
      <c r="E178" s="254" t="s">
        <v>1</v>
      </c>
      <c r="F178" s="255" t="s">
        <v>903</v>
      </c>
      <c r="G178" s="253"/>
      <c r="H178" s="256">
        <v>52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254</v>
      </c>
      <c r="AU178" s="262" t="s">
        <v>89</v>
      </c>
      <c r="AV178" s="13" t="s">
        <v>89</v>
      </c>
      <c r="AW178" s="13" t="s">
        <v>35</v>
      </c>
      <c r="AX178" s="13" t="s">
        <v>80</v>
      </c>
      <c r="AY178" s="262" t="s">
        <v>196</v>
      </c>
    </row>
    <row r="179" s="14" customFormat="1">
      <c r="A179" s="14"/>
      <c r="B179" s="263"/>
      <c r="C179" s="264"/>
      <c r="D179" s="242" t="s">
        <v>254</v>
      </c>
      <c r="E179" s="265" t="s">
        <v>1</v>
      </c>
      <c r="F179" s="266" t="s">
        <v>445</v>
      </c>
      <c r="G179" s="264"/>
      <c r="H179" s="267">
        <v>52</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254</v>
      </c>
      <c r="AU179" s="273" t="s">
        <v>89</v>
      </c>
      <c r="AV179" s="14" t="s">
        <v>100</v>
      </c>
      <c r="AW179" s="14" t="s">
        <v>35</v>
      </c>
      <c r="AX179" s="14" t="s">
        <v>80</v>
      </c>
      <c r="AY179" s="273" t="s">
        <v>196</v>
      </c>
    </row>
    <row r="180" s="15" customFormat="1">
      <c r="A180" s="15"/>
      <c r="B180" s="274"/>
      <c r="C180" s="275"/>
      <c r="D180" s="242" t="s">
        <v>254</v>
      </c>
      <c r="E180" s="276" t="s">
        <v>1</v>
      </c>
      <c r="F180" s="277" t="s">
        <v>267</v>
      </c>
      <c r="G180" s="275"/>
      <c r="H180" s="278">
        <v>87</v>
      </c>
      <c r="I180" s="279"/>
      <c r="J180" s="275"/>
      <c r="K180" s="275"/>
      <c r="L180" s="280"/>
      <c r="M180" s="281"/>
      <c r="N180" s="282"/>
      <c r="O180" s="282"/>
      <c r="P180" s="282"/>
      <c r="Q180" s="282"/>
      <c r="R180" s="282"/>
      <c r="S180" s="282"/>
      <c r="T180" s="283"/>
      <c r="U180" s="15"/>
      <c r="V180" s="15"/>
      <c r="W180" s="15"/>
      <c r="X180" s="15"/>
      <c r="Y180" s="15"/>
      <c r="Z180" s="15"/>
      <c r="AA180" s="15"/>
      <c r="AB180" s="15"/>
      <c r="AC180" s="15"/>
      <c r="AD180" s="15"/>
      <c r="AE180" s="15"/>
      <c r="AT180" s="284" t="s">
        <v>254</v>
      </c>
      <c r="AU180" s="284" t="s">
        <v>89</v>
      </c>
      <c r="AV180" s="15" t="s">
        <v>113</v>
      </c>
      <c r="AW180" s="15" t="s">
        <v>35</v>
      </c>
      <c r="AX180" s="15" t="s">
        <v>87</v>
      </c>
      <c r="AY180" s="284" t="s">
        <v>196</v>
      </c>
    </row>
    <row r="181" s="2" customFormat="1" ht="21.75" customHeight="1">
      <c r="A181" s="38"/>
      <c r="B181" s="39"/>
      <c r="C181" s="228" t="s">
        <v>375</v>
      </c>
      <c r="D181" s="228" t="s">
        <v>199</v>
      </c>
      <c r="E181" s="229" t="s">
        <v>2372</v>
      </c>
      <c r="F181" s="230" t="s">
        <v>2373</v>
      </c>
      <c r="G181" s="231" t="s">
        <v>326</v>
      </c>
      <c r="H181" s="232">
        <v>20</v>
      </c>
      <c r="I181" s="233"/>
      <c r="J181" s="234">
        <f>ROUND(I181*H181,2)</f>
        <v>0</v>
      </c>
      <c r="K181" s="235"/>
      <c r="L181" s="44"/>
      <c r="M181" s="236" t="s">
        <v>1</v>
      </c>
      <c r="N181" s="237" t="s">
        <v>45</v>
      </c>
      <c r="O181" s="91"/>
      <c r="P181" s="238">
        <f>O181*H181</f>
        <v>0</v>
      </c>
      <c r="Q181" s="238">
        <v>0.0014499999999999999</v>
      </c>
      <c r="R181" s="238">
        <f>Q181*H181</f>
        <v>0.028999999999999998</v>
      </c>
      <c r="S181" s="238">
        <v>0</v>
      </c>
      <c r="T181" s="239">
        <f>S181*H181</f>
        <v>0</v>
      </c>
      <c r="U181" s="38"/>
      <c r="V181" s="38"/>
      <c r="W181" s="38"/>
      <c r="X181" s="38"/>
      <c r="Y181" s="38"/>
      <c r="Z181" s="38"/>
      <c r="AA181" s="38"/>
      <c r="AB181" s="38"/>
      <c r="AC181" s="38"/>
      <c r="AD181" s="38"/>
      <c r="AE181" s="38"/>
      <c r="AR181" s="240" t="s">
        <v>405</v>
      </c>
      <c r="AT181" s="240" t="s">
        <v>199</v>
      </c>
      <c r="AU181" s="240" t="s">
        <v>89</v>
      </c>
      <c r="AY181" s="17" t="s">
        <v>196</v>
      </c>
      <c r="BE181" s="241">
        <f>IF(N181="základní",J181,0)</f>
        <v>0</v>
      </c>
      <c r="BF181" s="241">
        <f>IF(N181="snížená",J181,0)</f>
        <v>0</v>
      </c>
      <c r="BG181" s="241">
        <f>IF(N181="zákl. přenesená",J181,0)</f>
        <v>0</v>
      </c>
      <c r="BH181" s="241">
        <f>IF(N181="sníž. přenesená",J181,0)</f>
        <v>0</v>
      </c>
      <c r="BI181" s="241">
        <f>IF(N181="nulová",J181,0)</f>
        <v>0</v>
      </c>
      <c r="BJ181" s="17" t="s">
        <v>87</v>
      </c>
      <c r="BK181" s="241">
        <f>ROUND(I181*H181,2)</f>
        <v>0</v>
      </c>
      <c r="BL181" s="17" t="s">
        <v>405</v>
      </c>
      <c r="BM181" s="240" t="s">
        <v>2374</v>
      </c>
    </row>
    <row r="182" s="2" customFormat="1">
      <c r="A182" s="38"/>
      <c r="B182" s="39"/>
      <c r="C182" s="40"/>
      <c r="D182" s="242" t="s">
        <v>205</v>
      </c>
      <c r="E182" s="40"/>
      <c r="F182" s="243" t="s">
        <v>2375</v>
      </c>
      <c r="G182" s="40"/>
      <c r="H182" s="40"/>
      <c r="I182" s="244"/>
      <c r="J182" s="40"/>
      <c r="K182" s="40"/>
      <c r="L182" s="44"/>
      <c r="M182" s="245"/>
      <c r="N182" s="246"/>
      <c r="O182" s="91"/>
      <c r="P182" s="91"/>
      <c r="Q182" s="91"/>
      <c r="R182" s="91"/>
      <c r="S182" s="91"/>
      <c r="T182" s="92"/>
      <c r="U182" s="38"/>
      <c r="V182" s="38"/>
      <c r="W182" s="38"/>
      <c r="X182" s="38"/>
      <c r="Y182" s="38"/>
      <c r="Z182" s="38"/>
      <c r="AA182" s="38"/>
      <c r="AB182" s="38"/>
      <c r="AC182" s="38"/>
      <c r="AD182" s="38"/>
      <c r="AE182" s="38"/>
      <c r="AT182" s="17" t="s">
        <v>205</v>
      </c>
      <c r="AU182" s="17" t="s">
        <v>89</v>
      </c>
    </row>
    <row r="183" s="2" customFormat="1" ht="21.75" customHeight="1">
      <c r="A183" s="38"/>
      <c r="B183" s="39"/>
      <c r="C183" s="228" t="s">
        <v>383</v>
      </c>
      <c r="D183" s="228" t="s">
        <v>199</v>
      </c>
      <c r="E183" s="229" t="s">
        <v>2376</v>
      </c>
      <c r="F183" s="230" t="s">
        <v>2377</v>
      </c>
      <c r="G183" s="231" t="s">
        <v>326</v>
      </c>
      <c r="H183" s="232">
        <v>35</v>
      </c>
      <c r="I183" s="233"/>
      <c r="J183" s="234">
        <f>ROUND(I183*H183,2)</f>
        <v>0</v>
      </c>
      <c r="K183" s="235"/>
      <c r="L183" s="44"/>
      <c r="M183" s="236" t="s">
        <v>1</v>
      </c>
      <c r="N183" s="237" t="s">
        <v>45</v>
      </c>
      <c r="O183" s="91"/>
      <c r="P183" s="238">
        <f>O183*H183</f>
        <v>0</v>
      </c>
      <c r="Q183" s="238">
        <v>0.00040999999999999999</v>
      </c>
      <c r="R183" s="238">
        <f>Q183*H183</f>
        <v>0.01435</v>
      </c>
      <c r="S183" s="238">
        <v>0</v>
      </c>
      <c r="T183" s="239">
        <f>S183*H183</f>
        <v>0</v>
      </c>
      <c r="U183" s="38"/>
      <c r="V183" s="38"/>
      <c r="W183" s="38"/>
      <c r="X183" s="38"/>
      <c r="Y183" s="38"/>
      <c r="Z183" s="38"/>
      <c r="AA183" s="38"/>
      <c r="AB183" s="38"/>
      <c r="AC183" s="38"/>
      <c r="AD183" s="38"/>
      <c r="AE183" s="38"/>
      <c r="AR183" s="240" t="s">
        <v>405</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405</v>
      </c>
      <c r="BM183" s="240" t="s">
        <v>2378</v>
      </c>
    </row>
    <row r="184" s="2" customFormat="1">
      <c r="A184" s="38"/>
      <c r="B184" s="39"/>
      <c r="C184" s="40"/>
      <c r="D184" s="242" t="s">
        <v>205</v>
      </c>
      <c r="E184" s="40"/>
      <c r="F184" s="243" t="s">
        <v>2379</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2" customFormat="1" ht="21.75" customHeight="1">
      <c r="A185" s="38"/>
      <c r="B185" s="39"/>
      <c r="C185" s="228" t="s">
        <v>8</v>
      </c>
      <c r="D185" s="228" t="s">
        <v>199</v>
      </c>
      <c r="E185" s="229" t="s">
        <v>2380</v>
      </c>
      <c r="F185" s="230" t="s">
        <v>2381</v>
      </c>
      <c r="G185" s="231" t="s">
        <v>326</v>
      </c>
      <c r="H185" s="232">
        <v>268</v>
      </c>
      <c r="I185" s="233"/>
      <c r="J185" s="234">
        <f>ROUND(I185*H185,2)</f>
        <v>0</v>
      </c>
      <c r="K185" s="235"/>
      <c r="L185" s="44"/>
      <c r="M185" s="236" t="s">
        <v>1</v>
      </c>
      <c r="N185" s="237" t="s">
        <v>45</v>
      </c>
      <c r="O185" s="91"/>
      <c r="P185" s="238">
        <f>O185*H185</f>
        <v>0</v>
      </c>
      <c r="Q185" s="238">
        <v>0.00048000000000000001</v>
      </c>
      <c r="R185" s="238">
        <f>Q185*H185</f>
        <v>0.12864</v>
      </c>
      <c r="S185" s="238">
        <v>0</v>
      </c>
      <c r="T185" s="239">
        <f>S185*H185</f>
        <v>0</v>
      </c>
      <c r="U185" s="38"/>
      <c r="V185" s="38"/>
      <c r="W185" s="38"/>
      <c r="X185" s="38"/>
      <c r="Y185" s="38"/>
      <c r="Z185" s="38"/>
      <c r="AA185" s="38"/>
      <c r="AB185" s="38"/>
      <c r="AC185" s="38"/>
      <c r="AD185" s="38"/>
      <c r="AE185" s="38"/>
      <c r="AR185" s="240" t="s">
        <v>405</v>
      </c>
      <c r="AT185" s="240" t="s">
        <v>199</v>
      </c>
      <c r="AU185" s="240" t="s">
        <v>89</v>
      </c>
      <c r="AY185" s="17" t="s">
        <v>196</v>
      </c>
      <c r="BE185" s="241">
        <f>IF(N185="základní",J185,0)</f>
        <v>0</v>
      </c>
      <c r="BF185" s="241">
        <f>IF(N185="snížená",J185,0)</f>
        <v>0</v>
      </c>
      <c r="BG185" s="241">
        <f>IF(N185="zákl. přenesená",J185,0)</f>
        <v>0</v>
      </c>
      <c r="BH185" s="241">
        <f>IF(N185="sníž. přenesená",J185,0)</f>
        <v>0</v>
      </c>
      <c r="BI185" s="241">
        <f>IF(N185="nulová",J185,0)</f>
        <v>0</v>
      </c>
      <c r="BJ185" s="17" t="s">
        <v>87</v>
      </c>
      <c r="BK185" s="241">
        <f>ROUND(I185*H185,2)</f>
        <v>0</v>
      </c>
      <c r="BL185" s="17" t="s">
        <v>405</v>
      </c>
      <c r="BM185" s="240" t="s">
        <v>2382</v>
      </c>
    </row>
    <row r="186" s="2" customFormat="1">
      <c r="A186" s="38"/>
      <c r="B186" s="39"/>
      <c r="C186" s="40"/>
      <c r="D186" s="242" t="s">
        <v>205</v>
      </c>
      <c r="E186" s="40"/>
      <c r="F186" s="243" t="s">
        <v>2383</v>
      </c>
      <c r="G186" s="40"/>
      <c r="H186" s="40"/>
      <c r="I186" s="244"/>
      <c r="J186" s="40"/>
      <c r="K186" s="40"/>
      <c r="L186" s="44"/>
      <c r="M186" s="245"/>
      <c r="N186" s="246"/>
      <c r="O186" s="91"/>
      <c r="P186" s="91"/>
      <c r="Q186" s="91"/>
      <c r="R186" s="91"/>
      <c r="S186" s="91"/>
      <c r="T186" s="92"/>
      <c r="U186" s="38"/>
      <c r="V186" s="38"/>
      <c r="W186" s="38"/>
      <c r="X186" s="38"/>
      <c r="Y186" s="38"/>
      <c r="Z186" s="38"/>
      <c r="AA186" s="38"/>
      <c r="AB186" s="38"/>
      <c r="AC186" s="38"/>
      <c r="AD186" s="38"/>
      <c r="AE186" s="38"/>
      <c r="AT186" s="17" t="s">
        <v>205</v>
      </c>
      <c r="AU186" s="17" t="s">
        <v>89</v>
      </c>
    </row>
    <row r="187" s="2" customFormat="1" ht="21.75" customHeight="1">
      <c r="A187" s="38"/>
      <c r="B187" s="39"/>
      <c r="C187" s="228" t="s">
        <v>405</v>
      </c>
      <c r="D187" s="228" t="s">
        <v>199</v>
      </c>
      <c r="E187" s="229" t="s">
        <v>2384</v>
      </c>
      <c r="F187" s="230" t="s">
        <v>2385</v>
      </c>
      <c r="G187" s="231" t="s">
        <v>326</v>
      </c>
      <c r="H187" s="232">
        <v>20</v>
      </c>
      <c r="I187" s="233"/>
      <c r="J187" s="234">
        <f>ROUND(I187*H187,2)</f>
        <v>0</v>
      </c>
      <c r="K187" s="235"/>
      <c r="L187" s="44"/>
      <c r="M187" s="236" t="s">
        <v>1</v>
      </c>
      <c r="N187" s="237" t="s">
        <v>45</v>
      </c>
      <c r="O187" s="91"/>
      <c r="P187" s="238">
        <f>O187*H187</f>
        <v>0</v>
      </c>
      <c r="Q187" s="238">
        <v>0.00071000000000000002</v>
      </c>
      <c r="R187" s="238">
        <f>Q187*H187</f>
        <v>0.014200000000000001</v>
      </c>
      <c r="S187" s="238">
        <v>0</v>
      </c>
      <c r="T187" s="239">
        <f>S187*H187</f>
        <v>0</v>
      </c>
      <c r="U187" s="38"/>
      <c r="V187" s="38"/>
      <c r="W187" s="38"/>
      <c r="X187" s="38"/>
      <c r="Y187" s="38"/>
      <c r="Z187" s="38"/>
      <c r="AA187" s="38"/>
      <c r="AB187" s="38"/>
      <c r="AC187" s="38"/>
      <c r="AD187" s="38"/>
      <c r="AE187" s="38"/>
      <c r="AR187" s="240" t="s">
        <v>405</v>
      </c>
      <c r="AT187" s="240" t="s">
        <v>199</v>
      </c>
      <c r="AU187" s="240" t="s">
        <v>89</v>
      </c>
      <c r="AY187" s="17" t="s">
        <v>196</v>
      </c>
      <c r="BE187" s="241">
        <f>IF(N187="základní",J187,0)</f>
        <v>0</v>
      </c>
      <c r="BF187" s="241">
        <f>IF(N187="snížená",J187,0)</f>
        <v>0</v>
      </c>
      <c r="BG187" s="241">
        <f>IF(N187="zákl. přenesená",J187,0)</f>
        <v>0</v>
      </c>
      <c r="BH187" s="241">
        <f>IF(N187="sníž. přenesená",J187,0)</f>
        <v>0</v>
      </c>
      <c r="BI187" s="241">
        <f>IF(N187="nulová",J187,0)</f>
        <v>0</v>
      </c>
      <c r="BJ187" s="17" t="s">
        <v>87</v>
      </c>
      <c r="BK187" s="241">
        <f>ROUND(I187*H187,2)</f>
        <v>0</v>
      </c>
      <c r="BL187" s="17" t="s">
        <v>405</v>
      </c>
      <c r="BM187" s="240" t="s">
        <v>2386</v>
      </c>
    </row>
    <row r="188" s="2" customFormat="1">
      <c r="A188" s="38"/>
      <c r="B188" s="39"/>
      <c r="C188" s="40"/>
      <c r="D188" s="242" t="s">
        <v>205</v>
      </c>
      <c r="E188" s="40"/>
      <c r="F188" s="243" t="s">
        <v>2387</v>
      </c>
      <c r="G188" s="40"/>
      <c r="H188" s="40"/>
      <c r="I188" s="244"/>
      <c r="J188" s="40"/>
      <c r="K188" s="40"/>
      <c r="L188" s="44"/>
      <c r="M188" s="245"/>
      <c r="N188" s="246"/>
      <c r="O188" s="91"/>
      <c r="P188" s="91"/>
      <c r="Q188" s="91"/>
      <c r="R188" s="91"/>
      <c r="S188" s="91"/>
      <c r="T188" s="92"/>
      <c r="U188" s="38"/>
      <c r="V188" s="38"/>
      <c r="W188" s="38"/>
      <c r="X188" s="38"/>
      <c r="Y188" s="38"/>
      <c r="Z188" s="38"/>
      <c r="AA188" s="38"/>
      <c r="AB188" s="38"/>
      <c r="AC188" s="38"/>
      <c r="AD188" s="38"/>
      <c r="AE188" s="38"/>
      <c r="AT188" s="17" t="s">
        <v>205</v>
      </c>
      <c r="AU188" s="17" t="s">
        <v>89</v>
      </c>
    </row>
    <row r="189" s="2" customFormat="1" ht="21.75" customHeight="1">
      <c r="A189" s="38"/>
      <c r="B189" s="39"/>
      <c r="C189" s="228" t="s">
        <v>421</v>
      </c>
      <c r="D189" s="228" t="s">
        <v>199</v>
      </c>
      <c r="E189" s="229" t="s">
        <v>2388</v>
      </c>
      <c r="F189" s="230" t="s">
        <v>2389</v>
      </c>
      <c r="G189" s="231" t="s">
        <v>326</v>
      </c>
      <c r="H189" s="232">
        <v>141</v>
      </c>
      <c r="I189" s="233"/>
      <c r="J189" s="234">
        <f>ROUND(I189*H189,2)</f>
        <v>0</v>
      </c>
      <c r="K189" s="235"/>
      <c r="L189" s="44"/>
      <c r="M189" s="236" t="s">
        <v>1</v>
      </c>
      <c r="N189" s="237" t="s">
        <v>45</v>
      </c>
      <c r="O189" s="91"/>
      <c r="P189" s="238">
        <f>O189*H189</f>
        <v>0</v>
      </c>
      <c r="Q189" s="238">
        <v>0.0022399999999999998</v>
      </c>
      <c r="R189" s="238">
        <f>Q189*H189</f>
        <v>0.31583999999999995</v>
      </c>
      <c r="S189" s="238">
        <v>0</v>
      </c>
      <c r="T189" s="239">
        <f>S189*H189</f>
        <v>0</v>
      </c>
      <c r="U189" s="38"/>
      <c r="V189" s="38"/>
      <c r="W189" s="38"/>
      <c r="X189" s="38"/>
      <c r="Y189" s="38"/>
      <c r="Z189" s="38"/>
      <c r="AA189" s="38"/>
      <c r="AB189" s="38"/>
      <c r="AC189" s="38"/>
      <c r="AD189" s="38"/>
      <c r="AE189" s="38"/>
      <c r="AR189" s="240" t="s">
        <v>405</v>
      </c>
      <c r="AT189" s="240" t="s">
        <v>199</v>
      </c>
      <c r="AU189" s="240" t="s">
        <v>89</v>
      </c>
      <c r="AY189" s="17" t="s">
        <v>196</v>
      </c>
      <c r="BE189" s="241">
        <f>IF(N189="základní",J189,0)</f>
        <v>0</v>
      </c>
      <c r="BF189" s="241">
        <f>IF(N189="snížená",J189,0)</f>
        <v>0</v>
      </c>
      <c r="BG189" s="241">
        <f>IF(N189="zákl. přenesená",J189,0)</f>
        <v>0</v>
      </c>
      <c r="BH189" s="241">
        <f>IF(N189="sníž. přenesená",J189,0)</f>
        <v>0</v>
      </c>
      <c r="BI189" s="241">
        <f>IF(N189="nulová",J189,0)</f>
        <v>0</v>
      </c>
      <c r="BJ189" s="17" t="s">
        <v>87</v>
      </c>
      <c r="BK189" s="241">
        <f>ROUND(I189*H189,2)</f>
        <v>0</v>
      </c>
      <c r="BL189" s="17" t="s">
        <v>405</v>
      </c>
      <c r="BM189" s="240" t="s">
        <v>2390</v>
      </c>
    </row>
    <row r="190" s="2" customFormat="1">
      <c r="A190" s="38"/>
      <c r="B190" s="39"/>
      <c r="C190" s="40"/>
      <c r="D190" s="242" t="s">
        <v>205</v>
      </c>
      <c r="E190" s="40"/>
      <c r="F190" s="243" t="s">
        <v>2391</v>
      </c>
      <c r="G190" s="40"/>
      <c r="H190" s="40"/>
      <c r="I190" s="244"/>
      <c r="J190" s="40"/>
      <c r="K190" s="40"/>
      <c r="L190" s="44"/>
      <c r="M190" s="245"/>
      <c r="N190" s="246"/>
      <c r="O190" s="91"/>
      <c r="P190" s="91"/>
      <c r="Q190" s="91"/>
      <c r="R190" s="91"/>
      <c r="S190" s="91"/>
      <c r="T190" s="92"/>
      <c r="U190" s="38"/>
      <c r="V190" s="38"/>
      <c r="W190" s="38"/>
      <c r="X190" s="38"/>
      <c r="Y190" s="38"/>
      <c r="Z190" s="38"/>
      <c r="AA190" s="38"/>
      <c r="AB190" s="38"/>
      <c r="AC190" s="38"/>
      <c r="AD190" s="38"/>
      <c r="AE190" s="38"/>
      <c r="AT190" s="17" t="s">
        <v>205</v>
      </c>
      <c r="AU190" s="17" t="s">
        <v>89</v>
      </c>
    </row>
    <row r="191" s="2" customFormat="1" ht="55.5" customHeight="1">
      <c r="A191" s="38"/>
      <c r="B191" s="39"/>
      <c r="C191" s="228" t="s">
        <v>428</v>
      </c>
      <c r="D191" s="228" t="s">
        <v>199</v>
      </c>
      <c r="E191" s="229" t="s">
        <v>2392</v>
      </c>
      <c r="F191" s="230" t="s">
        <v>2393</v>
      </c>
      <c r="G191" s="231" t="s">
        <v>354</v>
      </c>
      <c r="H191" s="232">
        <v>6</v>
      </c>
      <c r="I191" s="233"/>
      <c r="J191" s="234">
        <f>ROUND(I191*H191,2)</f>
        <v>0</v>
      </c>
      <c r="K191" s="235"/>
      <c r="L191" s="44"/>
      <c r="M191" s="236" t="s">
        <v>1</v>
      </c>
      <c r="N191" s="237" t="s">
        <v>45</v>
      </c>
      <c r="O191" s="91"/>
      <c r="P191" s="238">
        <f>O191*H191</f>
        <v>0</v>
      </c>
      <c r="Q191" s="238">
        <v>0.00076999999999999996</v>
      </c>
      <c r="R191" s="238">
        <f>Q191*H191</f>
        <v>0.00462</v>
      </c>
      <c r="S191" s="238">
        <v>0</v>
      </c>
      <c r="T191" s="239">
        <f>S191*H191</f>
        <v>0</v>
      </c>
      <c r="U191" s="38"/>
      <c r="V191" s="38"/>
      <c r="W191" s="38"/>
      <c r="X191" s="38"/>
      <c r="Y191" s="38"/>
      <c r="Z191" s="38"/>
      <c r="AA191" s="38"/>
      <c r="AB191" s="38"/>
      <c r="AC191" s="38"/>
      <c r="AD191" s="38"/>
      <c r="AE191" s="38"/>
      <c r="AR191" s="240" t="s">
        <v>405</v>
      </c>
      <c r="AT191" s="240" t="s">
        <v>199</v>
      </c>
      <c r="AU191" s="240" t="s">
        <v>89</v>
      </c>
      <c r="AY191" s="17" t="s">
        <v>196</v>
      </c>
      <c r="BE191" s="241">
        <f>IF(N191="základní",J191,0)</f>
        <v>0</v>
      </c>
      <c r="BF191" s="241">
        <f>IF(N191="snížená",J191,0)</f>
        <v>0</v>
      </c>
      <c r="BG191" s="241">
        <f>IF(N191="zákl. přenesená",J191,0)</f>
        <v>0</v>
      </c>
      <c r="BH191" s="241">
        <f>IF(N191="sníž. přenesená",J191,0)</f>
        <v>0</v>
      </c>
      <c r="BI191" s="241">
        <f>IF(N191="nulová",J191,0)</f>
        <v>0</v>
      </c>
      <c r="BJ191" s="17" t="s">
        <v>87</v>
      </c>
      <c r="BK191" s="241">
        <f>ROUND(I191*H191,2)</f>
        <v>0</v>
      </c>
      <c r="BL191" s="17" t="s">
        <v>405</v>
      </c>
      <c r="BM191" s="240" t="s">
        <v>2394</v>
      </c>
    </row>
    <row r="192" s="2" customFormat="1">
      <c r="A192" s="38"/>
      <c r="B192" s="39"/>
      <c r="C192" s="40"/>
      <c r="D192" s="242" t="s">
        <v>205</v>
      </c>
      <c r="E192" s="40"/>
      <c r="F192" s="243" t="s">
        <v>2395</v>
      </c>
      <c r="G192" s="40"/>
      <c r="H192" s="40"/>
      <c r="I192" s="244"/>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205</v>
      </c>
      <c r="AU192" s="17" t="s">
        <v>89</v>
      </c>
    </row>
    <row r="193" s="2" customFormat="1" ht="44.25" customHeight="1">
      <c r="A193" s="38"/>
      <c r="B193" s="39"/>
      <c r="C193" s="228" t="s">
        <v>434</v>
      </c>
      <c r="D193" s="228" t="s">
        <v>199</v>
      </c>
      <c r="E193" s="229" t="s">
        <v>2396</v>
      </c>
      <c r="F193" s="230" t="s">
        <v>2397</v>
      </c>
      <c r="G193" s="231" t="s">
        <v>354</v>
      </c>
      <c r="H193" s="232">
        <v>1</v>
      </c>
      <c r="I193" s="233"/>
      <c r="J193" s="234">
        <f>ROUND(I193*H193,2)</f>
        <v>0</v>
      </c>
      <c r="K193" s="235"/>
      <c r="L193" s="44"/>
      <c r="M193" s="236" t="s">
        <v>1</v>
      </c>
      <c r="N193" s="237" t="s">
        <v>45</v>
      </c>
      <c r="O193" s="91"/>
      <c r="P193" s="238">
        <f>O193*H193</f>
        <v>0</v>
      </c>
      <c r="Q193" s="238">
        <v>0.00076999999999999996</v>
      </c>
      <c r="R193" s="238">
        <f>Q193*H193</f>
        <v>0.00076999999999999996</v>
      </c>
      <c r="S193" s="238">
        <v>0</v>
      </c>
      <c r="T193" s="239">
        <f>S193*H193</f>
        <v>0</v>
      </c>
      <c r="U193" s="38"/>
      <c r="V193" s="38"/>
      <c r="W193" s="38"/>
      <c r="X193" s="38"/>
      <c r="Y193" s="38"/>
      <c r="Z193" s="38"/>
      <c r="AA193" s="38"/>
      <c r="AB193" s="38"/>
      <c r="AC193" s="38"/>
      <c r="AD193" s="38"/>
      <c r="AE193" s="38"/>
      <c r="AR193" s="240" t="s">
        <v>405</v>
      </c>
      <c r="AT193" s="240" t="s">
        <v>199</v>
      </c>
      <c r="AU193" s="240" t="s">
        <v>89</v>
      </c>
      <c r="AY193" s="17" t="s">
        <v>196</v>
      </c>
      <c r="BE193" s="241">
        <f>IF(N193="základní",J193,0)</f>
        <v>0</v>
      </c>
      <c r="BF193" s="241">
        <f>IF(N193="snížená",J193,0)</f>
        <v>0</v>
      </c>
      <c r="BG193" s="241">
        <f>IF(N193="zákl. přenesená",J193,0)</f>
        <v>0</v>
      </c>
      <c r="BH193" s="241">
        <f>IF(N193="sníž. přenesená",J193,0)</f>
        <v>0</v>
      </c>
      <c r="BI193" s="241">
        <f>IF(N193="nulová",J193,0)</f>
        <v>0</v>
      </c>
      <c r="BJ193" s="17" t="s">
        <v>87</v>
      </c>
      <c r="BK193" s="241">
        <f>ROUND(I193*H193,2)</f>
        <v>0</v>
      </c>
      <c r="BL193" s="17" t="s">
        <v>405</v>
      </c>
      <c r="BM193" s="240" t="s">
        <v>2398</v>
      </c>
    </row>
    <row r="194" s="2" customFormat="1">
      <c r="A194" s="38"/>
      <c r="B194" s="39"/>
      <c r="C194" s="40"/>
      <c r="D194" s="242" t="s">
        <v>205</v>
      </c>
      <c r="E194" s="40"/>
      <c r="F194" s="243" t="s">
        <v>2395</v>
      </c>
      <c r="G194" s="40"/>
      <c r="H194" s="40"/>
      <c r="I194" s="244"/>
      <c r="J194" s="40"/>
      <c r="K194" s="40"/>
      <c r="L194" s="44"/>
      <c r="M194" s="245"/>
      <c r="N194" s="246"/>
      <c r="O194" s="91"/>
      <c r="P194" s="91"/>
      <c r="Q194" s="91"/>
      <c r="R194" s="91"/>
      <c r="S194" s="91"/>
      <c r="T194" s="92"/>
      <c r="U194" s="38"/>
      <c r="V194" s="38"/>
      <c r="W194" s="38"/>
      <c r="X194" s="38"/>
      <c r="Y194" s="38"/>
      <c r="Z194" s="38"/>
      <c r="AA194" s="38"/>
      <c r="AB194" s="38"/>
      <c r="AC194" s="38"/>
      <c r="AD194" s="38"/>
      <c r="AE194" s="38"/>
      <c r="AT194" s="17" t="s">
        <v>205</v>
      </c>
      <c r="AU194" s="17" t="s">
        <v>89</v>
      </c>
    </row>
    <row r="195" s="13" customFormat="1">
      <c r="A195" s="13"/>
      <c r="B195" s="252"/>
      <c r="C195" s="253"/>
      <c r="D195" s="242" t="s">
        <v>254</v>
      </c>
      <c r="E195" s="254" t="s">
        <v>1</v>
      </c>
      <c r="F195" s="255" t="s">
        <v>87</v>
      </c>
      <c r="G195" s="253"/>
      <c r="H195" s="256">
        <v>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254</v>
      </c>
      <c r="AU195" s="262" t="s">
        <v>89</v>
      </c>
      <c r="AV195" s="13" t="s">
        <v>89</v>
      </c>
      <c r="AW195" s="13" t="s">
        <v>35</v>
      </c>
      <c r="AX195" s="13" t="s">
        <v>80</v>
      </c>
      <c r="AY195" s="262" t="s">
        <v>196</v>
      </c>
    </row>
    <row r="196" s="14" customFormat="1">
      <c r="A196" s="14"/>
      <c r="B196" s="263"/>
      <c r="C196" s="264"/>
      <c r="D196" s="242" t="s">
        <v>254</v>
      </c>
      <c r="E196" s="265" t="s">
        <v>1</v>
      </c>
      <c r="F196" s="266" t="s">
        <v>311</v>
      </c>
      <c r="G196" s="264"/>
      <c r="H196" s="267">
        <v>1</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254</v>
      </c>
      <c r="AU196" s="273" t="s">
        <v>89</v>
      </c>
      <c r="AV196" s="14" t="s">
        <v>100</v>
      </c>
      <c r="AW196" s="14" t="s">
        <v>35</v>
      </c>
      <c r="AX196" s="14" t="s">
        <v>80</v>
      </c>
      <c r="AY196" s="273" t="s">
        <v>196</v>
      </c>
    </row>
    <row r="197" s="15" customFormat="1">
      <c r="A197" s="15"/>
      <c r="B197" s="274"/>
      <c r="C197" s="275"/>
      <c r="D197" s="242" t="s">
        <v>254</v>
      </c>
      <c r="E197" s="276" t="s">
        <v>1</v>
      </c>
      <c r="F197" s="277" t="s">
        <v>267</v>
      </c>
      <c r="G197" s="275"/>
      <c r="H197" s="278">
        <v>1</v>
      </c>
      <c r="I197" s="279"/>
      <c r="J197" s="275"/>
      <c r="K197" s="275"/>
      <c r="L197" s="280"/>
      <c r="M197" s="281"/>
      <c r="N197" s="282"/>
      <c r="O197" s="282"/>
      <c r="P197" s="282"/>
      <c r="Q197" s="282"/>
      <c r="R197" s="282"/>
      <c r="S197" s="282"/>
      <c r="T197" s="283"/>
      <c r="U197" s="15"/>
      <c r="V197" s="15"/>
      <c r="W197" s="15"/>
      <c r="X197" s="15"/>
      <c r="Y197" s="15"/>
      <c r="Z197" s="15"/>
      <c r="AA197" s="15"/>
      <c r="AB197" s="15"/>
      <c r="AC197" s="15"/>
      <c r="AD197" s="15"/>
      <c r="AE197" s="15"/>
      <c r="AT197" s="284" t="s">
        <v>254</v>
      </c>
      <c r="AU197" s="284" t="s">
        <v>89</v>
      </c>
      <c r="AV197" s="15" t="s">
        <v>113</v>
      </c>
      <c r="AW197" s="15" t="s">
        <v>35</v>
      </c>
      <c r="AX197" s="15" t="s">
        <v>87</v>
      </c>
      <c r="AY197" s="284" t="s">
        <v>196</v>
      </c>
    </row>
    <row r="198" s="2" customFormat="1" ht="21.75" customHeight="1">
      <c r="A198" s="38"/>
      <c r="B198" s="39"/>
      <c r="C198" s="228" t="s">
        <v>439</v>
      </c>
      <c r="D198" s="228" t="s">
        <v>199</v>
      </c>
      <c r="E198" s="229" t="s">
        <v>2399</v>
      </c>
      <c r="F198" s="230" t="s">
        <v>2400</v>
      </c>
      <c r="G198" s="231" t="s">
        <v>354</v>
      </c>
      <c r="H198" s="232">
        <v>6</v>
      </c>
      <c r="I198" s="233"/>
      <c r="J198" s="234">
        <f>ROUND(I198*H198,2)</f>
        <v>0</v>
      </c>
      <c r="K198" s="235"/>
      <c r="L198" s="44"/>
      <c r="M198" s="236" t="s">
        <v>1</v>
      </c>
      <c r="N198" s="237" t="s">
        <v>45</v>
      </c>
      <c r="O198" s="91"/>
      <c r="P198" s="238">
        <f>O198*H198</f>
        <v>0</v>
      </c>
      <c r="Q198" s="238">
        <v>0</v>
      </c>
      <c r="R198" s="238">
        <f>Q198*H198</f>
        <v>0</v>
      </c>
      <c r="S198" s="238">
        <v>0.0041999999999999997</v>
      </c>
      <c r="T198" s="239">
        <f>S198*H198</f>
        <v>0.0252</v>
      </c>
      <c r="U198" s="38"/>
      <c r="V198" s="38"/>
      <c r="W198" s="38"/>
      <c r="X198" s="38"/>
      <c r="Y198" s="38"/>
      <c r="Z198" s="38"/>
      <c r="AA198" s="38"/>
      <c r="AB198" s="38"/>
      <c r="AC198" s="38"/>
      <c r="AD198" s="38"/>
      <c r="AE198" s="38"/>
      <c r="AR198" s="240" t="s">
        <v>405</v>
      </c>
      <c r="AT198" s="240" t="s">
        <v>199</v>
      </c>
      <c r="AU198" s="240" t="s">
        <v>89</v>
      </c>
      <c r="AY198" s="17" t="s">
        <v>196</v>
      </c>
      <c r="BE198" s="241">
        <f>IF(N198="základní",J198,0)</f>
        <v>0</v>
      </c>
      <c r="BF198" s="241">
        <f>IF(N198="snížená",J198,0)</f>
        <v>0</v>
      </c>
      <c r="BG198" s="241">
        <f>IF(N198="zákl. přenesená",J198,0)</f>
        <v>0</v>
      </c>
      <c r="BH198" s="241">
        <f>IF(N198="sníž. přenesená",J198,0)</f>
        <v>0</v>
      </c>
      <c r="BI198" s="241">
        <f>IF(N198="nulová",J198,0)</f>
        <v>0</v>
      </c>
      <c r="BJ198" s="17" t="s">
        <v>87</v>
      </c>
      <c r="BK198" s="241">
        <f>ROUND(I198*H198,2)</f>
        <v>0</v>
      </c>
      <c r="BL198" s="17" t="s">
        <v>405</v>
      </c>
      <c r="BM198" s="240" t="s">
        <v>2401</v>
      </c>
    </row>
    <row r="199" s="2" customFormat="1">
      <c r="A199" s="38"/>
      <c r="B199" s="39"/>
      <c r="C199" s="40"/>
      <c r="D199" s="242" t="s">
        <v>205</v>
      </c>
      <c r="E199" s="40"/>
      <c r="F199" s="243" t="s">
        <v>2402</v>
      </c>
      <c r="G199" s="40"/>
      <c r="H199" s="40"/>
      <c r="I199" s="244"/>
      <c r="J199" s="40"/>
      <c r="K199" s="40"/>
      <c r="L199" s="44"/>
      <c r="M199" s="245"/>
      <c r="N199" s="246"/>
      <c r="O199" s="91"/>
      <c r="P199" s="91"/>
      <c r="Q199" s="91"/>
      <c r="R199" s="91"/>
      <c r="S199" s="91"/>
      <c r="T199" s="92"/>
      <c r="U199" s="38"/>
      <c r="V199" s="38"/>
      <c r="W199" s="38"/>
      <c r="X199" s="38"/>
      <c r="Y199" s="38"/>
      <c r="Z199" s="38"/>
      <c r="AA199" s="38"/>
      <c r="AB199" s="38"/>
      <c r="AC199" s="38"/>
      <c r="AD199" s="38"/>
      <c r="AE199" s="38"/>
      <c r="AT199" s="17" t="s">
        <v>205</v>
      </c>
      <c r="AU199" s="17" t="s">
        <v>89</v>
      </c>
    </row>
    <row r="200" s="13" customFormat="1">
      <c r="A200" s="13"/>
      <c r="B200" s="252"/>
      <c r="C200" s="253"/>
      <c r="D200" s="242" t="s">
        <v>254</v>
      </c>
      <c r="E200" s="254" t="s">
        <v>1</v>
      </c>
      <c r="F200" s="255" t="s">
        <v>87</v>
      </c>
      <c r="G200" s="253"/>
      <c r="H200" s="256">
        <v>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254</v>
      </c>
      <c r="AU200" s="262" t="s">
        <v>89</v>
      </c>
      <c r="AV200" s="13" t="s">
        <v>89</v>
      </c>
      <c r="AW200" s="13" t="s">
        <v>35</v>
      </c>
      <c r="AX200" s="13" t="s">
        <v>80</v>
      </c>
      <c r="AY200" s="262" t="s">
        <v>196</v>
      </c>
    </row>
    <row r="201" s="14" customFormat="1">
      <c r="A201" s="14"/>
      <c r="B201" s="263"/>
      <c r="C201" s="264"/>
      <c r="D201" s="242" t="s">
        <v>254</v>
      </c>
      <c r="E201" s="265" t="s">
        <v>1</v>
      </c>
      <c r="F201" s="266" t="s">
        <v>2403</v>
      </c>
      <c r="G201" s="264"/>
      <c r="H201" s="267">
        <v>1</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254</v>
      </c>
      <c r="AU201" s="273" t="s">
        <v>89</v>
      </c>
      <c r="AV201" s="14" t="s">
        <v>100</v>
      </c>
      <c r="AW201" s="14" t="s">
        <v>35</v>
      </c>
      <c r="AX201" s="14" t="s">
        <v>80</v>
      </c>
      <c r="AY201" s="273" t="s">
        <v>196</v>
      </c>
    </row>
    <row r="202" s="13" customFormat="1">
      <c r="A202" s="13"/>
      <c r="B202" s="252"/>
      <c r="C202" s="253"/>
      <c r="D202" s="242" t="s">
        <v>254</v>
      </c>
      <c r="E202" s="254" t="s">
        <v>1</v>
      </c>
      <c r="F202" s="255" t="s">
        <v>87</v>
      </c>
      <c r="G202" s="253"/>
      <c r="H202" s="256">
        <v>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254</v>
      </c>
      <c r="AU202" s="262" t="s">
        <v>89</v>
      </c>
      <c r="AV202" s="13" t="s">
        <v>89</v>
      </c>
      <c r="AW202" s="13" t="s">
        <v>35</v>
      </c>
      <c r="AX202" s="13" t="s">
        <v>80</v>
      </c>
      <c r="AY202" s="262" t="s">
        <v>196</v>
      </c>
    </row>
    <row r="203" s="14" customFormat="1">
      <c r="A203" s="14"/>
      <c r="B203" s="263"/>
      <c r="C203" s="264"/>
      <c r="D203" s="242" t="s">
        <v>254</v>
      </c>
      <c r="E203" s="265" t="s">
        <v>1</v>
      </c>
      <c r="F203" s="266" t="s">
        <v>1623</v>
      </c>
      <c r="G203" s="264"/>
      <c r="H203" s="267">
        <v>1</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254</v>
      </c>
      <c r="AU203" s="273" t="s">
        <v>89</v>
      </c>
      <c r="AV203" s="14" t="s">
        <v>100</v>
      </c>
      <c r="AW203" s="14" t="s">
        <v>35</v>
      </c>
      <c r="AX203" s="14" t="s">
        <v>80</v>
      </c>
      <c r="AY203" s="273" t="s">
        <v>196</v>
      </c>
    </row>
    <row r="204" s="13" customFormat="1">
      <c r="A204" s="13"/>
      <c r="B204" s="252"/>
      <c r="C204" s="253"/>
      <c r="D204" s="242" t="s">
        <v>254</v>
      </c>
      <c r="E204" s="254" t="s">
        <v>1</v>
      </c>
      <c r="F204" s="255" t="s">
        <v>89</v>
      </c>
      <c r="G204" s="253"/>
      <c r="H204" s="256">
        <v>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254</v>
      </c>
      <c r="AU204" s="262" t="s">
        <v>89</v>
      </c>
      <c r="AV204" s="13" t="s">
        <v>89</v>
      </c>
      <c r="AW204" s="13" t="s">
        <v>35</v>
      </c>
      <c r="AX204" s="13" t="s">
        <v>80</v>
      </c>
      <c r="AY204" s="262" t="s">
        <v>196</v>
      </c>
    </row>
    <row r="205" s="14" customFormat="1">
      <c r="A205" s="14"/>
      <c r="B205" s="263"/>
      <c r="C205" s="264"/>
      <c r="D205" s="242" t="s">
        <v>254</v>
      </c>
      <c r="E205" s="265" t="s">
        <v>1</v>
      </c>
      <c r="F205" s="266" t="s">
        <v>321</v>
      </c>
      <c r="G205" s="264"/>
      <c r="H205" s="267">
        <v>2</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254</v>
      </c>
      <c r="AU205" s="273" t="s">
        <v>89</v>
      </c>
      <c r="AV205" s="14" t="s">
        <v>100</v>
      </c>
      <c r="AW205" s="14" t="s">
        <v>35</v>
      </c>
      <c r="AX205" s="14" t="s">
        <v>80</v>
      </c>
      <c r="AY205" s="273" t="s">
        <v>196</v>
      </c>
    </row>
    <row r="206" s="13" customFormat="1">
      <c r="A206" s="13"/>
      <c r="B206" s="252"/>
      <c r="C206" s="253"/>
      <c r="D206" s="242" t="s">
        <v>254</v>
      </c>
      <c r="E206" s="254" t="s">
        <v>1</v>
      </c>
      <c r="F206" s="255" t="s">
        <v>87</v>
      </c>
      <c r="G206" s="253"/>
      <c r="H206" s="256">
        <v>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254</v>
      </c>
      <c r="AU206" s="262" t="s">
        <v>89</v>
      </c>
      <c r="AV206" s="13" t="s">
        <v>89</v>
      </c>
      <c r="AW206" s="13" t="s">
        <v>35</v>
      </c>
      <c r="AX206" s="13" t="s">
        <v>80</v>
      </c>
      <c r="AY206" s="262" t="s">
        <v>196</v>
      </c>
    </row>
    <row r="207" s="14" customFormat="1">
      <c r="A207" s="14"/>
      <c r="B207" s="263"/>
      <c r="C207" s="264"/>
      <c r="D207" s="242" t="s">
        <v>254</v>
      </c>
      <c r="E207" s="265" t="s">
        <v>1</v>
      </c>
      <c r="F207" s="266" t="s">
        <v>260</v>
      </c>
      <c r="G207" s="264"/>
      <c r="H207" s="267">
        <v>1</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254</v>
      </c>
      <c r="AU207" s="273" t="s">
        <v>89</v>
      </c>
      <c r="AV207" s="14" t="s">
        <v>100</v>
      </c>
      <c r="AW207" s="14" t="s">
        <v>35</v>
      </c>
      <c r="AX207" s="14" t="s">
        <v>80</v>
      </c>
      <c r="AY207" s="273" t="s">
        <v>196</v>
      </c>
    </row>
    <row r="208" s="13" customFormat="1">
      <c r="A208" s="13"/>
      <c r="B208" s="252"/>
      <c r="C208" s="253"/>
      <c r="D208" s="242" t="s">
        <v>254</v>
      </c>
      <c r="E208" s="254" t="s">
        <v>1</v>
      </c>
      <c r="F208" s="255" t="s">
        <v>87</v>
      </c>
      <c r="G208" s="253"/>
      <c r="H208" s="256">
        <v>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254</v>
      </c>
      <c r="AU208" s="262" t="s">
        <v>89</v>
      </c>
      <c r="AV208" s="13" t="s">
        <v>89</v>
      </c>
      <c r="AW208" s="13" t="s">
        <v>35</v>
      </c>
      <c r="AX208" s="13" t="s">
        <v>80</v>
      </c>
      <c r="AY208" s="262" t="s">
        <v>196</v>
      </c>
    </row>
    <row r="209" s="14" customFormat="1">
      <c r="A209" s="14"/>
      <c r="B209" s="263"/>
      <c r="C209" s="264"/>
      <c r="D209" s="242" t="s">
        <v>254</v>
      </c>
      <c r="E209" s="265" t="s">
        <v>1</v>
      </c>
      <c r="F209" s="266" t="s">
        <v>299</v>
      </c>
      <c r="G209" s="264"/>
      <c r="H209" s="267">
        <v>1</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254</v>
      </c>
      <c r="AU209" s="273" t="s">
        <v>89</v>
      </c>
      <c r="AV209" s="14" t="s">
        <v>100</v>
      </c>
      <c r="AW209" s="14" t="s">
        <v>35</v>
      </c>
      <c r="AX209" s="14" t="s">
        <v>80</v>
      </c>
      <c r="AY209" s="273" t="s">
        <v>196</v>
      </c>
    </row>
    <row r="210" s="15" customFormat="1">
      <c r="A210" s="15"/>
      <c r="B210" s="274"/>
      <c r="C210" s="275"/>
      <c r="D210" s="242" t="s">
        <v>254</v>
      </c>
      <c r="E210" s="276" t="s">
        <v>1</v>
      </c>
      <c r="F210" s="277" t="s">
        <v>267</v>
      </c>
      <c r="G210" s="275"/>
      <c r="H210" s="278">
        <v>6</v>
      </c>
      <c r="I210" s="279"/>
      <c r="J210" s="275"/>
      <c r="K210" s="275"/>
      <c r="L210" s="280"/>
      <c r="M210" s="281"/>
      <c r="N210" s="282"/>
      <c r="O210" s="282"/>
      <c r="P210" s="282"/>
      <c r="Q210" s="282"/>
      <c r="R210" s="282"/>
      <c r="S210" s="282"/>
      <c r="T210" s="283"/>
      <c r="U210" s="15"/>
      <c r="V210" s="15"/>
      <c r="W210" s="15"/>
      <c r="X210" s="15"/>
      <c r="Y210" s="15"/>
      <c r="Z210" s="15"/>
      <c r="AA210" s="15"/>
      <c r="AB210" s="15"/>
      <c r="AC210" s="15"/>
      <c r="AD210" s="15"/>
      <c r="AE210" s="15"/>
      <c r="AT210" s="284" t="s">
        <v>254</v>
      </c>
      <c r="AU210" s="284" t="s">
        <v>89</v>
      </c>
      <c r="AV210" s="15" t="s">
        <v>113</v>
      </c>
      <c r="AW210" s="15" t="s">
        <v>35</v>
      </c>
      <c r="AX210" s="15" t="s">
        <v>87</v>
      </c>
      <c r="AY210" s="284" t="s">
        <v>196</v>
      </c>
    </row>
    <row r="211" s="2" customFormat="1" ht="21.75" customHeight="1">
      <c r="A211" s="38"/>
      <c r="B211" s="39"/>
      <c r="C211" s="228" t="s">
        <v>7</v>
      </c>
      <c r="D211" s="228" t="s">
        <v>199</v>
      </c>
      <c r="E211" s="229" t="s">
        <v>2404</v>
      </c>
      <c r="F211" s="230" t="s">
        <v>2405</v>
      </c>
      <c r="G211" s="231" t="s">
        <v>354</v>
      </c>
      <c r="H211" s="232">
        <v>16</v>
      </c>
      <c r="I211" s="233"/>
      <c r="J211" s="234">
        <f>ROUND(I211*H211,2)</f>
        <v>0</v>
      </c>
      <c r="K211" s="235"/>
      <c r="L211" s="44"/>
      <c r="M211" s="236" t="s">
        <v>1</v>
      </c>
      <c r="N211" s="237" t="s">
        <v>45</v>
      </c>
      <c r="O211" s="91"/>
      <c r="P211" s="238">
        <f>O211*H211</f>
        <v>0</v>
      </c>
      <c r="Q211" s="238">
        <v>0.00022000000000000001</v>
      </c>
      <c r="R211" s="238">
        <f>Q211*H211</f>
        <v>0.0035200000000000001</v>
      </c>
      <c r="S211" s="238">
        <v>0</v>
      </c>
      <c r="T211" s="239">
        <f>S211*H211</f>
        <v>0</v>
      </c>
      <c r="U211" s="38"/>
      <c r="V211" s="38"/>
      <c r="W211" s="38"/>
      <c r="X211" s="38"/>
      <c r="Y211" s="38"/>
      <c r="Z211" s="38"/>
      <c r="AA211" s="38"/>
      <c r="AB211" s="38"/>
      <c r="AC211" s="38"/>
      <c r="AD211" s="38"/>
      <c r="AE211" s="38"/>
      <c r="AR211" s="240" t="s">
        <v>405</v>
      </c>
      <c r="AT211" s="240" t="s">
        <v>199</v>
      </c>
      <c r="AU211" s="240" t="s">
        <v>89</v>
      </c>
      <c r="AY211" s="17" t="s">
        <v>196</v>
      </c>
      <c r="BE211" s="241">
        <f>IF(N211="základní",J211,0)</f>
        <v>0</v>
      </c>
      <c r="BF211" s="241">
        <f>IF(N211="snížená",J211,0)</f>
        <v>0</v>
      </c>
      <c r="BG211" s="241">
        <f>IF(N211="zákl. přenesená",J211,0)</f>
        <v>0</v>
      </c>
      <c r="BH211" s="241">
        <f>IF(N211="sníž. přenesená",J211,0)</f>
        <v>0</v>
      </c>
      <c r="BI211" s="241">
        <f>IF(N211="nulová",J211,0)</f>
        <v>0</v>
      </c>
      <c r="BJ211" s="17" t="s">
        <v>87</v>
      </c>
      <c r="BK211" s="241">
        <f>ROUND(I211*H211,2)</f>
        <v>0</v>
      </c>
      <c r="BL211" s="17" t="s">
        <v>405</v>
      </c>
      <c r="BM211" s="240" t="s">
        <v>2406</v>
      </c>
    </row>
    <row r="212" s="2" customFormat="1">
      <c r="A212" s="38"/>
      <c r="B212" s="39"/>
      <c r="C212" s="40"/>
      <c r="D212" s="242" t="s">
        <v>205</v>
      </c>
      <c r="E212" s="40"/>
      <c r="F212" s="243" t="s">
        <v>2407</v>
      </c>
      <c r="G212" s="40"/>
      <c r="H212" s="40"/>
      <c r="I212" s="244"/>
      <c r="J212" s="40"/>
      <c r="K212" s="40"/>
      <c r="L212" s="44"/>
      <c r="M212" s="245"/>
      <c r="N212" s="246"/>
      <c r="O212" s="91"/>
      <c r="P212" s="91"/>
      <c r="Q212" s="91"/>
      <c r="R212" s="91"/>
      <c r="S212" s="91"/>
      <c r="T212" s="92"/>
      <c r="U212" s="38"/>
      <c r="V212" s="38"/>
      <c r="W212" s="38"/>
      <c r="X212" s="38"/>
      <c r="Y212" s="38"/>
      <c r="Z212" s="38"/>
      <c r="AA212" s="38"/>
      <c r="AB212" s="38"/>
      <c r="AC212" s="38"/>
      <c r="AD212" s="38"/>
      <c r="AE212" s="38"/>
      <c r="AT212" s="17" t="s">
        <v>205</v>
      </c>
      <c r="AU212" s="17" t="s">
        <v>89</v>
      </c>
    </row>
    <row r="213" s="2" customFormat="1" ht="16.5" customHeight="1">
      <c r="A213" s="38"/>
      <c r="B213" s="39"/>
      <c r="C213" s="228" t="s">
        <v>451</v>
      </c>
      <c r="D213" s="228" t="s">
        <v>199</v>
      </c>
      <c r="E213" s="229" t="s">
        <v>2408</v>
      </c>
      <c r="F213" s="230" t="s">
        <v>2409</v>
      </c>
      <c r="G213" s="231" t="s">
        <v>354</v>
      </c>
      <c r="H213" s="232">
        <v>11</v>
      </c>
      <c r="I213" s="233"/>
      <c r="J213" s="234">
        <f>ROUND(I213*H213,2)</f>
        <v>0</v>
      </c>
      <c r="K213" s="235"/>
      <c r="L213" s="44"/>
      <c r="M213" s="236" t="s">
        <v>1</v>
      </c>
      <c r="N213" s="237" t="s">
        <v>45</v>
      </c>
      <c r="O213" s="91"/>
      <c r="P213" s="238">
        <f>O213*H213</f>
        <v>0</v>
      </c>
      <c r="Q213" s="238">
        <v>0.00022000000000000001</v>
      </c>
      <c r="R213" s="238">
        <f>Q213*H213</f>
        <v>0.0024200000000000003</v>
      </c>
      <c r="S213" s="238">
        <v>0</v>
      </c>
      <c r="T213" s="239">
        <f>S213*H213</f>
        <v>0</v>
      </c>
      <c r="U213" s="38"/>
      <c r="V213" s="38"/>
      <c r="W213" s="38"/>
      <c r="X213" s="38"/>
      <c r="Y213" s="38"/>
      <c r="Z213" s="38"/>
      <c r="AA213" s="38"/>
      <c r="AB213" s="38"/>
      <c r="AC213" s="38"/>
      <c r="AD213" s="38"/>
      <c r="AE213" s="38"/>
      <c r="AR213" s="240" t="s">
        <v>405</v>
      </c>
      <c r="AT213" s="240" t="s">
        <v>199</v>
      </c>
      <c r="AU213" s="240" t="s">
        <v>89</v>
      </c>
      <c r="AY213" s="17" t="s">
        <v>196</v>
      </c>
      <c r="BE213" s="241">
        <f>IF(N213="základní",J213,0)</f>
        <v>0</v>
      </c>
      <c r="BF213" s="241">
        <f>IF(N213="snížená",J213,0)</f>
        <v>0</v>
      </c>
      <c r="BG213" s="241">
        <f>IF(N213="zákl. přenesená",J213,0)</f>
        <v>0</v>
      </c>
      <c r="BH213" s="241">
        <f>IF(N213="sníž. přenesená",J213,0)</f>
        <v>0</v>
      </c>
      <c r="BI213" s="241">
        <f>IF(N213="nulová",J213,0)</f>
        <v>0</v>
      </c>
      <c r="BJ213" s="17" t="s">
        <v>87</v>
      </c>
      <c r="BK213" s="241">
        <f>ROUND(I213*H213,2)</f>
        <v>0</v>
      </c>
      <c r="BL213" s="17" t="s">
        <v>405</v>
      </c>
      <c r="BM213" s="240" t="s">
        <v>2410</v>
      </c>
    </row>
    <row r="214" s="2" customFormat="1">
      <c r="A214" s="38"/>
      <c r="B214" s="39"/>
      <c r="C214" s="40"/>
      <c r="D214" s="242" t="s">
        <v>205</v>
      </c>
      <c r="E214" s="40"/>
      <c r="F214" s="243" t="s">
        <v>2411</v>
      </c>
      <c r="G214" s="40"/>
      <c r="H214" s="40"/>
      <c r="I214" s="244"/>
      <c r="J214" s="40"/>
      <c r="K214" s="40"/>
      <c r="L214" s="44"/>
      <c r="M214" s="245"/>
      <c r="N214" s="246"/>
      <c r="O214" s="91"/>
      <c r="P214" s="91"/>
      <c r="Q214" s="91"/>
      <c r="R214" s="91"/>
      <c r="S214" s="91"/>
      <c r="T214" s="92"/>
      <c r="U214" s="38"/>
      <c r="V214" s="38"/>
      <c r="W214" s="38"/>
      <c r="X214" s="38"/>
      <c r="Y214" s="38"/>
      <c r="Z214" s="38"/>
      <c r="AA214" s="38"/>
      <c r="AB214" s="38"/>
      <c r="AC214" s="38"/>
      <c r="AD214" s="38"/>
      <c r="AE214" s="38"/>
      <c r="AT214" s="17" t="s">
        <v>205</v>
      </c>
      <c r="AU214" s="17" t="s">
        <v>89</v>
      </c>
    </row>
    <row r="215" s="2" customFormat="1" ht="16.5" customHeight="1">
      <c r="A215" s="38"/>
      <c r="B215" s="39"/>
      <c r="C215" s="228" t="s">
        <v>457</v>
      </c>
      <c r="D215" s="228" t="s">
        <v>199</v>
      </c>
      <c r="E215" s="229" t="s">
        <v>2412</v>
      </c>
      <c r="F215" s="230" t="s">
        <v>2413</v>
      </c>
      <c r="G215" s="231" t="s">
        <v>354</v>
      </c>
      <c r="H215" s="232">
        <v>2</v>
      </c>
      <c r="I215" s="233"/>
      <c r="J215" s="234">
        <f>ROUND(I215*H215,2)</f>
        <v>0</v>
      </c>
      <c r="K215" s="235"/>
      <c r="L215" s="44"/>
      <c r="M215" s="236" t="s">
        <v>1</v>
      </c>
      <c r="N215" s="237" t="s">
        <v>45</v>
      </c>
      <c r="O215" s="91"/>
      <c r="P215" s="238">
        <f>O215*H215</f>
        <v>0</v>
      </c>
      <c r="Q215" s="238">
        <v>8.0000000000000007E-05</v>
      </c>
      <c r="R215" s="238">
        <f>Q215*H215</f>
        <v>0.00016000000000000001</v>
      </c>
      <c r="S215" s="238">
        <v>0</v>
      </c>
      <c r="T215" s="239">
        <f>S215*H215</f>
        <v>0</v>
      </c>
      <c r="U215" s="38"/>
      <c r="V215" s="38"/>
      <c r="W215" s="38"/>
      <c r="X215" s="38"/>
      <c r="Y215" s="38"/>
      <c r="Z215" s="38"/>
      <c r="AA215" s="38"/>
      <c r="AB215" s="38"/>
      <c r="AC215" s="38"/>
      <c r="AD215" s="38"/>
      <c r="AE215" s="38"/>
      <c r="AR215" s="240" t="s">
        <v>113</v>
      </c>
      <c r="AT215" s="240" t="s">
        <v>199</v>
      </c>
      <c r="AU215" s="240" t="s">
        <v>89</v>
      </c>
      <c r="AY215" s="17" t="s">
        <v>196</v>
      </c>
      <c r="BE215" s="241">
        <f>IF(N215="základní",J215,0)</f>
        <v>0</v>
      </c>
      <c r="BF215" s="241">
        <f>IF(N215="snížená",J215,0)</f>
        <v>0</v>
      </c>
      <c r="BG215" s="241">
        <f>IF(N215="zákl. přenesená",J215,0)</f>
        <v>0</v>
      </c>
      <c r="BH215" s="241">
        <f>IF(N215="sníž. přenesená",J215,0)</f>
        <v>0</v>
      </c>
      <c r="BI215" s="241">
        <f>IF(N215="nulová",J215,0)</f>
        <v>0</v>
      </c>
      <c r="BJ215" s="17" t="s">
        <v>87</v>
      </c>
      <c r="BK215" s="241">
        <f>ROUND(I215*H215,2)</f>
        <v>0</v>
      </c>
      <c r="BL215" s="17" t="s">
        <v>113</v>
      </c>
      <c r="BM215" s="240" t="s">
        <v>2414</v>
      </c>
    </row>
    <row r="216" s="2" customFormat="1">
      <c r="A216" s="38"/>
      <c r="B216" s="39"/>
      <c r="C216" s="40"/>
      <c r="D216" s="242" t="s">
        <v>205</v>
      </c>
      <c r="E216" s="40"/>
      <c r="F216" s="243" t="s">
        <v>2415</v>
      </c>
      <c r="G216" s="40"/>
      <c r="H216" s="40"/>
      <c r="I216" s="244"/>
      <c r="J216" s="40"/>
      <c r="K216" s="40"/>
      <c r="L216" s="44"/>
      <c r="M216" s="245"/>
      <c r="N216" s="246"/>
      <c r="O216" s="91"/>
      <c r="P216" s="91"/>
      <c r="Q216" s="91"/>
      <c r="R216" s="91"/>
      <c r="S216" s="91"/>
      <c r="T216" s="92"/>
      <c r="U216" s="38"/>
      <c r="V216" s="38"/>
      <c r="W216" s="38"/>
      <c r="X216" s="38"/>
      <c r="Y216" s="38"/>
      <c r="Z216" s="38"/>
      <c r="AA216" s="38"/>
      <c r="AB216" s="38"/>
      <c r="AC216" s="38"/>
      <c r="AD216" s="38"/>
      <c r="AE216" s="38"/>
      <c r="AT216" s="17" t="s">
        <v>205</v>
      </c>
      <c r="AU216" s="17" t="s">
        <v>89</v>
      </c>
    </row>
    <row r="217" s="2" customFormat="1" ht="21.75" customHeight="1">
      <c r="A217" s="38"/>
      <c r="B217" s="39"/>
      <c r="C217" s="228" t="s">
        <v>463</v>
      </c>
      <c r="D217" s="228" t="s">
        <v>199</v>
      </c>
      <c r="E217" s="229" t="s">
        <v>2416</v>
      </c>
      <c r="F217" s="230" t="s">
        <v>2417</v>
      </c>
      <c r="G217" s="231" t="s">
        <v>354</v>
      </c>
      <c r="H217" s="232">
        <v>2</v>
      </c>
      <c r="I217" s="233"/>
      <c r="J217" s="234">
        <f>ROUND(I217*H217,2)</f>
        <v>0</v>
      </c>
      <c r="K217" s="235"/>
      <c r="L217" s="44"/>
      <c r="M217" s="236" t="s">
        <v>1</v>
      </c>
      <c r="N217" s="237" t="s">
        <v>45</v>
      </c>
      <c r="O217" s="91"/>
      <c r="P217" s="238">
        <f>O217*H217</f>
        <v>0</v>
      </c>
      <c r="Q217" s="238">
        <v>0.00017000000000000001</v>
      </c>
      <c r="R217" s="238">
        <f>Q217*H217</f>
        <v>0.00034000000000000002</v>
      </c>
      <c r="S217" s="238">
        <v>0</v>
      </c>
      <c r="T217" s="239">
        <f>S217*H217</f>
        <v>0</v>
      </c>
      <c r="U217" s="38"/>
      <c r="V217" s="38"/>
      <c r="W217" s="38"/>
      <c r="X217" s="38"/>
      <c r="Y217" s="38"/>
      <c r="Z217" s="38"/>
      <c r="AA217" s="38"/>
      <c r="AB217" s="38"/>
      <c r="AC217" s="38"/>
      <c r="AD217" s="38"/>
      <c r="AE217" s="38"/>
      <c r="AR217" s="240" t="s">
        <v>405</v>
      </c>
      <c r="AT217" s="240" t="s">
        <v>199</v>
      </c>
      <c r="AU217" s="240" t="s">
        <v>89</v>
      </c>
      <c r="AY217" s="17" t="s">
        <v>196</v>
      </c>
      <c r="BE217" s="241">
        <f>IF(N217="základní",J217,0)</f>
        <v>0</v>
      </c>
      <c r="BF217" s="241">
        <f>IF(N217="snížená",J217,0)</f>
        <v>0</v>
      </c>
      <c r="BG217" s="241">
        <f>IF(N217="zákl. přenesená",J217,0)</f>
        <v>0</v>
      </c>
      <c r="BH217" s="241">
        <f>IF(N217="sníž. přenesená",J217,0)</f>
        <v>0</v>
      </c>
      <c r="BI217" s="241">
        <f>IF(N217="nulová",J217,0)</f>
        <v>0</v>
      </c>
      <c r="BJ217" s="17" t="s">
        <v>87</v>
      </c>
      <c r="BK217" s="241">
        <f>ROUND(I217*H217,2)</f>
        <v>0</v>
      </c>
      <c r="BL217" s="17" t="s">
        <v>405</v>
      </c>
      <c r="BM217" s="240" t="s">
        <v>2418</v>
      </c>
    </row>
    <row r="218" s="2" customFormat="1">
      <c r="A218" s="38"/>
      <c r="B218" s="39"/>
      <c r="C218" s="40"/>
      <c r="D218" s="242" t="s">
        <v>205</v>
      </c>
      <c r="E218" s="40"/>
      <c r="F218" s="243" t="s">
        <v>2419</v>
      </c>
      <c r="G218" s="40"/>
      <c r="H218" s="40"/>
      <c r="I218" s="244"/>
      <c r="J218" s="40"/>
      <c r="K218" s="40"/>
      <c r="L218" s="44"/>
      <c r="M218" s="245"/>
      <c r="N218" s="246"/>
      <c r="O218" s="91"/>
      <c r="P218" s="91"/>
      <c r="Q218" s="91"/>
      <c r="R218" s="91"/>
      <c r="S218" s="91"/>
      <c r="T218" s="92"/>
      <c r="U218" s="38"/>
      <c r="V218" s="38"/>
      <c r="W218" s="38"/>
      <c r="X218" s="38"/>
      <c r="Y218" s="38"/>
      <c r="Z218" s="38"/>
      <c r="AA218" s="38"/>
      <c r="AB218" s="38"/>
      <c r="AC218" s="38"/>
      <c r="AD218" s="38"/>
      <c r="AE218" s="38"/>
      <c r="AT218" s="17" t="s">
        <v>205</v>
      </c>
      <c r="AU218" s="17" t="s">
        <v>89</v>
      </c>
    </row>
    <row r="219" s="2" customFormat="1" ht="16.5" customHeight="1">
      <c r="A219" s="38"/>
      <c r="B219" s="39"/>
      <c r="C219" s="228" t="s">
        <v>469</v>
      </c>
      <c r="D219" s="228" t="s">
        <v>199</v>
      </c>
      <c r="E219" s="229" t="s">
        <v>2420</v>
      </c>
      <c r="F219" s="230" t="s">
        <v>2421</v>
      </c>
      <c r="G219" s="231" t="s">
        <v>354</v>
      </c>
      <c r="H219" s="232">
        <v>2</v>
      </c>
      <c r="I219" s="233"/>
      <c r="J219" s="234">
        <f>ROUND(I219*H219,2)</f>
        <v>0</v>
      </c>
      <c r="K219" s="235"/>
      <c r="L219" s="44"/>
      <c r="M219" s="236" t="s">
        <v>1</v>
      </c>
      <c r="N219" s="237" t="s">
        <v>45</v>
      </c>
      <c r="O219" s="91"/>
      <c r="P219" s="238">
        <f>O219*H219</f>
        <v>0</v>
      </c>
      <c r="Q219" s="238">
        <v>0.00018000000000000001</v>
      </c>
      <c r="R219" s="238">
        <f>Q219*H219</f>
        <v>0.00036000000000000002</v>
      </c>
      <c r="S219" s="238">
        <v>0</v>
      </c>
      <c r="T219" s="239">
        <f>S219*H219</f>
        <v>0</v>
      </c>
      <c r="U219" s="38"/>
      <c r="V219" s="38"/>
      <c r="W219" s="38"/>
      <c r="X219" s="38"/>
      <c r="Y219" s="38"/>
      <c r="Z219" s="38"/>
      <c r="AA219" s="38"/>
      <c r="AB219" s="38"/>
      <c r="AC219" s="38"/>
      <c r="AD219" s="38"/>
      <c r="AE219" s="38"/>
      <c r="AR219" s="240" t="s">
        <v>405</v>
      </c>
      <c r="AT219" s="240" t="s">
        <v>199</v>
      </c>
      <c r="AU219" s="240" t="s">
        <v>89</v>
      </c>
      <c r="AY219" s="17" t="s">
        <v>196</v>
      </c>
      <c r="BE219" s="241">
        <f>IF(N219="základní",J219,0)</f>
        <v>0</v>
      </c>
      <c r="BF219" s="241">
        <f>IF(N219="snížená",J219,0)</f>
        <v>0</v>
      </c>
      <c r="BG219" s="241">
        <f>IF(N219="zákl. přenesená",J219,0)</f>
        <v>0</v>
      </c>
      <c r="BH219" s="241">
        <f>IF(N219="sníž. přenesená",J219,0)</f>
        <v>0</v>
      </c>
      <c r="BI219" s="241">
        <f>IF(N219="nulová",J219,0)</f>
        <v>0</v>
      </c>
      <c r="BJ219" s="17" t="s">
        <v>87</v>
      </c>
      <c r="BK219" s="241">
        <f>ROUND(I219*H219,2)</f>
        <v>0</v>
      </c>
      <c r="BL219" s="17" t="s">
        <v>405</v>
      </c>
      <c r="BM219" s="240" t="s">
        <v>2422</v>
      </c>
    </row>
    <row r="220" s="2" customFormat="1">
      <c r="A220" s="38"/>
      <c r="B220" s="39"/>
      <c r="C220" s="40"/>
      <c r="D220" s="242" t="s">
        <v>205</v>
      </c>
      <c r="E220" s="40"/>
      <c r="F220" s="243" t="s">
        <v>2423</v>
      </c>
      <c r="G220" s="40"/>
      <c r="H220" s="40"/>
      <c r="I220" s="244"/>
      <c r="J220" s="40"/>
      <c r="K220" s="40"/>
      <c r="L220" s="44"/>
      <c r="M220" s="245"/>
      <c r="N220" s="246"/>
      <c r="O220" s="91"/>
      <c r="P220" s="91"/>
      <c r="Q220" s="91"/>
      <c r="R220" s="91"/>
      <c r="S220" s="91"/>
      <c r="T220" s="92"/>
      <c r="U220" s="38"/>
      <c r="V220" s="38"/>
      <c r="W220" s="38"/>
      <c r="X220" s="38"/>
      <c r="Y220" s="38"/>
      <c r="Z220" s="38"/>
      <c r="AA220" s="38"/>
      <c r="AB220" s="38"/>
      <c r="AC220" s="38"/>
      <c r="AD220" s="38"/>
      <c r="AE220" s="38"/>
      <c r="AT220" s="17" t="s">
        <v>205</v>
      </c>
      <c r="AU220" s="17" t="s">
        <v>89</v>
      </c>
    </row>
    <row r="221" s="2" customFormat="1" ht="21.75" customHeight="1">
      <c r="A221" s="38"/>
      <c r="B221" s="39"/>
      <c r="C221" s="228" t="s">
        <v>476</v>
      </c>
      <c r="D221" s="228" t="s">
        <v>199</v>
      </c>
      <c r="E221" s="229" t="s">
        <v>2424</v>
      </c>
      <c r="F221" s="230" t="s">
        <v>2425</v>
      </c>
      <c r="G221" s="231" t="s">
        <v>326</v>
      </c>
      <c r="H221" s="232">
        <v>639</v>
      </c>
      <c r="I221" s="233"/>
      <c r="J221" s="234">
        <f>ROUND(I221*H221,2)</f>
        <v>0</v>
      </c>
      <c r="K221" s="235"/>
      <c r="L221" s="44"/>
      <c r="M221" s="236" t="s">
        <v>1</v>
      </c>
      <c r="N221" s="237" t="s">
        <v>45</v>
      </c>
      <c r="O221" s="91"/>
      <c r="P221" s="238">
        <f>O221*H221</f>
        <v>0</v>
      </c>
      <c r="Q221" s="238">
        <v>0</v>
      </c>
      <c r="R221" s="238">
        <f>Q221*H221</f>
        <v>0</v>
      </c>
      <c r="S221" s="238">
        <v>0</v>
      </c>
      <c r="T221" s="239">
        <f>S221*H221</f>
        <v>0</v>
      </c>
      <c r="U221" s="38"/>
      <c r="V221" s="38"/>
      <c r="W221" s="38"/>
      <c r="X221" s="38"/>
      <c r="Y221" s="38"/>
      <c r="Z221" s="38"/>
      <c r="AA221" s="38"/>
      <c r="AB221" s="38"/>
      <c r="AC221" s="38"/>
      <c r="AD221" s="38"/>
      <c r="AE221" s="38"/>
      <c r="AR221" s="240" t="s">
        <v>405</v>
      </c>
      <c r="AT221" s="240" t="s">
        <v>199</v>
      </c>
      <c r="AU221" s="240" t="s">
        <v>89</v>
      </c>
      <c r="AY221" s="17" t="s">
        <v>196</v>
      </c>
      <c r="BE221" s="241">
        <f>IF(N221="základní",J221,0)</f>
        <v>0</v>
      </c>
      <c r="BF221" s="241">
        <f>IF(N221="snížená",J221,0)</f>
        <v>0</v>
      </c>
      <c r="BG221" s="241">
        <f>IF(N221="zákl. přenesená",J221,0)</f>
        <v>0</v>
      </c>
      <c r="BH221" s="241">
        <f>IF(N221="sníž. přenesená",J221,0)</f>
        <v>0</v>
      </c>
      <c r="BI221" s="241">
        <f>IF(N221="nulová",J221,0)</f>
        <v>0</v>
      </c>
      <c r="BJ221" s="17" t="s">
        <v>87</v>
      </c>
      <c r="BK221" s="241">
        <f>ROUND(I221*H221,2)</f>
        <v>0</v>
      </c>
      <c r="BL221" s="17" t="s">
        <v>405</v>
      </c>
      <c r="BM221" s="240" t="s">
        <v>2426</v>
      </c>
    </row>
    <row r="222" s="2" customFormat="1">
      <c r="A222" s="38"/>
      <c r="B222" s="39"/>
      <c r="C222" s="40"/>
      <c r="D222" s="242" t="s">
        <v>205</v>
      </c>
      <c r="E222" s="40"/>
      <c r="F222" s="243" t="s">
        <v>2427</v>
      </c>
      <c r="G222" s="40"/>
      <c r="H222" s="40"/>
      <c r="I222" s="244"/>
      <c r="J222" s="40"/>
      <c r="K222" s="40"/>
      <c r="L222" s="44"/>
      <c r="M222" s="245"/>
      <c r="N222" s="246"/>
      <c r="O222" s="91"/>
      <c r="P222" s="91"/>
      <c r="Q222" s="91"/>
      <c r="R222" s="91"/>
      <c r="S222" s="91"/>
      <c r="T222" s="92"/>
      <c r="U222" s="38"/>
      <c r="V222" s="38"/>
      <c r="W222" s="38"/>
      <c r="X222" s="38"/>
      <c r="Y222" s="38"/>
      <c r="Z222" s="38"/>
      <c r="AA222" s="38"/>
      <c r="AB222" s="38"/>
      <c r="AC222" s="38"/>
      <c r="AD222" s="38"/>
      <c r="AE222" s="38"/>
      <c r="AT222" s="17" t="s">
        <v>205</v>
      </c>
      <c r="AU222" s="17" t="s">
        <v>89</v>
      </c>
    </row>
    <row r="223" s="13" customFormat="1">
      <c r="A223" s="13"/>
      <c r="B223" s="252"/>
      <c r="C223" s="253"/>
      <c r="D223" s="242" t="s">
        <v>254</v>
      </c>
      <c r="E223" s="254" t="s">
        <v>1</v>
      </c>
      <c r="F223" s="255" t="s">
        <v>1053</v>
      </c>
      <c r="G223" s="253"/>
      <c r="H223" s="256">
        <v>80</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254</v>
      </c>
      <c r="AU223" s="262" t="s">
        <v>89</v>
      </c>
      <c r="AV223" s="13" t="s">
        <v>89</v>
      </c>
      <c r="AW223" s="13" t="s">
        <v>35</v>
      </c>
      <c r="AX223" s="13" t="s">
        <v>80</v>
      </c>
      <c r="AY223" s="262" t="s">
        <v>196</v>
      </c>
    </row>
    <row r="224" s="14" customFormat="1">
      <c r="A224" s="14"/>
      <c r="B224" s="263"/>
      <c r="C224" s="264"/>
      <c r="D224" s="242" t="s">
        <v>254</v>
      </c>
      <c r="E224" s="265" t="s">
        <v>1</v>
      </c>
      <c r="F224" s="266" t="s">
        <v>2428</v>
      </c>
      <c r="G224" s="264"/>
      <c r="H224" s="267">
        <v>80</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254</v>
      </c>
      <c r="AU224" s="273" t="s">
        <v>89</v>
      </c>
      <c r="AV224" s="14" t="s">
        <v>100</v>
      </c>
      <c r="AW224" s="14" t="s">
        <v>35</v>
      </c>
      <c r="AX224" s="14" t="s">
        <v>80</v>
      </c>
      <c r="AY224" s="273" t="s">
        <v>196</v>
      </c>
    </row>
    <row r="225" s="13" customFormat="1">
      <c r="A225" s="13"/>
      <c r="B225" s="252"/>
      <c r="C225" s="253"/>
      <c r="D225" s="242" t="s">
        <v>254</v>
      </c>
      <c r="E225" s="254" t="s">
        <v>1</v>
      </c>
      <c r="F225" s="255" t="s">
        <v>1029</v>
      </c>
      <c r="G225" s="253"/>
      <c r="H225" s="256">
        <v>75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254</v>
      </c>
      <c r="AU225" s="262" t="s">
        <v>89</v>
      </c>
      <c r="AV225" s="13" t="s">
        <v>89</v>
      </c>
      <c r="AW225" s="13" t="s">
        <v>35</v>
      </c>
      <c r="AX225" s="13" t="s">
        <v>80</v>
      </c>
      <c r="AY225" s="262" t="s">
        <v>196</v>
      </c>
    </row>
    <row r="226" s="14" customFormat="1">
      <c r="A226" s="14"/>
      <c r="B226" s="263"/>
      <c r="C226" s="264"/>
      <c r="D226" s="242" t="s">
        <v>254</v>
      </c>
      <c r="E226" s="265" t="s">
        <v>1</v>
      </c>
      <c r="F226" s="266" t="s">
        <v>2131</v>
      </c>
      <c r="G226" s="264"/>
      <c r="H226" s="267">
        <v>75</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254</v>
      </c>
      <c r="AU226" s="273" t="s">
        <v>89</v>
      </c>
      <c r="AV226" s="14" t="s">
        <v>100</v>
      </c>
      <c r="AW226" s="14" t="s">
        <v>35</v>
      </c>
      <c r="AX226" s="14" t="s">
        <v>80</v>
      </c>
      <c r="AY226" s="273" t="s">
        <v>196</v>
      </c>
    </row>
    <row r="227" s="13" customFormat="1">
      <c r="A227" s="13"/>
      <c r="B227" s="252"/>
      <c r="C227" s="253"/>
      <c r="D227" s="242" t="s">
        <v>254</v>
      </c>
      <c r="E227" s="254" t="s">
        <v>1</v>
      </c>
      <c r="F227" s="255" t="s">
        <v>545</v>
      </c>
      <c r="G227" s="253"/>
      <c r="H227" s="256">
        <v>35</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254</v>
      </c>
      <c r="AU227" s="262" t="s">
        <v>89</v>
      </c>
      <c r="AV227" s="13" t="s">
        <v>89</v>
      </c>
      <c r="AW227" s="13" t="s">
        <v>35</v>
      </c>
      <c r="AX227" s="13" t="s">
        <v>80</v>
      </c>
      <c r="AY227" s="262" t="s">
        <v>196</v>
      </c>
    </row>
    <row r="228" s="14" customFormat="1">
      <c r="A228" s="14"/>
      <c r="B228" s="263"/>
      <c r="C228" s="264"/>
      <c r="D228" s="242" t="s">
        <v>254</v>
      </c>
      <c r="E228" s="265" t="s">
        <v>1</v>
      </c>
      <c r="F228" s="266" t="s">
        <v>2429</v>
      </c>
      <c r="G228" s="264"/>
      <c r="H228" s="267">
        <v>35</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254</v>
      </c>
      <c r="AU228" s="273" t="s">
        <v>89</v>
      </c>
      <c r="AV228" s="14" t="s">
        <v>100</v>
      </c>
      <c r="AW228" s="14" t="s">
        <v>35</v>
      </c>
      <c r="AX228" s="14" t="s">
        <v>80</v>
      </c>
      <c r="AY228" s="273" t="s">
        <v>196</v>
      </c>
    </row>
    <row r="229" s="13" customFormat="1">
      <c r="A229" s="13"/>
      <c r="B229" s="252"/>
      <c r="C229" s="253"/>
      <c r="D229" s="242" t="s">
        <v>254</v>
      </c>
      <c r="E229" s="254" t="s">
        <v>1</v>
      </c>
      <c r="F229" s="255" t="s">
        <v>2430</v>
      </c>
      <c r="G229" s="253"/>
      <c r="H229" s="256">
        <v>250</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254</v>
      </c>
      <c r="AU229" s="262" t="s">
        <v>89</v>
      </c>
      <c r="AV229" s="13" t="s">
        <v>89</v>
      </c>
      <c r="AW229" s="13" t="s">
        <v>35</v>
      </c>
      <c r="AX229" s="13" t="s">
        <v>80</v>
      </c>
      <c r="AY229" s="262" t="s">
        <v>196</v>
      </c>
    </row>
    <row r="230" s="14" customFormat="1">
      <c r="A230" s="14"/>
      <c r="B230" s="263"/>
      <c r="C230" s="264"/>
      <c r="D230" s="242" t="s">
        <v>254</v>
      </c>
      <c r="E230" s="265" t="s">
        <v>1</v>
      </c>
      <c r="F230" s="266" t="s">
        <v>2431</v>
      </c>
      <c r="G230" s="264"/>
      <c r="H230" s="267">
        <v>250</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254</v>
      </c>
      <c r="AU230" s="273" t="s">
        <v>89</v>
      </c>
      <c r="AV230" s="14" t="s">
        <v>100</v>
      </c>
      <c r="AW230" s="14" t="s">
        <v>35</v>
      </c>
      <c r="AX230" s="14" t="s">
        <v>80</v>
      </c>
      <c r="AY230" s="273" t="s">
        <v>196</v>
      </c>
    </row>
    <row r="231" s="13" customFormat="1">
      <c r="A231" s="13"/>
      <c r="B231" s="252"/>
      <c r="C231" s="253"/>
      <c r="D231" s="242" t="s">
        <v>254</v>
      </c>
      <c r="E231" s="254" t="s">
        <v>1</v>
      </c>
      <c r="F231" s="255" t="s">
        <v>439</v>
      </c>
      <c r="G231" s="253"/>
      <c r="H231" s="256">
        <v>20</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254</v>
      </c>
      <c r="AU231" s="262" t="s">
        <v>89</v>
      </c>
      <c r="AV231" s="13" t="s">
        <v>89</v>
      </c>
      <c r="AW231" s="13" t="s">
        <v>35</v>
      </c>
      <c r="AX231" s="13" t="s">
        <v>80</v>
      </c>
      <c r="AY231" s="262" t="s">
        <v>196</v>
      </c>
    </row>
    <row r="232" s="14" customFormat="1">
      <c r="A232" s="14"/>
      <c r="B232" s="263"/>
      <c r="C232" s="264"/>
      <c r="D232" s="242" t="s">
        <v>254</v>
      </c>
      <c r="E232" s="265" t="s">
        <v>1</v>
      </c>
      <c r="F232" s="266" t="s">
        <v>2432</v>
      </c>
      <c r="G232" s="264"/>
      <c r="H232" s="267">
        <v>20</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254</v>
      </c>
      <c r="AU232" s="273" t="s">
        <v>89</v>
      </c>
      <c r="AV232" s="14" t="s">
        <v>100</v>
      </c>
      <c r="AW232" s="14" t="s">
        <v>35</v>
      </c>
      <c r="AX232" s="14" t="s">
        <v>80</v>
      </c>
      <c r="AY232" s="273" t="s">
        <v>196</v>
      </c>
    </row>
    <row r="233" s="13" customFormat="1">
      <c r="A233" s="13"/>
      <c r="B233" s="252"/>
      <c r="C233" s="253"/>
      <c r="D233" s="242" t="s">
        <v>254</v>
      </c>
      <c r="E233" s="254" t="s">
        <v>1</v>
      </c>
      <c r="F233" s="255" t="s">
        <v>1467</v>
      </c>
      <c r="G233" s="253"/>
      <c r="H233" s="256">
        <v>141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2433</v>
      </c>
      <c r="G234" s="264"/>
      <c r="H234" s="267">
        <v>141</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80</v>
      </c>
      <c r="AY234" s="273" t="s">
        <v>196</v>
      </c>
    </row>
    <row r="235" s="13" customFormat="1">
      <c r="A235" s="13"/>
      <c r="B235" s="252"/>
      <c r="C235" s="253"/>
      <c r="D235" s="242" t="s">
        <v>254</v>
      </c>
      <c r="E235" s="254" t="s">
        <v>1</v>
      </c>
      <c r="F235" s="255" t="s">
        <v>439</v>
      </c>
      <c r="G235" s="253"/>
      <c r="H235" s="256">
        <v>20</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254</v>
      </c>
      <c r="AU235" s="262" t="s">
        <v>89</v>
      </c>
      <c r="AV235" s="13" t="s">
        <v>89</v>
      </c>
      <c r="AW235" s="13" t="s">
        <v>35</v>
      </c>
      <c r="AX235" s="13" t="s">
        <v>80</v>
      </c>
      <c r="AY235" s="262" t="s">
        <v>196</v>
      </c>
    </row>
    <row r="236" s="14" customFormat="1">
      <c r="A236" s="14"/>
      <c r="B236" s="263"/>
      <c r="C236" s="264"/>
      <c r="D236" s="242" t="s">
        <v>254</v>
      </c>
      <c r="E236" s="265" t="s">
        <v>1</v>
      </c>
      <c r="F236" s="266" t="s">
        <v>2131</v>
      </c>
      <c r="G236" s="264"/>
      <c r="H236" s="267">
        <v>20</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254</v>
      </c>
      <c r="AU236" s="273" t="s">
        <v>89</v>
      </c>
      <c r="AV236" s="14" t="s">
        <v>100</v>
      </c>
      <c r="AW236" s="14" t="s">
        <v>35</v>
      </c>
      <c r="AX236" s="14" t="s">
        <v>80</v>
      </c>
      <c r="AY236" s="273" t="s">
        <v>196</v>
      </c>
    </row>
    <row r="237" s="13" customFormat="1">
      <c r="A237" s="13"/>
      <c r="B237" s="252"/>
      <c r="C237" s="253"/>
      <c r="D237" s="242" t="s">
        <v>254</v>
      </c>
      <c r="E237" s="254" t="s">
        <v>1</v>
      </c>
      <c r="F237" s="255" t="s">
        <v>428</v>
      </c>
      <c r="G237" s="253"/>
      <c r="H237" s="256">
        <v>18</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254</v>
      </c>
      <c r="AU237" s="262" t="s">
        <v>89</v>
      </c>
      <c r="AV237" s="13" t="s">
        <v>89</v>
      </c>
      <c r="AW237" s="13" t="s">
        <v>35</v>
      </c>
      <c r="AX237" s="13" t="s">
        <v>80</v>
      </c>
      <c r="AY237" s="262" t="s">
        <v>196</v>
      </c>
    </row>
    <row r="238" s="14" customFormat="1">
      <c r="A238" s="14"/>
      <c r="B238" s="263"/>
      <c r="C238" s="264"/>
      <c r="D238" s="242" t="s">
        <v>254</v>
      </c>
      <c r="E238" s="265" t="s">
        <v>1</v>
      </c>
      <c r="F238" s="266" t="s">
        <v>445</v>
      </c>
      <c r="G238" s="264"/>
      <c r="H238" s="267">
        <v>18</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254</v>
      </c>
      <c r="AU238" s="273" t="s">
        <v>89</v>
      </c>
      <c r="AV238" s="14" t="s">
        <v>100</v>
      </c>
      <c r="AW238" s="14" t="s">
        <v>35</v>
      </c>
      <c r="AX238" s="14" t="s">
        <v>80</v>
      </c>
      <c r="AY238" s="273" t="s">
        <v>196</v>
      </c>
    </row>
    <row r="239" s="15" customFormat="1">
      <c r="A239" s="15"/>
      <c r="B239" s="274"/>
      <c r="C239" s="275"/>
      <c r="D239" s="242" t="s">
        <v>254</v>
      </c>
      <c r="E239" s="276" t="s">
        <v>1</v>
      </c>
      <c r="F239" s="277" t="s">
        <v>267</v>
      </c>
      <c r="G239" s="275"/>
      <c r="H239" s="278">
        <v>639</v>
      </c>
      <c r="I239" s="279"/>
      <c r="J239" s="275"/>
      <c r="K239" s="275"/>
      <c r="L239" s="280"/>
      <c r="M239" s="281"/>
      <c r="N239" s="282"/>
      <c r="O239" s="282"/>
      <c r="P239" s="282"/>
      <c r="Q239" s="282"/>
      <c r="R239" s="282"/>
      <c r="S239" s="282"/>
      <c r="T239" s="283"/>
      <c r="U239" s="15"/>
      <c r="V239" s="15"/>
      <c r="W239" s="15"/>
      <c r="X239" s="15"/>
      <c r="Y239" s="15"/>
      <c r="Z239" s="15"/>
      <c r="AA239" s="15"/>
      <c r="AB239" s="15"/>
      <c r="AC239" s="15"/>
      <c r="AD239" s="15"/>
      <c r="AE239" s="15"/>
      <c r="AT239" s="284" t="s">
        <v>254</v>
      </c>
      <c r="AU239" s="284" t="s">
        <v>89</v>
      </c>
      <c r="AV239" s="15" t="s">
        <v>113</v>
      </c>
      <c r="AW239" s="15" t="s">
        <v>35</v>
      </c>
      <c r="AX239" s="15" t="s">
        <v>87</v>
      </c>
      <c r="AY239" s="284" t="s">
        <v>196</v>
      </c>
    </row>
    <row r="240" s="2" customFormat="1" ht="21.75" customHeight="1">
      <c r="A240" s="38"/>
      <c r="B240" s="39"/>
      <c r="C240" s="228" t="s">
        <v>482</v>
      </c>
      <c r="D240" s="228" t="s">
        <v>199</v>
      </c>
      <c r="E240" s="229" t="s">
        <v>2434</v>
      </c>
      <c r="F240" s="230" t="s">
        <v>2435</v>
      </c>
      <c r="G240" s="231" t="s">
        <v>326</v>
      </c>
      <c r="H240" s="232">
        <v>35</v>
      </c>
      <c r="I240" s="233"/>
      <c r="J240" s="234">
        <f>ROUND(I240*H240,2)</f>
        <v>0</v>
      </c>
      <c r="K240" s="235"/>
      <c r="L240" s="44"/>
      <c r="M240" s="236" t="s">
        <v>1</v>
      </c>
      <c r="N240" s="237" t="s">
        <v>45</v>
      </c>
      <c r="O240" s="91"/>
      <c r="P240" s="238">
        <f>O240*H240</f>
        <v>0</v>
      </c>
      <c r="Q240" s="238">
        <v>0</v>
      </c>
      <c r="R240" s="238">
        <f>Q240*H240</f>
        <v>0</v>
      </c>
      <c r="S240" s="238">
        <v>0</v>
      </c>
      <c r="T240" s="239">
        <f>S240*H240</f>
        <v>0</v>
      </c>
      <c r="U240" s="38"/>
      <c r="V240" s="38"/>
      <c r="W240" s="38"/>
      <c r="X240" s="38"/>
      <c r="Y240" s="38"/>
      <c r="Z240" s="38"/>
      <c r="AA240" s="38"/>
      <c r="AB240" s="38"/>
      <c r="AC240" s="38"/>
      <c r="AD240" s="38"/>
      <c r="AE240" s="38"/>
      <c r="AR240" s="240" t="s">
        <v>405</v>
      </c>
      <c r="AT240" s="240" t="s">
        <v>199</v>
      </c>
      <c r="AU240" s="240" t="s">
        <v>89</v>
      </c>
      <c r="AY240" s="17" t="s">
        <v>196</v>
      </c>
      <c r="BE240" s="241">
        <f>IF(N240="základní",J240,0)</f>
        <v>0</v>
      </c>
      <c r="BF240" s="241">
        <f>IF(N240="snížená",J240,0)</f>
        <v>0</v>
      </c>
      <c r="BG240" s="241">
        <f>IF(N240="zákl. přenesená",J240,0)</f>
        <v>0</v>
      </c>
      <c r="BH240" s="241">
        <f>IF(N240="sníž. přenesená",J240,0)</f>
        <v>0</v>
      </c>
      <c r="BI240" s="241">
        <f>IF(N240="nulová",J240,0)</f>
        <v>0</v>
      </c>
      <c r="BJ240" s="17" t="s">
        <v>87</v>
      </c>
      <c r="BK240" s="241">
        <f>ROUND(I240*H240,2)</f>
        <v>0</v>
      </c>
      <c r="BL240" s="17" t="s">
        <v>405</v>
      </c>
      <c r="BM240" s="240" t="s">
        <v>2436</v>
      </c>
    </row>
    <row r="241" s="2" customFormat="1">
      <c r="A241" s="38"/>
      <c r="B241" s="39"/>
      <c r="C241" s="40"/>
      <c r="D241" s="242" t="s">
        <v>205</v>
      </c>
      <c r="E241" s="40"/>
      <c r="F241" s="243" t="s">
        <v>2437</v>
      </c>
      <c r="G241" s="40"/>
      <c r="H241" s="40"/>
      <c r="I241" s="244"/>
      <c r="J241" s="40"/>
      <c r="K241" s="40"/>
      <c r="L241" s="44"/>
      <c r="M241" s="245"/>
      <c r="N241" s="246"/>
      <c r="O241" s="91"/>
      <c r="P241" s="91"/>
      <c r="Q241" s="91"/>
      <c r="R241" s="91"/>
      <c r="S241" s="91"/>
      <c r="T241" s="92"/>
      <c r="U241" s="38"/>
      <c r="V241" s="38"/>
      <c r="W241" s="38"/>
      <c r="X241" s="38"/>
      <c r="Y241" s="38"/>
      <c r="Z241" s="38"/>
      <c r="AA241" s="38"/>
      <c r="AB241" s="38"/>
      <c r="AC241" s="38"/>
      <c r="AD241" s="38"/>
      <c r="AE241" s="38"/>
      <c r="AT241" s="17" t="s">
        <v>205</v>
      </c>
      <c r="AU241" s="17" t="s">
        <v>89</v>
      </c>
    </row>
    <row r="242" s="2" customFormat="1" ht="21.75" customHeight="1">
      <c r="A242" s="38"/>
      <c r="B242" s="39"/>
      <c r="C242" s="228" t="s">
        <v>488</v>
      </c>
      <c r="D242" s="228" t="s">
        <v>199</v>
      </c>
      <c r="E242" s="229" t="s">
        <v>2438</v>
      </c>
      <c r="F242" s="230" t="s">
        <v>2439</v>
      </c>
      <c r="G242" s="231" t="s">
        <v>431</v>
      </c>
      <c r="H242" s="232">
        <v>0</v>
      </c>
      <c r="I242" s="233"/>
      <c r="J242" s="234">
        <f>ROUND(I242*H242,2)</f>
        <v>0</v>
      </c>
      <c r="K242" s="235"/>
      <c r="L242" s="44"/>
      <c r="M242" s="236" t="s">
        <v>1</v>
      </c>
      <c r="N242" s="237" t="s">
        <v>45</v>
      </c>
      <c r="O242" s="91"/>
      <c r="P242" s="238">
        <f>O242*H242</f>
        <v>0</v>
      </c>
      <c r="Q242" s="238">
        <v>0</v>
      </c>
      <c r="R242" s="238">
        <f>Q242*H242</f>
        <v>0</v>
      </c>
      <c r="S242" s="238">
        <v>0</v>
      </c>
      <c r="T242" s="239">
        <f>S242*H242</f>
        <v>0</v>
      </c>
      <c r="U242" s="38"/>
      <c r="V242" s="38"/>
      <c r="W242" s="38"/>
      <c r="X242" s="38"/>
      <c r="Y242" s="38"/>
      <c r="Z242" s="38"/>
      <c r="AA242" s="38"/>
      <c r="AB242" s="38"/>
      <c r="AC242" s="38"/>
      <c r="AD242" s="38"/>
      <c r="AE242" s="38"/>
      <c r="AR242" s="240" t="s">
        <v>113</v>
      </c>
      <c r="AT242" s="240" t="s">
        <v>199</v>
      </c>
      <c r="AU242" s="240" t="s">
        <v>89</v>
      </c>
      <c r="AY242" s="17" t="s">
        <v>196</v>
      </c>
      <c r="BE242" s="241">
        <f>IF(N242="základní",J242,0)</f>
        <v>0</v>
      </c>
      <c r="BF242" s="241">
        <f>IF(N242="snížená",J242,0)</f>
        <v>0</v>
      </c>
      <c r="BG242" s="241">
        <f>IF(N242="zákl. přenesená",J242,0)</f>
        <v>0</v>
      </c>
      <c r="BH242" s="241">
        <f>IF(N242="sníž. přenesená",J242,0)</f>
        <v>0</v>
      </c>
      <c r="BI242" s="241">
        <f>IF(N242="nulová",J242,0)</f>
        <v>0</v>
      </c>
      <c r="BJ242" s="17" t="s">
        <v>87</v>
      </c>
      <c r="BK242" s="241">
        <f>ROUND(I242*H242,2)</f>
        <v>0</v>
      </c>
      <c r="BL242" s="17" t="s">
        <v>113</v>
      </c>
      <c r="BM242" s="240" t="s">
        <v>2440</v>
      </c>
    </row>
    <row r="243" s="2" customFormat="1">
      <c r="A243" s="38"/>
      <c r="B243" s="39"/>
      <c r="C243" s="40"/>
      <c r="D243" s="242" t="s">
        <v>205</v>
      </c>
      <c r="E243" s="40"/>
      <c r="F243" s="243" t="s">
        <v>2441</v>
      </c>
      <c r="G243" s="40"/>
      <c r="H243" s="40"/>
      <c r="I243" s="244"/>
      <c r="J243" s="40"/>
      <c r="K243" s="40"/>
      <c r="L243" s="44"/>
      <c r="M243" s="245"/>
      <c r="N243" s="246"/>
      <c r="O243" s="91"/>
      <c r="P243" s="91"/>
      <c r="Q243" s="91"/>
      <c r="R243" s="91"/>
      <c r="S243" s="91"/>
      <c r="T243" s="92"/>
      <c r="U243" s="38"/>
      <c r="V243" s="38"/>
      <c r="W243" s="38"/>
      <c r="X243" s="38"/>
      <c r="Y243" s="38"/>
      <c r="Z243" s="38"/>
      <c r="AA243" s="38"/>
      <c r="AB243" s="38"/>
      <c r="AC243" s="38"/>
      <c r="AD243" s="38"/>
      <c r="AE243" s="38"/>
      <c r="AT243" s="17" t="s">
        <v>205</v>
      </c>
      <c r="AU243" s="17" t="s">
        <v>89</v>
      </c>
    </row>
    <row r="244" s="2" customFormat="1" ht="21.75" customHeight="1">
      <c r="A244" s="38"/>
      <c r="B244" s="39"/>
      <c r="C244" s="228" t="s">
        <v>494</v>
      </c>
      <c r="D244" s="228" t="s">
        <v>199</v>
      </c>
      <c r="E244" s="229" t="s">
        <v>2442</v>
      </c>
      <c r="F244" s="230" t="s">
        <v>2443</v>
      </c>
      <c r="G244" s="231" t="s">
        <v>431</v>
      </c>
      <c r="H244" s="232">
        <v>2.258</v>
      </c>
      <c r="I244" s="233"/>
      <c r="J244" s="234">
        <f>ROUND(I244*H244,2)</f>
        <v>0</v>
      </c>
      <c r="K244" s="235"/>
      <c r="L244" s="44"/>
      <c r="M244" s="236" t="s">
        <v>1</v>
      </c>
      <c r="N244" s="237" t="s">
        <v>45</v>
      </c>
      <c r="O244" s="91"/>
      <c r="P244" s="238">
        <f>O244*H244</f>
        <v>0</v>
      </c>
      <c r="Q244" s="238">
        <v>0</v>
      </c>
      <c r="R244" s="238">
        <f>Q244*H244</f>
        <v>0</v>
      </c>
      <c r="S244" s="238">
        <v>0</v>
      </c>
      <c r="T244" s="239">
        <f>S244*H244</f>
        <v>0</v>
      </c>
      <c r="U244" s="38"/>
      <c r="V244" s="38"/>
      <c r="W244" s="38"/>
      <c r="X244" s="38"/>
      <c r="Y244" s="38"/>
      <c r="Z244" s="38"/>
      <c r="AA244" s="38"/>
      <c r="AB244" s="38"/>
      <c r="AC244" s="38"/>
      <c r="AD244" s="38"/>
      <c r="AE244" s="38"/>
      <c r="AR244" s="240" t="s">
        <v>405</v>
      </c>
      <c r="AT244" s="240" t="s">
        <v>199</v>
      </c>
      <c r="AU244" s="240" t="s">
        <v>89</v>
      </c>
      <c r="AY244" s="17" t="s">
        <v>196</v>
      </c>
      <c r="BE244" s="241">
        <f>IF(N244="základní",J244,0)</f>
        <v>0</v>
      </c>
      <c r="BF244" s="241">
        <f>IF(N244="snížená",J244,0)</f>
        <v>0</v>
      </c>
      <c r="BG244" s="241">
        <f>IF(N244="zákl. přenesená",J244,0)</f>
        <v>0</v>
      </c>
      <c r="BH244" s="241">
        <f>IF(N244="sníž. přenesená",J244,0)</f>
        <v>0</v>
      </c>
      <c r="BI244" s="241">
        <f>IF(N244="nulová",J244,0)</f>
        <v>0</v>
      </c>
      <c r="BJ244" s="17" t="s">
        <v>87</v>
      </c>
      <c r="BK244" s="241">
        <f>ROUND(I244*H244,2)</f>
        <v>0</v>
      </c>
      <c r="BL244" s="17" t="s">
        <v>405</v>
      </c>
      <c r="BM244" s="240" t="s">
        <v>2444</v>
      </c>
    </row>
    <row r="245" s="2" customFormat="1">
      <c r="A245" s="38"/>
      <c r="B245" s="39"/>
      <c r="C245" s="40"/>
      <c r="D245" s="242" t="s">
        <v>205</v>
      </c>
      <c r="E245" s="40"/>
      <c r="F245" s="243" t="s">
        <v>2445</v>
      </c>
      <c r="G245" s="40"/>
      <c r="H245" s="40"/>
      <c r="I245" s="244"/>
      <c r="J245" s="40"/>
      <c r="K245" s="40"/>
      <c r="L245" s="44"/>
      <c r="M245" s="245"/>
      <c r="N245" s="246"/>
      <c r="O245" s="91"/>
      <c r="P245" s="91"/>
      <c r="Q245" s="91"/>
      <c r="R245" s="91"/>
      <c r="S245" s="91"/>
      <c r="T245" s="92"/>
      <c r="U245" s="38"/>
      <c r="V245" s="38"/>
      <c r="W245" s="38"/>
      <c r="X245" s="38"/>
      <c r="Y245" s="38"/>
      <c r="Z245" s="38"/>
      <c r="AA245" s="38"/>
      <c r="AB245" s="38"/>
      <c r="AC245" s="38"/>
      <c r="AD245" s="38"/>
      <c r="AE245" s="38"/>
      <c r="AT245" s="17" t="s">
        <v>205</v>
      </c>
      <c r="AU245" s="17" t="s">
        <v>89</v>
      </c>
    </row>
    <row r="246" s="2" customFormat="1" ht="33" customHeight="1">
      <c r="A246" s="38"/>
      <c r="B246" s="39"/>
      <c r="C246" s="228" t="s">
        <v>787</v>
      </c>
      <c r="D246" s="228" t="s">
        <v>199</v>
      </c>
      <c r="E246" s="229" t="s">
        <v>2446</v>
      </c>
      <c r="F246" s="230" t="s">
        <v>2447</v>
      </c>
      <c r="G246" s="231" t="s">
        <v>202</v>
      </c>
      <c r="H246" s="232">
        <v>3</v>
      </c>
      <c r="I246" s="233"/>
      <c r="J246" s="234">
        <f>ROUND(I246*H246,2)</f>
        <v>0</v>
      </c>
      <c r="K246" s="235"/>
      <c r="L246" s="44"/>
      <c r="M246" s="236" t="s">
        <v>1</v>
      </c>
      <c r="N246" s="237" t="s">
        <v>45</v>
      </c>
      <c r="O246" s="91"/>
      <c r="P246" s="238">
        <f>O246*H246</f>
        <v>0</v>
      </c>
      <c r="Q246" s="238">
        <v>0</v>
      </c>
      <c r="R246" s="238">
        <f>Q246*H246</f>
        <v>0</v>
      </c>
      <c r="S246" s="238">
        <v>0</v>
      </c>
      <c r="T246" s="239">
        <f>S246*H246</f>
        <v>0</v>
      </c>
      <c r="U246" s="38"/>
      <c r="V246" s="38"/>
      <c r="W246" s="38"/>
      <c r="X246" s="38"/>
      <c r="Y246" s="38"/>
      <c r="Z246" s="38"/>
      <c r="AA246" s="38"/>
      <c r="AB246" s="38"/>
      <c r="AC246" s="38"/>
      <c r="AD246" s="38"/>
      <c r="AE246" s="38"/>
      <c r="AR246" s="240" t="s">
        <v>405</v>
      </c>
      <c r="AT246" s="240" t="s">
        <v>199</v>
      </c>
      <c r="AU246" s="240" t="s">
        <v>89</v>
      </c>
      <c r="AY246" s="17" t="s">
        <v>196</v>
      </c>
      <c r="BE246" s="241">
        <f>IF(N246="základní",J246,0)</f>
        <v>0</v>
      </c>
      <c r="BF246" s="241">
        <f>IF(N246="snížená",J246,0)</f>
        <v>0</v>
      </c>
      <c r="BG246" s="241">
        <f>IF(N246="zákl. přenesená",J246,0)</f>
        <v>0</v>
      </c>
      <c r="BH246" s="241">
        <f>IF(N246="sníž. přenesená",J246,0)</f>
        <v>0</v>
      </c>
      <c r="BI246" s="241">
        <f>IF(N246="nulová",J246,0)</f>
        <v>0</v>
      </c>
      <c r="BJ246" s="17" t="s">
        <v>87</v>
      </c>
      <c r="BK246" s="241">
        <f>ROUND(I246*H246,2)</f>
        <v>0</v>
      </c>
      <c r="BL246" s="17" t="s">
        <v>405</v>
      </c>
      <c r="BM246" s="240" t="s">
        <v>2448</v>
      </c>
    </row>
    <row r="247" s="2" customFormat="1">
      <c r="A247" s="38"/>
      <c r="B247" s="39"/>
      <c r="C247" s="40"/>
      <c r="D247" s="242" t="s">
        <v>205</v>
      </c>
      <c r="E247" s="40"/>
      <c r="F247" s="243" t="s">
        <v>2447</v>
      </c>
      <c r="G247" s="40"/>
      <c r="H247" s="40"/>
      <c r="I247" s="244"/>
      <c r="J247" s="40"/>
      <c r="K247" s="40"/>
      <c r="L247" s="44"/>
      <c r="M247" s="245"/>
      <c r="N247" s="246"/>
      <c r="O247" s="91"/>
      <c r="P247" s="91"/>
      <c r="Q247" s="91"/>
      <c r="R247" s="91"/>
      <c r="S247" s="91"/>
      <c r="T247" s="92"/>
      <c r="U247" s="38"/>
      <c r="V247" s="38"/>
      <c r="W247" s="38"/>
      <c r="X247" s="38"/>
      <c r="Y247" s="38"/>
      <c r="Z247" s="38"/>
      <c r="AA247" s="38"/>
      <c r="AB247" s="38"/>
      <c r="AC247" s="38"/>
      <c r="AD247" s="38"/>
      <c r="AE247" s="38"/>
      <c r="AT247" s="17" t="s">
        <v>205</v>
      </c>
      <c r="AU247" s="17" t="s">
        <v>89</v>
      </c>
    </row>
    <row r="248" s="2" customFormat="1" ht="33" customHeight="1">
      <c r="A248" s="38"/>
      <c r="B248" s="39"/>
      <c r="C248" s="228" t="s">
        <v>505</v>
      </c>
      <c r="D248" s="228" t="s">
        <v>199</v>
      </c>
      <c r="E248" s="229" t="s">
        <v>2449</v>
      </c>
      <c r="F248" s="230" t="s">
        <v>2450</v>
      </c>
      <c r="G248" s="231" t="s">
        <v>202</v>
      </c>
      <c r="H248" s="232">
        <v>1</v>
      </c>
      <c r="I248" s="233"/>
      <c r="J248" s="234">
        <f>ROUND(I248*H248,2)</f>
        <v>0</v>
      </c>
      <c r="K248" s="235"/>
      <c r="L248" s="44"/>
      <c r="M248" s="236" t="s">
        <v>1</v>
      </c>
      <c r="N248" s="237" t="s">
        <v>45</v>
      </c>
      <c r="O248" s="91"/>
      <c r="P248" s="238">
        <f>O248*H248</f>
        <v>0</v>
      </c>
      <c r="Q248" s="238">
        <v>0</v>
      </c>
      <c r="R248" s="238">
        <f>Q248*H248</f>
        <v>0</v>
      </c>
      <c r="S248" s="238">
        <v>0</v>
      </c>
      <c r="T248" s="239">
        <f>S248*H248</f>
        <v>0</v>
      </c>
      <c r="U248" s="38"/>
      <c r="V248" s="38"/>
      <c r="W248" s="38"/>
      <c r="X248" s="38"/>
      <c r="Y248" s="38"/>
      <c r="Z248" s="38"/>
      <c r="AA248" s="38"/>
      <c r="AB248" s="38"/>
      <c r="AC248" s="38"/>
      <c r="AD248" s="38"/>
      <c r="AE248" s="38"/>
      <c r="AR248" s="240" t="s">
        <v>405</v>
      </c>
      <c r="AT248" s="240" t="s">
        <v>199</v>
      </c>
      <c r="AU248" s="240" t="s">
        <v>89</v>
      </c>
      <c r="AY248" s="17" t="s">
        <v>196</v>
      </c>
      <c r="BE248" s="241">
        <f>IF(N248="základní",J248,0)</f>
        <v>0</v>
      </c>
      <c r="BF248" s="241">
        <f>IF(N248="snížená",J248,0)</f>
        <v>0</v>
      </c>
      <c r="BG248" s="241">
        <f>IF(N248="zákl. přenesená",J248,0)</f>
        <v>0</v>
      </c>
      <c r="BH248" s="241">
        <f>IF(N248="sníž. přenesená",J248,0)</f>
        <v>0</v>
      </c>
      <c r="BI248" s="241">
        <f>IF(N248="nulová",J248,0)</f>
        <v>0</v>
      </c>
      <c r="BJ248" s="17" t="s">
        <v>87</v>
      </c>
      <c r="BK248" s="241">
        <f>ROUND(I248*H248,2)</f>
        <v>0</v>
      </c>
      <c r="BL248" s="17" t="s">
        <v>405</v>
      </c>
      <c r="BM248" s="240" t="s">
        <v>2451</v>
      </c>
    </row>
    <row r="249" s="2" customFormat="1">
      <c r="A249" s="38"/>
      <c r="B249" s="39"/>
      <c r="C249" s="40"/>
      <c r="D249" s="242" t="s">
        <v>205</v>
      </c>
      <c r="E249" s="40"/>
      <c r="F249" s="243" t="s">
        <v>2450</v>
      </c>
      <c r="G249" s="40"/>
      <c r="H249" s="40"/>
      <c r="I249" s="244"/>
      <c r="J249" s="40"/>
      <c r="K249" s="40"/>
      <c r="L249" s="44"/>
      <c r="M249" s="245"/>
      <c r="N249" s="246"/>
      <c r="O249" s="91"/>
      <c r="P249" s="91"/>
      <c r="Q249" s="91"/>
      <c r="R249" s="91"/>
      <c r="S249" s="91"/>
      <c r="T249" s="92"/>
      <c r="U249" s="38"/>
      <c r="V249" s="38"/>
      <c r="W249" s="38"/>
      <c r="X249" s="38"/>
      <c r="Y249" s="38"/>
      <c r="Z249" s="38"/>
      <c r="AA249" s="38"/>
      <c r="AB249" s="38"/>
      <c r="AC249" s="38"/>
      <c r="AD249" s="38"/>
      <c r="AE249" s="38"/>
      <c r="AT249" s="17" t="s">
        <v>205</v>
      </c>
      <c r="AU249" s="17" t="s">
        <v>89</v>
      </c>
    </row>
    <row r="250" s="2" customFormat="1" ht="33" customHeight="1">
      <c r="A250" s="38"/>
      <c r="B250" s="39"/>
      <c r="C250" s="228" t="s">
        <v>518</v>
      </c>
      <c r="D250" s="228" t="s">
        <v>199</v>
      </c>
      <c r="E250" s="229" t="s">
        <v>2452</v>
      </c>
      <c r="F250" s="230" t="s">
        <v>2453</v>
      </c>
      <c r="G250" s="231" t="s">
        <v>202</v>
      </c>
      <c r="H250" s="232">
        <v>1</v>
      </c>
      <c r="I250" s="233"/>
      <c r="J250" s="234">
        <f>ROUND(I250*H250,2)</f>
        <v>0</v>
      </c>
      <c r="K250" s="235"/>
      <c r="L250" s="44"/>
      <c r="M250" s="236" t="s">
        <v>1</v>
      </c>
      <c r="N250" s="237" t="s">
        <v>45</v>
      </c>
      <c r="O250" s="91"/>
      <c r="P250" s="238">
        <f>O250*H250</f>
        <v>0</v>
      </c>
      <c r="Q250" s="238">
        <v>0</v>
      </c>
      <c r="R250" s="238">
        <f>Q250*H250</f>
        <v>0</v>
      </c>
      <c r="S250" s="238">
        <v>0</v>
      </c>
      <c r="T250" s="239">
        <f>S250*H250</f>
        <v>0</v>
      </c>
      <c r="U250" s="38"/>
      <c r="V250" s="38"/>
      <c r="W250" s="38"/>
      <c r="X250" s="38"/>
      <c r="Y250" s="38"/>
      <c r="Z250" s="38"/>
      <c r="AA250" s="38"/>
      <c r="AB250" s="38"/>
      <c r="AC250" s="38"/>
      <c r="AD250" s="38"/>
      <c r="AE250" s="38"/>
      <c r="AR250" s="240" t="s">
        <v>405</v>
      </c>
      <c r="AT250" s="240" t="s">
        <v>199</v>
      </c>
      <c r="AU250" s="240" t="s">
        <v>89</v>
      </c>
      <c r="AY250" s="17" t="s">
        <v>196</v>
      </c>
      <c r="BE250" s="241">
        <f>IF(N250="základní",J250,0)</f>
        <v>0</v>
      </c>
      <c r="BF250" s="241">
        <f>IF(N250="snížená",J250,0)</f>
        <v>0</v>
      </c>
      <c r="BG250" s="241">
        <f>IF(N250="zákl. přenesená",J250,0)</f>
        <v>0</v>
      </c>
      <c r="BH250" s="241">
        <f>IF(N250="sníž. přenesená",J250,0)</f>
        <v>0</v>
      </c>
      <c r="BI250" s="241">
        <f>IF(N250="nulová",J250,0)</f>
        <v>0</v>
      </c>
      <c r="BJ250" s="17" t="s">
        <v>87</v>
      </c>
      <c r="BK250" s="241">
        <f>ROUND(I250*H250,2)</f>
        <v>0</v>
      </c>
      <c r="BL250" s="17" t="s">
        <v>405</v>
      </c>
      <c r="BM250" s="240" t="s">
        <v>2454</v>
      </c>
    </row>
    <row r="251" s="2" customFormat="1">
      <c r="A251" s="38"/>
      <c r="B251" s="39"/>
      <c r="C251" s="40"/>
      <c r="D251" s="242" t="s">
        <v>205</v>
      </c>
      <c r="E251" s="40"/>
      <c r="F251" s="243" t="s">
        <v>2453</v>
      </c>
      <c r="G251" s="40"/>
      <c r="H251" s="40"/>
      <c r="I251" s="244"/>
      <c r="J251" s="40"/>
      <c r="K251" s="40"/>
      <c r="L251" s="44"/>
      <c r="M251" s="245"/>
      <c r="N251" s="246"/>
      <c r="O251" s="91"/>
      <c r="P251" s="91"/>
      <c r="Q251" s="91"/>
      <c r="R251" s="91"/>
      <c r="S251" s="91"/>
      <c r="T251" s="92"/>
      <c r="U251" s="38"/>
      <c r="V251" s="38"/>
      <c r="W251" s="38"/>
      <c r="X251" s="38"/>
      <c r="Y251" s="38"/>
      <c r="Z251" s="38"/>
      <c r="AA251" s="38"/>
      <c r="AB251" s="38"/>
      <c r="AC251" s="38"/>
      <c r="AD251" s="38"/>
      <c r="AE251" s="38"/>
      <c r="AT251" s="17" t="s">
        <v>205</v>
      </c>
      <c r="AU251" s="17" t="s">
        <v>89</v>
      </c>
    </row>
    <row r="252" s="2" customFormat="1" ht="33" customHeight="1">
      <c r="A252" s="38"/>
      <c r="B252" s="39"/>
      <c r="C252" s="228" t="s">
        <v>529</v>
      </c>
      <c r="D252" s="228" t="s">
        <v>199</v>
      </c>
      <c r="E252" s="229" t="s">
        <v>2455</v>
      </c>
      <c r="F252" s="230" t="s">
        <v>2456</v>
      </c>
      <c r="G252" s="231" t="s">
        <v>202</v>
      </c>
      <c r="H252" s="232">
        <v>1</v>
      </c>
      <c r="I252" s="233"/>
      <c r="J252" s="234">
        <f>ROUND(I252*H252,2)</f>
        <v>0</v>
      </c>
      <c r="K252" s="235"/>
      <c r="L252" s="44"/>
      <c r="M252" s="236" t="s">
        <v>1</v>
      </c>
      <c r="N252" s="237" t="s">
        <v>45</v>
      </c>
      <c r="O252" s="91"/>
      <c r="P252" s="238">
        <f>O252*H252</f>
        <v>0</v>
      </c>
      <c r="Q252" s="238">
        <v>0</v>
      </c>
      <c r="R252" s="238">
        <f>Q252*H252</f>
        <v>0</v>
      </c>
      <c r="S252" s="238">
        <v>0</v>
      </c>
      <c r="T252" s="239">
        <f>S252*H252</f>
        <v>0</v>
      </c>
      <c r="U252" s="38"/>
      <c r="V252" s="38"/>
      <c r="W252" s="38"/>
      <c r="X252" s="38"/>
      <c r="Y252" s="38"/>
      <c r="Z252" s="38"/>
      <c r="AA252" s="38"/>
      <c r="AB252" s="38"/>
      <c r="AC252" s="38"/>
      <c r="AD252" s="38"/>
      <c r="AE252" s="38"/>
      <c r="AR252" s="240" t="s">
        <v>405</v>
      </c>
      <c r="AT252" s="240" t="s">
        <v>199</v>
      </c>
      <c r="AU252" s="240" t="s">
        <v>89</v>
      </c>
      <c r="AY252" s="17" t="s">
        <v>196</v>
      </c>
      <c r="BE252" s="241">
        <f>IF(N252="základní",J252,0)</f>
        <v>0</v>
      </c>
      <c r="BF252" s="241">
        <f>IF(N252="snížená",J252,0)</f>
        <v>0</v>
      </c>
      <c r="BG252" s="241">
        <f>IF(N252="zákl. přenesená",J252,0)</f>
        <v>0</v>
      </c>
      <c r="BH252" s="241">
        <f>IF(N252="sníž. přenesená",J252,0)</f>
        <v>0</v>
      </c>
      <c r="BI252" s="241">
        <f>IF(N252="nulová",J252,0)</f>
        <v>0</v>
      </c>
      <c r="BJ252" s="17" t="s">
        <v>87</v>
      </c>
      <c r="BK252" s="241">
        <f>ROUND(I252*H252,2)</f>
        <v>0</v>
      </c>
      <c r="BL252" s="17" t="s">
        <v>405</v>
      </c>
      <c r="BM252" s="240" t="s">
        <v>2457</v>
      </c>
    </row>
    <row r="253" s="2" customFormat="1">
      <c r="A253" s="38"/>
      <c r="B253" s="39"/>
      <c r="C253" s="40"/>
      <c r="D253" s="242" t="s">
        <v>205</v>
      </c>
      <c r="E253" s="40"/>
      <c r="F253" s="243" t="s">
        <v>2456</v>
      </c>
      <c r="G253" s="40"/>
      <c r="H253" s="40"/>
      <c r="I253" s="244"/>
      <c r="J253" s="40"/>
      <c r="K253" s="40"/>
      <c r="L253" s="44"/>
      <c r="M253" s="245"/>
      <c r="N253" s="246"/>
      <c r="O253" s="91"/>
      <c r="P253" s="91"/>
      <c r="Q253" s="91"/>
      <c r="R253" s="91"/>
      <c r="S253" s="91"/>
      <c r="T253" s="92"/>
      <c r="U253" s="38"/>
      <c r="V253" s="38"/>
      <c r="W253" s="38"/>
      <c r="X253" s="38"/>
      <c r="Y253" s="38"/>
      <c r="Z253" s="38"/>
      <c r="AA253" s="38"/>
      <c r="AB253" s="38"/>
      <c r="AC253" s="38"/>
      <c r="AD253" s="38"/>
      <c r="AE253" s="38"/>
      <c r="AT253" s="17" t="s">
        <v>205</v>
      </c>
      <c r="AU253" s="17" t="s">
        <v>89</v>
      </c>
    </row>
    <row r="254" s="2" customFormat="1" ht="21.75" customHeight="1">
      <c r="A254" s="38"/>
      <c r="B254" s="39"/>
      <c r="C254" s="228" t="s">
        <v>535</v>
      </c>
      <c r="D254" s="228" t="s">
        <v>199</v>
      </c>
      <c r="E254" s="229" t="s">
        <v>2458</v>
      </c>
      <c r="F254" s="230" t="s">
        <v>2459</v>
      </c>
      <c r="G254" s="231" t="s">
        <v>202</v>
      </c>
      <c r="H254" s="232">
        <v>2</v>
      </c>
      <c r="I254" s="233"/>
      <c r="J254" s="234">
        <f>ROUND(I254*H254,2)</f>
        <v>0</v>
      </c>
      <c r="K254" s="235"/>
      <c r="L254" s="44"/>
      <c r="M254" s="236" t="s">
        <v>1</v>
      </c>
      <c r="N254" s="237" t="s">
        <v>45</v>
      </c>
      <c r="O254" s="91"/>
      <c r="P254" s="238">
        <f>O254*H254</f>
        <v>0</v>
      </c>
      <c r="Q254" s="238">
        <v>0</v>
      </c>
      <c r="R254" s="238">
        <f>Q254*H254</f>
        <v>0</v>
      </c>
      <c r="S254" s="238">
        <v>0</v>
      </c>
      <c r="T254" s="239">
        <f>S254*H254</f>
        <v>0</v>
      </c>
      <c r="U254" s="38"/>
      <c r="V254" s="38"/>
      <c r="W254" s="38"/>
      <c r="X254" s="38"/>
      <c r="Y254" s="38"/>
      <c r="Z254" s="38"/>
      <c r="AA254" s="38"/>
      <c r="AB254" s="38"/>
      <c r="AC254" s="38"/>
      <c r="AD254" s="38"/>
      <c r="AE254" s="38"/>
      <c r="AR254" s="240" t="s">
        <v>405</v>
      </c>
      <c r="AT254" s="240" t="s">
        <v>199</v>
      </c>
      <c r="AU254" s="240" t="s">
        <v>89</v>
      </c>
      <c r="AY254" s="17" t="s">
        <v>196</v>
      </c>
      <c r="BE254" s="241">
        <f>IF(N254="základní",J254,0)</f>
        <v>0</v>
      </c>
      <c r="BF254" s="241">
        <f>IF(N254="snížená",J254,0)</f>
        <v>0</v>
      </c>
      <c r="BG254" s="241">
        <f>IF(N254="zákl. přenesená",J254,0)</f>
        <v>0</v>
      </c>
      <c r="BH254" s="241">
        <f>IF(N254="sníž. přenesená",J254,0)</f>
        <v>0</v>
      </c>
      <c r="BI254" s="241">
        <f>IF(N254="nulová",J254,0)</f>
        <v>0</v>
      </c>
      <c r="BJ254" s="17" t="s">
        <v>87</v>
      </c>
      <c r="BK254" s="241">
        <f>ROUND(I254*H254,2)</f>
        <v>0</v>
      </c>
      <c r="BL254" s="17" t="s">
        <v>405</v>
      </c>
      <c r="BM254" s="240" t="s">
        <v>2460</v>
      </c>
    </row>
    <row r="255" s="2" customFormat="1">
      <c r="A255" s="38"/>
      <c r="B255" s="39"/>
      <c r="C255" s="40"/>
      <c r="D255" s="242" t="s">
        <v>205</v>
      </c>
      <c r="E255" s="40"/>
      <c r="F255" s="243" t="s">
        <v>2459</v>
      </c>
      <c r="G255" s="40"/>
      <c r="H255" s="40"/>
      <c r="I255" s="244"/>
      <c r="J255" s="40"/>
      <c r="K255" s="40"/>
      <c r="L255" s="44"/>
      <c r="M255" s="245"/>
      <c r="N255" s="246"/>
      <c r="O255" s="91"/>
      <c r="P255" s="91"/>
      <c r="Q255" s="91"/>
      <c r="R255" s="91"/>
      <c r="S255" s="91"/>
      <c r="T255" s="92"/>
      <c r="U255" s="38"/>
      <c r="V255" s="38"/>
      <c r="W255" s="38"/>
      <c r="X255" s="38"/>
      <c r="Y255" s="38"/>
      <c r="Z255" s="38"/>
      <c r="AA255" s="38"/>
      <c r="AB255" s="38"/>
      <c r="AC255" s="38"/>
      <c r="AD255" s="38"/>
      <c r="AE255" s="38"/>
      <c r="AT255" s="17" t="s">
        <v>205</v>
      </c>
      <c r="AU255" s="17" t="s">
        <v>89</v>
      </c>
    </row>
    <row r="256" s="2" customFormat="1" ht="21.75" customHeight="1">
      <c r="A256" s="38"/>
      <c r="B256" s="39"/>
      <c r="C256" s="228" t="s">
        <v>545</v>
      </c>
      <c r="D256" s="228" t="s">
        <v>199</v>
      </c>
      <c r="E256" s="229" t="s">
        <v>2461</v>
      </c>
      <c r="F256" s="230" t="s">
        <v>2462</v>
      </c>
      <c r="G256" s="231" t="s">
        <v>202</v>
      </c>
      <c r="H256" s="232">
        <v>2</v>
      </c>
      <c r="I256" s="233"/>
      <c r="J256" s="234">
        <f>ROUND(I256*H256,2)</f>
        <v>0</v>
      </c>
      <c r="K256" s="235"/>
      <c r="L256" s="44"/>
      <c r="M256" s="236" t="s">
        <v>1</v>
      </c>
      <c r="N256" s="237" t="s">
        <v>45</v>
      </c>
      <c r="O256" s="91"/>
      <c r="P256" s="238">
        <f>O256*H256</f>
        <v>0</v>
      </c>
      <c r="Q256" s="238">
        <v>0</v>
      </c>
      <c r="R256" s="238">
        <f>Q256*H256</f>
        <v>0</v>
      </c>
      <c r="S256" s="238">
        <v>0</v>
      </c>
      <c r="T256" s="239">
        <f>S256*H256</f>
        <v>0</v>
      </c>
      <c r="U256" s="38"/>
      <c r="V256" s="38"/>
      <c r="W256" s="38"/>
      <c r="X256" s="38"/>
      <c r="Y256" s="38"/>
      <c r="Z256" s="38"/>
      <c r="AA256" s="38"/>
      <c r="AB256" s="38"/>
      <c r="AC256" s="38"/>
      <c r="AD256" s="38"/>
      <c r="AE256" s="38"/>
      <c r="AR256" s="240" t="s">
        <v>405</v>
      </c>
      <c r="AT256" s="240" t="s">
        <v>199</v>
      </c>
      <c r="AU256" s="240" t="s">
        <v>89</v>
      </c>
      <c r="AY256" s="17" t="s">
        <v>196</v>
      </c>
      <c r="BE256" s="241">
        <f>IF(N256="základní",J256,0)</f>
        <v>0</v>
      </c>
      <c r="BF256" s="241">
        <f>IF(N256="snížená",J256,0)</f>
        <v>0</v>
      </c>
      <c r="BG256" s="241">
        <f>IF(N256="zákl. přenesená",J256,0)</f>
        <v>0</v>
      </c>
      <c r="BH256" s="241">
        <f>IF(N256="sníž. přenesená",J256,0)</f>
        <v>0</v>
      </c>
      <c r="BI256" s="241">
        <f>IF(N256="nulová",J256,0)</f>
        <v>0</v>
      </c>
      <c r="BJ256" s="17" t="s">
        <v>87</v>
      </c>
      <c r="BK256" s="241">
        <f>ROUND(I256*H256,2)</f>
        <v>0</v>
      </c>
      <c r="BL256" s="17" t="s">
        <v>405</v>
      </c>
      <c r="BM256" s="240" t="s">
        <v>2463</v>
      </c>
    </row>
    <row r="257" s="2" customFormat="1">
      <c r="A257" s="38"/>
      <c r="B257" s="39"/>
      <c r="C257" s="40"/>
      <c r="D257" s="242" t="s">
        <v>205</v>
      </c>
      <c r="E257" s="40"/>
      <c r="F257" s="243" t="s">
        <v>2462</v>
      </c>
      <c r="G257" s="40"/>
      <c r="H257" s="40"/>
      <c r="I257" s="244"/>
      <c r="J257" s="40"/>
      <c r="K257" s="40"/>
      <c r="L257" s="44"/>
      <c r="M257" s="245"/>
      <c r="N257" s="246"/>
      <c r="O257" s="91"/>
      <c r="P257" s="91"/>
      <c r="Q257" s="91"/>
      <c r="R257" s="91"/>
      <c r="S257" s="91"/>
      <c r="T257" s="92"/>
      <c r="U257" s="38"/>
      <c r="V257" s="38"/>
      <c r="W257" s="38"/>
      <c r="X257" s="38"/>
      <c r="Y257" s="38"/>
      <c r="Z257" s="38"/>
      <c r="AA257" s="38"/>
      <c r="AB257" s="38"/>
      <c r="AC257" s="38"/>
      <c r="AD257" s="38"/>
      <c r="AE257" s="38"/>
      <c r="AT257" s="17" t="s">
        <v>205</v>
      </c>
      <c r="AU257" s="17" t="s">
        <v>89</v>
      </c>
    </row>
    <row r="258" s="2" customFormat="1" ht="33" customHeight="1">
      <c r="A258" s="38"/>
      <c r="B258" s="39"/>
      <c r="C258" s="228" t="s">
        <v>824</v>
      </c>
      <c r="D258" s="228" t="s">
        <v>199</v>
      </c>
      <c r="E258" s="229" t="s">
        <v>2464</v>
      </c>
      <c r="F258" s="230" t="s">
        <v>2465</v>
      </c>
      <c r="G258" s="231" t="s">
        <v>202</v>
      </c>
      <c r="H258" s="232">
        <v>2</v>
      </c>
      <c r="I258" s="233"/>
      <c r="J258" s="234">
        <f>ROUND(I258*H258,2)</f>
        <v>0</v>
      </c>
      <c r="K258" s="235"/>
      <c r="L258" s="44"/>
      <c r="M258" s="236" t="s">
        <v>1</v>
      </c>
      <c r="N258" s="237" t="s">
        <v>45</v>
      </c>
      <c r="O258" s="91"/>
      <c r="P258" s="238">
        <f>O258*H258</f>
        <v>0</v>
      </c>
      <c r="Q258" s="238">
        <v>0</v>
      </c>
      <c r="R258" s="238">
        <f>Q258*H258</f>
        <v>0</v>
      </c>
      <c r="S258" s="238">
        <v>0</v>
      </c>
      <c r="T258" s="239">
        <f>S258*H258</f>
        <v>0</v>
      </c>
      <c r="U258" s="38"/>
      <c r="V258" s="38"/>
      <c r="W258" s="38"/>
      <c r="X258" s="38"/>
      <c r="Y258" s="38"/>
      <c r="Z258" s="38"/>
      <c r="AA258" s="38"/>
      <c r="AB258" s="38"/>
      <c r="AC258" s="38"/>
      <c r="AD258" s="38"/>
      <c r="AE258" s="38"/>
      <c r="AR258" s="240" t="s">
        <v>405</v>
      </c>
      <c r="AT258" s="240" t="s">
        <v>199</v>
      </c>
      <c r="AU258" s="240" t="s">
        <v>89</v>
      </c>
      <c r="AY258" s="17" t="s">
        <v>196</v>
      </c>
      <c r="BE258" s="241">
        <f>IF(N258="základní",J258,0)</f>
        <v>0</v>
      </c>
      <c r="BF258" s="241">
        <f>IF(N258="snížená",J258,0)</f>
        <v>0</v>
      </c>
      <c r="BG258" s="241">
        <f>IF(N258="zákl. přenesená",J258,0)</f>
        <v>0</v>
      </c>
      <c r="BH258" s="241">
        <f>IF(N258="sníž. přenesená",J258,0)</f>
        <v>0</v>
      </c>
      <c r="BI258" s="241">
        <f>IF(N258="nulová",J258,0)</f>
        <v>0</v>
      </c>
      <c r="BJ258" s="17" t="s">
        <v>87</v>
      </c>
      <c r="BK258" s="241">
        <f>ROUND(I258*H258,2)</f>
        <v>0</v>
      </c>
      <c r="BL258" s="17" t="s">
        <v>405</v>
      </c>
      <c r="BM258" s="240" t="s">
        <v>2466</v>
      </c>
    </row>
    <row r="259" s="2" customFormat="1">
      <c r="A259" s="38"/>
      <c r="B259" s="39"/>
      <c r="C259" s="40"/>
      <c r="D259" s="242" t="s">
        <v>205</v>
      </c>
      <c r="E259" s="40"/>
      <c r="F259" s="243" t="s">
        <v>2465</v>
      </c>
      <c r="G259" s="40"/>
      <c r="H259" s="40"/>
      <c r="I259" s="244"/>
      <c r="J259" s="40"/>
      <c r="K259" s="40"/>
      <c r="L259" s="44"/>
      <c r="M259" s="245"/>
      <c r="N259" s="246"/>
      <c r="O259" s="91"/>
      <c r="P259" s="91"/>
      <c r="Q259" s="91"/>
      <c r="R259" s="91"/>
      <c r="S259" s="91"/>
      <c r="T259" s="92"/>
      <c r="U259" s="38"/>
      <c r="V259" s="38"/>
      <c r="W259" s="38"/>
      <c r="X259" s="38"/>
      <c r="Y259" s="38"/>
      <c r="Z259" s="38"/>
      <c r="AA259" s="38"/>
      <c r="AB259" s="38"/>
      <c r="AC259" s="38"/>
      <c r="AD259" s="38"/>
      <c r="AE259" s="38"/>
      <c r="AT259" s="17" t="s">
        <v>205</v>
      </c>
      <c r="AU259" s="17" t="s">
        <v>89</v>
      </c>
    </row>
    <row r="260" s="2" customFormat="1" ht="33" customHeight="1">
      <c r="A260" s="38"/>
      <c r="B260" s="39"/>
      <c r="C260" s="228" t="s">
        <v>553</v>
      </c>
      <c r="D260" s="228" t="s">
        <v>199</v>
      </c>
      <c r="E260" s="229" t="s">
        <v>2467</v>
      </c>
      <c r="F260" s="230" t="s">
        <v>2468</v>
      </c>
      <c r="G260" s="231" t="s">
        <v>202</v>
      </c>
      <c r="H260" s="232">
        <v>7</v>
      </c>
      <c r="I260" s="233"/>
      <c r="J260" s="234">
        <f>ROUND(I260*H260,2)</f>
        <v>0</v>
      </c>
      <c r="K260" s="235"/>
      <c r="L260" s="44"/>
      <c r="M260" s="236" t="s">
        <v>1</v>
      </c>
      <c r="N260" s="237" t="s">
        <v>45</v>
      </c>
      <c r="O260" s="91"/>
      <c r="P260" s="238">
        <f>O260*H260</f>
        <v>0</v>
      </c>
      <c r="Q260" s="238">
        <v>0</v>
      </c>
      <c r="R260" s="238">
        <f>Q260*H260</f>
        <v>0</v>
      </c>
      <c r="S260" s="238">
        <v>0</v>
      </c>
      <c r="T260" s="239">
        <f>S260*H260</f>
        <v>0</v>
      </c>
      <c r="U260" s="38"/>
      <c r="V260" s="38"/>
      <c r="W260" s="38"/>
      <c r="X260" s="38"/>
      <c r="Y260" s="38"/>
      <c r="Z260" s="38"/>
      <c r="AA260" s="38"/>
      <c r="AB260" s="38"/>
      <c r="AC260" s="38"/>
      <c r="AD260" s="38"/>
      <c r="AE260" s="38"/>
      <c r="AR260" s="240" t="s">
        <v>405</v>
      </c>
      <c r="AT260" s="240" t="s">
        <v>199</v>
      </c>
      <c r="AU260" s="240" t="s">
        <v>89</v>
      </c>
      <c r="AY260" s="17" t="s">
        <v>196</v>
      </c>
      <c r="BE260" s="241">
        <f>IF(N260="základní",J260,0)</f>
        <v>0</v>
      </c>
      <c r="BF260" s="241">
        <f>IF(N260="snížená",J260,0)</f>
        <v>0</v>
      </c>
      <c r="BG260" s="241">
        <f>IF(N260="zákl. přenesená",J260,0)</f>
        <v>0</v>
      </c>
      <c r="BH260" s="241">
        <f>IF(N260="sníž. přenesená",J260,0)</f>
        <v>0</v>
      </c>
      <c r="BI260" s="241">
        <f>IF(N260="nulová",J260,0)</f>
        <v>0</v>
      </c>
      <c r="BJ260" s="17" t="s">
        <v>87</v>
      </c>
      <c r="BK260" s="241">
        <f>ROUND(I260*H260,2)</f>
        <v>0</v>
      </c>
      <c r="BL260" s="17" t="s">
        <v>405</v>
      </c>
      <c r="BM260" s="240" t="s">
        <v>2469</v>
      </c>
    </row>
    <row r="261" s="2" customFormat="1">
      <c r="A261" s="38"/>
      <c r="B261" s="39"/>
      <c r="C261" s="40"/>
      <c r="D261" s="242" t="s">
        <v>205</v>
      </c>
      <c r="E261" s="40"/>
      <c r="F261" s="243" t="s">
        <v>2468</v>
      </c>
      <c r="G261" s="40"/>
      <c r="H261" s="40"/>
      <c r="I261" s="244"/>
      <c r="J261" s="40"/>
      <c r="K261" s="40"/>
      <c r="L261" s="44"/>
      <c r="M261" s="245"/>
      <c r="N261" s="246"/>
      <c r="O261" s="91"/>
      <c r="P261" s="91"/>
      <c r="Q261" s="91"/>
      <c r="R261" s="91"/>
      <c r="S261" s="91"/>
      <c r="T261" s="92"/>
      <c r="U261" s="38"/>
      <c r="V261" s="38"/>
      <c r="W261" s="38"/>
      <c r="X261" s="38"/>
      <c r="Y261" s="38"/>
      <c r="Z261" s="38"/>
      <c r="AA261" s="38"/>
      <c r="AB261" s="38"/>
      <c r="AC261" s="38"/>
      <c r="AD261" s="38"/>
      <c r="AE261" s="38"/>
      <c r="AT261" s="17" t="s">
        <v>205</v>
      </c>
      <c r="AU261" s="17" t="s">
        <v>89</v>
      </c>
    </row>
    <row r="262" s="2" customFormat="1" ht="21.75" customHeight="1">
      <c r="A262" s="38"/>
      <c r="B262" s="39"/>
      <c r="C262" s="228" t="s">
        <v>561</v>
      </c>
      <c r="D262" s="228" t="s">
        <v>199</v>
      </c>
      <c r="E262" s="229" t="s">
        <v>2470</v>
      </c>
      <c r="F262" s="230" t="s">
        <v>2471</v>
      </c>
      <c r="G262" s="231" t="s">
        <v>202</v>
      </c>
      <c r="H262" s="232">
        <v>13</v>
      </c>
      <c r="I262" s="233"/>
      <c r="J262" s="234">
        <f>ROUND(I262*H262,2)</f>
        <v>0</v>
      </c>
      <c r="K262" s="235"/>
      <c r="L262" s="44"/>
      <c r="M262" s="236" t="s">
        <v>1</v>
      </c>
      <c r="N262" s="237" t="s">
        <v>45</v>
      </c>
      <c r="O262" s="91"/>
      <c r="P262" s="238">
        <f>O262*H262</f>
        <v>0</v>
      </c>
      <c r="Q262" s="238">
        <v>0</v>
      </c>
      <c r="R262" s="238">
        <f>Q262*H262</f>
        <v>0</v>
      </c>
      <c r="S262" s="238">
        <v>0</v>
      </c>
      <c r="T262" s="239">
        <f>S262*H262</f>
        <v>0</v>
      </c>
      <c r="U262" s="38"/>
      <c r="V262" s="38"/>
      <c r="W262" s="38"/>
      <c r="X262" s="38"/>
      <c r="Y262" s="38"/>
      <c r="Z262" s="38"/>
      <c r="AA262" s="38"/>
      <c r="AB262" s="38"/>
      <c r="AC262" s="38"/>
      <c r="AD262" s="38"/>
      <c r="AE262" s="38"/>
      <c r="AR262" s="240" t="s">
        <v>405</v>
      </c>
      <c r="AT262" s="240" t="s">
        <v>199</v>
      </c>
      <c r="AU262" s="240" t="s">
        <v>89</v>
      </c>
      <c r="AY262" s="17" t="s">
        <v>196</v>
      </c>
      <c r="BE262" s="241">
        <f>IF(N262="základní",J262,0)</f>
        <v>0</v>
      </c>
      <c r="BF262" s="241">
        <f>IF(N262="snížená",J262,0)</f>
        <v>0</v>
      </c>
      <c r="BG262" s="241">
        <f>IF(N262="zákl. přenesená",J262,0)</f>
        <v>0</v>
      </c>
      <c r="BH262" s="241">
        <f>IF(N262="sníž. přenesená",J262,0)</f>
        <v>0</v>
      </c>
      <c r="BI262" s="241">
        <f>IF(N262="nulová",J262,0)</f>
        <v>0</v>
      </c>
      <c r="BJ262" s="17" t="s">
        <v>87</v>
      </c>
      <c r="BK262" s="241">
        <f>ROUND(I262*H262,2)</f>
        <v>0</v>
      </c>
      <c r="BL262" s="17" t="s">
        <v>405</v>
      </c>
      <c r="BM262" s="240" t="s">
        <v>2472</v>
      </c>
    </row>
    <row r="263" s="2" customFormat="1">
      <c r="A263" s="38"/>
      <c r="B263" s="39"/>
      <c r="C263" s="40"/>
      <c r="D263" s="242" t="s">
        <v>205</v>
      </c>
      <c r="E263" s="40"/>
      <c r="F263" s="243" t="s">
        <v>2471</v>
      </c>
      <c r="G263" s="40"/>
      <c r="H263" s="40"/>
      <c r="I263" s="244"/>
      <c r="J263" s="40"/>
      <c r="K263" s="40"/>
      <c r="L263" s="44"/>
      <c r="M263" s="245"/>
      <c r="N263" s="246"/>
      <c r="O263" s="91"/>
      <c r="P263" s="91"/>
      <c r="Q263" s="91"/>
      <c r="R263" s="91"/>
      <c r="S263" s="91"/>
      <c r="T263" s="92"/>
      <c r="U263" s="38"/>
      <c r="V263" s="38"/>
      <c r="W263" s="38"/>
      <c r="X263" s="38"/>
      <c r="Y263" s="38"/>
      <c r="Z263" s="38"/>
      <c r="AA263" s="38"/>
      <c r="AB263" s="38"/>
      <c r="AC263" s="38"/>
      <c r="AD263" s="38"/>
      <c r="AE263" s="38"/>
      <c r="AT263" s="17" t="s">
        <v>205</v>
      </c>
      <c r="AU263" s="17" t="s">
        <v>89</v>
      </c>
    </row>
    <row r="264" s="12" customFormat="1" ht="22.8" customHeight="1">
      <c r="A264" s="12"/>
      <c r="B264" s="212"/>
      <c r="C264" s="213"/>
      <c r="D264" s="214" t="s">
        <v>79</v>
      </c>
      <c r="E264" s="226" t="s">
        <v>2473</v>
      </c>
      <c r="F264" s="226" t="s">
        <v>2474</v>
      </c>
      <c r="G264" s="213"/>
      <c r="H264" s="213"/>
      <c r="I264" s="216"/>
      <c r="J264" s="227">
        <f>BK264</f>
        <v>0</v>
      </c>
      <c r="K264" s="213"/>
      <c r="L264" s="218"/>
      <c r="M264" s="219"/>
      <c r="N264" s="220"/>
      <c r="O264" s="220"/>
      <c r="P264" s="221">
        <f>SUM(P265:P268)</f>
        <v>0</v>
      </c>
      <c r="Q264" s="220"/>
      <c r="R264" s="221">
        <f>SUM(R265:R268)</f>
        <v>0.053549999999999993</v>
      </c>
      <c r="S264" s="220"/>
      <c r="T264" s="222">
        <f>SUM(T265:T268)</f>
        <v>0</v>
      </c>
      <c r="U264" s="12"/>
      <c r="V264" s="12"/>
      <c r="W264" s="12"/>
      <c r="X264" s="12"/>
      <c r="Y264" s="12"/>
      <c r="Z264" s="12"/>
      <c r="AA264" s="12"/>
      <c r="AB264" s="12"/>
      <c r="AC264" s="12"/>
      <c r="AD264" s="12"/>
      <c r="AE264" s="12"/>
      <c r="AR264" s="223" t="s">
        <v>89</v>
      </c>
      <c r="AT264" s="224" t="s">
        <v>79</v>
      </c>
      <c r="AU264" s="224" t="s">
        <v>87</v>
      </c>
      <c r="AY264" s="223" t="s">
        <v>196</v>
      </c>
      <c r="BK264" s="225">
        <f>SUM(BK265:BK268)</f>
        <v>0</v>
      </c>
    </row>
    <row r="265" s="2" customFormat="1" ht="21.75" customHeight="1">
      <c r="A265" s="38"/>
      <c r="B265" s="39"/>
      <c r="C265" s="228" t="s">
        <v>570</v>
      </c>
      <c r="D265" s="228" t="s">
        <v>199</v>
      </c>
      <c r="E265" s="229" t="s">
        <v>2475</v>
      </c>
      <c r="F265" s="230" t="s">
        <v>2476</v>
      </c>
      <c r="G265" s="231" t="s">
        <v>326</v>
      </c>
      <c r="H265" s="232">
        <v>35</v>
      </c>
      <c r="I265" s="233"/>
      <c r="J265" s="234">
        <f>ROUND(I265*H265,2)</f>
        <v>0</v>
      </c>
      <c r="K265" s="235"/>
      <c r="L265" s="44"/>
      <c r="M265" s="236" t="s">
        <v>1</v>
      </c>
      <c r="N265" s="237" t="s">
        <v>45</v>
      </c>
      <c r="O265" s="91"/>
      <c r="P265" s="238">
        <f>O265*H265</f>
        <v>0</v>
      </c>
      <c r="Q265" s="238">
        <v>0.0015299999999999999</v>
      </c>
      <c r="R265" s="238">
        <f>Q265*H265</f>
        <v>0.053549999999999993</v>
      </c>
      <c r="S265" s="238">
        <v>0</v>
      </c>
      <c r="T265" s="239">
        <f>S265*H265</f>
        <v>0</v>
      </c>
      <c r="U265" s="38"/>
      <c r="V265" s="38"/>
      <c r="W265" s="38"/>
      <c r="X265" s="38"/>
      <c r="Y265" s="38"/>
      <c r="Z265" s="38"/>
      <c r="AA265" s="38"/>
      <c r="AB265" s="38"/>
      <c r="AC265" s="38"/>
      <c r="AD265" s="38"/>
      <c r="AE265" s="38"/>
      <c r="AR265" s="240" t="s">
        <v>405</v>
      </c>
      <c r="AT265" s="240" t="s">
        <v>199</v>
      </c>
      <c r="AU265" s="240" t="s">
        <v>89</v>
      </c>
      <c r="AY265" s="17" t="s">
        <v>196</v>
      </c>
      <c r="BE265" s="241">
        <f>IF(N265="základní",J265,0)</f>
        <v>0</v>
      </c>
      <c r="BF265" s="241">
        <f>IF(N265="snížená",J265,0)</f>
        <v>0</v>
      </c>
      <c r="BG265" s="241">
        <f>IF(N265="zákl. přenesená",J265,0)</f>
        <v>0</v>
      </c>
      <c r="BH265" s="241">
        <f>IF(N265="sníž. přenesená",J265,0)</f>
        <v>0</v>
      </c>
      <c r="BI265" s="241">
        <f>IF(N265="nulová",J265,0)</f>
        <v>0</v>
      </c>
      <c r="BJ265" s="17" t="s">
        <v>87</v>
      </c>
      <c r="BK265" s="241">
        <f>ROUND(I265*H265,2)</f>
        <v>0</v>
      </c>
      <c r="BL265" s="17" t="s">
        <v>405</v>
      </c>
      <c r="BM265" s="240" t="s">
        <v>2477</v>
      </c>
    </row>
    <row r="266" s="2" customFormat="1">
      <c r="A266" s="38"/>
      <c r="B266" s="39"/>
      <c r="C266" s="40"/>
      <c r="D266" s="242" t="s">
        <v>205</v>
      </c>
      <c r="E266" s="40"/>
      <c r="F266" s="243" t="s">
        <v>2478</v>
      </c>
      <c r="G266" s="40"/>
      <c r="H266" s="40"/>
      <c r="I266" s="244"/>
      <c r="J266" s="40"/>
      <c r="K266" s="40"/>
      <c r="L266" s="44"/>
      <c r="M266" s="245"/>
      <c r="N266" s="246"/>
      <c r="O266" s="91"/>
      <c r="P266" s="91"/>
      <c r="Q266" s="91"/>
      <c r="R266" s="91"/>
      <c r="S266" s="91"/>
      <c r="T266" s="92"/>
      <c r="U266" s="38"/>
      <c r="V266" s="38"/>
      <c r="W266" s="38"/>
      <c r="X266" s="38"/>
      <c r="Y266" s="38"/>
      <c r="Z266" s="38"/>
      <c r="AA266" s="38"/>
      <c r="AB266" s="38"/>
      <c r="AC266" s="38"/>
      <c r="AD266" s="38"/>
      <c r="AE266" s="38"/>
      <c r="AT266" s="17" t="s">
        <v>205</v>
      </c>
      <c r="AU266" s="17" t="s">
        <v>89</v>
      </c>
    </row>
    <row r="267" s="2" customFormat="1" ht="21.75" customHeight="1">
      <c r="A267" s="38"/>
      <c r="B267" s="39"/>
      <c r="C267" s="228" t="s">
        <v>581</v>
      </c>
      <c r="D267" s="228" t="s">
        <v>199</v>
      </c>
      <c r="E267" s="229" t="s">
        <v>2479</v>
      </c>
      <c r="F267" s="230" t="s">
        <v>2480</v>
      </c>
      <c r="G267" s="231" t="s">
        <v>431</v>
      </c>
      <c r="H267" s="232">
        <v>0.053999999999999999</v>
      </c>
      <c r="I267" s="233"/>
      <c r="J267" s="234">
        <f>ROUND(I267*H267,2)</f>
        <v>0</v>
      </c>
      <c r="K267" s="235"/>
      <c r="L267" s="44"/>
      <c r="M267" s="236" t="s">
        <v>1</v>
      </c>
      <c r="N267" s="237" t="s">
        <v>45</v>
      </c>
      <c r="O267" s="91"/>
      <c r="P267" s="238">
        <f>O267*H267</f>
        <v>0</v>
      </c>
      <c r="Q267" s="238">
        <v>0</v>
      </c>
      <c r="R267" s="238">
        <f>Q267*H267</f>
        <v>0</v>
      </c>
      <c r="S267" s="238">
        <v>0</v>
      </c>
      <c r="T267" s="239">
        <f>S267*H267</f>
        <v>0</v>
      </c>
      <c r="U267" s="38"/>
      <c r="V267" s="38"/>
      <c r="W267" s="38"/>
      <c r="X267" s="38"/>
      <c r="Y267" s="38"/>
      <c r="Z267" s="38"/>
      <c r="AA267" s="38"/>
      <c r="AB267" s="38"/>
      <c r="AC267" s="38"/>
      <c r="AD267" s="38"/>
      <c r="AE267" s="38"/>
      <c r="AR267" s="240" t="s">
        <v>405</v>
      </c>
      <c r="AT267" s="240" t="s">
        <v>199</v>
      </c>
      <c r="AU267" s="240" t="s">
        <v>89</v>
      </c>
      <c r="AY267" s="17" t="s">
        <v>196</v>
      </c>
      <c r="BE267" s="241">
        <f>IF(N267="základní",J267,0)</f>
        <v>0</v>
      </c>
      <c r="BF267" s="241">
        <f>IF(N267="snížená",J267,0)</f>
        <v>0</v>
      </c>
      <c r="BG267" s="241">
        <f>IF(N267="zákl. přenesená",J267,0)</f>
        <v>0</v>
      </c>
      <c r="BH267" s="241">
        <f>IF(N267="sníž. přenesená",J267,0)</f>
        <v>0</v>
      </c>
      <c r="BI267" s="241">
        <f>IF(N267="nulová",J267,0)</f>
        <v>0</v>
      </c>
      <c r="BJ267" s="17" t="s">
        <v>87</v>
      </c>
      <c r="BK267" s="241">
        <f>ROUND(I267*H267,2)</f>
        <v>0</v>
      </c>
      <c r="BL267" s="17" t="s">
        <v>405</v>
      </c>
      <c r="BM267" s="240" t="s">
        <v>2481</v>
      </c>
    </row>
    <row r="268" s="2" customFormat="1">
      <c r="A268" s="38"/>
      <c r="B268" s="39"/>
      <c r="C268" s="40"/>
      <c r="D268" s="242" t="s">
        <v>205</v>
      </c>
      <c r="E268" s="40"/>
      <c r="F268" s="243" t="s">
        <v>2482</v>
      </c>
      <c r="G268" s="40"/>
      <c r="H268" s="40"/>
      <c r="I268" s="244"/>
      <c r="J268" s="40"/>
      <c r="K268" s="40"/>
      <c r="L268" s="44"/>
      <c r="M268" s="245"/>
      <c r="N268" s="246"/>
      <c r="O268" s="91"/>
      <c r="P268" s="91"/>
      <c r="Q268" s="91"/>
      <c r="R268" s="91"/>
      <c r="S268" s="91"/>
      <c r="T268" s="92"/>
      <c r="U268" s="38"/>
      <c r="V268" s="38"/>
      <c r="W268" s="38"/>
      <c r="X268" s="38"/>
      <c r="Y268" s="38"/>
      <c r="Z268" s="38"/>
      <c r="AA268" s="38"/>
      <c r="AB268" s="38"/>
      <c r="AC268" s="38"/>
      <c r="AD268" s="38"/>
      <c r="AE268" s="38"/>
      <c r="AT268" s="17" t="s">
        <v>205</v>
      </c>
      <c r="AU268" s="17" t="s">
        <v>89</v>
      </c>
    </row>
    <row r="269" s="12" customFormat="1" ht="22.8" customHeight="1">
      <c r="A269" s="12"/>
      <c r="B269" s="212"/>
      <c r="C269" s="213"/>
      <c r="D269" s="214" t="s">
        <v>79</v>
      </c>
      <c r="E269" s="226" t="s">
        <v>2483</v>
      </c>
      <c r="F269" s="226" t="s">
        <v>2484</v>
      </c>
      <c r="G269" s="213"/>
      <c r="H269" s="213"/>
      <c r="I269" s="216"/>
      <c r="J269" s="227">
        <f>BK269</f>
        <v>0</v>
      </c>
      <c r="K269" s="213"/>
      <c r="L269" s="218"/>
      <c r="M269" s="219"/>
      <c r="N269" s="220"/>
      <c r="O269" s="220"/>
      <c r="P269" s="221">
        <f>SUM(P270:P463)</f>
        <v>0</v>
      </c>
      <c r="Q269" s="220"/>
      <c r="R269" s="221">
        <f>SUM(R270:R463)</f>
        <v>0.46131</v>
      </c>
      <c r="S269" s="220"/>
      <c r="T269" s="222">
        <f>SUM(T270:T463)</f>
        <v>4.0923800000000004</v>
      </c>
      <c r="U269" s="12"/>
      <c r="V269" s="12"/>
      <c r="W269" s="12"/>
      <c r="X269" s="12"/>
      <c r="Y269" s="12"/>
      <c r="Z269" s="12"/>
      <c r="AA269" s="12"/>
      <c r="AB269" s="12"/>
      <c r="AC269" s="12"/>
      <c r="AD269" s="12"/>
      <c r="AE269" s="12"/>
      <c r="AR269" s="223" t="s">
        <v>89</v>
      </c>
      <c r="AT269" s="224" t="s">
        <v>79</v>
      </c>
      <c r="AU269" s="224" t="s">
        <v>87</v>
      </c>
      <c r="AY269" s="223" t="s">
        <v>196</v>
      </c>
      <c r="BK269" s="225">
        <f>SUM(BK270:BK463)</f>
        <v>0</v>
      </c>
    </row>
    <row r="270" s="2" customFormat="1" ht="16.5" customHeight="1">
      <c r="A270" s="38"/>
      <c r="B270" s="39"/>
      <c r="C270" s="228" t="s">
        <v>589</v>
      </c>
      <c r="D270" s="228" t="s">
        <v>199</v>
      </c>
      <c r="E270" s="229" t="s">
        <v>2485</v>
      </c>
      <c r="F270" s="230" t="s">
        <v>2486</v>
      </c>
      <c r="G270" s="231" t="s">
        <v>2487</v>
      </c>
      <c r="H270" s="232">
        <v>19</v>
      </c>
      <c r="I270" s="233"/>
      <c r="J270" s="234">
        <f>ROUND(I270*H270,2)</f>
        <v>0</v>
      </c>
      <c r="K270" s="235"/>
      <c r="L270" s="44"/>
      <c r="M270" s="236" t="s">
        <v>1</v>
      </c>
      <c r="N270" s="237" t="s">
        <v>45</v>
      </c>
      <c r="O270" s="91"/>
      <c r="P270" s="238">
        <f>O270*H270</f>
        <v>0</v>
      </c>
      <c r="Q270" s="238">
        <v>0</v>
      </c>
      <c r="R270" s="238">
        <f>Q270*H270</f>
        <v>0</v>
      </c>
      <c r="S270" s="238">
        <v>0.034200000000000001</v>
      </c>
      <c r="T270" s="239">
        <f>S270*H270</f>
        <v>0.64980000000000004</v>
      </c>
      <c r="U270" s="38"/>
      <c r="V270" s="38"/>
      <c r="W270" s="38"/>
      <c r="X270" s="38"/>
      <c r="Y270" s="38"/>
      <c r="Z270" s="38"/>
      <c r="AA270" s="38"/>
      <c r="AB270" s="38"/>
      <c r="AC270" s="38"/>
      <c r="AD270" s="38"/>
      <c r="AE270" s="38"/>
      <c r="AR270" s="240" t="s">
        <v>405</v>
      </c>
      <c r="AT270" s="240" t="s">
        <v>199</v>
      </c>
      <c r="AU270" s="240" t="s">
        <v>89</v>
      </c>
      <c r="AY270" s="17" t="s">
        <v>196</v>
      </c>
      <c r="BE270" s="241">
        <f>IF(N270="základní",J270,0)</f>
        <v>0</v>
      </c>
      <c r="BF270" s="241">
        <f>IF(N270="snížená",J270,0)</f>
        <v>0</v>
      </c>
      <c r="BG270" s="241">
        <f>IF(N270="zákl. přenesená",J270,0)</f>
        <v>0</v>
      </c>
      <c r="BH270" s="241">
        <f>IF(N270="sníž. přenesená",J270,0)</f>
        <v>0</v>
      </c>
      <c r="BI270" s="241">
        <f>IF(N270="nulová",J270,0)</f>
        <v>0</v>
      </c>
      <c r="BJ270" s="17" t="s">
        <v>87</v>
      </c>
      <c r="BK270" s="241">
        <f>ROUND(I270*H270,2)</f>
        <v>0</v>
      </c>
      <c r="BL270" s="17" t="s">
        <v>405</v>
      </c>
      <c r="BM270" s="240" t="s">
        <v>2488</v>
      </c>
    </row>
    <row r="271" s="2" customFormat="1">
      <c r="A271" s="38"/>
      <c r="B271" s="39"/>
      <c r="C271" s="40"/>
      <c r="D271" s="242" t="s">
        <v>205</v>
      </c>
      <c r="E271" s="40"/>
      <c r="F271" s="243" t="s">
        <v>2489</v>
      </c>
      <c r="G271" s="40"/>
      <c r="H271" s="40"/>
      <c r="I271" s="244"/>
      <c r="J271" s="40"/>
      <c r="K271" s="40"/>
      <c r="L271" s="44"/>
      <c r="M271" s="245"/>
      <c r="N271" s="246"/>
      <c r="O271" s="91"/>
      <c r="P271" s="91"/>
      <c r="Q271" s="91"/>
      <c r="R271" s="91"/>
      <c r="S271" s="91"/>
      <c r="T271" s="92"/>
      <c r="U271" s="38"/>
      <c r="V271" s="38"/>
      <c r="W271" s="38"/>
      <c r="X271" s="38"/>
      <c r="Y271" s="38"/>
      <c r="Z271" s="38"/>
      <c r="AA271" s="38"/>
      <c r="AB271" s="38"/>
      <c r="AC271" s="38"/>
      <c r="AD271" s="38"/>
      <c r="AE271" s="38"/>
      <c r="AT271" s="17" t="s">
        <v>205</v>
      </c>
      <c r="AU271" s="17" t="s">
        <v>89</v>
      </c>
    </row>
    <row r="272" s="13" customFormat="1">
      <c r="A272" s="13"/>
      <c r="B272" s="252"/>
      <c r="C272" s="253"/>
      <c r="D272" s="242" t="s">
        <v>254</v>
      </c>
      <c r="E272" s="254" t="s">
        <v>1</v>
      </c>
      <c r="F272" s="255" t="s">
        <v>100</v>
      </c>
      <c r="G272" s="253"/>
      <c r="H272" s="256">
        <v>3</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254</v>
      </c>
      <c r="AU272" s="262" t="s">
        <v>89</v>
      </c>
      <c r="AV272" s="13" t="s">
        <v>89</v>
      </c>
      <c r="AW272" s="13" t="s">
        <v>35</v>
      </c>
      <c r="AX272" s="13" t="s">
        <v>80</v>
      </c>
      <c r="AY272" s="262" t="s">
        <v>196</v>
      </c>
    </row>
    <row r="273" s="14" customFormat="1">
      <c r="A273" s="14"/>
      <c r="B273" s="263"/>
      <c r="C273" s="264"/>
      <c r="D273" s="242" t="s">
        <v>254</v>
      </c>
      <c r="E273" s="265" t="s">
        <v>1</v>
      </c>
      <c r="F273" s="266" t="s">
        <v>2403</v>
      </c>
      <c r="G273" s="264"/>
      <c r="H273" s="267">
        <v>3</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254</v>
      </c>
      <c r="AU273" s="273" t="s">
        <v>89</v>
      </c>
      <c r="AV273" s="14" t="s">
        <v>100</v>
      </c>
      <c r="AW273" s="14" t="s">
        <v>35</v>
      </c>
      <c r="AX273" s="14" t="s">
        <v>80</v>
      </c>
      <c r="AY273" s="273" t="s">
        <v>196</v>
      </c>
    </row>
    <row r="274" s="13" customFormat="1">
      <c r="A274" s="13"/>
      <c r="B274" s="252"/>
      <c r="C274" s="253"/>
      <c r="D274" s="242" t="s">
        <v>254</v>
      </c>
      <c r="E274" s="254" t="s">
        <v>1</v>
      </c>
      <c r="F274" s="255" t="s">
        <v>223</v>
      </c>
      <c r="G274" s="253"/>
      <c r="H274" s="256">
        <v>6</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254</v>
      </c>
      <c r="AU274" s="262" t="s">
        <v>89</v>
      </c>
      <c r="AV274" s="13" t="s">
        <v>89</v>
      </c>
      <c r="AW274" s="13" t="s">
        <v>35</v>
      </c>
      <c r="AX274" s="13" t="s">
        <v>80</v>
      </c>
      <c r="AY274" s="262" t="s">
        <v>196</v>
      </c>
    </row>
    <row r="275" s="14" customFormat="1">
      <c r="A275" s="14"/>
      <c r="B275" s="263"/>
      <c r="C275" s="264"/>
      <c r="D275" s="242" t="s">
        <v>254</v>
      </c>
      <c r="E275" s="265" t="s">
        <v>1</v>
      </c>
      <c r="F275" s="266" t="s">
        <v>1623</v>
      </c>
      <c r="G275" s="264"/>
      <c r="H275" s="267">
        <v>6</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254</v>
      </c>
      <c r="AU275" s="273" t="s">
        <v>89</v>
      </c>
      <c r="AV275" s="14" t="s">
        <v>100</v>
      </c>
      <c r="AW275" s="14" t="s">
        <v>35</v>
      </c>
      <c r="AX275" s="14" t="s">
        <v>80</v>
      </c>
      <c r="AY275" s="273" t="s">
        <v>196</v>
      </c>
    </row>
    <row r="276" s="13" customFormat="1">
      <c r="A276" s="13"/>
      <c r="B276" s="252"/>
      <c r="C276" s="253"/>
      <c r="D276" s="242" t="s">
        <v>254</v>
      </c>
      <c r="E276" s="254" t="s">
        <v>1</v>
      </c>
      <c r="F276" s="255" t="s">
        <v>100</v>
      </c>
      <c r="G276" s="253"/>
      <c r="H276" s="256">
        <v>3</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254</v>
      </c>
      <c r="AU276" s="262" t="s">
        <v>89</v>
      </c>
      <c r="AV276" s="13" t="s">
        <v>89</v>
      </c>
      <c r="AW276" s="13" t="s">
        <v>35</v>
      </c>
      <c r="AX276" s="13" t="s">
        <v>80</v>
      </c>
      <c r="AY276" s="262" t="s">
        <v>196</v>
      </c>
    </row>
    <row r="277" s="14" customFormat="1">
      <c r="A277" s="14"/>
      <c r="B277" s="263"/>
      <c r="C277" s="264"/>
      <c r="D277" s="242" t="s">
        <v>254</v>
      </c>
      <c r="E277" s="265" t="s">
        <v>1</v>
      </c>
      <c r="F277" s="266" t="s">
        <v>321</v>
      </c>
      <c r="G277" s="264"/>
      <c r="H277" s="267">
        <v>3</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254</v>
      </c>
      <c r="AU277" s="273" t="s">
        <v>89</v>
      </c>
      <c r="AV277" s="14" t="s">
        <v>100</v>
      </c>
      <c r="AW277" s="14" t="s">
        <v>35</v>
      </c>
      <c r="AX277" s="14" t="s">
        <v>80</v>
      </c>
      <c r="AY277" s="273" t="s">
        <v>196</v>
      </c>
    </row>
    <row r="278" s="13" customFormat="1">
      <c r="A278" s="13"/>
      <c r="B278" s="252"/>
      <c r="C278" s="253"/>
      <c r="D278" s="242" t="s">
        <v>254</v>
      </c>
      <c r="E278" s="254" t="s">
        <v>1</v>
      </c>
      <c r="F278" s="255" t="s">
        <v>113</v>
      </c>
      <c r="G278" s="253"/>
      <c r="H278" s="256">
        <v>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254</v>
      </c>
      <c r="AU278" s="262" t="s">
        <v>89</v>
      </c>
      <c r="AV278" s="13" t="s">
        <v>89</v>
      </c>
      <c r="AW278" s="13" t="s">
        <v>35</v>
      </c>
      <c r="AX278" s="13" t="s">
        <v>80</v>
      </c>
      <c r="AY278" s="262" t="s">
        <v>196</v>
      </c>
    </row>
    <row r="279" s="14" customFormat="1">
      <c r="A279" s="14"/>
      <c r="B279" s="263"/>
      <c r="C279" s="264"/>
      <c r="D279" s="242" t="s">
        <v>254</v>
      </c>
      <c r="E279" s="265" t="s">
        <v>1</v>
      </c>
      <c r="F279" s="266" t="s">
        <v>260</v>
      </c>
      <c r="G279" s="264"/>
      <c r="H279" s="267">
        <v>4</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254</v>
      </c>
      <c r="AU279" s="273" t="s">
        <v>89</v>
      </c>
      <c r="AV279" s="14" t="s">
        <v>100</v>
      </c>
      <c r="AW279" s="14" t="s">
        <v>35</v>
      </c>
      <c r="AX279" s="14" t="s">
        <v>80</v>
      </c>
      <c r="AY279" s="273" t="s">
        <v>196</v>
      </c>
    </row>
    <row r="280" s="13" customFormat="1">
      <c r="A280" s="13"/>
      <c r="B280" s="252"/>
      <c r="C280" s="253"/>
      <c r="D280" s="242" t="s">
        <v>254</v>
      </c>
      <c r="E280" s="254" t="s">
        <v>1</v>
      </c>
      <c r="F280" s="255" t="s">
        <v>100</v>
      </c>
      <c r="G280" s="253"/>
      <c r="H280" s="256">
        <v>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254</v>
      </c>
      <c r="AU280" s="262" t="s">
        <v>89</v>
      </c>
      <c r="AV280" s="13" t="s">
        <v>89</v>
      </c>
      <c r="AW280" s="13" t="s">
        <v>35</v>
      </c>
      <c r="AX280" s="13" t="s">
        <v>80</v>
      </c>
      <c r="AY280" s="262" t="s">
        <v>196</v>
      </c>
    </row>
    <row r="281" s="14" customFormat="1">
      <c r="A281" s="14"/>
      <c r="B281" s="263"/>
      <c r="C281" s="264"/>
      <c r="D281" s="242" t="s">
        <v>254</v>
      </c>
      <c r="E281" s="265" t="s">
        <v>1</v>
      </c>
      <c r="F281" s="266" t="s">
        <v>273</v>
      </c>
      <c r="G281" s="264"/>
      <c r="H281" s="267">
        <v>3</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254</v>
      </c>
      <c r="AU281" s="273" t="s">
        <v>89</v>
      </c>
      <c r="AV281" s="14" t="s">
        <v>100</v>
      </c>
      <c r="AW281" s="14" t="s">
        <v>35</v>
      </c>
      <c r="AX281" s="14" t="s">
        <v>80</v>
      </c>
      <c r="AY281" s="273" t="s">
        <v>196</v>
      </c>
    </row>
    <row r="282" s="15" customFormat="1">
      <c r="A282" s="15"/>
      <c r="B282" s="274"/>
      <c r="C282" s="275"/>
      <c r="D282" s="242" t="s">
        <v>254</v>
      </c>
      <c r="E282" s="276" t="s">
        <v>1</v>
      </c>
      <c r="F282" s="277" t="s">
        <v>267</v>
      </c>
      <c r="G282" s="275"/>
      <c r="H282" s="278">
        <v>19</v>
      </c>
      <c r="I282" s="279"/>
      <c r="J282" s="275"/>
      <c r="K282" s="275"/>
      <c r="L282" s="280"/>
      <c r="M282" s="281"/>
      <c r="N282" s="282"/>
      <c r="O282" s="282"/>
      <c r="P282" s="282"/>
      <c r="Q282" s="282"/>
      <c r="R282" s="282"/>
      <c r="S282" s="282"/>
      <c r="T282" s="283"/>
      <c r="U282" s="15"/>
      <c r="V282" s="15"/>
      <c r="W282" s="15"/>
      <c r="X282" s="15"/>
      <c r="Y282" s="15"/>
      <c r="Z282" s="15"/>
      <c r="AA282" s="15"/>
      <c r="AB282" s="15"/>
      <c r="AC282" s="15"/>
      <c r="AD282" s="15"/>
      <c r="AE282" s="15"/>
      <c r="AT282" s="284" t="s">
        <v>254</v>
      </c>
      <c r="AU282" s="284" t="s">
        <v>89</v>
      </c>
      <c r="AV282" s="15" t="s">
        <v>113</v>
      </c>
      <c r="AW282" s="15" t="s">
        <v>35</v>
      </c>
      <c r="AX282" s="15" t="s">
        <v>87</v>
      </c>
      <c r="AY282" s="284" t="s">
        <v>196</v>
      </c>
    </row>
    <row r="283" s="2" customFormat="1" ht="21.75" customHeight="1">
      <c r="A283" s="38"/>
      <c r="B283" s="39"/>
      <c r="C283" s="228" t="s">
        <v>853</v>
      </c>
      <c r="D283" s="228" t="s">
        <v>199</v>
      </c>
      <c r="E283" s="229" t="s">
        <v>2490</v>
      </c>
      <c r="F283" s="230" t="s">
        <v>2491</v>
      </c>
      <c r="G283" s="231" t="s">
        <v>2487</v>
      </c>
      <c r="H283" s="232">
        <v>6</v>
      </c>
      <c r="I283" s="233"/>
      <c r="J283" s="234">
        <f>ROUND(I283*H283,2)</f>
        <v>0</v>
      </c>
      <c r="K283" s="235"/>
      <c r="L283" s="44"/>
      <c r="M283" s="236" t="s">
        <v>1</v>
      </c>
      <c r="N283" s="237" t="s">
        <v>45</v>
      </c>
      <c r="O283" s="91"/>
      <c r="P283" s="238">
        <f>O283*H283</f>
        <v>0</v>
      </c>
      <c r="Q283" s="238">
        <v>0.00158</v>
      </c>
      <c r="R283" s="238">
        <f>Q283*H283</f>
        <v>0.0094800000000000006</v>
      </c>
      <c r="S283" s="238">
        <v>0</v>
      </c>
      <c r="T283" s="239">
        <f>S283*H283</f>
        <v>0</v>
      </c>
      <c r="U283" s="38"/>
      <c r="V283" s="38"/>
      <c r="W283" s="38"/>
      <c r="X283" s="38"/>
      <c r="Y283" s="38"/>
      <c r="Z283" s="38"/>
      <c r="AA283" s="38"/>
      <c r="AB283" s="38"/>
      <c r="AC283" s="38"/>
      <c r="AD283" s="38"/>
      <c r="AE283" s="38"/>
      <c r="AR283" s="240" t="s">
        <v>405</v>
      </c>
      <c r="AT283" s="240" t="s">
        <v>199</v>
      </c>
      <c r="AU283" s="240" t="s">
        <v>89</v>
      </c>
      <c r="AY283" s="17" t="s">
        <v>196</v>
      </c>
      <c r="BE283" s="241">
        <f>IF(N283="základní",J283,0)</f>
        <v>0</v>
      </c>
      <c r="BF283" s="241">
        <f>IF(N283="snížená",J283,0)</f>
        <v>0</v>
      </c>
      <c r="BG283" s="241">
        <f>IF(N283="zákl. přenesená",J283,0)</f>
        <v>0</v>
      </c>
      <c r="BH283" s="241">
        <f>IF(N283="sníž. přenesená",J283,0)</f>
        <v>0</v>
      </c>
      <c r="BI283" s="241">
        <f>IF(N283="nulová",J283,0)</f>
        <v>0</v>
      </c>
      <c r="BJ283" s="17" t="s">
        <v>87</v>
      </c>
      <c r="BK283" s="241">
        <f>ROUND(I283*H283,2)</f>
        <v>0</v>
      </c>
      <c r="BL283" s="17" t="s">
        <v>405</v>
      </c>
      <c r="BM283" s="240" t="s">
        <v>2492</v>
      </c>
    </row>
    <row r="284" s="2" customFormat="1">
      <c r="A284" s="38"/>
      <c r="B284" s="39"/>
      <c r="C284" s="40"/>
      <c r="D284" s="242" t="s">
        <v>205</v>
      </c>
      <c r="E284" s="40"/>
      <c r="F284" s="243" t="s">
        <v>2491</v>
      </c>
      <c r="G284" s="40"/>
      <c r="H284" s="40"/>
      <c r="I284" s="244"/>
      <c r="J284" s="40"/>
      <c r="K284" s="40"/>
      <c r="L284" s="44"/>
      <c r="M284" s="245"/>
      <c r="N284" s="246"/>
      <c r="O284" s="91"/>
      <c r="P284" s="91"/>
      <c r="Q284" s="91"/>
      <c r="R284" s="91"/>
      <c r="S284" s="91"/>
      <c r="T284" s="92"/>
      <c r="U284" s="38"/>
      <c r="V284" s="38"/>
      <c r="W284" s="38"/>
      <c r="X284" s="38"/>
      <c r="Y284" s="38"/>
      <c r="Z284" s="38"/>
      <c r="AA284" s="38"/>
      <c r="AB284" s="38"/>
      <c r="AC284" s="38"/>
      <c r="AD284" s="38"/>
      <c r="AE284" s="38"/>
      <c r="AT284" s="17" t="s">
        <v>205</v>
      </c>
      <c r="AU284" s="17" t="s">
        <v>89</v>
      </c>
    </row>
    <row r="285" s="2" customFormat="1" ht="21.75" customHeight="1">
      <c r="A285" s="38"/>
      <c r="B285" s="39"/>
      <c r="C285" s="228" t="s">
        <v>857</v>
      </c>
      <c r="D285" s="228" t="s">
        <v>199</v>
      </c>
      <c r="E285" s="229" t="s">
        <v>2493</v>
      </c>
      <c r="F285" s="230" t="s">
        <v>2494</v>
      </c>
      <c r="G285" s="231" t="s">
        <v>2487</v>
      </c>
      <c r="H285" s="232">
        <v>6</v>
      </c>
      <c r="I285" s="233"/>
      <c r="J285" s="234">
        <f>ROUND(I285*H285,2)</f>
        <v>0</v>
      </c>
      <c r="K285" s="235"/>
      <c r="L285" s="44"/>
      <c r="M285" s="236" t="s">
        <v>1</v>
      </c>
      <c r="N285" s="237" t="s">
        <v>45</v>
      </c>
      <c r="O285" s="91"/>
      <c r="P285" s="238">
        <f>O285*H285</f>
        <v>0</v>
      </c>
      <c r="Q285" s="238">
        <v>0</v>
      </c>
      <c r="R285" s="238">
        <f>Q285*H285</f>
        <v>0</v>
      </c>
      <c r="S285" s="238">
        <v>0.01107</v>
      </c>
      <c r="T285" s="239">
        <f>S285*H285</f>
        <v>0.066420000000000007</v>
      </c>
      <c r="U285" s="38"/>
      <c r="V285" s="38"/>
      <c r="W285" s="38"/>
      <c r="X285" s="38"/>
      <c r="Y285" s="38"/>
      <c r="Z285" s="38"/>
      <c r="AA285" s="38"/>
      <c r="AB285" s="38"/>
      <c r="AC285" s="38"/>
      <c r="AD285" s="38"/>
      <c r="AE285" s="38"/>
      <c r="AR285" s="240" t="s">
        <v>405</v>
      </c>
      <c r="AT285" s="240" t="s">
        <v>199</v>
      </c>
      <c r="AU285" s="240" t="s">
        <v>89</v>
      </c>
      <c r="AY285" s="17" t="s">
        <v>196</v>
      </c>
      <c r="BE285" s="241">
        <f>IF(N285="základní",J285,0)</f>
        <v>0</v>
      </c>
      <c r="BF285" s="241">
        <f>IF(N285="snížená",J285,0)</f>
        <v>0</v>
      </c>
      <c r="BG285" s="241">
        <f>IF(N285="zákl. přenesená",J285,0)</f>
        <v>0</v>
      </c>
      <c r="BH285" s="241">
        <f>IF(N285="sníž. přenesená",J285,0)</f>
        <v>0</v>
      </c>
      <c r="BI285" s="241">
        <f>IF(N285="nulová",J285,0)</f>
        <v>0</v>
      </c>
      <c r="BJ285" s="17" t="s">
        <v>87</v>
      </c>
      <c r="BK285" s="241">
        <f>ROUND(I285*H285,2)</f>
        <v>0</v>
      </c>
      <c r="BL285" s="17" t="s">
        <v>405</v>
      </c>
      <c r="BM285" s="240" t="s">
        <v>2495</v>
      </c>
    </row>
    <row r="286" s="2" customFormat="1">
      <c r="A286" s="38"/>
      <c r="B286" s="39"/>
      <c r="C286" s="40"/>
      <c r="D286" s="242" t="s">
        <v>205</v>
      </c>
      <c r="E286" s="40"/>
      <c r="F286" s="243" t="s">
        <v>2496</v>
      </c>
      <c r="G286" s="40"/>
      <c r="H286" s="40"/>
      <c r="I286" s="244"/>
      <c r="J286" s="40"/>
      <c r="K286" s="40"/>
      <c r="L286" s="44"/>
      <c r="M286" s="245"/>
      <c r="N286" s="246"/>
      <c r="O286" s="91"/>
      <c r="P286" s="91"/>
      <c r="Q286" s="91"/>
      <c r="R286" s="91"/>
      <c r="S286" s="91"/>
      <c r="T286" s="92"/>
      <c r="U286" s="38"/>
      <c r="V286" s="38"/>
      <c r="W286" s="38"/>
      <c r="X286" s="38"/>
      <c r="Y286" s="38"/>
      <c r="Z286" s="38"/>
      <c r="AA286" s="38"/>
      <c r="AB286" s="38"/>
      <c r="AC286" s="38"/>
      <c r="AD286" s="38"/>
      <c r="AE286" s="38"/>
      <c r="AT286" s="17" t="s">
        <v>205</v>
      </c>
      <c r="AU286" s="17" t="s">
        <v>89</v>
      </c>
    </row>
    <row r="287" s="13" customFormat="1">
      <c r="A287" s="13"/>
      <c r="B287" s="252"/>
      <c r="C287" s="253"/>
      <c r="D287" s="242" t="s">
        <v>254</v>
      </c>
      <c r="E287" s="254" t="s">
        <v>1</v>
      </c>
      <c r="F287" s="255" t="s">
        <v>89</v>
      </c>
      <c r="G287" s="253"/>
      <c r="H287" s="256">
        <v>2</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254</v>
      </c>
      <c r="AU287" s="262" t="s">
        <v>89</v>
      </c>
      <c r="AV287" s="13" t="s">
        <v>89</v>
      </c>
      <c r="AW287" s="13" t="s">
        <v>35</v>
      </c>
      <c r="AX287" s="13" t="s">
        <v>80</v>
      </c>
      <c r="AY287" s="262" t="s">
        <v>196</v>
      </c>
    </row>
    <row r="288" s="14" customFormat="1">
      <c r="A288" s="14"/>
      <c r="B288" s="263"/>
      <c r="C288" s="264"/>
      <c r="D288" s="242" t="s">
        <v>254</v>
      </c>
      <c r="E288" s="265" t="s">
        <v>1</v>
      </c>
      <c r="F288" s="266" t="s">
        <v>2403</v>
      </c>
      <c r="G288" s="264"/>
      <c r="H288" s="267">
        <v>2</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254</v>
      </c>
      <c r="AU288" s="273" t="s">
        <v>89</v>
      </c>
      <c r="AV288" s="14" t="s">
        <v>100</v>
      </c>
      <c r="AW288" s="14" t="s">
        <v>35</v>
      </c>
      <c r="AX288" s="14" t="s">
        <v>80</v>
      </c>
      <c r="AY288" s="273" t="s">
        <v>196</v>
      </c>
    </row>
    <row r="289" s="13" customFormat="1">
      <c r="A289" s="13"/>
      <c r="B289" s="252"/>
      <c r="C289" s="253"/>
      <c r="D289" s="242" t="s">
        <v>254</v>
      </c>
      <c r="E289" s="254" t="s">
        <v>1</v>
      </c>
      <c r="F289" s="255" t="s">
        <v>87</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254</v>
      </c>
      <c r="AU289" s="262" t="s">
        <v>89</v>
      </c>
      <c r="AV289" s="13" t="s">
        <v>89</v>
      </c>
      <c r="AW289" s="13" t="s">
        <v>35</v>
      </c>
      <c r="AX289" s="13" t="s">
        <v>80</v>
      </c>
      <c r="AY289" s="262" t="s">
        <v>196</v>
      </c>
    </row>
    <row r="290" s="14" customFormat="1">
      <c r="A290" s="14"/>
      <c r="B290" s="263"/>
      <c r="C290" s="264"/>
      <c r="D290" s="242" t="s">
        <v>254</v>
      </c>
      <c r="E290" s="265" t="s">
        <v>1</v>
      </c>
      <c r="F290" s="266" t="s">
        <v>1623</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254</v>
      </c>
      <c r="AU290" s="273" t="s">
        <v>89</v>
      </c>
      <c r="AV290" s="14" t="s">
        <v>100</v>
      </c>
      <c r="AW290" s="14" t="s">
        <v>35</v>
      </c>
      <c r="AX290" s="14" t="s">
        <v>80</v>
      </c>
      <c r="AY290" s="273" t="s">
        <v>196</v>
      </c>
    </row>
    <row r="291" s="13" customFormat="1">
      <c r="A291" s="13"/>
      <c r="B291" s="252"/>
      <c r="C291" s="253"/>
      <c r="D291" s="242" t="s">
        <v>254</v>
      </c>
      <c r="E291" s="254" t="s">
        <v>1</v>
      </c>
      <c r="F291" s="255" t="s">
        <v>87</v>
      </c>
      <c r="G291" s="253"/>
      <c r="H291" s="256">
        <v>1</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321</v>
      </c>
      <c r="G292" s="264"/>
      <c r="H292" s="267">
        <v>1</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3" customFormat="1">
      <c r="A293" s="13"/>
      <c r="B293" s="252"/>
      <c r="C293" s="253"/>
      <c r="D293" s="242" t="s">
        <v>254</v>
      </c>
      <c r="E293" s="254" t="s">
        <v>1</v>
      </c>
      <c r="F293" s="255" t="s">
        <v>87</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260</v>
      </c>
      <c r="G294" s="264"/>
      <c r="H294" s="267">
        <v>1</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3" customFormat="1">
      <c r="A295" s="13"/>
      <c r="B295" s="252"/>
      <c r="C295" s="253"/>
      <c r="D295" s="242" t="s">
        <v>254</v>
      </c>
      <c r="E295" s="254" t="s">
        <v>1</v>
      </c>
      <c r="F295" s="255" t="s">
        <v>87</v>
      </c>
      <c r="G295" s="253"/>
      <c r="H295" s="256">
        <v>1</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273</v>
      </c>
      <c r="G296" s="264"/>
      <c r="H296" s="267">
        <v>1</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80</v>
      </c>
      <c r="AY296" s="273" t="s">
        <v>196</v>
      </c>
    </row>
    <row r="297" s="15" customFormat="1">
      <c r="A297" s="15"/>
      <c r="B297" s="274"/>
      <c r="C297" s="275"/>
      <c r="D297" s="242" t="s">
        <v>254</v>
      </c>
      <c r="E297" s="276" t="s">
        <v>1</v>
      </c>
      <c r="F297" s="277" t="s">
        <v>267</v>
      </c>
      <c r="G297" s="275"/>
      <c r="H297" s="278">
        <v>6</v>
      </c>
      <c r="I297" s="279"/>
      <c r="J297" s="275"/>
      <c r="K297" s="275"/>
      <c r="L297" s="280"/>
      <c r="M297" s="281"/>
      <c r="N297" s="282"/>
      <c r="O297" s="282"/>
      <c r="P297" s="282"/>
      <c r="Q297" s="282"/>
      <c r="R297" s="282"/>
      <c r="S297" s="282"/>
      <c r="T297" s="283"/>
      <c r="U297" s="15"/>
      <c r="V297" s="15"/>
      <c r="W297" s="15"/>
      <c r="X297" s="15"/>
      <c r="Y297" s="15"/>
      <c r="Z297" s="15"/>
      <c r="AA297" s="15"/>
      <c r="AB297" s="15"/>
      <c r="AC297" s="15"/>
      <c r="AD297" s="15"/>
      <c r="AE297" s="15"/>
      <c r="AT297" s="284" t="s">
        <v>254</v>
      </c>
      <c r="AU297" s="284" t="s">
        <v>89</v>
      </c>
      <c r="AV297" s="15" t="s">
        <v>113</v>
      </c>
      <c r="AW297" s="15" t="s">
        <v>35</v>
      </c>
      <c r="AX297" s="15" t="s">
        <v>87</v>
      </c>
      <c r="AY297" s="284" t="s">
        <v>196</v>
      </c>
    </row>
    <row r="298" s="2" customFormat="1" ht="16.5" customHeight="1">
      <c r="A298" s="38"/>
      <c r="B298" s="39"/>
      <c r="C298" s="228" t="s">
        <v>782</v>
      </c>
      <c r="D298" s="228" t="s">
        <v>199</v>
      </c>
      <c r="E298" s="229" t="s">
        <v>2497</v>
      </c>
      <c r="F298" s="230" t="s">
        <v>2498</v>
      </c>
      <c r="G298" s="231" t="s">
        <v>2487</v>
      </c>
      <c r="H298" s="232">
        <v>37</v>
      </c>
      <c r="I298" s="233"/>
      <c r="J298" s="234">
        <f>ROUND(I298*H298,2)</f>
        <v>0</v>
      </c>
      <c r="K298" s="235"/>
      <c r="L298" s="44"/>
      <c r="M298" s="236" t="s">
        <v>1</v>
      </c>
      <c r="N298" s="237" t="s">
        <v>45</v>
      </c>
      <c r="O298" s="91"/>
      <c r="P298" s="238">
        <f>O298*H298</f>
        <v>0</v>
      </c>
      <c r="Q298" s="238">
        <v>0</v>
      </c>
      <c r="R298" s="238">
        <f>Q298*H298</f>
        <v>0</v>
      </c>
      <c r="S298" s="238">
        <v>0.019460000000000002</v>
      </c>
      <c r="T298" s="239">
        <f>S298*H298</f>
        <v>0.7200200000000001</v>
      </c>
      <c r="U298" s="38"/>
      <c r="V298" s="38"/>
      <c r="W298" s="38"/>
      <c r="X298" s="38"/>
      <c r="Y298" s="38"/>
      <c r="Z298" s="38"/>
      <c r="AA298" s="38"/>
      <c r="AB298" s="38"/>
      <c r="AC298" s="38"/>
      <c r="AD298" s="38"/>
      <c r="AE298" s="38"/>
      <c r="AR298" s="240" t="s">
        <v>405</v>
      </c>
      <c r="AT298" s="240" t="s">
        <v>199</v>
      </c>
      <c r="AU298" s="240" t="s">
        <v>89</v>
      </c>
      <c r="AY298" s="17" t="s">
        <v>196</v>
      </c>
      <c r="BE298" s="241">
        <f>IF(N298="základní",J298,0)</f>
        <v>0</v>
      </c>
      <c r="BF298" s="241">
        <f>IF(N298="snížená",J298,0)</f>
        <v>0</v>
      </c>
      <c r="BG298" s="241">
        <f>IF(N298="zákl. přenesená",J298,0)</f>
        <v>0</v>
      </c>
      <c r="BH298" s="241">
        <f>IF(N298="sníž. přenesená",J298,0)</f>
        <v>0</v>
      </c>
      <c r="BI298" s="241">
        <f>IF(N298="nulová",J298,0)</f>
        <v>0</v>
      </c>
      <c r="BJ298" s="17" t="s">
        <v>87</v>
      </c>
      <c r="BK298" s="241">
        <f>ROUND(I298*H298,2)</f>
        <v>0</v>
      </c>
      <c r="BL298" s="17" t="s">
        <v>405</v>
      </c>
      <c r="BM298" s="240" t="s">
        <v>2499</v>
      </c>
    </row>
    <row r="299" s="2" customFormat="1">
      <c r="A299" s="38"/>
      <c r="B299" s="39"/>
      <c r="C299" s="40"/>
      <c r="D299" s="242" t="s">
        <v>205</v>
      </c>
      <c r="E299" s="40"/>
      <c r="F299" s="243" t="s">
        <v>2500</v>
      </c>
      <c r="G299" s="40"/>
      <c r="H299" s="40"/>
      <c r="I299" s="244"/>
      <c r="J299" s="40"/>
      <c r="K299" s="40"/>
      <c r="L299" s="44"/>
      <c r="M299" s="245"/>
      <c r="N299" s="246"/>
      <c r="O299" s="91"/>
      <c r="P299" s="91"/>
      <c r="Q299" s="91"/>
      <c r="R299" s="91"/>
      <c r="S299" s="91"/>
      <c r="T299" s="92"/>
      <c r="U299" s="38"/>
      <c r="V299" s="38"/>
      <c r="W299" s="38"/>
      <c r="X299" s="38"/>
      <c r="Y299" s="38"/>
      <c r="Z299" s="38"/>
      <c r="AA299" s="38"/>
      <c r="AB299" s="38"/>
      <c r="AC299" s="38"/>
      <c r="AD299" s="38"/>
      <c r="AE299" s="38"/>
      <c r="AT299" s="17" t="s">
        <v>205</v>
      </c>
      <c r="AU299" s="17" t="s">
        <v>89</v>
      </c>
    </row>
    <row r="300" s="13" customFormat="1">
      <c r="A300" s="13"/>
      <c r="B300" s="252"/>
      <c r="C300" s="253"/>
      <c r="D300" s="242" t="s">
        <v>254</v>
      </c>
      <c r="E300" s="254" t="s">
        <v>1</v>
      </c>
      <c r="F300" s="255" t="s">
        <v>357</v>
      </c>
      <c r="G300" s="253"/>
      <c r="H300" s="256">
        <v>11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254</v>
      </c>
      <c r="AU300" s="262" t="s">
        <v>89</v>
      </c>
      <c r="AV300" s="13" t="s">
        <v>89</v>
      </c>
      <c r="AW300" s="13" t="s">
        <v>35</v>
      </c>
      <c r="AX300" s="13" t="s">
        <v>80</v>
      </c>
      <c r="AY300" s="262" t="s">
        <v>196</v>
      </c>
    </row>
    <row r="301" s="14" customFormat="1">
      <c r="A301" s="14"/>
      <c r="B301" s="263"/>
      <c r="C301" s="264"/>
      <c r="D301" s="242" t="s">
        <v>254</v>
      </c>
      <c r="E301" s="265" t="s">
        <v>1</v>
      </c>
      <c r="F301" s="266" t="s">
        <v>2403</v>
      </c>
      <c r="G301" s="264"/>
      <c r="H301" s="267">
        <v>11</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254</v>
      </c>
      <c r="AU301" s="273" t="s">
        <v>89</v>
      </c>
      <c r="AV301" s="14" t="s">
        <v>100</v>
      </c>
      <c r="AW301" s="14" t="s">
        <v>35</v>
      </c>
      <c r="AX301" s="14" t="s">
        <v>80</v>
      </c>
      <c r="AY301" s="273" t="s">
        <v>196</v>
      </c>
    </row>
    <row r="302" s="13" customFormat="1">
      <c r="A302" s="13"/>
      <c r="B302" s="252"/>
      <c r="C302" s="253"/>
      <c r="D302" s="242" t="s">
        <v>254</v>
      </c>
      <c r="E302" s="254" t="s">
        <v>1</v>
      </c>
      <c r="F302" s="255" t="s">
        <v>247</v>
      </c>
      <c r="G302" s="253"/>
      <c r="H302" s="256">
        <v>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254</v>
      </c>
      <c r="AU302" s="262" t="s">
        <v>89</v>
      </c>
      <c r="AV302" s="13" t="s">
        <v>89</v>
      </c>
      <c r="AW302" s="13" t="s">
        <v>35</v>
      </c>
      <c r="AX302" s="13" t="s">
        <v>80</v>
      </c>
      <c r="AY302" s="262" t="s">
        <v>196</v>
      </c>
    </row>
    <row r="303" s="14" customFormat="1">
      <c r="A303" s="14"/>
      <c r="B303" s="263"/>
      <c r="C303" s="264"/>
      <c r="D303" s="242" t="s">
        <v>254</v>
      </c>
      <c r="E303" s="265" t="s">
        <v>1</v>
      </c>
      <c r="F303" s="266" t="s">
        <v>1623</v>
      </c>
      <c r="G303" s="264"/>
      <c r="H303" s="267">
        <v>9</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254</v>
      </c>
      <c r="AU303" s="273" t="s">
        <v>89</v>
      </c>
      <c r="AV303" s="14" t="s">
        <v>100</v>
      </c>
      <c r="AW303" s="14" t="s">
        <v>35</v>
      </c>
      <c r="AX303" s="14" t="s">
        <v>80</v>
      </c>
      <c r="AY303" s="273" t="s">
        <v>196</v>
      </c>
    </row>
    <row r="304" s="13" customFormat="1">
      <c r="A304" s="13"/>
      <c r="B304" s="252"/>
      <c r="C304" s="253"/>
      <c r="D304" s="242" t="s">
        <v>254</v>
      </c>
      <c r="E304" s="254" t="s">
        <v>1</v>
      </c>
      <c r="F304" s="255" t="s">
        <v>247</v>
      </c>
      <c r="G304" s="253"/>
      <c r="H304" s="256">
        <v>9</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254</v>
      </c>
      <c r="AU304" s="262" t="s">
        <v>89</v>
      </c>
      <c r="AV304" s="13" t="s">
        <v>89</v>
      </c>
      <c r="AW304" s="13" t="s">
        <v>35</v>
      </c>
      <c r="AX304" s="13" t="s">
        <v>80</v>
      </c>
      <c r="AY304" s="262" t="s">
        <v>196</v>
      </c>
    </row>
    <row r="305" s="14" customFormat="1">
      <c r="A305" s="14"/>
      <c r="B305" s="263"/>
      <c r="C305" s="264"/>
      <c r="D305" s="242" t="s">
        <v>254</v>
      </c>
      <c r="E305" s="265" t="s">
        <v>1</v>
      </c>
      <c r="F305" s="266" t="s">
        <v>321</v>
      </c>
      <c r="G305" s="264"/>
      <c r="H305" s="267">
        <v>9</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254</v>
      </c>
      <c r="AU305" s="273" t="s">
        <v>89</v>
      </c>
      <c r="AV305" s="14" t="s">
        <v>100</v>
      </c>
      <c r="AW305" s="14" t="s">
        <v>35</v>
      </c>
      <c r="AX305" s="14" t="s">
        <v>80</v>
      </c>
      <c r="AY305" s="273" t="s">
        <v>196</v>
      </c>
    </row>
    <row r="306" s="13" customFormat="1">
      <c r="A306" s="13"/>
      <c r="B306" s="252"/>
      <c r="C306" s="253"/>
      <c r="D306" s="242" t="s">
        <v>254</v>
      </c>
      <c r="E306" s="254" t="s">
        <v>1</v>
      </c>
      <c r="F306" s="255" t="s">
        <v>113</v>
      </c>
      <c r="G306" s="253"/>
      <c r="H306" s="256">
        <v>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254</v>
      </c>
      <c r="AU306" s="262" t="s">
        <v>89</v>
      </c>
      <c r="AV306" s="13" t="s">
        <v>89</v>
      </c>
      <c r="AW306" s="13" t="s">
        <v>35</v>
      </c>
      <c r="AX306" s="13" t="s">
        <v>80</v>
      </c>
      <c r="AY306" s="262" t="s">
        <v>196</v>
      </c>
    </row>
    <row r="307" s="14" customFormat="1">
      <c r="A307" s="14"/>
      <c r="B307" s="263"/>
      <c r="C307" s="264"/>
      <c r="D307" s="242" t="s">
        <v>254</v>
      </c>
      <c r="E307" s="265" t="s">
        <v>1</v>
      </c>
      <c r="F307" s="266" t="s">
        <v>260</v>
      </c>
      <c r="G307" s="264"/>
      <c r="H307" s="267">
        <v>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254</v>
      </c>
      <c r="AU307" s="273" t="s">
        <v>89</v>
      </c>
      <c r="AV307" s="14" t="s">
        <v>100</v>
      </c>
      <c r="AW307" s="14" t="s">
        <v>35</v>
      </c>
      <c r="AX307" s="14" t="s">
        <v>80</v>
      </c>
      <c r="AY307" s="273" t="s">
        <v>196</v>
      </c>
    </row>
    <row r="308" s="13" customFormat="1">
      <c r="A308" s="13"/>
      <c r="B308" s="252"/>
      <c r="C308" s="253"/>
      <c r="D308" s="242" t="s">
        <v>254</v>
      </c>
      <c r="E308" s="254" t="s">
        <v>1</v>
      </c>
      <c r="F308" s="255" t="s">
        <v>113</v>
      </c>
      <c r="G308" s="253"/>
      <c r="H308" s="256">
        <v>4</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254</v>
      </c>
      <c r="AU308" s="262" t="s">
        <v>89</v>
      </c>
      <c r="AV308" s="13" t="s">
        <v>89</v>
      </c>
      <c r="AW308" s="13" t="s">
        <v>35</v>
      </c>
      <c r="AX308" s="13" t="s">
        <v>80</v>
      </c>
      <c r="AY308" s="262" t="s">
        <v>196</v>
      </c>
    </row>
    <row r="309" s="14" customFormat="1">
      <c r="A309" s="14"/>
      <c r="B309" s="263"/>
      <c r="C309" s="264"/>
      <c r="D309" s="242" t="s">
        <v>254</v>
      </c>
      <c r="E309" s="265" t="s">
        <v>1</v>
      </c>
      <c r="F309" s="266" t="s">
        <v>299</v>
      </c>
      <c r="G309" s="264"/>
      <c r="H309" s="267">
        <v>4</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254</v>
      </c>
      <c r="AU309" s="273" t="s">
        <v>89</v>
      </c>
      <c r="AV309" s="14" t="s">
        <v>100</v>
      </c>
      <c r="AW309" s="14" t="s">
        <v>35</v>
      </c>
      <c r="AX309" s="14" t="s">
        <v>80</v>
      </c>
      <c r="AY309" s="273" t="s">
        <v>196</v>
      </c>
    </row>
    <row r="310" s="15" customFormat="1">
      <c r="A310" s="15"/>
      <c r="B310" s="274"/>
      <c r="C310" s="275"/>
      <c r="D310" s="242" t="s">
        <v>254</v>
      </c>
      <c r="E310" s="276" t="s">
        <v>1</v>
      </c>
      <c r="F310" s="277" t="s">
        <v>267</v>
      </c>
      <c r="G310" s="275"/>
      <c r="H310" s="278">
        <v>37</v>
      </c>
      <c r="I310" s="279"/>
      <c r="J310" s="275"/>
      <c r="K310" s="275"/>
      <c r="L310" s="280"/>
      <c r="M310" s="281"/>
      <c r="N310" s="282"/>
      <c r="O310" s="282"/>
      <c r="P310" s="282"/>
      <c r="Q310" s="282"/>
      <c r="R310" s="282"/>
      <c r="S310" s="282"/>
      <c r="T310" s="283"/>
      <c r="U310" s="15"/>
      <c r="V310" s="15"/>
      <c r="W310" s="15"/>
      <c r="X310" s="15"/>
      <c r="Y310" s="15"/>
      <c r="Z310" s="15"/>
      <c r="AA310" s="15"/>
      <c r="AB310" s="15"/>
      <c r="AC310" s="15"/>
      <c r="AD310" s="15"/>
      <c r="AE310" s="15"/>
      <c r="AT310" s="284" t="s">
        <v>254</v>
      </c>
      <c r="AU310" s="284" t="s">
        <v>89</v>
      </c>
      <c r="AV310" s="15" t="s">
        <v>113</v>
      </c>
      <c r="AW310" s="15" t="s">
        <v>35</v>
      </c>
      <c r="AX310" s="15" t="s">
        <v>87</v>
      </c>
      <c r="AY310" s="284" t="s">
        <v>196</v>
      </c>
    </row>
    <row r="311" s="2" customFormat="1" ht="21.75" customHeight="1">
      <c r="A311" s="38"/>
      <c r="B311" s="39"/>
      <c r="C311" s="228" t="s">
        <v>865</v>
      </c>
      <c r="D311" s="228" t="s">
        <v>199</v>
      </c>
      <c r="E311" s="229" t="s">
        <v>2501</v>
      </c>
      <c r="F311" s="230" t="s">
        <v>2502</v>
      </c>
      <c r="G311" s="231" t="s">
        <v>2487</v>
      </c>
      <c r="H311" s="232">
        <v>1</v>
      </c>
      <c r="I311" s="233"/>
      <c r="J311" s="234">
        <f>ROUND(I311*H311,2)</f>
        <v>0</v>
      </c>
      <c r="K311" s="235"/>
      <c r="L311" s="44"/>
      <c r="M311" s="236" t="s">
        <v>1</v>
      </c>
      <c r="N311" s="237" t="s">
        <v>45</v>
      </c>
      <c r="O311" s="91"/>
      <c r="P311" s="238">
        <f>O311*H311</f>
        <v>0</v>
      </c>
      <c r="Q311" s="238">
        <v>0</v>
      </c>
      <c r="R311" s="238">
        <f>Q311*H311</f>
        <v>0</v>
      </c>
      <c r="S311" s="238">
        <v>0.024500000000000001</v>
      </c>
      <c r="T311" s="239">
        <f>S311*H311</f>
        <v>0.024500000000000001</v>
      </c>
      <c r="U311" s="38"/>
      <c r="V311" s="38"/>
      <c r="W311" s="38"/>
      <c r="X311" s="38"/>
      <c r="Y311" s="38"/>
      <c r="Z311" s="38"/>
      <c r="AA311" s="38"/>
      <c r="AB311" s="38"/>
      <c r="AC311" s="38"/>
      <c r="AD311" s="38"/>
      <c r="AE311" s="38"/>
      <c r="AR311" s="240" t="s">
        <v>405</v>
      </c>
      <c r="AT311" s="240" t="s">
        <v>199</v>
      </c>
      <c r="AU311" s="240" t="s">
        <v>89</v>
      </c>
      <c r="AY311" s="17" t="s">
        <v>196</v>
      </c>
      <c r="BE311" s="241">
        <f>IF(N311="základní",J311,0)</f>
        <v>0</v>
      </c>
      <c r="BF311" s="241">
        <f>IF(N311="snížená",J311,0)</f>
        <v>0</v>
      </c>
      <c r="BG311" s="241">
        <f>IF(N311="zákl. přenesená",J311,0)</f>
        <v>0</v>
      </c>
      <c r="BH311" s="241">
        <f>IF(N311="sníž. přenesená",J311,0)</f>
        <v>0</v>
      </c>
      <c r="BI311" s="241">
        <f>IF(N311="nulová",J311,0)</f>
        <v>0</v>
      </c>
      <c r="BJ311" s="17" t="s">
        <v>87</v>
      </c>
      <c r="BK311" s="241">
        <f>ROUND(I311*H311,2)</f>
        <v>0</v>
      </c>
      <c r="BL311" s="17" t="s">
        <v>405</v>
      </c>
      <c r="BM311" s="240" t="s">
        <v>2503</v>
      </c>
    </row>
    <row r="312" s="2" customFormat="1">
      <c r="A312" s="38"/>
      <c r="B312" s="39"/>
      <c r="C312" s="40"/>
      <c r="D312" s="242" t="s">
        <v>205</v>
      </c>
      <c r="E312" s="40"/>
      <c r="F312" s="243" t="s">
        <v>2504</v>
      </c>
      <c r="G312" s="40"/>
      <c r="H312" s="40"/>
      <c r="I312" s="244"/>
      <c r="J312" s="40"/>
      <c r="K312" s="40"/>
      <c r="L312" s="44"/>
      <c r="M312" s="245"/>
      <c r="N312" s="246"/>
      <c r="O312" s="91"/>
      <c r="P312" s="91"/>
      <c r="Q312" s="91"/>
      <c r="R312" s="91"/>
      <c r="S312" s="91"/>
      <c r="T312" s="92"/>
      <c r="U312" s="38"/>
      <c r="V312" s="38"/>
      <c r="W312" s="38"/>
      <c r="X312" s="38"/>
      <c r="Y312" s="38"/>
      <c r="Z312" s="38"/>
      <c r="AA312" s="38"/>
      <c r="AB312" s="38"/>
      <c r="AC312" s="38"/>
      <c r="AD312" s="38"/>
      <c r="AE312" s="38"/>
      <c r="AT312" s="17" t="s">
        <v>205</v>
      </c>
      <c r="AU312" s="17" t="s">
        <v>89</v>
      </c>
    </row>
    <row r="313" s="13" customFormat="1">
      <c r="A313" s="13"/>
      <c r="B313" s="252"/>
      <c r="C313" s="253"/>
      <c r="D313" s="242" t="s">
        <v>254</v>
      </c>
      <c r="E313" s="254" t="s">
        <v>1</v>
      </c>
      <c r="F313" s="255" t="s">
        <v>87</v>
      </c>
      <c r="G313" s="253"/>
      <c r="H313" s="256">
        <v>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254</v>
      </c>
      <c r="AU313" s="262" t="s">
        <v>89</v>
      </c>
      <c r="AV313" s="13" t="s">
        <v>89</v>
      </c>
      <c r="AW313" s="13" t="s">
        <v>35</v>
      </c>
      <c r="AX313" s="13" t="s">
        <v>80</v>
      </c>
      <c r="AY313" s="262" t="s">
        <v>196</v>
      </c>
    </row>
    <row r="314" s="14" customFormat="1">
      <c r="A314" s="14"/>
      <c r="B314" s="263"/>
      <c r="C314" s="264"/>
      <c r="D314" s="242" t="s">
        <v>254</v>
      </c>
      <c r="E314" s="265" t="s">
        <v>1</v>
      </c>
      <c r="F314" s="266" t="s">
        <v>1623</v>
      </c>
      <c r="G314" s="264"/>
      <c r="H314" s="267">
        <v>1</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254</v>
      </c>
      <c r="AU314" s="273" t="s">
        <v>89</v>
      </c>
      <c r="AV314" s="14" t="s">
        <v>100</v>
      </c>
      <c r="AW314" s="14" t="s">
        <v>35</v>
      </c>
      <c r="AX314" s="14" t="s">
        <v>87</v>
      </c>
      <c r="AY314" s="273" t="s">
        <v>196</v>
      </c>
    </row>
    <row r="315" s="2" customFormat="1" ht="21.75" customHeight="1">
      <c r="A315" s="38"/>
      <c r="B315" s="39"/>
      <c r="C315" s="228" t="s">
        <v>871</v>
      </c>
      <c r="D315" s="228" t="s">
        <v>199</v>
      </c>
      <c r="E315" s="229" t="s">
        <v>2505</v>
      </c>
      <c r="F315" s="230" t="s">
        <v>2506</v>
      </c>
      <c r="G315" s="231" t="s">
        <v>2487</v>
      </c>
      <c r="H315" s="232">
        <v>47</v>
      </c>
      <c r="I315" s="233"/>
      <c r="J315" s="234">
        <f>ROUND(I315*H315,2)</f>
        <v>0</v>
      </c>
      <c r="K315" s="235"/>
      <c r="L315" s="44"/>
      <c r="M315" s="236" t="s">
        <v>1</v>
      </c>
      <c r="N315" s="237" t="s">
        <v>45</v>
      </c>
      <c r="O315" s="91"/>
      <c r="P315" s="238">
        <f>O315*H315</f>
        <v>0</v>
      </c>
      <c r="Q315" s="238">
        <v>0.00051999999999999995</v>
      </c>
      <c r="R315" s="238">
        <f>Q315*H315</f>
        <v>0.024439999999999996</v>
      </c>
      <c r="S315" s="238">
        <v>0</v>
      </c>
      <c r="T315" s="239">
        <f>S315*H315</f>
        <v>0</v>
      </c>
      <c r="U315" s="38"/>
      <c r="V315" s="38"/>
      <c r="W315" s="38"/>
      <c r="X315" s="38"/>
      <c r="Y315" s="38"/>
      <c r="Z315" s="38"/>
      <c r="AA315" s="38"/>
      <c r="AB315" s="38"/>
      <c r="AC315" s="38"/>
      <c r="AD315" s="38"/>
      <c r="AE315" s="38"/>
      <c r="AR315" s="240" t="s">
        <v>405</v>
      </c>
      <c r="AT315" s="240" t="s">
        <v>199</v>
      </c>
      <c r="AU315" s="240" t="s">
        <v>89</v>
      </c>
      <c r="AY315" s="17" t="s">
        <v>196</v>
      </c>
      <c r="BE315" s="241">
        <f>IF(N315="základní",J315,0)</f>
        <v>0</v>
      </c>
      <c r="BF315" s="241">
        <f>IF(N315="snížená",J315,0)</f>
        <v>0</v>
      </c>
      <c r="BG315" s="241">
        <f>IF(N315="zákl. přenesená",J315,0)</f>
        <v>0</v>
      </c>
      <c r="BH315" s="241">
        <f>IF(N315="sníž. přenesená",J315,0)</f>
        <v>0</v>
      </c>
      <c r="BI315" s="241">
        <f>IF(N315="nulová",J315,0)</f>
        <v>0</v>
      </c>
      <c r="BJ315" s="17" t="s">
        <v>87</v>
      </c>
      <c r="BK315" s="241">
        <f>ROUND(I315*H315,2)</f>
        <v>0</v>
      </c>
      <c r="BL315" s="17" t="s">
        <v>405</v>
      </c>
      <c r="BM315" s="240" t="s">
        <v>2507</v>
      </c>
    </row>
    <row r="316" s="2" customFormat="1">
      <c r="A316" s="38"/>
      <c r="B316" s="39"/>
      <c r="C316" s="40"/>
      <c r="D316" s="242" t="s">
        <v>205</v>
      </c>
      <c r="E316" s="40"/>
      <c r="F316" s="243" t="s">
        <v>2508</v>
      </c>
      <c r="G316" s="40"/>
      <c r="H316" s="40"/>
      <c r="I316" s="244"/>
      <c r="J316" s="40"/>
      <c r="K316" s="40"/>
      <c r="L316" s="44"/>
      <c r="M316" s="245"/>
      <c r="N316" s="246"/>
      <c r="O316" s="91"/>
      <c r="P316" s="91"/>
      <c r="Q316" s="91"/>
      <c r="R316" s="91"/>
      <c r="S316" s="91"/>
      <c r="T316" s="92"/>
      <c r="U316" s="38"/>
      <c r="V316" s="38"/>
      <c r="W316" s="38"/>
      <c r="X316" s="38"/>
      <c r="Y316" s="38"/>
      <c r="Z316" s="38"/>
      <c r="AA316" s="38"/>
      <c r="AB316" s="38"/>
      <c r="AC316" s="38"/>
      <c r="AD316" s="38"/>
      <c r="AE316" s="38"/>
      <c r="AT316" s="17" t="s">
        <v>205</v>
      </c>
      <c r="AU316" s="17" t="s">
        <v>89</v>
      </c>
    </row>
    <row r="317" s="13" customFormat="1">
      <c r="A317" s="13"/>
      <c r="B317" s="252"/>
      <c r="C317" s="253"/>
      <c r="D317" s="242" t="s">
        <v>254</v>
      </c>
      <c r="E317" s="254" t="s">
        <v>1</v>
      </c>
      <c r="F317" s="255" t="s">
        <v>2509</v>
      </c>
      <c r="G317" s="253"/>
      <c r="H317" s="256">
        <v>41</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254</v>
      </c>
      <c r="AU317" s="262" t="s">
        <v>89</v>
      </c>
      <c r="AV317" s="13" t="s">
        <v>89</v>
      </c>
      <c r="AW317" s="13" t="s">
        <v>35</v>
      </c>
      <c r="AX317" s="13" t="s">
        <v>80</v>
      </c>
      <c r="AY317" s="262" t="s">
        <v>196</v>
      </c>
    </row>
    <row r="318" s="14" customFormat="1">
      <c r="A318" s="14"/>
      <c r="B318" s="263"/>
      <c r="C318" s="264"/>
      <c r="D318" s="242" t="s">
        <v>254</v>
      </c>
      <c r="E318" s="265" t="s">
        <v>1</v>
      </c>
      <c r="F318" s="266" t="s">
        <v>2510</v>
      </c>
      <c r="G318" s="264"/>
      <c r="H318" s="267">
        <v>41</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254</v>
      </c>
      <c r="AU318" s="273" t="s">
        <v>89</v>
      </c>
      <c r="AV318" s="14" t="s">
        <v>100</v>
      </c>
      <c r="AW318" s="14" t="s">
        <v>35</v>
      </c>
      <c r="AX318" s="14" t="s">
        <v>80</v>
      </c>
      <c r="AY318" s="273" t="s">
        <v>196</v>
      </c>
    </row>
    <row r="319" s="13" customFormat="1">
      <c r="A319" s="13"/>
      <c r="B319" s="252"/>
      <c r="C319" s="253"/>
      <c r="D319" s="242" t="s">
        <v>254</v>
      </c>
      <c r="E319" s="254" t="s">
        <v>1</v>
      </c>
      <c r="F319" s="255" t="s">
        <v>223</v>
      </c>
      <c r="G319" s="253"/>
      <c r="H319" s="256">
        <v>6</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254</v>
      </c>
      <c r="AU319" s="262" t="s">
        <v>89</v>
      </c>
      <c r="AV319" s="13" t="s">
        <v>89</v>
      </c>
      <c r="AW319" s="13" t="s">
        <v>35</v>
      </c>
      <c r="AX319" s="13" t="s">
        <v>80</v>
      </c>
      <c r="AY319" s="262" t="s">
        <v>196</v>
      </c>
    </row>
    <row r="320" s="14" customFormat="1">
      <c r="A320" s="14"/>
      <c r="B320" s="263"/>
      <c r="C320" s="264"/>
      <c r="D320" s="242" t="s">
        <v>254</v>
      </c>
      <c r="E320" s="265" t="s">
        <v>1</v>
      </c>
      <c r="F320" s="266" t="s">
        <v>1276</v>
      </c>
      <c r="G320" s="264"/>
      <c r="H320" s="267">
        <v>6</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254</v>
      </c>
      <c r="AU320" s="273" t="s">
        <v>89</v>
      </c>
      <c r="AV320" s="14" t="s">
        <v>100</v>
      </c>
      <c r="AW320" s="14" t="s">
        <v>35</v>
      </c>
      <c r="AX320" s="14" t="s">
        <v>80</v>
      </c>
      <c r="AY320" s="273" t="s">
        <v>196</v>
      </c>
    </row>
    <row r="321" s="15" customFormat="1">
      <c r="A321" s="15"/>
      <c r="B321" s="274"/>
      <c r="C321" s="275"/>
      <c r="D321" s="242" t="s">
        <v>254</v>
      </c>
      <c r="E321" s="276" t="s">
        <v>1</v>
      </c>
      <c r="F321" s="277" t="s">
        <v>267</v>
      </c>
      <c r="G321" s="275"/>
      <c r="H321" s="278">
        <v>47</v>
      </c>
      <c r="I321" s="279"/>
      <c r="J321" s="275"/>
      <c r="K321" s="275"/>
      <c r="L321" s="280"/>
      <c r="M321" s="281"/>
      <c r="N321" s="282"/>
      <c r="O321" s="282"/>
      <c r="P321" s="282"/>
      <c r="Q321" s="282"/>
      <c r="R321" s="282"/>
      <c r="S321" s="282"/>
      <c r="T321" s="283"/>
      <c r="U321" s="15"/>
      <c r="V321" s="15"/>
      <c r="W321" s="15"/>
      <c r="X321" s="15"/>
      <c r="Y321" s="15"/>
      <c r="Z321" s="15"/>
      <c r="AA321" s="15"/>
      <c r="AB321" s="15"/>
      <c r="AC321" s="15"/>
      <c r="AD321" s="15"/>
      <c r="AE321" s="15"/>
      <c r="AT321" s="284" t="s">
        <v>254</v>
      </c>
      <c r="AU321" s="284" t="s">
        <v>89</v>
      </c>
      <c r="AV321" s="15" t="s">
        <v>113</v>
      </c>
      <c r="AW321" s="15" t="s">
        <v>35</v>
      </c>
      <c r="AX321" s="15" t="s">
        <v>87</v>
      </c>
      <c r="AY321" s="284" t="s">
        <v>196</v>
      </c>
    </row>
    <row r="322" s="2" customFormat="1" ht="21.75" customHeight="1">
      <c r="A322" s="38"/>
      <c r="B322" s="39"/>
      <c r="C322" s="228" t="s">
        <v>876</v>
      </c>
      <c r="D322" s="228" t="s">
        <v>199</v>
      </c>
      <c r="E322" s="229" t="s">
        <v>2511</v>
      </c>
      <c r="F322" s="230" t="s">
        <v>2512</v>
      </c>
      <c r="G322" s="231" t="s">
        <v>2487</v>
      </c>
      <c r="H322" s="232">
        <v>19</v>
      </c>
      <c r="I322" s="233"/>
      <c r="J322" s="234">
        <f>ROUND(I322*H322,2)</f>
        <v>0</v>
      </c>
      <c r="K322" s="235"/>
      <c r="L322" s="44"/>
      <c r="M322" s="236" t="s">
        <v>1</v>
      </c>
      <c r="N322" s="237" t="s">
        <v>45</v>
      </c>
      <c r="O322" s="91"/>
      <c r="P322" s="238">
        <f>O322*H322</f>
        <v>0</v>
      </c>
      <c r="Q322" s="238">
        <v>0.00051999999999999995</v>
      </c>
      <c r="R322" s="238">
        <f>Q322*H322</f>
        <v>0.0098799999999999999</v>
      </c>
      <c r="S322" s="238">
        <v>0</v>
      </c>
      <c r="T322" s="239">
        <f>S322*H322</f>
        <v>0</v>
      </c>
      <c r="U322" s="38"/>
      <c r="V322" s="38"/>
      <c r="W322" s="38"/>
      <c r="X322" s="38"/>
      <c r="Y322" s="38"/>
      <c r="Z322" s="38"/>
      <c r="AA322" s="38"/>
      <c r="AB322" s="38"/>
      <c r="AC322" s="38"/>
      <c r="AD322" s="38"/>
      <c r="AE322" s="38"/>
      <c r="AR322" s="240" t="s">
        <v>405</v>
      </c>
      <c r="AT322" s="240" t="s">
        <v>199</v>
      </c>
      <c r="AU322" s="240" t="s">
        <v>89</v>
      </c>
      <c r="AY322" s="17" t="s">
        <v>196</v>
      </c>
      <c r="BE322" s="241">
        <f>IF(N322="základní",J322,0)</f>
        <v>0</v>
      </c>
      <c r="BF322" s="241">
        <f>IF(N322="snížená",J322,0)</f>
        <v>0</v>
      </c>
      <c r="BG322" s="241">
        <f>IF(N322="zákl. přenesená",J322,0)</f>
        <v>0</v>
      </c>
      <c r="BH322" s="241">
        <f>IF(N322="sníž. přenesená",J322,0)</f>
        <v>0</v>
      </c>
      <c r="BI322" s="241">
        <f>IF(N322="nulová",J322,0)</f>
        <v>0</v>
      </c>
      <c r="BJ322" s="17" t="s">
        <v>87</v>
      </c>
      <c r="BK322" s="241">
        <f>ROUND(I322*H322,2)</f>
        <v>0</v>
      </c>
      <c r="BL322" s="17" t="s">
        <v>405</v>
      </c>
      <c r="BM322" s="240" t="s">
        <v>2513</v>
      </c>
    </row>
    <row r="323" s="2" customFormat="1">
      <c r="A323" s="38"/>
      <c r="B323" s="39"/>
      <c r="C323" s="40"/>
      <c r="D323" s="242" t="s">
        <v>205</v>
      </c>
      <c r="E323" s="40"/>
      <c r="F323" s="243" t="s">
        <v>2514</v>
      </c>
      <c r="G323" s="40"/>
      <c r="H323" s="40"/>
      <c r="I323" s="244"/>
      <c r="J323" s="40"/>
      <c r="K323" s="40"/>
      <c r="L323" s="44"/>
      <c r="M323" s="245"/>
      <c r="N323" s="246"/>
      <c r="O323" s="91"/>
      <c r="P323" s="91"/>
      <c r="Q323" s="91"/>
      <c r="R323" s="91"/>
      <c r="S323" s="91"/>
      <c r="T323" s="92"/>
      <c r="U323" s="38"/>
      <c r="V323" s="38"/>
      <c r="W323" s="38"/>
      <c r="X323" s="38"/>
      <c r="Y323" s="38"/>
      <c r="Z323" s="38"/>
      <c r="AA323" s="38"/>
      <c r="AB323" s="38"/>
      <c r="AC323" s="38"/>
      <c r="AD323" s="38"/>
      <c r="AE323" s="38"/>
      <c r="AT323" s="17" t="s">
        <v>205</v>
      </c>
      <c r="AU323" s="17" t="s">
        <v>89</v>
      </c>
    </row>
    <row r="324" s="2" customFormat="1" ht="21.75" customHeight="1">
      <c r="A324" s="38"/>
      <c r="B324" s="39"/>
      <c r="C324" s="228" t="s">
        <v>881</v>
      </c>
      <c r="D324" s="228" t="s">
        <v>199</v>
      </c>
      <c r="E324" s="229" t="s">
        <v>2515</v>
      </c>
      <c r="F324" s="230" t="s">
        <v>2516</v>
      </c>
      <c r="G324" s="231" t="s">
        <v>2487</v>
      </c>
      <c r="H324" s="232">
        <v>38</v>
      </c>
      <c r="I324" s="233"/>
      <c r="J324" s="234">
        <f>ROUND(I324*H324,2)</f>
        <v>0</v>
      </c>
      <c r="K324" s="235"/>
      <c r="L324" s="44"/>
      <c r="M324" s="236" t="s">
        <v>1</v>
      </c>
      <c r="N324" s="237" t="s">
        <v>45</v>
      </c>
      <c r="O324" s="91"/>
      <c r="P324" s="238">
        <f>O324*H324</f>
        <v>0</v>
      </c>
      <c r="Q324" s="238">
        <v>0.00051999999999999995</v>
      </c>
      <c r="R324" s="238">
        <f>Q324*H324</f>
        <v>0.01976</v>
      </c>
      <c r="S324" s="238">
        <v>0</v>
      </c>
      <c r="T324" s="239">
        <f>S324*H324</f>
        <v>0</v>
      </c>
      <c r="U324" s="38"/>
      <c r="V324" s="38"/>
      <c r="W324" s="38"/>
      <c r="X324" s="38"/>
      <c r="Y324" s="38"/>
      <c r="Z324" s="38"/>
      <c r="AA324" s="38"/>
      <c r="AB324" s="38"/>
      <c r="AC324" s="38"/>
      <c r="AD324" s="38"/>
      <c r="AE324" s="38"/>
      <c r="AR324" s="240" t="s">
        <v>405</v>
      </c>
      <c r="AT324" s="240" t="s">
        <v>199</v>
      </c>
      <c r="AU324" s="240" t="s">
        <v>89</v>
      </c>
      <c r="AY324" s="17" t="s">
        <v>196</v>
      </c>
      <c r="BE324" s="241">
        <f>IF(N324="základní",J324,0)</f>
        <v>0</v>
      </c>
      <c r="BF324" s="241">
        <f>IF(N324="snížená",J324,0)</f>
        <v>0</v>
      </c>
      <c r="BG324" s="241">
        <f>IF(N324="zákl. přenesená",J324,0)</f>
        <v>0</v>
      </c>
      <c r="BH324" s="241">
        <f>IF(N324="sníž. přenesená",J324,0)</f>
        <v>0</v>
      </c>
      <c r="BI324" s="241">
        <f>IF(N324="nulová",J324,0)</f>
        <v>0</v>
      </c>
      <c r="BJ324" s="17" t="s">
        <v>87</v>
      </c>
      <c r="BK324" s="241">
        <f>ROUND(I324*H324,2)</f>
        <v>0</v>
      </c>
      <c r="BL324" s="17" t="s">
        <v>405</v>
      </c>
      <c r="BM324" s="240" t="s">
        <v>2517</v>
      </c>
    </row>
    <row r="325" s="2" customFormat="1">
      <c r="A325" s="38"/>
      <c r="B325" s="39"/>
      <c r="C325" s="40"/>
      <c r="D325" s="242" t="s">
        <v>205</v>
      </c>
      <c r="E325" s="40"/>
      <c r="F325" s="243" t="s">
        <v>2518</v>
      </c>
      <c r="G325" s="40"/>
      <c r="H325" s="40"/>
      <c r="I325" s="244"/>
      <c r="J325" s="40"/>
      <c r="K325" s="40"/>
      <c r="L325" s="44"/>
      <c r="M325" s="245"/>
      <c r="N325" s="246"/>
      <c r="O325" s="91"/>
      <c r="P325" s="91"/>
      <c r="Q325" s="91"/>
      <c r="R325" s="91"/>
      <c r="S325" s="91"/>
      <c r="T325" s="92"/>
      <c r="U325" s="38"/>
      <c r="V325" s="38"/>
      <c r="W325" s="38"/>
      <c r="X325" s="38"/>
      <c r="Y325" s="38"/>
      <c r="Z325" s="38"/>
      <c r="AA325" s="38"/>
      <c r="AB325" s="38"/>
      <c r="AC325" s="38"/>
      <c r="AD325" s="38"/>
      <c r="AE325" s="38"/>
      <c r="AT325" s="17" t="s">
        <v>205</v>
      </c>
      <c r="AU325" s="17" t="s">
        <v>89</v>
      </c>
    </row>
    <row r="326" s="13" customFormat="1">
      <c r="A326" s="13"/>
      <c r="B326" s="252"/>
      <c r="C326" s="253"/>
      <c r="D326" s="242" t="s">
        <v>254</v>
      </c>
      <c r="E326" s="254" t="s">
        <v>1</v>
      </c>
      <c r="F326" s="255" t="s">
        <v>2519</v>
      </c>
      <c r="G326" s="253"/>
      <c r="H326" s="256">
        <v>38</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254</v>
      </c>
      <c r="AU326" s="262" t="s">
        <v>89</v>
      </c>
      <c r="AV326" s="13" t="s">
        <v>89</v>
      </c>
      <c r="AW326" s="13" t="s">
        <v>35</v>
      </c>
      <c r="AX326" s="13" t="s">
        <v>80</v>
      </c>
      <c r="AY326" s="262" t="s">
        <v>196</v>
      </c>
    </row>
    <row r="327" s="14" customFormat="1">
      <c r="A327" s="14"/>
      <c r="B327" s="263"/>
      <c r="C327" s="264"/>
      <c r="D327" s="242" t="s">
        <v>254</v>
      </c>
      <c r="E327" s="265" t="s">
        <v>1</v>
      </c>
      <c r="F327" s="266" t="s">
        <v>445</v>
      </c>
      <c r="G327" s="264"/>
      <c r="H327" s="267">
        <v>38</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254</v>
      </c>
      <c r="AU327" s="273" t="s">
        <v>89</v>
      </c>
      <c r="AV327" s="14" t="s">
        <v>100</v>
      </c>
      <c r="AW327" s="14" t="s">
        <v>35</v>
      </c>
      <c r="AX327" s="14" t="s">
        <v>87</v>
      </c>
      <c r="AY327" s="273" t="s">
        <v>196</v>
      </c>
    </row>
    <row r="328" s="2" customFormat="1" ht="21.75" customHeight="1">
      <c r="A328" s="38"/>
      <c r="B328" s="39"/>
      <c r="C328" s="228" t="s">
        <v>887</v>
      </c>
      <c r="D328" s="228" t="s">
        <v>199</v>
      </c>
      <c r="E328" s="229" t="s">
        <v>2520</v>
      </c>
      <c r="F328" s="230" t="s">
        <v>2521</v>
      </c>
      <c r="G328" s="231" t="s">
        <v>2487</v>
      </c>
      <c r="H328" s="232">
        <v>3</v>
      </c>
      <c r="I328" s="233"/>
      <c r="J328" s="234">
        <f>ROUND(I328*H328,2)</f>
        <v>0</v>
      </c>
      <c r="K328" s="235"/>
      <c r="L328" s="44"/>
      <c r="M328" s="236" t="s">
        <v>1</v>
      </c>
      <c r="N328" s="237" t="s">
        <v>45</v>
      </c>
      <c r="O328" s="91"/>
      <c r="P328" s="238">
        <f>O328*H328</f>
        <v>0</v>
      </c>
      <c r="Q328" s="238">
        <v>0.00084999999999999995</v>
      </c>
      <c r="R328" s="238">
        <f>Q328*H328</f>
        <v>0.0025499999999999997</v>
      </c>
      <c r="S328" s="238">
        <v>0</v>
      </c>
      <c r="T328" s="239">
        <f>S328*H328</f>
        <v>0</v>
      </c>
      <c r="U328" s="38"/>
      <c r="V328" s="38"/>
      <c r="W328" s="38"/>
      <c r="X328" s="38"/>
      <c r="Y328" s="38"/>
      <c r="Z328" s="38"/>
      <c r="AA328" s="38"/>
      <c r="AB328" s="38"/>
      <c r="AC328" s="38"/>
      <c r="AD328" s="38"/>
      <c r="AE328" s="38"/>
      <c r="AR328" s="240" t="s">
        <v>405</v>
      </c>
      <c r="AT328" s="240" t="s">
        <v>199</v>
      </c>
      <c r="AU328" s="240" t="s">
        <v>89</v>
      </c>
      <c r="AY328" s="17" t="s">
        <v>196</v>
      </c>
      <c r="BE328" s="241">
        <f>IF(N328="základní",J328,0)</f>
        <v>0</v>
      </c>
      <c r="BF328" s="241">
        <f>IF(N328="snížená",J328,0)</f>
        <v>0</v>
      </c>
      <c r="BG328" s="241">
        <f>IF(N328="zákl. přenesená",J328,0)</f>
        <v>0</v>
      </c>
      <c r="BH328" s="241">
        <f>IF(N328="sníž. přenesená",J328,0)</f>
        <v>0</v>
      </c>
      <c r="BI328" s="241">
        <f>IF(N328="nulová",J328,0)</f>
        <v>0</v>
      </c>
      <c r="BJ328" s="17" t="s">
        <v>87</v>
      </c>
      <c r="BK328" s="241">
        <f>ROUND(I328*H328,2)</f>
        <v>0</v>
      </c>
      <c r="BL328" s="17" t="s">
        <v>405</v>
      </c>
      <c r="BM328" s="240" t="s">
        <v>2522</v>
      </c>
    </row>
    <row r="329" s="2" customFormat="1">
      <c r="A329" s="38"/>
      <c r="B329" s="39"/>
      <c r="C329" s="40"/>
      <c r="D329" s="242" t="s">
        <v>205</v>
      </c>
      <c r="E329" s="40"/>
      <c r="F329" s="243" t="s">
        <v>2521</v>
      </c>
      <c r="G329" s="40"/>
      <c r="H329" s="40"/>
      <c r="I329" s="244"/>
      <c r="J329" s="40"/>
      <c r="K329" s="40"/>
      <c r="L329" s="44"/>
      <c r="M329" s="245"/>
      <c r="N329" s="246"/>
      <c r="O329" s="91"/>
      <c r="P329" s="91"/>
      <c r="Q329" s="91"/>
      <c r="R329" s="91"/>
      <c r="S329" s="91"/>
      <c r="T329" s="92"/>
      <c r="U329" s="38"/>
      <c r="V329" s="38"/>
      <c r="W329" s="38"/>
      <c r="X329" s="38"/>
      <c r="Y329" s="38"/>
      <c r="Z329" s="38"/>
      <c r="AA329" s="38"/>
      <c r="AB329" s="38"/>
      <c r="AC329" s="38"/>
      <c r="AD329" s="38"/>
      <c r="AE329" s="38"/>
      <c r="AT329" s="17" t="s">
        <v>205</v>
      </c>
      <c r="AU329" s="17" t="s">
        <v>89</v>
      </c>
    </row>
    <row r="330" s="2" customFormat="1" ht="21.75" customHeight="1">
      <c r="A330" s="38"/>
      <c r="B330" s="39"/>
      <c r="C330" s="228" t="s">
        <v>892</v>
      </c>
      <c r="D330" s="228" t="s">
        <v>199</v>
      </c>
      <c r="E330" s="229" t="s">
        <v>2523</v>
      </c>
      <c r="F330" s="230" t="s">
        <v>2524</v>
      </c>
      <c r="G330" s="231" t="s">
        <v>2487</v>
      </c>
      <c r="H330" s="232">
        <v>3</v>
      </c>
      <c r="I330" s="233"/>
      <c r="J330" s="234">
        <f>ROUND(I330*H330,2)</f>
        <v>0</v>
      </c>
      <c r="K330" s="235"/>
      <c r="L330" s="44"/>
      <c r="M330" s="236" t="s">
        <v>1</v>
      </c>
      <c r="N330" s="237" t="s">
        <v>45</v>
      </c>
      <c r="O330" s="91"/>
      <c r="P330" s="238">
        <f>O330*H330</f>
        <v>0</v>
      </c>
      <c r="Q330" s="238">
        <v>0.00084999999999999995</v>
      </c>
      <c r="R330" s="238">
        <f>Q330*H330</f>
        <v>0.0025499999999999997</v>
      </c>
      <c r="S330" s="238">
        <v>0</v>
      </c>
      <c r="T330" s="239">
        <f>S330*H330</f>
        <v>0</v>
      </c>
      <c r="U330" s="38"/>
      <c r="V330" s="38"/>
      <c r="W330" s="38"/>
      <c r="X330" s="38"/>
      <c r="Y330" s="38"/>
      <c r="Z330" s="38"/>
      <c r="AA330" s="38"/>
      <c r="AB330" s="38"/>
      <c r="AC330" s="38"/>
      <c r="AD330" s="38"/>
      <c r="AE330" s="38"/>
      <c r="AR330" s="240" t="s">
        <v>405</v>
      </c>
      <c r="AT330" s="240" t="s">
        <v>199</v>
      </c>
      <c r="AU330" s="240" t="s">
        <v>89</v>
      </c>
      <c r="AY330" s="17" t="s">
        <v>196</v>
      </c>
      <c r="BE330" s="241">
        <f>IF(N330="základní",J330,0)</f>
        <v>0</v>
      </c>
      <c r="BF330" s="241">
        <f>IF(N330="snížená",J330,0)</f>
        <v>0</v>
      </c>
      <c r="BG330" s="241">
        <f>IF(N330="zákl. přenesená",J330,0)</f>
        <v>0</v>
      </c>
      <c r="BH330" s="241">
        <f>IF(N330="sníž. přenesená",J330,0)</f>
        <v>0</v>
      </c>
      <c r="BI330" s="241">
        <f>IF(N330="nulová",J330,0)</f>
        <v>0</v>
      </c>
      <c r="BJ330" s="17" t="s">
        <v>87</v>
      </c>
      <c r="BK330" s="241">
        <f>ROUND(I330*H330,2)</f>
        <v>0</v>
      </c>
      <c r="BL330" s="17" t="s">
        <v>405</v>
      </c>
      <c r="BM330" s="240" t="s">
        <v>2525</v>
      </c>
    </row>
    <row r="331" s="2" customFormat="1">
      <c r="A331" s="38"/>
      <c r="B331" s="39"/>
      <c r="C331" s="40"/>
      <c r="D331" s="242" t="s">
        <v>205</v>
      </c>
      <c r="E331" s="40"/>
      <c r="F331" s="243" t="s">
        <v>2526</v>
      </c>
      <c r="G331" s="40"/>
      <c r="H331" s="40"/>
      <c r="I331" s="244"/>
      <c r="J331" s="40"/>
      <c r="K331" s="40"/>
      <c r="L331" s="44"/>
      <c r="M331" s="245"/>
      <c r="N331" s="246"/>
      <c r="O331" s="91"/>
      <c r="P331" s="91"/>
      <c r="Q331" s="91"/>
      <c r="R331" s="91"/>
      <c r="S331" s="91"/>
      <c r="T331" s="92"/>
      <c r="U331" s="38"/>
      <c r="V331" s="38"/>
      <c r="W331" s="38"/>
      <c r="X331" s="38"/>
      <c r="Y331" s="38"/>
      <c r="Z331" s="38"/>
      <c r="AA331" s="38"/>
      <c r="AB331" s="38"/>
      <c r="AC331" s="38"/>
      <c r="AD331" s="38"/>
      <c r="AE331" s="38"/>
      <c r="AT331" s="17" t="s">
        <v>205</v>
      </c>
      <c r="AU331" s="17" t="s">
        <v>89</v>
      </c>
    </row>
    <row r="332" s="2" customFormat="1" ht="21.75" customHeight="1">
      <c r="A332" s="38"/>
      <c r="B332" s="39"/>
      <c r="C332" s="228" t="s">
        <v>897</v>
      </c>
      <c r="D332" s="228" t="s">
        <v>199</v>
      </c>
      <c r="E332" s="229" t="s">
        <v>2527</v>
      </c>
      <c r="F332" s="230" t="s">
        <v>2528</v>
      </c>
      <c r="G332" s="231" t="s">
        <v>2487</v>
      </c>
      <c r="H332" s="232">
        <v>11</v>
      </c>
      <c r="I332" s="233"/>
      <c r="J332" s="234">
        <f>ROUND(I332*H332,2)</f>
        <v>0</v>
      </c>
      <c r="K332" s="235"/>
      <c r="L332" s="44"/>
      <c r="M332" s="236" t="s">
        <v>1</v>
      </c>
      <c r="N332" s="237" t="s">
        <v>45</v>
      </c>
      <c r="O332" s="91"/>
      <c r="P332" s="238">
        <f>O332*H332</f>
        <v>0</v>
      </c>
      <c r="Q332" s="238">
        <v>0</v>
      </c>
      <c r="R332" s="238">
        <f>Q332*H332</f>
        <v>0</v>
      </c>
      <c r="S332" s="238">
        <v>0.017069999999999998</v>
      </c>
      <c r="T332" s="239">
        <f>S332*H332</f>
        <v>0.18776999999999999</v>
      </c>
      <c r="U332" s="38"/>
      <c r="V332" s="38"/>
      <c r="W332" s="38"/>
      <c r="X332" s="38"/>
      <c r="Y332" s="38"/>
      <c r="Z332" s="38"/>
      <c r="AA332" s="38"/>
      <c r="AB332" s="38"/>
      <c r="AC332" s="38"/>
      <c r="AD332" s="38"/>
      <c r="AE332" s="38"/>
      <c r="AR332" s="240" t="s">
        <v>405</v>
      </c>
      <c r="AT332" s="240" t="s">
        <v>199</v>
      </c>
      <c r="AU332" s="240" t="s">
        <v>89</v>
      </c>
      <c r="AY332" s="17" t="s">
        <v>196</v>
      </c>
      <c r="BE332" s="241">
        <f>IF(N332="základní",J332,0)</f>
        <v>0</v>
      </c>
      <c r="BF332" s="241">
        <f>IF(N332="snížená",J332,0)</f>
        <v>0</v>
      </c>
      <c r="BG332" s="241">
        <f>IF(N332="zákl. přenesená",J332,0)</f>
        <v>0</v>
      </c>
      <c r="BH332" s="241">
        <f>IF(N332="sníž. přenesená",J332,0)</f>
        <v>0</v>
      </c>
      <c r="BI332" s="241">
        <f>IF(N332="nulová",J332,0)</f>
        <v>0</v>
      </c>
      <c r="BJ332" s="17" t="s">
        <v>87</v>
      </c>
      <c r="BK332" s="241">
        <f>ROUND(I332*H332,2)</f>
        <v>0</v>
      </c>
      <c r="BL332" s="17" t="s">
        <v>405</v>
      </c>
      <c r="BM332" s="240" t="s">
        <v>2529</v>
      </c>
    </row>
    <row r="333" s="2" customFormat="1">
      <c r="A333" s="38"/>
      <c r="B333" s="39"/>
      <c r="C333" s="40"/>
      <c r="D333" s="242" t="s">
        <v>205</v>
      </c>
      <c r="E333" s="40"/>
      <c r="F333" s="243" t="s">
        <v>2530</v>
      </c>
      <c r="G333" s="40"/>
      <c r="H333" s="40"/>
      <c r="I333" s="244"/>
      <c r="J333" s="40"/>
      <c r="K333" s="40"/>
      <c r="L333" s="44"/>
      <c r="M333" s="245"/>
      <c r="N333" s="246"/>
      <c r="O333" s="91"/>
      <c r="P333" s="91"/>
      <c r="Q333" s="91"/>
      <c r="R333" s="91"/>
      <c r="S333" s="91"/>
      <c r="T333" s="92"/>
      <c r="U333" s="38"/>
      <c r="V333" s="38"/>
      <c r="W333" s="38"/>
      <c r="X333" s="38"/>
      <c r="Y333" s="38"/>
      <c r="Z333" s="38"/>
      <c r="AA333" s="38"/>
      <c r="AB333" s="38"/>
      <c r="AC333" s="38"/>
      <c r="AD333" s="38"/>
      <c r="AE333" s="38"/>
      <c r="AT333" s="17" t="s">
        <v>205</v>
      </c>
      <c r="AU333" s="17" t="s">
        <v>89</v>
      </c>
    </row>
    <row r="334" s="13" customFormat="1">
      <c r="A334" s="13"/>
      <c r="B334" s="252"/>
      <c r="C334" s="253"/>
      <c r="D334" s="242" t="s">
        <v>254</v>
      </c>
      <c r="E334" s="254" t="s">
        <v>1</v>
      </c>
      <c r="F334" s="255" t="s">
        <v>113</v>
      </c>
      <c r="G334" s="253"/>
      <c r="H334" s="256">
        <v>4</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254</v>
      </c>
      <c r="AU334" s="262" t="s">
        <v>89</v>
      </c>
      <c r="AV334" s="13" t="s">
        <v>89</v>
      </c>
      <c r="AW334" s="13" t="s">
        <v>35</v>
      </c>
      <c r="AX334" s="13" t="s">
        <v>80</v>
      </c>
      <c r="AY334" s="262" t="s">
        <v>196</v>
      </c>
    </row>
    <row r="335" s="14" customFormat="1">
      <c r="A335" s="14"/>
      <c r="B335" s="263"/>
      <c r="C335" s="264"/>
      <c r="D335" s="242" t="s">
        <v>254</v>
      </c>
      <c r="E335" s="265" t="s">
        <v>1</v>
      </c>
      <c r="F335" s="266" t="s">
        <v>2403</v>
      </c>
      <c r="G335" s="264"/>
      <c r="H335" s="267">
        <v>4</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254</v>
      </c>
      <c r="AU335" s="273" t="s">
        <v>89</v>
      </c>
      <c r="AV335" s="14" t="s">
        <v>100</v>
      </c>
      <c r="AW335" s="14" t="s">
        <v>35</v>
      </c>
      <c r="AX335" s="14" t="s">
        <v>80</v>
      </c>
      <c r="AY335" s="273" t="s">
        <v>196</v>
      </c>
    </row>
    <row r="336" s="13" customFormat="1">
      <c r="A336" s="13"/>
      <c r="B336" s="252"/>
      <c r="C336" s="253"/>
      <c r="D336" s="242" t="s">
        <v>254</v>
      </c>
      <c r="E336" s="254" t="s">
        <v>1</v>
      </c>
      <c r="F336" s="255" t="s">
        <v>113</v>
      </c>
      <c r="G336" s="253"/>
      <c r="H336" s="256">
        <v>4</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254</v>
      </c>
      <c r="AU336" s="262" t="s">
        <v>89</v>
      </c>
      <c r="AV336" s="13" t="s">
        <v>89</v>
      </c>
      <c r="AW336" s="13" t="s">
        <v>35</v>
      </c>
      <c r="AX336" s="13" t="s">
        <v>80</v>
      </c>
      <c r="AY336" s="262" t="s">
        <v>196</v>
      </c>
    </row>
    <row r="337" s="14" customFormat="1">
      <c r="A337" s="14"/>
      <c r="B337" s="263"/>
      <c r="C337" s="264"/>
      <c r="D337" s="242" t="s">
        <v>254</v>
      </c>
      <c r="E337" s="265" t="s">
        <v>1</v>
      </c>
      <c r="F337" s="266" t="s">
        <v>1623</v>
      </c>
      <c r="G337" s="264"/>
      <c r="H337" s="267">
        <v>4</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254</v>
      </c>
      <c r="AU337" s="273" t="s">
        <v>89</v>
      </c>
      <c r="AV337" s="14" t="s">
        <v>100</v>
      </c>
      <c r="AW337" s="14" t="s">
        <v>35</v>
      </c>
      <c r="AX337" s="14" t="s">
        <v>80</v>
      </c>
      <c r="AY337" s="273" t="s">
        <v>196</v>
      </c>
    </row>
    <row r="338" s="13" customFormat="1">
      <c r="A338" s="13"/>
      <c r="B338" s="252"/>
      <c r="C338" s="253"/>
      <c r="D338" s="242" t="s">
        <v>254</v>
      </c>
      <c r="E338" s="254" t="s">
        <v>1</v>
      </c>
      <c r="F338" s="255" t="s">
        <v>87</v>
      </c>
      <c r="G338" s="253"/>
      <c r="H338" s="256">
        <v>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254</v>
      </c>
      <c r="AU338" s="262" t="s">
        <v>89</v>
      </c>
      <c r="AV338" s="13" t="s">
        <v>89</v>
      </c>
      <c r="AW338" s="13" t="s">
        <v>35</v>
      </c>
      <c r="AX338" s="13" t="s">
        <v>80</v>
      </c>
      <c r="AY338" s="262" t="s">
        <v>196</v>
      </c>
    </row>
    <row r="339" s="14" customFormat="1">
      <c r="A339" s="14"/>
      <c r="B339" s="263"/>
      <c r="C339" s="264"/>
      <c r="D339" s="242" t="s">
        <v>254</v>
      </c>
      <c r="E339" s="265" t="s">
        <v>1</v>
      </c>
      <c r="F339" s="266" t="s">
        <v>321</v>
      </c>
      <c r="G339" s="264"/>
      <c r="H339" s="267">
        <v>1</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254</v>
      </c>
      <c r="AU339" s="273" t="s">
        <v>89</v>
      </c>
      <c r="AV339" s="14" t="s">
        <v>100</v>
      </c>
      <c r="AW339" s="14" t="s">
        <v>35</v>
      </c>
      <c r="AX339" s="14" t="s">
        <v>80</v>
      </c>
      <c r="AY339" s="273" t="s">
        <v>196</v>
      </c>
    </row>
    <row r="340" s="13" customFormat="1">
      <c r="A340" s="13"/>
      <c r="B340" s="252"/>
      <c r="C340" s="253"/>
      <c r="D340" s="242" t="s">
        <v>254</v>
      </c>
      <c r="E340" s="254" t="s">
        <v>1</v>
      </c>
      <c r="F340" s="255" t="s">
        <v>87</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254</v>
      </c>
      <c r="AU340" s="262" t="s">
        <v>89</v>
      </c>
      <c r="AV340" s="13" t="s">
        <v>89</v>
      </c>
      <c r="AW340" s="13" t="s">
        <v>35</v>
      </c>
      <c r="AX340" s="13" t="s">
        <v>80</v>
      </c>
      <c r="AY340" s="262" t="s">
        <v>196</v>
      </c>
    </row>
    <row r="341" s="14" customFormat="1">
      <c r="A341" s="14"/>
      <c r="B341" s="263"/>
      <c r="C341" s="264"/>
      <c r="D341" s="242" t="s">
        <v>254</v>
      </c>
      <c r="E341" s="265" t="s">
        <v>1</v>
      </c>
      <c r="F341" s="266" t="s">
        <v>260</v>
      </c>
      <c r="G341" s="264"/>
      <c r="H341" s="267">
        <v>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254</v>
      </c>
      <c r="AU341" s="273" t="s">
        <v>89</v>
      </c>
      <c r="AV341" s="14" t="s">
        <v>100</v>
      </c>
      <c r="AW341" s="14" t="s">
        <v>35</v>
      </c>
      <c r="AX341" s="14" t="s">
        <v>80</v>
      </c>
      <c r="AY341" s="273" t="s">
        <v>196</v>
      </c>
    </row>
    <row r="342" s="13" customFormat="1">
      <c r="A342" s="13"/>
      <c r="B342" s="252"/>
      <c r="C342" s="253"/>
      <c r="D342" s="242" t="s">
        <v>254</v>
      </c>
      <c r="E342" s="254" t="s">
        <v>1</v>
      </c>
      <c r="F342" s="255" t="s">
        <v>87</v>
      </c>
      <c r="G342" s="253"/>
      <c r="H342" s="256">
        <v>1</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254</v>
      </c>
      <c r="AU342" s="262" t="s">
        <v>89</v>
      </c>
      <c r="AV342" s="13" t="s">
        <v>89</v>
      </c>
      <c r="AW342" s="13" t="s">
        <v>35</v>
      </c>
      <c r="AX342" s="13" t="s">
        <v>80</v>
      </c>
      <c r="AY342" s="262" t="s">
        <v>196</v>
      </c>
    </row>
    <row r="343" s="14" customFormat="1">
      <c r="A343" s="14"/>
      <c r="B343" s="263"/>
      <c r="C343" s="264"/>
      <c r="D343" s="242" t="s">
        <v>254</v>
      </c>
      <c r="E343" s="265" t="s">
        <v>1</v>
      </c>
      <c r="F343" s="266" t="s">
        <v>299</v>
      </c>
      <c r="G343" s="264"/>
      <c r="H343" s="267">
        <v>1</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254</v>
      </c>
      <c r="AU343" s="273" t="s">
        <v>89</v>
      </c>
      <c r="AV343" s="14" t="s">
        <v>100</v>
      </c>
      <c r="AW343" s="14" t="s">
        <v>35</v>
      </c>
      <c r="AX343" s="14" t="s">
        <v>80</v>
      </c>
      <c r="AY343" s="273" t="s">
        <v>196</v>
      </c>
    </row>
    <row r="344" s="15" customFormat="1">
      <c r="A344" s="15"/>
      <c r="B344" s="274"/>
      <c r="C344" s="275"/>
      <c r="D344" s="242" t="s">
        <v>254</v>
      </c>
      <c r="E344" s="276" t="s">
        <v>1</v>
      </c>
      <c r="F344" s="277" t="s">
        <v>267</v>
      </c>
      <c r="G344" s="275"/>
      <c r="H344" s="278">
        <v>11</v>
      </c>
      <c r="I344" s="279"/>
      <c r="J344" s="275"/>
      <c r="K344" s="275"/>
      <c r="L344" s="280"/>
      <c r="M344" s="281"/>
      <c r="N344" s="282"/>
      <c r="O344" s="282"/>
      <c r="P344" s="282"/>
      <c r="Q344" s="282"/>
      <c r="R344" s="282"/>
      <c r="S344" s="282"/>
      <c r="T344" s="283"/>
      <c r="U344" s="15"/>
      <c r="V344" s="15"/>
      <c r="W344" s="15"/>
      <c r="X344" s="15"/>
      <c r="Y344" s="15"/>
      <c r="Z344" s="15"/>
      <c r="AA344" s="15"/>
      <c r="AB344" s="15"/>
      <c r="AC344" s="15"/>
      <c r="AD344" s="15"/>
      <c r="AE344" s="15"/>
      <c r="AT344" s="284" t="s">
        <v>254</v>
      </c>
      <c r="AU344" s="284" t="s">
        <v>89</v>
      </c>
      <c r="AV344" s="15" t="s">
        <v>113</v>
      </c>
      <c r="AW344" s="15" t="s">
        <v>35</v>
      </c>
      <c r="AX344" s="15" t="s">
        <v>87</v>
      </c>
      <c r="AY344" s="284" t="s">
        <v>196</v>
      </c>
    </row>
    <row r="345" s="2" customFormat="1" ht="21.75" customHeight="1">
      <c r="A345" s="38"/>
      <c r="B345" s="39"/>
      <c r="C345" s="228" t="s">
        <v>903</v>
      </c>
      <c r="D345" s="228" t="s">
        <v>199</v>
      </c>
      <c r="E345" s="229" t="s">
        <v>2531</v>
      </c>
      <c r="F345" s="230" t="s">
        <v>2532</v>
      </c>
      <c r="G345" s="231" t="s">
        <v>2487</v>
      </c>
      <c r="H345" s="232">
        <v>9</v>
      </c>
      <c r="I345" s="233"/>
      <c r="J345" s="234">
        <f>ROUND(I345*H345,2)</f>
        <v>0</v>
      </c>
      <c r="K345" s="235"/>
      <c r="L345" s="44"/>
      <c r="M345" s="236" t="s">
        <v>1</v>
      </c>
      <c r="N345" s="237" t="s">
        <v>45</v>
      </c>
      <c r="O345" s="91"/>
      <c r="P345" s="238">
        <f>O345*H345</f>
        <v>0</v>
      </c>
      <c r="Q345" s="238">
        <v>0.0049300000000000004</v>
      </c>
      <c r="R345" s="238">
        <f>Q345*H345</f>
        <v>0.044370000000000007</v>
      </c>
      <c r="S345" s="238">
        <v>0</v>
      </c>
      <c r="T345" s="239">
        <f>S345*H345</f>
        <v>0</v>
      </c>
      <c r="U345" s="38"/>
      <c r="V345" s="38"/>
      <c r="W345" s="38"/>
      <c r="X345" s="38"/>
      <c r="Y345" s="38"/>
      <c r="Z345" s="38"/>
      <c r="AA345" s="38"/>
      <c r="AB345" s="38"/>
      <c r="AC345" s="38"/>
      <c r="AD345" s="38"/>
      <c r="AE345" s="38"/>
      <c r="AR345" s="240" t="s">
        <v>405</v>
      </c>
      <c r="AT345" s="240" t="s">
        <v>199</v>
      </c>
      <c r="AU345" s="240" t="s">
        <v>89</v>
      </c>
      <c r="AY345" s="17" t="s">
        <v>196</v>
      </c>
      <c r="BE345" s="241">
        <f>IF(N345="základní",J345,0)</f>
        <v>0</v>
      </c>
      <c r="BF345" s="241">
        <f>IF(N345="snížená",J345,0)</f>
        <v>0</v>
      </c>
      <c r="BG345" s="241">
        <f>IF(N345="zákl. přenesená",J345,0)</f>
        <v>0</v>
      </c>
      <c r="BH345" s="241">
        <f>IF(N345="sníž. přenesená",J345,0)</f>
        <v>0</v>
      </c>
      <c r="BI345" s="241">
        <f>IF(N345="nulová",J345,0)</f>
        <v>0</v>
      </c>
      <c r="BJ345" s="17" t="s">
        <v>87</v>
      </c>
      <c r="BK345" s="241">
        <f>ROUND(I345*H345,2)</f>
        <v>0</v>
      </c>
      <c r="BL345" s="17" t="s">
        <v>405</v>
      </c>
      <c r="BM345" s="240" t="s">
        <v>2533</v>
      </c>
    </row>
    <row r="346" s="2" customFormat="1">
      <c r="A346" s="38"/>
      <c r="B346" s="39"/>
      <c r="C346" s="40"/>
      <c r="D346" s="242" t="s">
        <v>205</v>
      </c>
      <c r="E346" s="40"/>
      <c r="F346" s="243" t="s">
        <v>2532</v>
      </c>
      <c r="G346" s="40"/>
      <c r="H346" s="40"/>
      <c r="I346" s="244"/>
      <c r="J346" s="40"/>
      <c r="K346" s="40"/>
      <c r="L346" s="44"/>
      <c r="M346" s="245"/>
      <c r="N346" s="246"/>
      <c r="O346" s="91"/>
      <c r="P346" s="91"/>
      <c r="Q346" s="91"/>
      <c r="R346" s="91"/>
      <c r="S346" s="91"/>
      <c r="T346" s="92"/>
      <c r="U346" s="38"/>
      <c r="V346" s="38"/>
      <c r="W346" s="38"/>
      <c r="X346" s="38"/>
      <c r="Y346" s="38"/>
      <c r="Z346" s="38"/>
      <c r="AA346" s="38"/>
      <c r="AB346" s="38"/>
      <c r="AC346" s="38"/>
      <c r="AD346" s="38"/>
      <c r="AE346" s="38"/>
      <c r="AT346" s="17" t="s">
        <v>205</v>
      </c>
      <c r="AU346" s="17" t="s">
        <v>89</v>
      </c>
    </row>
    <row r="347" s="2" customFormat="1" ht="21.75" customHeight="1">
      <c r="A347" s="38"/>
      <c r="B347" s="39"/>
      <c r="C347" s="228" t="s">
        <v>907</v>
      </c>
      <c r="D347" s="228" t="s">
        <v>199</v>
      </c>
      <c r="E347" s="229" t="s">
        <v>2534</v>
      </c>
      <c r="F347" s="230" t="s">
        <v>2535</v>
      </c>
      <c r="G347" s="231" t="s">
        <v>2487</v>
      </c>
      <c r="H347" s="232">
        <v>1</v>
      </c>
      <c r="I347" s="233"/>
      <c r="J347" s="234">
        <f>ROUND(I347*H347,2)</f>
        <v>0</v>
      </c>
      <c r="K347" s="235"/>
      <c r="L347" s="44"/>
      <c r="M347" s="236" t="s">
        <v>1</v>
      </c>
      <c r="N347" s="237" t="s">
        <v>45</v>
      </c>
      <c r="O347" s="91"/>
      <c r="P347" s="238">
        <f>O347*H347</f>
        <v>0</v>
      </c>
      <c r="Q347" s="238">
        <v>0.0098300000000000002</v>
      </c>
      <c r="R347" s="238">
        <f>Q347*H347</f>
        <v>0.0098300000000000002</v>
      </c>
      <c r="S347" s="238">
        <v>0</v>
      </c>
      <c r="T347" s="239">
        <f>S347*H347</f>
        <v>0</v>
      </c>
      <c r="U347" s="38"/>
      <c r="V347" s="38"/>
      <c r="W347" s="38"/>
      <c r="X347" s="38"/>
      <c r="Y347" s="38"/>
      <c r="Z347" s="38"/>
      <c r="AA347" s="38"/>
      <c r="AB347" s="38"/>
      <c r="AC347" s="38"/>
      <c r="AD347" s="38"/>
      <c r="AE347" s="38"/>
      <c r="AR347" s="240" t="s">
        <v>405</v>
      </c>
      <c r="AT347" s="240" t="s">
        <v>199</v>
      </c>
      <c r="AU347" s="240" t="s">
        <v>89</v>
      </c>
      <c r="AY347" s="17" t="s">
        <v>196</v>
      </c>
      <c r="BE347" s="241">
        <f>IF(N347="základní",J347,0)</f>
        <v>0</v>
      </c>
      <c r="BF347" s="241">
        <f>IF(N347="snížená",J347,0)</f>
        <v>0</v>
      </c>
      <c r="BG347" s="241">
        <f>IF(N347="zákl. přenesená",J347,0)</f>
        <v>0</v>
      </c>
      <c r="BH347" s="241">
        <f>IF(N347="sníž. přenesená",J347,0)</f>
        <v>0</v>
      </c>
      <c r="BI347" s="241">
        <f>IF(N347="nulová",J347,0)</f>
        <v>0</v>
      </c>
      <c r="BJ347" s="17" t="s">
        <v>87</v>
      </c>
      <c r="BK347" s="241">
        <f>ROUND(I347*H347,2)</f>
        <v>0</v>
      </c>
      <c r="BL347" s="17" t="s">
        <v>405</v>
      </c>
      <c r="BM347" s="240" t="s">
        <v>2536</v>
      </c>
    </row>
    <row r="348" s="2" customFormat="1">
      <c r="A348" s="38"/>
      <c r="B348" s="39"/>
      <c r="C348" s="40"/>
      <c r="D348" s="242" t="s">
        <v>205</v>
      </c>
      <c r="E348" s="40"/>
      <c r="F348" s="243" t="s">
        <v>2535</v>
      </c>
      <c r="G348" s="40"/>
      <c r="H348" s="40"/>
      <c r="I348" s="244"/>
      <c r="J348" s="40"/>
      <c r="K348" s="40"/>
      <c r="L348" s="44"/>
      <c r="M348" s="245"/>
      <c r="N348" s="246"/>
      <c r="O348" s="91"/>
      <c r="P348" s="91"/>
      <c r="Q348" s="91"/>
      <c r="R348" s="91"/>
      <c r="S348" s="91"/>
      <c r="T348" s="92"/>
      <c r="U348" s="38"/>
      <c r="V348" s="38"/>
      <c r="W348" s="38"/>
      <c r="X348" s="38"/>
      <c r="Y348" s="38"/>
      <c r="Z348" s="38"/>
      <c r="AA348" s="38"/>
      <c r="AB348" s="38"/>
      <c r="AC348" s="38"/>
      <c r="AD348" s="38"/>
      <c r="AE348" s="38"/>
      <c r="AT348" s="17" t="s">
        <v>205</v>
      </c>
      <c r="AU348" s="17" t="s">
        <v>89</v>
      </c>
    </row>
    <row r="349" s="2" customFormat="1" ht="21.75" customHeight="1">
      <c r="A349" s="38"/>
      <c r="B349" s="39"/>
      <c r="C349" s="228" t="s">
        <v>914</v>
      </c>
      <c r="D349" s="228" t="s">
        <v>199</v>
      </c>
      <c r="E349" s="229" t="s">
        <v>2537</v>
      </c>
      <c r="F349" s="230" t="s">
        <v>2538</v>
      </c>
      <c r="G349" s="231" t="s">
        <v>2487</v>
      </c>
      <c r="H349" s="232">
        <v>2</v>
      </c>
      <c r="I349" s="233"/>
      <c r="J349" s="234">
        <f>ROUND(I349*H349,2)</f>
        <v>0</v>
      </c>
      <c r="K349" s="235"/>
      <c r="L349" s="44"/>
      <c r="M349" s="236" t="s">
        <v>1</v>
      </c>
      <c r="N349" s="237" t="s">
        <v>45</v>
      </c>
      <c r="O349" s="91"/>
      <c r="P349" s="238">
        <f>O349*H349</f>
        <v>0</v>
      </c>
      <c r="Q349" s="238">
        <v>0</v>
      </c>
      <c r="R349" s="238">
        <f>Q349*H349</f>
        <v>0</v>
      </c>
      <c r="S349" s="238">
        <v>0.027199999999999998</v>
      </c>
      <c r="T349" s="239">
        <f>S349*H349</f>
        <v>0.054399999999999997</v>
      </c>
      <c r="U349" s="38"/>
      <c r="V349" s="38"/>
      <c r="W349" s="38"/>
      <c r="X349" s="38"/>
      <c r="Y349" s="38"/>
      <c r="Z349" s="38"/>
      <c r="AA349" s="38"/>
      <c r="AB349" s="38"/>
      <c r="AC349" s="38"/>
      <c r="AD349" s="38"/>
      <c r="AE349" s="38"/>
      <c r="AR349" s="240" t="s">
        <v>405</v>
      </c>
      <c r="AT349" s="240" t="s">
        <v>199</v>
      </c>
      <c r="AU349" s="240" t="s">
        <v>89</v>
      </c>
      <c r="AY349" s="17" t="s">
        <v>196</v>
      </c>
      <c r="BE349" s="241">
        <f>IF(N349="základní",J349,0)</f>
        <v>0</v>
      </c>
      <c r="BF349" s="241">
        <f>IF(N349="snížená",J349,0)</f>
        <v>0</v>
      </c>
      <c r="BG349" s="241">
        <f>IF(N349="zákl. přenesená",J349,0)</f>
        <v>0</v>
      </c>
      <c r="BH349" s="241">
        <f>IF(N349="sníž. přenesená",J349,0)</f>
        <v>0</v>
      </c>
      <c r="BI349" s="241">
        <f>IF(N349="nulová",J349,0)</f>
        <v>0</v>
      </c>
      <c r="BJ349" s="17" t="s">
        <v>87</v>
      </c>
      <c r="BK349" s="241">
        <f>ROUND(I349*H349,2)</f>
        <v>0</v>
      </c>
      <c r="BL349" s="17" t="s">
        <v>405</v>
      </c>
      <c r="BM349" s="240" t="s">
        <v>2539</v>
      </c>
    </row>
    <row r="350" s="2" customFormat="1">
      <c r="A350" s="38"/>
      <c r="B350" s="39"/>
      <c r="C350" s="40"/>
      <c r="D350" s="242" t="s">
        <v>205</v>
      </c>
      <c r="E350" s="40"/>
      <c r="F350" s="243" t="s">
        <v>2540</v>
      </c>
      <c r="G350" s="40"/>
      <c r="H350" s="40"/>
      <c r="I350" s="244"/>
      <c r="J350" s="40"/>
      <c r="K350" s="40"/>
      <c r="L350" s="44"/>
      <c r="M350" s="245"/>
      <c r="N350" s="246"/>
      <c r="O350" s="91"/>
      <c r="P350" s="91"/>
      <c r="Q350" s="91"/>
      <c r="R350" s="91"/>
      <c r="S350" s="91"/>
      <c r="T350" s="92"/>
      <c r="U350" s="38"/>
      <c r="V350" s="38"/>
      <c r="W350" s="38"/>
      <c r="X350" s="38"/>
      <c r="Y350" s="38"/>
      <c r="Z350" s="38"/>
      <c r="AA350" s="38"/>
      <c r="AB350" s="38"/>
      <c r="AC350" s="38"/>
      <c r="AD350" s="38"/>
      <c r="AE350" s="38"/>
      <c r="AT350" s="17" t="s">
        <v>205</v>
      </c>
      <c r="AU350" s="17" t="s">
        <v>89</v>
      </c>
    </row>
    <row r="351" s="13" customFormat="1">
      <c r="A351" s="13"/>
      <c r="B351" s="252"/>
      <c r="C351" s="253"/>
      <c r="D351" s="242" t="s">
        <v>254</v>
      </c>
      <c r="E351" s="254" t="s">
        <v>1</v>
      </c>
      <c r="F351" s="255" t="s">
        <v>87</v>
      </c>
      <c r="G351" s="253"/>
      <c r="H351" s="256">
        <v>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254</v>
      </c>
      <c r="AU351" s="262" t="s">
        <v>89</v>
      </c>
      <c r="AV351" s="13" t="s">
        <v>89</v>
      </c>
      <c r="AW351" s="13" t="s">
        <v>35</v>
      </c>
      <c r="AX351" s="13" t="s">
        <v>80</v>
      </c>
      <c r="AY351" s="262" t="s">
        <v>196</v>
      </c>
    </row>
    <row r="352" s="14" customFormat="1">
      <c r="A352" s="14"/>
      <c r="B352" s="263"/>
      <c r="C352" s="264"/>
      <c r="D352" s="242" t="s">
        <v>254</v>
      </c>
      <c r="E352" s="265" t="s">
        <v>1</v>
      </c>
      <c r="F352" s="266" t="s">
        <v>2403</v>
      </c>
      <c r="G352" s="264"/>
      <c r="H352" s="267">
        <v>1</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254</v>
      </c>
      <c r="AU352" s="273" t="s">
        <v>89</v>
      </c>
      <c r="AV352" s="14" t="s">
        <v>100</v>
      </c>
      <c r="AW352" s="14" t="s">
        <v>35</v>
      </c>
      <c r="AX352" s="14" t="s">
        <v>80</v>
      </c>
      <c r="AY352" s="273" t="s">
        <v>196</v>
      </c>
    </row>
    <row r="353" s="13" customFormat="1">
      <c r="A353" s="13"/>
      <c r="B353" s="252"/>
      <c r="C353" s="253"/>
      <c r="D353" s="242" t="s">
        <v>254</v>
      </c>
      <c r="E353" s="254" t="s">
        <v>1</v>
      </c>
      <c r="F353" s="255" t="s">
        <v>87</v>
      </c>
      <c r="G353" s="253"/>
      <c r="H353" s="256">
        <v>1</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254</v>
      </c>
      <c r="AU353" s="262" t="s">
        <v>89</v>
      </c>
      <c r="AV353" s="13" t="s">
        <v>89</v>
      </c>
      <c r="AW353" s="13" t="s">
        <v>35</v>
      </c>
      <c r="AX353" s="13" t="s">
        <v>80</v>
      </c>
      <c r="AY353" s="262" t="s">
        <v>196</v>
      </c>
    </row>
    <row r="354" s="14" customFormat="1">
      <c r="A354" s="14"/>
      <c r="B354" s="263"/>
      <c r="C354" s="264"/>
      <c r="D354" s="242" t="s">
        <v>254</v>
      </c>
      <c r="E354" s="265" t="s">
        <v>1</v>
      </c>
      <c r="F354" s="266" t="s">
        <v>2541</v>
      </c>
      <c r="G354" s="264"/>
      <c r="H354" s="267">
        <v>1</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254</v>
      </c>
      <c r="AU354" s="273" t="s">
        <v>89</v>
      </c>
      <c r="AV354" s="14" t="s">
        <v>100</v>
      </c>
      <c r="AW354" s="14" t="s">
        <v>35</v>
      </c>
      <c r="AX354" s="14" t="s">
        <v>80</v>
      </c>
      <c r="AY354" s="273" t="s">
        <v>196</v>
      </c>
    </row>
    <row r="355" s="15" customFormat="1">
      <c r="A355" s="15"/>
      <c r="B355" s="274"/>
      <c r="C355" s="275"/>
      <c r="D355" s="242" t="s">
        <v>254</v>
      </c>
      <c r="E355" s="276" t="s">
        <v>1</v>
      </c>
      <c r="F355" s="277" t="s">
        <v>267</v>
      </c>
      <c r="G355" s="275"/>
      <c r="H355" s="278">
        <v>2</v>
      </c>
      <c r="I355" s="279"/>
      <c r="J355" s="275"/>
      <c r="K355" s="275"/>
      <c r="L355" s="280"/>
      <c r="M355" s="281"/>
      <c r="N355" s="282"/>
      <c r="O355" s="282"/>
      <c r="P355" s="282"/>
      <c r="Q355" s="282"/>
      <c r="R355" s="282"/>
      <c r="S355" s="282"/>
      <c r="T355" s="283"/>
      <c r="U355" s="15"/>
      <c r="V355" s="15"/>
      <c r="W355" s="15"/>
      <c r="X355" s="15"/>
      <c r="Y355" s="15"/>
      <c r="Z355" s="15"/>
      <c r="AA355" s="15"/>
      <c r="AB355" s="15"/>
      <c r="AC355" s="15"/>
      <c r="AD355" s="15"/>
      <c r="AE355" s="15"/>
      <c r="AT355" s="284" t="s">
        <v>254</v>
      </c>
      <c r="AU355" s="284" t="s">
        <v>89</v>
      </c>
      <c r="AV355" s="15" t="s">
        <v>113</v>
      </c>
      <c r="AW355" s="15" t="s">
        <v>35</v>
      </c>
      <c r="AX355" s="15" t="s">
        <v>87</v>
      </c>
      <c r="AY355" s="284" t="s">
        <v>196</v>
      </c>
    </row>
    <row r="356" s="2" customFormat="1" ht="16.5" customHeight="1">
      <c r="A356" s="38"/>
      <c r="B356" s="39"/>
      <c r="C356" s="228" t="s">
        <v>919</v>
      </c>
      <c r="D356" s="228" t="s">
        <v>199</v>
      </c>
      <c r="E356" s="229" t="s">
        <v>2542</v>
      </c>
      <c r="F356" s="230" t="s">
        <v>2543</v>
      </c>
      <c r="G356" s="231" t="s">
        <v>2487</v>
      </c>
      <c r="H356" s="232">
        <v>6</v>
      </c>
      <c r="I356" s="233"/>
      <c r="J356" s="234">
        <f>ROUND(I356*H356,2)</f>
        <v>0</v>
      </c>
      <c r="K356" s="235"/>
      <c r="L356" s="44"/>
      <c r="M356" s="236" t="s">
        <v>1</v>
      </c>
      <c r="N356" s="237" t="s">
        <v>45</v>
      </c>
      <c r="O356" s="91"/>
      <c r="P356" s="238">
        <f>O356*H356</f>
        <v>0</v>
      </c>
      <c r="Q356" s="238">
        <v>0</v>
      </c>
      <c r="R356" s="238">
        <f>Q356*H356</f>
        <v>0</v>
      </c>
      <c r="S356" s="238">
        <v>0.034700000000000002</v>
      </c>
      <c r="T356" s="239">
        <f>S356*H356</f>
        <v>0.2082</v>
      </c>
      <c r="U356" s="38"/>
      <c r="V356" s="38"/>
      <c r="W356" s="38"/>
      <c r="X356" s="38"/>
      <c r="Y356" s="38"/>
      <c r="Z356" s="38"/>
      <c r="AA356" s="38"/>
      <c r="AB356" s="38"/>
      <c r="AC356" s="38"/>
      <c r="AD356" s="38"/>
      <c r="AE356" s="38"/>
      <c r="AR356" s="240" t="s">
        <v>405</v>
      </c>
      <c r="AT356" s="240" t="s">
        <v>199</v>
      </c>
      <c r="AU356" s="240" t="s">
        <v>89</v>
      </c>
      <c r="AY356" s="17" t="s">
        <v>196</v>
      </c>
      <c r="BE356" s="241">
        <f>IF(N356="základní",J356,0)</f>
        <v>0</v>
      </c>
      <c r="BF356" s="241">
        <f>IF(N356="snížená",J356,0)</f>
        <v>0</v>
      </c>
      <c r="BG356" s="241">
        <f>IF(N356="zákl. přenesená",J356,0)</f>
        <v>0</v>
      </c>
      <c r="BH356" s="241">
        <f>IF(N356="sníž. přenesená",J356,0)</f>
        <v>0</v>
      </c>
      <c r="BI356" s="241">
        <f>IF(N356="nulová",J356,0)</f>
        <v>0</v>
      </c>
      <c r="BJ356" s="17" t="s">
        <v>87</v>
      </c>
      <c r="BK356" s="241">
        <f>ROUND(I356*H356,2)</f>
        <v>0</v>
      </c>
      <c r="BL356" s="17" t="s">
        <v>405</v>
      </c>
      <c r="BM356" s="240" t="s">
        <v>2544</v>
      </c>
    </row>
    <row r="357" s="2" customFormat="1">
      <c r="A357" s="38"/>
      <c r="B357" s="39"/>
      <c r="C357" s="40"/>
      <c r="D357" s="242" t="s">
        <v>205</v>
      </c>
      <c r="E357" s="40"/>
      <c r="F357" s="243" t="s">
        <v>2545</v>
      </c>
      <c r="G357" s="40"/>
      <c r="H357" s="40"/>
      <c r="I357" s="244"/>
      <c r="J357" s="40"/>
      <c r="K357" s="40"/>
      <c r="L357" s="44"/>
      <c r="M357" s="245"/>
      <c r="N357" s="246"/>
      <c r="O357" s="91"/>
      <c r="P357" s="91"/>
      <c r="Q357" s="91"/>
      <c r="R357" s="91"/>
      <c r="S357" s="91"/>
      <c r="T357" s="92"/>
      <c r="U357" s="38"/>
      <c r="V357" s="38"/>
      <c r="W357" s="38"/>
      <c r="X357" s="38"/>
      <c r="Y357" s="38"/>
      <c r="Z357" s="38"/>
      <c r="AA357" s="38"/>
      <c r="AB357" s="38"/>
      <c r="AC357" s="38"/>
      <c r="AD357" s="38"/>
      <c r="AE357" s="38"/>
      <c r="AT357" s="17" t="s">
        <v>205</v>
      </c>
      <c r="AU357" s="17" t="s">
        <v>89</v>
      </c>
    </row>
    <row r="358" s="13" customFormat="1">
      <c r="A358" s="13"/>
      <c r="B358" s="252"/>
      <c r="C358" s="253"/>
      <c r="D358" s="242" t="s">
        <v>254</v>
      </c>
      <c r="E358" s="254" t="s">
        <v>1</v>
      </c>
      <c r="F358" s="255" t="s">
        <v>89</v>
      </c>
      <c r="G358" s="253"/>
      <c r="H358" s="256">
        <v>2</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254</v>
      </c>
      <c r="AU358" s="262" t="s">
        <v>89</v>
      </c>
      <c r="AV358" s="13" t="s">
        <v>89</v>
      </c>
      <c r="AW358" s="13" t="s">
        <v>35</v>
      </c>
      <c r="AX358" s="13" t="s">
        <v>80</v>
      </c>
      <c r="AY358" s="262" t="s">
        <v>196</v>
      </c>
    </row>
    <row r="359" s="14" customFormat="1">
      <c r="A359" s="14"/>
      <c r="B359" s="263"/>
      <c r="C359" s="264"/>
      <c r="D359" s="242" t="s">
        <v>254</v>
      </c>
      <c r="E359" s="265" t="s">
        <v>1</v>
      </c>
      <c r="F359" s="266" t="s">
        <v>2403</v>
      </c>
      <c r="G359" s="264"/>
      <c r="H359" s="267">
        <v>2</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254</v>
      </c>
      <c r="AU359" s="273" t="s">
        <v>89</v>
      </c>
      <c r="AV359" s="14" t="s">
        <v>100</v>
      </c>
      <c r="AW359" s="14" t="s">
        <v>35</v>
      </c>
      <c r="AX359" s="14" t="s">
        <v>80</v>
      </c>
      <c r="AY359" s="273" t="s">
        <v>196</v>
      </c>
    </row>
    <row r="360" s="13" customFormat="1">
      <c r="A360" s="13"/>
      <c r="B360" s="252"/>
      <c r="C360" s="253"/>
      <c r="D360" s="242" t="s">
        <v>254</v>
      </c>
      <c r="E360" s="254" t="s">
        <v>1</v>
      </c>
      <c r="F360" s="255" t="s">
        <v>87</v>
      </c>
      <c r="G360" s="253"/>
      <c r="H360" s="256">
        <v>1</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254</v>
      </c>
      <c r="AU360" s="262" t="s">
        <v>89</v>
      </c>
      <c r="AV360" s="13" t="s">
        <v>89</v>
      </c>
      <c r="AW360" s="13" t="s">
        <v>35</v>
      </c>
      <c r="AX360" s="13" t="s">
        <v>80</v>
      </c>
      <c r="AY360" s="262" t="s">
        <v>196</v>
      </c>
    </row>
    <row r="361" s="14" customFormat="1">
      <c r="A361" s="14"/>
      <c r="B361" s="263"/>
      <c r="C361" s="264"/>
      <c r="D361" s="242" t="s">
        <v>254</v>
      </c>
      <c r="E361" s="265" t="s">
        <v>1</v>
      </c>
      <c r="F361" s="266" t="s">
        <v>1623</v>
      </c>
      <c r="G361" s="264"/>
      <c r="H361" s="267">
        <v>1</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254</v>
      </c>
      <c r="AU361" s="273" t="s">
        <v>89</v>
      </c>
      <c r="AV361" s="14" t="s">
        <v>100</v>
      </c>
      <c r="AW361" s="14" t="s">
        <v>35</v>
      </c>
      <c r="AX361" s="14" t="s">
        <v>80</v>
      </c>
      <c r="AY361" s="273" t="s">
        <v>196</v>
      </c>
    </row>
    <row r="362" s="13" customFormat="1">
      <c r="A362" s="13"/>
      <c r="B362" s="252"/>
      <c r="C362" s="253"/>
      <c r="D362" s="242" t="s">
        <v>254</v>
      </c>
      <c r="E362" s="254" t="s">
        <v>1</v>
      </c>
      <c r="F362" s="255" t="s">
        <v>87</v>
      </c>
      <c r="G362" s="253"/>
      <c r="H362" s="256">
        <v>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254</v>
      </c>
      <c r="AU362" s="262" t="s">
        <v>89</v>
      </c>
      <c r="AV362" s="13" t="s">
        <v>89</v>
      </c>
      <c r="AW362" s="13" t="s">
        <v>35</v>
      </c>
      <c r="AX362" s="13" t="s">
        <v>80</v>
      </c>
      <c r="AY362" s="262" t="s">
        <v>196</v>
      </c>
    </row>
    <row r="363" s="14" customFormat="1">
      <c r="A363" s="14"/>
      <c r="B363" s="263"/>
      <c r="C363" s="264"/>
      <c r="D363" s="242" t="s">
        <v>254</v>
      </c>
      <c r="E363" s="265" t="s">
        <v>1</v>
      </c>
      <c r="F363" s="266" t="s">
        <v>321</v>
      </c>
      <c r="G363" s="264"/>
      <c r="H363" s="267">
        <v>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254</v>
      </c>
      <c r="AU363" s="273" t="s">
        <v>89</v>
      </c>
      <c r="AV363" s="14" t="s">
        <v>100</v>
      </c>
      <c r="AW363" s="14" t="s">
        <v>35</v>
      </c>
      <c r="AX363" s="14" t="s">
        <v>80</v>
      </c>
      <c r="AY363" s="273" t="s">
        <v>196</v>
      </c>
    </row>
    <row r="364" s="13" customFormat="1">
      <c r="A364" s="13"/>
      <c r="B364" s="252"/>
      <c r="C364" s="253"/>
      <c r="D364" s="242" t="s">
        <v>254</v>
      </c>
      <c r="E364" s="254" t="s">
        <v>1</v>
      </c>
      <c r="F364" s="255" t="s">
        <v>87</v>
      </c>
      <c r="G364" s="253"/>
      <c r="H364" s="256">
        <v>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254</v>
      </c>
      <c r="AU364" s="262" t="s">
        <v>89</v>
      </c>
      <c r="AV364" s="13" t="s">
        <v>89</v>
      </c>
      <c r="AW364" s="13" t="s">
        <v>35</v>
      </c>
      <c r="AX364" s="13" t="s">
        <v>80</v>
      </c>
      <c r="AY364" s="262" t="s">
        <v>196</v>
      </c>
    </row>
    <row r="365" s="14" customFormat="1">
      <c r="A365" s="14"/>
      <c r="B365" s="263"/>
      <c r="C365" s="264"/>
      <c r="D365" s="242" t="s">
        <v>254</v>
      </c>
      <c r="E365" s="265" t="s">
        <v>1</v>
      </c>
      <c r="F365" s="266" t="s">
        <v>260</v>
      </c>
      <c r="G365" s="264"/>
      <c r="H365" s="267">
        <v>1</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254</v>
      </c>
      <c r="AU365" s="273" t="s">
        <v>89</v>
      </c>
      <c r="AV365" s="14" t="s">
        <v>100</v>
      </c>
      <c r="AW365" s="14" t="s">
        <v>35</v>
      </c>
      <c r="AX365" s="14" t="s">
        <v>80</v>
      </c>
      <c r="AY365" s="273" t="s">
        <v>196</v>
      </c>
    </row>
    <row r="366" s="13" customFormat="1">
      <c r="A366" s="13"/>
      <c r="B366" s="252"/>
      <c r="C366" s="253"/>
      <c r="D366" s="242" t="s">
        <v>254</v>
      </c>
      <c r="E366" s="254" t="s">
        <v>1</v>
      </c>
      <c r="F366" s="255" t="s">
        <v>87</v>
      </c>
      <c r="G366" s="253"/>
      <c r="H366" s="256">
        <v>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254</v>
      </c>
      <c r="AU366" s="262" t="s">
        <v>89</v>
      </c>
      <c r="AV366" s="13" t="s">
        <v>89</v>
      </c>
      <c r="AW366" s="13" t="s">
        <v>35</v>
      </c>
      <c r="AX366" s="13" t="s">
        <v>80</v>
      </c>
      <c r="AY366" s="262" t="s">
        <v>196</v>
      </c>
    </row>
    <row r="367" s="14" customFormat="1">
      <c r="A367" s="14"/>
      <c r="B367" s="263"/>
      <c r="C367" s="264"/>
      <c r="D367" s="242" t="s">
        <v>254</v>
      </c>
      <c r="E367" s="265" t="s">
        <v>1</v>
      </c>
      <c r="F367" s="266" t="s">
        <v>299</v>
      </c>
      <c r="G367" s="264"/>
      <c r="H367" s="267">
        <v>1</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254</v>
      </c>
      <c r="AU367" s="273" t="s">
        <v>89</v>
      </c>
      <c r="AV367" s="14" t="s">
        <v>100</v>
      </c>
      <c r="AW367" s="14" t="s">
        <v>35</v>
      </c>
      <c r="AX367" s="14" t="s">
        <v>80</v>
      </c>
      <c r="AY367" s="273" t="s">
        <v>196</v>
      </c>
    </row>
    <row r="368" s="15" customFormat="1">
      <c r="A368" s="15"/>
      <c r="B368" s="274"/>
      <c r="C368" s="275"/>
      <c r="D368" s="242" t="s">
        <v>254</v>
      </c>
      <c r="E368" s="276" t="s">
        <v>1</v>
      </c>
      <c r="F368" s="277" t="s">
        <v>267</v>
      </c>
      <c r="G368" s="275"/>
      <c r="H368" s="278">
        <v>6</v>
      </c>
      <c r="I368" s="279"/>
      <c r="J368" s="275"/>
      <c r="K368" s="275"/>
      <c r="L368" s="280"/>
      <c r="M368" s="281"/>
      <c r="N368" s="282"/>
      <c r="O368" s="282"/>
      <c r="P368" s="282"/>
      <c r="Q368" s="282"/>
      <c r="R368" s="282"/>
      <c r="S368" s="282"/>
      <c r="T368" s="283"/>
      <c r="U368" s="15"/>
      <c r="V368" s="15"/>
      <c r="W368" s="15"/>
      <c r="X368" s="15"/>
      <c r="Y368" s="15"/>
      <c r="Z368" s="15"/>
      <c r="AA368" s="15"/>
      <c r="AB368" s="15"/>
      <c r="AC368" s="15"/>
      <c r="AD368" s="15"/>
      <c r="AE368" s="15"/>
      <c r="AT368" s="284" t="s">
        <v>254</v>
      </c>
      <c r="AU368" s="284" t="s">
        <v>89</v>
      </c>
      <c r="AV368" s="15" t="s">
        <v>113</v>
      </c>
      <c r="AW368" s="15" t="s">
        <v>35</v>
      </c>
      <c r="AX368" s="15" t="s">
        <v>87</v>
      </c>
      <c r="AY368" s="284" t="s">
        <v>196</v>
      </c>
    </row>
    <row r="369" s="2" customFormat="1" ht="44.25" customHeight="1">
      <c r="A369" s="38"/>
      <c r="B369" s="39"/>
      <c r="C369" s="228" t="s">
        <v>924</v>
      </c>
      <c r="D369" s="228" t="s">
        <v>199</v>
      </c>
      <c r="E369" s="229" t="s">
        <v>2546</v>
      </c>
      <c r="F369" s="230" t="s">
        <v>2547</v>
      </c>
      <c r="G369" s="231" t="s">
        <v>2487</v>
      </c>
      <c r="H369" s="232">
        <v>5</v>
      </c>
      <c r="I369" s="233"/>
      <c r="J369" s="234">
        <f>ROUND(I369*H369,2)</f>
        <v>0</v>
      </c>
      <c r="K369" s="235"/>
      <c r="L369" s="44"/>
      <c r="M369" s="236" t="s">
        <v>1</v>
      </c>
      <c r="N369" s="237" t="s">
        <v>45</v>
      </c>
      <c r="O369" s="91"/>
      <c r="P369" s="238">
        <f>O369*H369</f>
        <v>0</v>
      </c>
      <c r="Q369" s="238">
        <v>0.014749999999999999</v>
      </c>
      <c r="R369" s="238">
        <f>Q369*H369</f>
        <v>0.073749999999999996</v>
      </c>
      <c r="S369" s="238">
        <v>0</v>
      </c>
      <c r="T369" s="239">
        <f>S369*H369</f>
        <v>0</v>
      </c>
      <c r="U369" s="38"/>
      <c r="V369" s="38"/>
      <c r="W369" s="38"/>
      <c r="X369" s="38"/>
      <c r="Y369" s="38"/>
      <c r="Z369" s="38"/>
      <c r="AA369" s="38"/>
      <c r="AB369" s="38"/>
      <c r="AC369" s="38"/>
      <c r="AD369" s="38"/>
      <c r="AE369" s="38"/>
      <c r="AR369" s="240" t="s">
        <v>405</v>
      </c>
      <c r="AT369" s="240" t="s">
        <v>199</v>
      </c>
      <c r="AU369" s="240" t="s">
        <v>89</v>
      </c>
      <c r="AY369" s="17" t="s">
        <v>196</v>
      </c>
      <c r="BE369" s="241">
        <f>IF(N369="základní",J369,0)</f>
        <v>0</v>
      </c>
      <c r="BF369" s="241">
        <f>IF(N369="snížená",J369,0)</f>
        <v>0</v>
      </c>
      <c r="BG369" s="241">
        <f>IF(N369="zákl. přenesená",J369,0)</f>
        <v>0</v>
      </c>
      <c r="BH369" s="241">
        <f>IF(N369="sníž. přenesená",J369,0)</f>
        <v>0</v>
      </c>
      <c r="BI369" s="241">
        <f>IF(N369="nulová",J369,0)</f>
        <v>0</v>
      </c>
      <c r="BJ369" s="17" t="s">
        <v>87</v>
      </c>
      <c r="BK369" s="241">
        <f>ROUND(I369*H369,2)</f>
        <v>0</v>
      </c>
      <c r="BL369" s="17" t="s">
        <v>405</v>
      </c>
      <c r="BM369" s="240" t="s">
        <v>2548</v>
      </c>
    </row>
    <row r="370" s="2" customFormat="1">
      <c r="A370" s="38"/>
      <c r="B370" s="39"/>
      <c r="C370" s="40"/>
      <c r="D370" s="242" t="s">
        <v>205</v>
      </c>
      <c r="E370" s="40"/>
      <c r="F370" s="243" t="s">
        <v>2547</v>
      </c>
      <c r="G370" s="40"/>
      <c r="H370" s="40"/>
      <c r="I370" s="244"/>
      <c r="J370" s="40"/>
      <c r="K370" s="40"/>
      <c r="L370" s="44"/>
      <c r="M370" s="245"/>
      <c r="N370" s="246"/>
      <c r="O370" s="91"/>
      <c r="P370" s="91"/>
      <c r="Q370" s="91"/>
      <c r="R370" s="91"/>
      <c r="S370" s="91"/>
      <c r="T370" s="92"/>
      <c r="U370" s="38"/>
      <c r="V370" s="38"/>
      <c r="W370" s="38"/>
      <c r="X370" s="38"/>
      <c r="Y370" s="38"/>
      <c r="Z370" s="38"/>
      <c r="AA370" s="38"/>
      <c r="AB370" s="38"/>
      <c r="AC370" s="38"/>
      <c r="AD370" s="38"/>
      <c r="AE370" s="38"/>
      <c r="AT370" s="17" t="s">
        <v>205</v>
      </c>
      <c r="AU370" s="17" t="s">
        <v>89</v>
      </c>
    </row>
    <row r="371" s="13" customFormat="1">
      <c r="A371" s="13"/>
      <c r="B371" s="252"/>
      <c r="C371" s="253"/>
      <c r="D371" s="242" t="s">
        <v>254</v>
      </c>
      <c r="E371" s="254" t="s">
        <v>1</v>
      </c>
      <c r="F371" s="255" t="s">
        <v>208</v>
      </c>
      <c r="G371" s="253"/>
      <c r="H371" s="256">
        <v>5</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254</v>
      </c>
      <c r="AU371" s="262" t="s">
        <v>89</v>
      </c>
      <c r="AV371" s="13" t="s">
        <v>89</v>
      </c>
      <c r="AW371" s="13" t="s">
        <v>35</v>
      </c>
      <c r="AX371" s="13" t="s">
        <v>87</v>
      </c>
      <c r="AY371" s="262" t="s">
        <v>196</v>
      </c>
    </row>
    <row r="372" s="2" customFormat="1" ht="44.25" customHeight="1">
      <c r="A372" s="38"/>
      <c r="B372" s="39"/>
      <c r="C372" s="228" t="s">
        <v>930</v>
      </c>
      <c r="D372" s="228" t="s">
        <v>199</v>
      </c>
      <c r="E372" s="229" t="s">
        <v>2549</v>
      </c>
      <c r="F372" s="230" t="s">
        <v>2550</v>
      </c>
      <c r="G372" s="231" t="s">
        <v>2487</v>
      </c>
      <c r="H372" s="232">
        <v>1</v>
      </c>
      <c r="I372" s="233"/>
      <c r="J372" s="234">
        <f>ROUND(I372*H372,2)</f>
        <v>0</v>
      </c>
      <c r="K372" s="235"/>
      <c r="L372" s="44"/>
      <c r="M372" s="236" t="s">
        <v>1</v>
      </c>
      <c r="N372" s="237" t="s">
        <v>45</v>
      </c>
      <c r="O372" s="91"/>
      <c r="P372" s="238">
        <f>O372*H372</f>
        <v>0</v>
      </c>
      <c r="Q372" s="238">
        <v>0.014749999999999999</v>
      </c>
      <c r="R372" s="238">
        <f>Q372*H372</f>
        <v>0.014749999999999999</v>
      </c>
      <c r="S372" s="238">
        <v>0</v>
      </c>
      <c r="T372" s="239">
        <f>S372*H372</f>
        <v>0</v>
      </c>
      <c r="U372" s="38"/>
      <c r="V372" s="38"/>
      <c r="W372" s="38"/>
      <c r="X372" s="38"/>
      <c r="Y372" s="38"/>
      <c r="Z372" s="38"/>
      <c r="AA372" s="38"/>
      <c r="AB372" s="38"/>
      <c r="AC372" s="38"/>
      <c r="AD372" s="38"/>
      <c r="AE372" s="38"/>
      <c r="AR372" s="240" t="s">
        <v>405</v>
      </c>
      <c r="AT372" s="240" t="s">
        <v>199</v>
      </c>
      <c r="AU372" s="240" t="s">
        <v>89</v>
      </c>
      <c r="AY372" s="17" t="s">
        <v>196</v>
      </c>
      <c r="BE372" s="241">
        <f>IF(N372="základní",J372,0)</f>
        <v>0</v>
      </c>
      <c r="BF372" s="241">
        <f>IF(N372="snížená",J372,0)</f>
        <v>0</v>
      </c>
      <c r="BG372" s="241">
        <f>IF(N372="zákl. přenesená",J372,0)</f>
        <v>0</v>
      </c>
      <c r="BH372" s="241">
        <f>IF(N372="sníž. přenesená",J372,0)</f>
        <v>0</v>
      </c>
      <c r="BI372" s="241">
        <f>IF(N372="nulová",J372,0)</f>
        <v>0</v>
      </c>
      <c r="BJ372" s="17" t="s">
        <v>87</v>
      </c>
      <c r="BK372" s="241">
        <f>ROUND(I372*H372,2)</f>
        <v>0</v>
      </c>
      <c r="BL372" s="17" t="s">
        <v>405</v>
      </c>
      <c r="BM372" s="240" t="s">
        <v>2551</v>
      </c>
    </row>
    <row r="373" s="2" customFormat="1">
      <c r="A373" s="38"/>
      <c r="B373" s="39"/>
      <c r="C373" s="40"/>
      <c r="D373" s="242" t="s">
        <v>205</v>
      </c>
      <c r="E373" s="40"/>
      <c r="F373" s="243" t="s">
        <v>2550</v>
      </c>
      <c r="G373" s="40"/>
      <c r="H373" s="40"/>
      <c r="I373" s="244"/>
      <c r="J373" s="40"/>
      <c r="K373" s="40"/>
      <c r="L373" s="44"/>
      <c r="M373" s="245"/>
      <c r="N373" s="246"/>
      <c r="O373" s="91"/>
      <c r="P373" s="91"/>
      <c r="Q373" s="91"/>
      <c r="R373" s="91"/>
      <c r="S373" s="91"/>
      <c r="T373" s="92"/>
      <c r="U373" s="38"/>
      <c r="V373" s="38"/>
      <c r="W373" s="38"/>
      <c r="X373" s="38"/>
      <c r="Y373" s="38"/>
      <c r="Z373" s="38"/>
      <c r="AA373" s="38"/>
      <c r="AB373" s="38"/>
      <c r="AC373" s="38"/>
      <c r="AD373" s="38"/>
      <c r="AE373" s="38"/>
      <c r="AT373" s="17" t="s">
        <v>205</v>
      </c>
      <c r="AU373" s="17" t="s">
        <v>89</v>
      </c>
    </row>
    <row r="374" s="2" customFormat="1" ht="21.75" customHeight="1">
      <c r="A374" s="38"/>
      <c r="B374" s="39"/>
      <c r="C374" s="228" t="s">
        <v>935</v>
      </c>
      <c r="D374" s="228" t="s">
        <v>199</v>
      </c>
      <c r="E374" s="229" t="s">
        <v>2552</v>
      </c>
      <c r="F374" s="230" t="s">
        <v>2553</v>
      </c>
      <c r="G374" s="231" t="s">
        <v>2487</v>
      </c>
      <c r="H374" s="232">
        <v>3</v>
      </c>
      <c r="I374" s="233"/>
      <c r="J374" s="234">
        <f>ROUND(I374*H374,2)</f>
        <v>0</v>
      </c>
      <c r="K374" s="235"/>
      <c r="L374" s="44"/>
      <c r="M374" s="236" t="s">
        <v>1</v>
      </c>
      <c r="N374" s="237" t="s">
        <v>45</v>
      </c>
      <c r="O374" s="91"/>
      <c r="P374" s="238">
        <f>O374*H374</f>
        <v>0</v>
      </c>
      <c r="Q374" s="238">
        <v>0</v>
      </c>
      <c r="R374" s="238">
        <f>Q374*H374</f>
        <v>0</v>
      </c>
      <c r="S374" s="238">
        <v>0.69347000000000003</v>
      </c>
      <c r="T374" s="239">
        <f>S374*H374</f>
        <v>2.0804100000000001</v>
      </c>
      <c r="U374" s="38"/>
      <c r="V374" s="38"/>
      <c r="W374" s="38"/>
      <c r="X374" s="38"/>
      <c r="Y374" s="38"/>
      <c r="Z374" s="38"/>
      <c r="AA374" s="38"/>
      <c r="AB374" s="38"/>
      <c r="AC374" s="38"/>
      <c r="AD374" s="38"/>
      <c r="AE374" s="38"/>
      <c r="AR374" s="240" t="s">
        <v>405</v>
      </c>
      <c r="AT374" s="240" t="s">
        <v>199</v>
      </c>
      <c r="AU374" s="240" t="s">
        <v>89</v>
      </c>
      <c r="AY374" s="17" t="s">
        <v>196</v>
      </c>
      <c r="BE374" s="241">
        <f>IF(N374="základní",J374,0)</f>
        <v>0</v>
      </c>
      <c r="BF374" s="241">
        <f>IF(N374="snížená",J374,0)</f>
        <v>0</v>
      </c>
      <c r="BG374" s="241">
        <f>IF(N374="zákl. přenesená",J374,0)</f>
        <v>0</v>
      </c>
      <c r="BH374" s="241">
        <f>IF(N374="sníž. přenesená",J374,0)</f>
        <v>0</v>
      </c>
      <c r="BI374" s="241">
        <f>IF(N374="nulová",J374,0)</f>
        <v>0</v>
      </c>
      <c r="BJ374" s="17" t="s">
        <v>87</v>
      </c>
      <c r="BK374" s="241">
        <f>ROUND(I374*H374,2)</f>
        <v>0</v>
      </c>
      <c r="BL374" s="17" t="s">
        <v>405</v>
      </c>
      <c r="BM374" s="240" t="s">
        <v>2554</v>
      </c>
    </row>
    <row r="375" s="2" customFormat="1">
      <c r="A375" s="38"/>
      <c r="B375" s="39"/>
      <c r="C375" s="40"/>
      <c r="D375" s="242" t="s">
        <v>205</v>
      </c>
      <c r="E375" s="40"/>
      <c r="F375" s="243" t="s">
        <v>2555</v>
      </c>
      <c r="G375" s="40"/>
      <c r="H375" s="40"/>
      <c r="I375" s="244"/>
      <c r="J375" s="40"/>
      <c r="K375" s="40"/>
      <c r="L375" s="44"/>
      <c r="M375" s="245"/>
      <c r="N375" s="246"/>
      <c r="O375" s="91"/>
      <c r="P375" s="91"/>
      <c r="Q375" s="91"/>
      <c r="R375" s="91"/>
      <c r="S375" s="91"/>
      <c r="T375" s="92"/>
      <c r="U375" s="38"/>
      <c r="V375" s="38"/>
      <c r="W375" s="38"/>
      <c r="X375" s="38"/>
      <c r="Y375" s="38"/>
      <c r="Z375" s="38"/>
      <c r="AA375" s="38"/>
      <c r="AB375" s="38"/>
      <c r="AC375" s="38"/>
      <c r="AD375" s="38"/>
      <c r="AE375" s="38"/>
      <c r="AT375" s="17" t="s">
        <v>205</v>
      </c>
      <c r="AU375" s="17" t="s">
        <v>89</v>
      </c>
    </row>
    <row r="376" s="2" customFormat="1" ht="21.75" customHeight="1">
      <c r="A376" s="38"/>
      <c r="B376" s="39"/>
      <c r="C376" s="228" t="s">
        <v>940</v>
      </c>
      <c r="D376" s="228" t="s">
        <v>199</v>
      </c>
      <c r="E376" s="229" t="s">
        <v>2556</v>
      </c>
      <c r="F376" s="230" t="s">
        <v>2557</v>
      </c>
      <c r="G376" s="231" t="s">
        <v>2487</v>
      </c>
      <c r="H376" s="232">
        <v>56</v>
      </c>
      <c r="I376" s="233"/>
      <c r="J376" s="234">
        <f>ROUND(I376*H376,2)</f>
        <v>0</v>
      </c>
      <c r="K376" s="235"/>
      <c r="L376" s="44"/>
      <c r="M376" s="236" t="s">
        <v>1</v>
      </c>
      <c r="N376" s="237" t="s">
        <v>45</v>
      </c>
      <c r="O376" s="91"/>
      <c r="P376" s="238">
        <f>O376*H376</f>
        <v>0</v>
      </c>
      <c r="Q376" s="238">
        <v>0</v>
      </c>
      <c r="R376" s="238">
        <f>Q376*H376</f>
        <v>0</v>
      </c>
      <c r="S376" s="238">
        <v>0.00156</v>
      </c>
      <c r="T376" s="239">
        <f>S376*H376</f>
        <v>0.087359999999999993</v>
      </c>
      <c r="U376" s="38"/>
      <c r="V376" s="38"/>
      <c r="W376" s="38"/>
      <c r="X376" s="38"/>
      <c r="Y376" s="38"/>
      <c r="Z376" s="38"/>
      <c r="AA376" s="38"/>
      <c r="AB376" s="38"/>
      <c r="AC376" s="38"/>
      <c r="AD376" s="38"/>
      <c r="AE376" s="38"/>
      <c r="AR376" s="240" t="s">
        <v>405</v>
      </c>
      <c r="AT376" s="240" t="s">
        <v>199</v>
      </c>
      <c r="AU376" s="240" t="s">
        <v>89</v>
      </c>
      <c r="AY376" s="17" t="s">
        <v>196</v>
      </c>
      <c r="BE376" s="241">
        <f>IF(N376="základní",J376,0)</f>
        <v>0</v>
      </c>
      <c r="BF376" s="241">
        <f>IF(N376="snížená",J376,0)</f>
        <v>0</v>
      </c>
      <c r="BG376" s="241">
        <f>IF(N376="zákl. přenesená",J376,0)</f>
        <v>0</v>
      </c>
      <c r="BH376" s="241">
        <f>IF(N376="sníž. přenesená",J376,0)</f>
        <v>0</v>
      </c>
      <c r="BI376" s="241">
        <f>IF(N376="nulová",J376,0)</f>
        <v>0</v>
      </c>
      <c r="BJ376" s="17" t="s">
        <v>87</v>
      </c>
      <c r="BK376" s="241">
        <f>ROUND(I376*H376,2)</f>
        <v>0</v>
      </c>
      <c r="BL376" s="17" t="s">
        <v>405</v>
      </c>
      <c r="BM376" s="240" t="s">
        <v>2558</v>
      </c>
    </row>
    <row r="377" s="2" customFormat="1">
      <c r="A377" s="38"/>
      <c r="B377" s="39"/>
      <c r="C377" s="40"/>
      <c r="D377" s="242" t="s">
        <v>205</v>
      </c>
      <c r="E377" s="40"/>
      <c r="F377" s="243" t="s">
        <v>2557</v>
      </c>
      <c r="G377" s="40"/>
      <c r="H377" s="40"/>
      <c r="I377" s="244"/>
      <c r="J377" s="40"/>
      <c r="K377" s="40"/>
      <c r="L377" s="44"/>
      <c r="M377" s="245"/>
      <c r="N377" s="246"/>
      <c r="O377" s="91"/>
      <c r="P377" s="91"/>
      <c r="Q377" s="91"/>
      <c r="R377" s="91"/>
      <c r="S377" s="91"/>
      <c r="T377" s="92"/>
      <c r="U377" s="38"/>
      <c r="V377" s="38"/>
      <c r="W377" s="38"/>
      <c r="X377" s="38"/>
      <c r="Y377" s="38"/>
      <c r="Z377" s="38"/>
      <c r="AA377" s="38"/>
      <c r="AB377" s="38"/>
      <c r="AC377" s="38"/>
      <c r="AD377" s="38"/>
      <c r="AE377" s="38"/>
      <c r="AT377" s="17" t="s">
        <v>205</v>
      </c>
      <c r="AU377" s="17" t="s">
        <v>89</v>
      </c>
    </row>
    <row r="378" s="13" customFormat="1">
      <c r="A378" s="13"/>
      <c r="B378" s="252"/>
      <c r="C378" s="253"/>
      <c r="D378" s="242" t="s">
        <v>254</v>
      </c>
      <c r="E378" s="254" t="s">
        <v>1</v>
      </c>
      <c r="F378" s="255" t="s">
        <v>553</v>
      </c>
      <c r="G378" s="253"/>
      <c r="H378" s="256">
        <v>37</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254</v>
      </c>
      <c r="AU378" s="262" t="s">
        <v>89</v>
      </c>
      <c r="AV378" s="13" t="s">
        <v>89</v>
      </c>
      <c r="AW378" s="13" t="s">
        <v>35</v>
      </c>
      <c r="AX378" s="13" t="s">
        <v>80</v>
      </c>
      <c r="AY378" s="262" t="s">
        <v>196</v>
      </c>
    </row>
    <row r="379" s="14" customFormat="1">
      <c r="A379" s="14"/>
      <c r="B379" s="263"/>
      <c r="C379" s="264"/>
      <c r="D379" s="242" t="s">
        <v>254</v>
      </c>
      <c r="E379" s="265" t="s">
        <v>1</v>
      </c>
      <c r="F379" s="266" t="s">
        <v>445</v>
      </c>
      <c r="G379" s="264"/>
      <c r="H379" s="267">
        <v>37</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254</v>
      </c>
      <c r="AU379" s="273" t="s">
        <v>89</v>
      </c>
      <c r="AV379" s="14" t="s">
        <v>100</v>
      </c>
      <c r="AW379" s="14" t="s">
        <v>35</v>
      </c>
      <c r="AX379" s="14" t="s">
        <v>80</v>
      </c>
      <c r="AY379" s="273" t="s">
        <v>196</v>
      </c>
    </row>
    <row r="380" s="13" customFormat="1">
      <c r="A380" s="13"/>
      <c r="B380" s="252"/>
      <c r="C380" s="253"/>
      <c r="D380" s="242" t="s">
        <v>254</v>
      </c>
      <c r="E380" s="254" t="s">
        <v>1</v>
      </c>
      <c r="F380" s="255" t="s">
        <v>375</v>
      </c>
      <c r="G380" s="253"/>
      <c r="H380" s="256">
        <v>13</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254</v>
      </c>
      <c r="AU380" s="262" t="s">
        <v>89</v>
      </c>
      <c r="AV380" s="13" t="s">
        <v>89</v>
      </c>
      <c r="AW380" s="13" t="s">
        <v>35</v>
      </c>
      <c r="AX380" s="13" t="s">
        <v>80</v>
      </c>
      <c r="AY380" s="262" t="s">
        <v>196</v>
      </c>
    </row>
    <row r="381" s="14" customFormat="1">
      <c r="A381" s="14"/>
      <c r="B381" s="263"/>
      <c r="C381" s="264"/>
      <c r="D381" s="242" t="s">
        <v>254</v>
      </c>
      <c r="E381" s="265" t="s">
        <v>1</v>
      </c>
      <c r="F381" s="266" t="s">
        <v>2559</v>
      </c>
      <c r="G381" s="264"/>
      <c r="H381" s="267">
        <v>13</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254</v>
      </c>
      <c r="AU381" s="273" t="s">
        <v>89</v>
      </c>
      <c r="AV381" s="14" t="s">
        <v>100</v>
      </c>
      <c r="AW381" s="14" t="s">
        <v>35</v>
      </c>
      <c r="AX381" s="14" t="s">
        <v>80</v>
      </c>
      <c r="AY381" s="273" t="s">
        <v>196</v>
      </c>
    </row>
    <row r="382" s="13" customFormat="1">
      <c r="A382" s="13"/>
      <c r="B382" s="252"/>
      <c r="C382" s="253"/>
      <c r="D382" s="242" t="s">
        <v>254</v>
      </c>
      <c r="E382" s="254" t="s">
        <v>1</v>
      </c>
      <c r="F382" s="255" t="s">
        <v>223</v>
      </c>
      <c r="G382" s="253"/>
      <c r="H382" s="256">
        <v>6</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254</v>
      </c>
      <c r="AU382" s="262" t="s">
        <v>89</v>
      </c>
      <c r="AV382" s="13" t="s">
        <v>89</v>
      </c>
      <c r="AW382" s="13" t="s">
        <v>35</v>
      </c>
      <c r="AX382" s="13" t="s">
        <v>80</v>
      </c>
      <c r="AY382" s="262" t="s">
        <v>196</v>
      </c>
    </row>
    <row r="383" s="14" customFormat="1">
      <c r="A383" s="14"/>
      <c r="B383" s="263"/>
      <c r="C383" s="264"/>
      <c r="D383" s="242" t="s">
        <v>254</v>
      </c>
      <c r="E383" s="265" t="s">
        <v>1</v>
      </c>
      <c r="F383" s="266" t="s">
        <v>2560</v>
      </c>
      <c r="G383" s="264"/>
      <c r="H383" s="267">
        <v>6</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254</v>
      </c>
      <c r="AU383" s="273" t="s">
        <v>89</v>
      </c>
      <c r="AV383" s="14" t="s">
        <v>100</v>
      </c>
      <c r="AW383" s="14" t="s">
        <v>35</v>
      </c>
      <c r="AX383" s="14" t="s">
        <v>80</v>
      </c>
      <c r="AY383" s="273" t="s">
        <v>196</v>
      </c>
    </row>
    <row r="384" s="15" customFormat="1">
      <c r="A384" s="15"/>
      <c r="B384" s="274"/>
      <c r="C384" s="275"/>
      <c r="D384" s="242" t="s">
        <v>254</v>
      </c>
      <c r="E384" s="276" t="s">
        <v>1</v>
      </c>
      <c r="F384" s="277" t="s">
        <v>267</v>
      </c>
      <c r="G384" s="275"/>
      <c r="H384" s="278">
        <v>56</v>
      </c>
      <c r="I384" s="279"/>
      <c r="J384" s="275"/>
      <c r="K384" s="275"/>
      <c r="L384" s="280"/>
      <c r="M384" s="281"/>
      <c r="N384" s="282"/>
      <c r="O384" s="282"/>
      <c r="P384" s="282"/>
      <c r="Q384" s="282"/>
      <c r="R384" s="282"/>
      <c r="S384" s="282"/>
      <c r="T384" s="283"/>
      <c r="U384" s="15"/>
      <c r="V384" s="15"/>
      <c r="W384" s="15"/>
      <c r="X384" s="15"/>
      <c r="Y384" s="15"/>
      <c r="Z384" s="15"/>
      <c r="AA384" s="15"/>
      <c r="AB384" s="15"/>
      <c r="AC384" s="15"/>
      <c r="AD384" s="15"/>
      <c r="AE384" s="15"/>
      <c r="AT384" s="284" t="s">
        <v>254</v>
      </c>
      <c r="AU384" s="284" t="s">
        <v>89</v>
      </c>
      <c r="AV384" s="15" t="s">
        <v>113</v>
      </c>
      <c r="AW384" s="15" t="s">
        <v>35</v>
      </c>
      <c r="AX384" s="15" t="s">
        <v>87</v>
      </c>
      <c r="AY384" s="284" t="s">
        <v>196</v>
      </c>
    </row>
    <row r="385" s="2" customFormat="1" ht="33" customHeight="1">
      <c r="A385" s="38"/>
      <c r="B385" s="39"/>
      <c r="C385" s="228" t="s">
        <v>945</v>
      </c>
      <c r="D385" s="228" t="s">
        <v>199</v>
      </c>
      <c r="E385" s="229" t="s">
        <v>2561</v>
      </c>
      <c r="F385" s="230" t="s">
        <v>2562</v>
      </c>
      <c r="G385" s="231" t="s">
        <v>2487</v>
      </c>
      <c r="H385" s="232">
        <v>6</v>
      </c>
      <c r="I385" s="233"/>
      <c r="J385" s="234">
        <f>ROUND(I385*H385,2)</f>
        <v>0</v>
      </c>
      <c r="K385" s="235"/>
      <c r="L385" s="44"/>
      <c r="M385" s="236" t="s">
        <v>1</v>
      </c>
      <c r="N385" s="237" t="s">
        <v>45</v>
      </c>
      <c r="O385" s="91"/>
      <c r="P385" s="238">
        <f>O385*H385</f>
        <v>0</v>
      </c>
      <c r="Q385" s="238">
        <v>0.00172</v>
      </c>
      <c r="R385" s="238">
        <f>Q385*H385</f>
        <v>0.010319999999999999</v>
      </c>
      <c r="S385" s="238">
        <v>0</v>
      </c>
      <c r="T385" s="239">
        <f>S385*H385</f>
        <v>0</v>
      </c>
      <c r="U385" s="38"/>
      <c r="V385" s="38"/>
      <c r="W385" s="38"/>
      <c r="X385" s="38"/>
      <c r="Y385" s="38"/>
      <c r="Z385" s="38"/>
      <c r="AA385" s="38"/>
      <c r="AB385" s="38"/>
      <c r="AC385" s="38"/>
      <c r="AD385" s="38"/>
      <c r="AE385" s="38"/>
      <c r="AR385" s="240" t="s">
        <v>405</v>
      </c>
      <c r="AT385" s="240" t="s">
        <v>199</v>
      </c>
      <c r="AU385" s="240" t="s">
        <v>89</v>
      </c>
      <c r="AY385" s="17" t="s">
        <v>196</v>
      </c>
      <c r="BE385" s="241">
        <f>IF(N385="základní",J385,0)</f>
        <v>0</v>
      </c>
      <c r="BF385" s="241">
        <f>IF(N385="snížená",J385,0)</f>
        <v>0</v>
      </c>
      <c r="BG385" s="241">
        <f>IF(N385="zákl. přenesená",J385,0)</f>
        <v>0</v>
      </c>
      <c r="BH385" s="241">
        <f>IF(N385="sníž. přenesená",J385,0)</f>
        <v>0</v>
      </c>
      <c r="BI385" s="241">
        <f>IF(N385="nulová",J385,0)</f>
        <v>0</v>
      </c>
      <c r="BJ385" s="17" t="s">
        <v>87</v>
      </c>
      <c r="BK385" s="241">
        <f>ROUND(I385*H385,2)</f>
        <v>0</v>
      </c>
      <c r="BL385" s="17" t="s">
        <v>405</v>
      </c>
      <c r="BM385" s="240" t="s">
        <v>2563</v>
      </c>
    </row>
    <row r="386" s="2" customFormat="1">
      <c r="A386" s="38"/>
      <c r="B386" s="39"/>
      <c r="C386" s="40"/>
      <c r="D386" s="242" t="s">
        <v>205</v>
      </c>
      <c r="E386" s="40"/>
      <c r="F386" s="243" t="s">
        <v>2564</v>
      </c>
      <c r="G386" s="40"/>
      <c r="H386" s="40"/>
      <c r="I386" s="244"/>
      <c r="J386" s="40"/>
      <c r="K386" s="40"/>
      <c r="L386" s="44"/>
      <c r="M386" s="245"/>
      <c r="N386" s="246"/>
      <c r="O386" s="91"/>
      <c r="P386" s="91"/>
      <c r="Q386" s="91"/>
      <c r="R386" s="91"/>
      <c r="S386" s="91"/>
      <c r="T386" s="92"/>
      <c r="U386" s="38"/>
      <c r="V386" s="38"/>
      <c r="W386" s="38"/>
      <c r="X386" s="38"/>
      <c r="Y386" s="38"/>
      <c r="Z386" s="38"/>
      <c r="AA386" s="38"/>
      <c r="AB386" s="38"/>
      <c r="AC386" s="38"/>
      <c r="AD386" s="38"/>
      <c r="AE386" s="38"/>
      <c r="AT386" s="17" t="s">
        <v>205</v>
      </c>
      <c r="AU386" s="17" t="s">
        <v>89</v>
      </c>
    </row>
    <row r="387" s="13" customFormat="1">
      <c r="A387" s="13"/>
      <c r="B387" s="252"/>
      <c r="C387" s="253"/>
      <c r="D387" s="242" t="s">
        <v>254</v>
      </c>
      <c r="E387" s="254" t="s">
        <v>1</v>
      </c>
      <c r="F387" s="255" t="s">
        <v>208</v>
      </c>
      <c r="G387" s="253"/>
      <c r="H387" s="256">
        <v>5</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254</v>
      </c>
      <c r="AU387" s="262" t="s">
        <v>89</v>
      </c>
      <c r="AV387" s="13" t="s">
        <v>89</v>
      </c>
      <c r="AW387" s="13" t="s">
        <v>35</v>
      </c>
      <c r="AX387" s="13" t="s">
        <v>80</v>
      </c>
      <c r="AY387" s="262" t="s">
        <v>196</v>
      </c>
    </row>
    <row r="388" s="14" customFormat="1">
      <c r="A388" s="14"/>
      <c r="B388" s="263"/>
      <c r="C388" s="264"/>
      <c r="D388" s="242" t="s">
        <v>254</v>
      </c>
      <c r="E388" s="265" t="s">
        <v>1</v>
      </c>
      <c r="F388" s="266" t="s">
        <v>2565</v>
      </c>
      <c r="G388" s="264"/>
      <c r="H388" s="267">
        <v>5</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254</v>
      </c>
      <c r="AU388" s="273" t="s">
        <v>89</v>
      </c>
      <c r="AV388" s="14" t="s">
        <v>100</v>
      </c>
      <c r="AW388" s="14" t="s">
        <v>35</v>
      </c>
      <c r="AX388" s="14" t="s">
        <v>80</v>
      </c>
      <c r="AY388" s="273" t="s">
        <v>196</v>
      </c>
    </row>
    <row r="389" s="13" customFormat="1">
      <c r="A389" s="13"/>
      <c r="B389" s="252"/>
      <c r="C389" s="253"/>
      <c r="D389" s="242" t="s">
        <v>254</v>
      </c>
      <c r="E389" s="254" t="s">
        <v>1</v>
      </c>
      <c r="F389" s="255" t="s">
        <v>87</v>
      </c>
      <c r="G389" s="253"/>
      <c r="H389" s="256">
        <v>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254</v>
      </c>
      <c r="AU389" s="262" t="s">
        <v>89</v>
      </c>
      <c r="AV389" s="13" t="s">
        <v>89</v>
      </c>
      <c r="AW389" s="13" t="s">
        <v>35</v>
      </c>
      <c r="AX389" s="13" t="s">
        <v>80</v>
      </c>
      <c r="AY389" s="262" t="s">
        <v>196</v>
      </c>
    </row>
    <row r="390" s="14" customFormat="1">
      <c r="A390" s="14"/>
      <c r="B390" s="263"/>
      <c r="C390" s="264"/>
      <c r="D390" s="242" t="s">
        <v>254</v>
      </c>
      <c r="E390" s="265" t="s">
        <v>1</v>
      </c>
      <c r="F390" s="266" t="s">
        <v>2566</v>
      </c>
      <c r="G390" s="264"/>
      <c r="H390" s="267">
        <v>1</v>
      </c>
      <c r="I390" s="268"/>
      <c r="J390" s="264"/>
      <c r="K390" s="264"/>
      <c r="L390" s="269"/>
      <c r="M390" s="270"/>
      <c r="N390" s="271"/>
      <c r="O390" s="271"/>
      <c r="P390" s="271"/>
      <c r="Q390" s="271"/>
      <c r="R390" s="271"/>
      <c r="S390" s="271"/>
      <c r="T390" s="272"/>
      <c r="U390" s="14"/>
      <c r="V390" s="14"/>
      <c r="W390" s="14"/>
      <c r="X390" s="14"/>
      <c r="Y390" s="14"/>
      <c r="Z390" s="14"/>
      <c r="AA390" s="14"/>
      <c r="AB390" s="14"/>
      <c r="AC390" s="14"/>
      <c r="AD390" s="14"/>
      <c r="AE390" s="14"/>
      <c r="AT390" s="273" t="s">
        <v>254</v>
      </c>
      <c r="AU390" s="273" t="s">
        <v>89</v>
      </c>
      <c r="AV390" s="14" t="s">
        <v>100</v>
      </c>
      <c r="AW390" s="14" t="s">
        <v>35</v>
      </c>
      <c r="AX390" s="14" t="s">
        <v>80</v>
      </c>
      <c r="AY390" s="273" t="s">
        <v>196</v>
      </c>
    </row>
    <row r="391" s="15" customFormat="1">
      <c r="A391" s="15"/>
      <c r="B391" s="274"/>
      <c r="C391" s="275"/>
      <c r="D391" s="242" t="s">
        <v>254</v>
      </c>
      <c r="E391" s="276" t="s">
        <v>1</v>
      </c>
      <c r="F391" s="277" t="s">
        <v>267</v>
      </c>
      <c r="G391" s="275"/>
      <c r="H391" s="278">
        <v>6</v>
      </c>
      <c r="I391" s="279"/>
      <c r="J391" s="275"/>
      <c r="K391" s="275"/>
      <c r="L391" s="280"/>
      <c r="M391" s="281"/>
      <c r="N391" s="282"/>
      <c r="O391" s="282"/>
      <c r="P391" s="282"/>
      <c r="Q391" s="282"/>
      <c r="R391" s="282"/>
      <c r="S391" s="282"/>
      <c r="T391" s="283"/>
      <c r="U391" s="15"/>
      <c r="V391" s="15"/>
      <c r="W391" s="15"/>
      <c r="X391" s="15"/>
      <c r="Y391" s="15"/>
      <c r="Z391" s="15"/>
      <c r="AA391" s="15"/>
      <c r="AB391" s="15"/>
      <c r="AC391" s="15"/>
      <c r="AD391" s="15"/>
      <c r="AE391" s="15"/>
      <c r="AT391" s="284" t="s">
        <v>254</v>
      </c>
      <c r="AU391" s="284" t="s">
        <v>89</v>
      </c>
      <c r="AV391" s="15" t="s">
        <v>113</v>
      </c>
      <c r="AW391" s="15" t="s">
        <v>35</v>
      </c>
      <c r="AX391" s="15" t="s">
        <v>87</v>
      </c>
      <c r="AY391" s="284" t="s">
        <v>196</v>
      </c>
    </row>
    <row r="392" s="2" customFormat="1" ht="21.75" customHeight="1">
      <c r="A392" s="38"/>
      <c r="B392" s="39"/>
      <c r="C392" s="228" t="s">
        <v>950</v>
      </c>
      <c r="D392" s="228" t="s">
        <v>199</v>
      </c>
      <c r="E392" s="229" t="s">
        <v>2567</v>
      </c>
      <c r="F392" s="230" t="s">
        <v>2568</v>
      </c>
      <c r="G392" s="231" t="s">
        <v>2487</v>
      </c>
      <c r="H392" s="232">
        <v>11</v>
      </c>
      <c r="I392" s="233"/>
      <c r="J392" s="234">
        <f>ROUND(I392*H392,2)</f>
        <v>0</v>
      </c>
      <c r="K392" s="235"/>
      <c r="L392" s="44"/>
      <c r="M392" s="236" t="s">
        <v>1</v>
      </c>
      <c r="N392" s="237" t="s">
        <v>45</v>
      </c>
      <c r="O392" s="91"/>
      <c r="P392" s="238">
        <f>O392*H392</f>
        <v>0</v>
      </c>
      <c r="Q392" s="238">
        <v>0.0019599999999999999</v>
      </c>
      <c r="R392" s="238">
        <f>Q392*H392</f>
        <v>0.021559999999999999</v>
      </c>
      <c r="S392" s="238">
        <v>0</v>
      </c>
      <c r="T392" s="239">
        <f>S392*H392</f>
        <v>0</v>
      </c>
      <c r="U392" s="38"/>
      <c r="V392" s="38"/>
      <c r="W392" s="38"/>
      <c r="X392" s="38"/>
      <c r="Y392" s="38"/>
      <c r="Z392" s="38"/>
      <c r="AA392" s="38"/>
      <c r="AB392" s="38"/>
      <c r="AC392" s="38"/>
      <c r="AD392" s="38"/>
      <c r="AE392" s="38"/>
      <c r="AR392" s="240" t="s">
        <v>405</v>
      </c>
      <c r="AT392" s="240" t="s">
        <v>199</v>
      </c>
      <c r="AU392" s="240" t="s">
        <v>89</v>
      </c>
      <c r="AY392" s="17" t="s">
        <v>196</v>
      </c>
      <c r="BE392" s="241">
        <f>IF(N392="základní",J392,0)</f>
        <v>0</v>
      </c>
      <c r="BF392" s="241">
        <f>IF(N392="snížená",J392,0)</f>
        <v>0</v>
      </c>
      <c r="BG392" s="241">
        <f>IF(N392="zákl. přenesená",J392,0)</f>
        <v>0</v>
      </c>
      <c r="BH392" s="241">
        <f>IF(N392="sníž. přenesená",J392,0)</f>
        <v>0</v>
      </c>
      <c r="BI392" s="241">
        <f>IF(N392="nulová",J392,0)</f>
        <v>0</v>
      </c>
      <c r="BJ392" s="17" t="s">
        <v>87</v>
      </c>
      <c r="BK392" s="241">
        <f>ROUND(I392*H392,2)</f>
        <v>0</v>
      </c>
      <c r="BL392" s="17" t="s">
        <v>405</v>
      </c>
      <c r="BM392" s="240" t="s">
        <v>2569</v>
      </c>
    </row>
    <row r="393" s="2" customFormat="1">
      <c r="A393" s="38"/>
      <c r="B393" s="39"/>
      <c r="C393" s="40"/>
      <c r="D393" s="242" t="s">
        <v>205</v>
      </c>
      <c r="E393" s="40"/>
      <c r="F393" s="243" t="s">
        <v>2570</v>
      </c>
      <c r="G393" s="40"/>
      <c r="H393" s="40"/>
      <c r="I393" s="244"/>
      <c r="J393" s="40"/>
      <c r="K393" s="40"/>
      <c r="L393" s="44"/>
      <c r="M393" s="245"/>
      <c r="N393" s="246"/>
      <c r="O393" s="91"/>
      <c r="P393" s="91"/>
      <c r="Q393" s="91"/>
      <c r="R393" s="91"/>
      <c r="S393" s="91"/>
      <c r="T393" s="92"/>
      <c r="U393" s="38"/>
      <c r="V393" s="38"/>
      <c r="W393" s="38"/>
      <c r="X393" s="38"/>
      <c r="Y393" s="38"/>
      <c r="Z393" s="38"/>
      <c r="AA393" s="38"/>
      <c r="AB393" s="38"/>
      <c r="AC393" s="38"/>
      <c r="AD393" s="38"/>
      <c r="AE393" s="38"/>
      <c r="AT393" s="17" t="s">
        <v>205</v>
      </c>
      <c r="AU393" s="17" t="s">
        <v>89</v>
      </c>
    </row>
    <row r="394" s="2" customFormat="1" ht="33" customHeight="1">
      <c r="A394" s="38"/>
      <c r="B394" s="39"/>
      <c r="C394" s="228" t="s">
        <v>808</v>
      </c>
      <c r="D394" s="228" t="s">
        <v>199</v>
      </c>
      <c r="E394" s="229" t="s">
        <v>2571</v>
      </c>
      <c r="F394" s="230" t="s">
        <v>2572</v>
      </c>
      <c r="G394" s="231" t="s">
        <v>2487</v>
      </c>
      <c r="H394" s="232">
        <v>6</v>
      </c>
      <c r="I394" s="233"/>
      <c r="J394" s="234">
        <f>ROUND(I394*H394,2)</f>
        <v>0</v>
      </c>
      <c r="K394" s="235"/>
      <c r="L394" s="44"/>
      <c r="M394" s="236" t="s">
        <v>1</v>
      </c>
      <c r="N394" s="237" t="s">
        <v>45</v>
      </c>
      <c r="O394" s="91"/>
      <c r="P394" s="238">
        <f>O394*H394</f>
        <v>0</v>
      </c>
      <c r="Q394" s="238">
        <v>0.0019599999999999999</v>
      </c>
      <c r="R394" s="238">
        <f>Q394*H394</f>
        <v>0.01176</v>
      </c>
      <c r="S394" s="238">
        <v>0</v>
      </c>
      <c r="T394" s="239">
        <f>S394*H394</f>
        <v>0</v>
      </c>
      <c r="U394" s="38"/>
      <c r="V394" s="38"/>
      <c r="W394" s="38"/>
      <c r="X394" s="38"/>
      <c r="Y394" s="38"/>
      <c r="Z394" s="38"/>
      <c r="AA394" s="38"/>
      <c r="AB394" s="38"/>
      <c r="AC394" s="38"/>
      <c r="AD394" s="38"/>
      <c r="AE394" s="38"/>
      <c r="AR394" s="240" t="s">
        <v>405</v>
      </c>
      <c r="AT394" s="240" t="s">
        <v>199</v>
      </c>
      <c r="AU394" s="240" t="s">
        <v>89</v>
      </c>
      <c r="AY394" s="17" t="s">
        <v>196</v>
      </c>
      <c r="BE394" s="241">
        <f>IF(N394="základní",J394,0)</f>
        <v>0</v>
      </c>
      <c r="BF394" s="241">
        <f>IF(N394="snížená",J394,0)</f>
        <v>0</v>
      </c>
      <c r="BG394" s="241">
        <f>IF(N394="zákl. přenesená",J394,0)</f>
        <v>0</v>
      </c>
      <c r="BH394" s="241">
        <f>IF(N394="sníž. přenesená",J394,0)</f>
        <v>0</v>
      </c>
      <c r="BI394" s="241">
        <f>IF(N394="nulová",J394,0)</f>
        <v>0</v>
      </c>
      <c r="BJ394" s="17" t="s">
        <v>87</v>
      </c>
      <c r="BK394" s="241">
        <f>ROUND(I394*H394,2)</f>
        <v>0</v>
      </c>
      <c r="BL394" s="17" t="s">
        <v>405</v>
      </c>
      <c r="BM394" s="240" t="s">
        <v>2573</v>
      </c>
    </row>
    <row r="395" s="2" customFormat="1">
      <c r="A395" s="38"/>
      <c r="B395" s="39"/>
      <c r="C395" s="40"/>
      <c r="D395" s="242" t="s">
        <v>205</v>
      </c>
      <c r="E395" s="40"/>
      <c r="F395" s="243" t="s">
        <v>2574</v>
      </c>
      <c r="G395" s="40"/>
      <c r="H395" s="40"/>
      <c r="I395" s="244"/>
      <c r="J395" s="40"/>
      <c r="K395" s="40"/>
      <c r="L395" s="44"/>
      <c r="M395" s="245"/>
      <c r="N395" s="246"/>
      <c r="O395" s="91"/>
      <c r="P395" s="91"/>
      <c r="Q395" s="91"/>
      <c r="R395" s="91"/>
      <c r="S395" s="91"/>
      <c r="T395" s="92"/>
      <c r="U395" s="38"/>
      <c r="V395" s="38"/>
      <c r="W395" s="38"/>
      <c r="X395" s="38"/>
      <c r="Y395" s="38"/>
      <c r="Z395" s="38"/>
      <c r="AA395" s="38"/>
      <c r="AB395" s="38"/>
      <c r="AC395" s="38"/>
      <c r="AD395" s="38"/>
      <c r="AE395" s="38"/>
      <c r="AT395" s="17" t="s">
        <v>205</v>
      </c>
      <c r="AU395" s="17" t="s">
        <v>89</v>
      </c>
    </row>
    <row r="396" s="2" customFormat="1" ht="33" customHeight="1">
      <c r="A396" s="38"/>
      <c r="B396" s="39"/>
      <c r="C396" s="228" t="s">
        <v>959</v>
      </c>
      <c r="D396" s="228" t="s">
        <v>199</v>
      </c>
      <c r="E396" s="229" t="s">
        <v>2575</v>
      </c>
      <c r="F396" s="230" t="s">
        <v>2576</v>
      </c>
      <c r="G396" s="231" t="s">
        <v>2487</v>
      </c>
      <c r="H396" s="232">
        <v>9</v>
      </c>
      <c r="I396" s="233"/>
      <c r="J396" s="234">
        <f>ROUND(I396*H396,2)</f>
        <v>0</v>
      </c>
      <c r="K396" s="235"/>
      <c r="L396" s="44"/>
      <c r="M396" s="236" t="s">
        <v>1</v>
      </c>
      <c r="N396" s="237" t="s">
        <v>45</v>
      </c>
      <c r="O396" s="91"/>
      <c r="P396" s="238">
        <f>O396*H396</f>
        <v>0</v>
      </c>
      <c r="Q396" s="238">
        <v>0.0018</v>
      </c>
      <c r="R396" s="238">
        <f>Q396*H396</f>
        <v>0.016199999999999999</v>
      </c>
      <c r="S396" s="238">
        <v>0</v>
      </c>
      <c r="T396" s="239">
        <f>S396*H396</f>
        <v>0</v>
      </c>
      <c r="U396" s="38"/>
      <c r="V396" s="38"/>
      <c r="W396" s="38"/>
      <c r="X396" s="38"/>
      <c r="Y396" s="38"/>
      <c r="Z396" s="38"/>
      <c r="AA396" s="38"/>
      <c r="AB396" s="38"/>
      <c r="AC396" s="38"/>
      <c r="AD396" s="38"/>
      <c r="AE396" s="38"/>
      <c r="AR396" s="240" t="s">
        <v>405</v>
      </c>
      <c r="AT396" s="240" t="s">
        <v>199</v>
      </c>
      <c r="AU396" s="240" t="s">
        <v>89</v>
      </c>
      <c r="AY396" s="17" t="s">
        <v>196</v>
      </c>
      <c r="BE396" s="241">
        <f>IF(N396="základní",J396,0)</f>
        <v>0</v>
      </c>
      <c r="BF396" s="241">
        <f>IF(N396="snížená",J396,0)</f>
        <v>0</v>
      </c>
      <c r="BG396" s="241">
        <f>IF(N396="zákl. přenesená",J396,0)</f>
        <v>0</v>
      </c>
      <c r="BH396" s="241">
        <f>IF(N396="sníž. přenesená",J396,0)</f>
        <v>0</v>
      </c>
      <c r="BI396" s="241">
        <f>IF(N396="nulová",J396,0)</f>
        <v>0</v>
      </c>
      <c r="BJ396" s="17" t="s">
        <v>87</v>
      </c>
      <c r="BK396" s="241">
        <f>ROUND(I396*H396,2)</f>
        <v>0</v>
      </c>
      <c r="BL396" s="17" t="s">
        <v>405</v>
      </c>
      <c r="BM396" s="240" t="s">
        <v>2577</v>
      </c>
    </row>
    <row r="397" s="2" customFormat="1">
      <c r="A397" s="38"/>
      <c r="B397" s="39"/>
      <c r="C397" s="40"/>
      <c r="D397" s="242" t="s">
        <v>205</v>
      </c>
      <c r="E397" s="40"/>
      <c r="F397" s="243" t="s">
        <v>2576</v>
      </c>
      <c r="G397" s="40"/>
      <c r="H397" s="40"/>
      <c r="I397" s="244"/>
      <c r="J397" s="40"/>
      <c r="K397" s="40"/>
      <c r="L397" s="44"/>
      <c r="M397" s="245"/>
      <c r="N397" s="246"/>
      <c r="O397" s="91"/>
      <c r="P397" s="91"/>
      <c r="Q397" s="91"/>
      <c r="R397" s="91"/>
      <c r="S397" s="91"/>
      <c r="T397" s="92"/>
      <c r="U397" s="38"/>
      <c r="V397" s="38"/>
      <c r="W397" s="38"/>
      <c r="X397" s="38"/>
      <c r="Y397" s="38"/>
      <c r="Z397" s="38"/>
      <c r="AA397" s="38"/>
      <c r="AB397" s="38"/>
      <c r="AC397" s="38"/>
      <c r="AD397" s="38"/>
      <c r="AE397" s="38"/>
      <c r="AT397" s="17" t="s">
        <v>205</v>
      </c>
      <c r="AU397" s="17" t="s">
        <v>89</v>
      </c>
    </row>
    <row r="398" s="13" customFormat="1">
      <c r="A398" s="13"/>
      <c r="B398" s="252"/>
      <c r="C398" s="253"/>
      <c r="D398" s="242" t="s">
        <v>254</v>
      </c>
      <c r="E398" s="254" t="s">
        <v>1</v>
      </c>
      <c r="F398" s="255" t="s">
        <v>247</v>
      </c>
      <c r="G398" s="253"/>
      <c r="H398" s="256">
        <v>9</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254</v>
      </c>
      <c r="AU398" s="262" t="s">
        <v>89</v>
      </c>
      <c r="AV398" s="13" t="s">
        <v>89</v>
      </c>
      <c r="AW398" s="13" t="s">
        <v>35</v>
      </c>
      <c r="AX398" s="13" t="s">
        <v>80</v>
      </c>
      <c r="AY398" s="262" t="s">
        <v>196</v>
      </c>
    </row>
    <row r="399" s="14" customFormat="1">
      <c r="A399" s="14"/>
      <c r="B399" s="263"/>
      <c r="C399" s="264"/>
      <c r="D399" s="242" t="s">
        <v>254</v>
      </c>
      <c r="E399" s="265" t="s">
        <v>1</v>
      </c>
      <c r="F399" s="266" t="s">
        <v>445</v>
      </c>
      <c r="G399" s="264"/>
      <c r="H399" s="267">
        <v>9</v>
      </c>
      <c r="I399" s="268"/>
      <c r="J399" s="264"/>
      <c r="K399" s="264"/>
      <c r="L399" s="269"/>
      <c r="M399" s="270"/>
      <c r="N399" s="271"/>
      <c r="O399" s="271"/>
      <c r="P399" s="271"/>
      <c r="Q399" s="271"/>
      <c r="R399" s="271"/>
      <c r="S399" s="271"/>
      <c r="T399" s="272"/>
      <c r="U399" s="14"/>
      <c r="V399" s="14"/>
      <c r="W399" s="14"/>
      <c r="X399" s="14"/>
      <c r="Y399" s="14"/>
      <c r="Z399" s="14"/>
      <c r="AA399" s="14"/>
      <c r="AB399" s="14"/>
      <c r="AC399" s="14"/>
      <c r="AD399" s="14"/>
      <c r="AE399" s="14"/>
      <c r="AT399" s="273" t="s">
        <v>254</v>
      </c>
      <c r="AU399" s="273" t="s">
        <v>89</v>
      </c>
      <c r="AV399" s="14" t="s">
        <v>100</v>
      </c>
      <c r="AW399" s="14" t="s">
        <v>35</v>
      </c>
      <c r="AX399" s="14" t="s">
        <v>87</v>
      </c>
      <c r="AY399" s="273" t="s">
        <v>196</v>
      </c>
    </row>
    <row r="400" s="2" customFormat="1" ht="33" customHeight="1">
      <c r="A400" s="38"/>
      <c r="B400" s="39"/>
      <c r="C400" s="228" t="s">
        <v>969</v>
      </c>
      <c r="D400" s="228" t="s">
        <v>199</v>
      </c>
      <c r="E400" s="229" t="s">
        <v>2578</v>
      </c>
      <c r="F400" s="230" t="s">
        <v>2579</v>
      </c>
      <c r="G400" s="231" t="s">
        <v>2487</v>
      </c>
      <c r="H400" s="232">
        <v>1</v>
      </c>
      <c r="I400" s="233"/>
      <c r="J400" s="234">
        <f>ROUND(I400*H400,2)</f>
        <v>0</v>
      </c>
      <c r="K400" s="235"/>
      <c r="L400" s="44"/>
      <c r="M400" s="236" t="s">
        <v>1</v>
      </c>
      <c r="N400" s="237" t="s">
        <v>45</v>
      </c>
      <c r="O400" s="91"/>
      <c r="P400" s="238">
        <f>O400*H400</f>
        <v>0</v>
      </c>
      <c r="Q400" s="238">
        <v>0.0018</v>
      </c>
      <c r="R400" s="238">
        <f>Q400*H400</f>
        <v>0.0018</v>
      </c>
      <c r="S400" s="238">
        <v>0</v>
      </c>
      <c r="T400" s="239">
        <f>S400*H400</f>
        <v>0</v>
      </c>
      <c r="U400" s="38"/>
      <c r="V400" s="38"/>
      <c r="W400" s="38"/>
      <c r="X400" s="38"/>
      <c r="Y400" s="38"/>
      <c r="Z400" s="38"/>
      <c r="AA400" s="38"/>
      <c r="AB400" s="38"/>
      <c r="AC400" s="38"/>
      <c r="AD400" s="38"/>
      <c r="AE400" s="38"/>
      <c r="AR400" s="240" t="s">
        <v>405</v>
      </c>
      <c r="AT400" s="240" t="s">
        <v>199</v>
      </c>
      <c r="AU400" s="240" t="s">
        <v>89</v>
      </c>
      <c r="AY400" s="17" t="s">
        <v>196</v>
      </c>
      <c r="BE400" s="241">
        <f>IF(N400="základní",J400,0)</f>
        <v>0</v>
      </c>
      <c r="BF400" s="241">
        <f>IF(N400="snížená",J400,0)</f>
        <v>0</v>
      </c>
      <c r="BG400" s="241">
        <f>IF(N400="zákl. přenesená",J400,0)</f>
        <v>0</v>
      </c>
      <c r="BH400" s="241">
        <f>IF(N400="sníž. přenesená",J400,0)</f>
        <v>0</v>
      </c>
      <c r="BI400" s="241">
        <f>IF(N400="nulová",J400,0)</f>
        <v>0</v>
      </c>
      <c r="BJ400" s="17" t="s">
        <v>87</v>
      </c>
      <c r="BK400" s="241">
        <f>ROUND(I400*H400,2)</f>
        <v>0</v>
      </c>
      <c r="BL400" s="17" t="s">
        <v>405</v>
      </c>
      <c r="BM400" s="240" t="s">
        <v>2580</v>
      </c>
    </row>
    <row r="401" s="2" customFormat="1">
      <c r="A401" s="38"/>
      <c r="B401" s="39"/>
      <c r="C401" s="40"/>
      <c r="D401" s="242" t="s">
        <v>205</v>
      </c>
      <c r="E401" s="40"/>
      <c r="F401" s="243" t="s">
        <v>2581</v>
      </c>
      <c r="G401" s="40"/>
      <c r="H401" s="40"/>
      <c r="I401" s="244"/>
      <c r="J401" s="40"/>
      <c r="K401" s="40"/>
      <c r="L401" s="44"/>
      <c r="M401" s="245"/>
      <c r="N401" s="246"/>
      <c r="O401" s="91"/>
      <c r="P401" s="91"/>
      <c r="Q401" s="91"/>
      <c r="R401" s="91"/>
      <c r="S401" s="91"/>
      <c r="T401" s="92"/>
      <c r="U401" s="38"/>
      <c r="V401" s="38"/>
      <c r="W401" s="38"/>
      <c r="X401" s="38"/>
      <c r="Y401" s="38"/>
      <c r="Z401" s="38"/>
      <c r="AA401" s="38"/>
      <c r="AB401" s="38"/>
      <c r="AC401" s="38"/>
      <c r="AD401" s="38"/>
      <c r="AE401" s="38"/>
      <c r="AT401" s="17" t="s">
        <v>205</v>
      </c>
      <c r="AU401" s="17" t="s">
        <v>89</v>
      </c>
    </row>
    <row r="402" s="13" customFormat="1">
      <c r="A402" s="13"/>
      <c r="B402" s="252"/>
      <c r="C402" s="253"/>
      <c r="D402" s="242" t="s">
        <v>254</v>
      </c>
      <c r="E402" s="254" t="s">
        <v>1</v>
      </c>
      <c r="F402" s="255" t="s">
        <v>87</v>
      </c>
      <c r="G402" s="253"/>
      <c r="H402" s="256">
        <v>1</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254</v>
      </c>
      <c r="AU402" s="262" t="s">
        <v>89</v>
      </c>
      <c r="AV402" s="13" t="s">
        <v>89</v>
      </c>
      <c r="AW402" s="13" t="s">
        <v>35</v>
      </c>
      <c r="AX402" s="13" t="s">
        <v>80</v>
      </c>
      <c r="AY402" s="262" t="s">
        <v>196</v>
      </c>
    </row>
    <row r="403" s="14" customFormat="1">
      <c r="A403" s="14"/>
      <c r="B403" s="263"/>
      <c r="C403" s="264"/>
      <c r="D403" s="242" t="s">
        <v>254</v>
      </c>
      <c r="E403" s="265" t="s">
        <v>1</v>
      </c>
      <c r="F403" s="266" t="s">
        <v>2582</v>
      </c>
      <c r="G403" s="264"/>
      <c r="H403" s="267">
        <v>1</v>
      </c>
      <c r="I403" s="268"/>
      <c r="J403" s="264"/>
      <c r="K403" s="264"/>
      <c r="L403" s="269"/>
      <c r="M403" s="270"/>
      <c r="N403" s="271"/>
      <c r="O403" s="271"/>
      <c r="P403" s="271"/>
      <c r="Q403" s="271"/>
      <c r="R403" s="271"/>
      <c r="S403" s="271"/>
      <c r="T403" s="272"/>
      <c r="U403" s="14"/>
      <c r="V403" s="14"/>
      <c r="W403" s="14"/>
      <c r="X403" s="14"/>
      <c r="Y403" s="14"/>
      <c r="Z403" s="14"/>
      <c r="AA403" s="14"/>
      <c r="AB403" s="14"/>
      <c r="AC403" s="14"/>
      <c r="AD403" s="14"/>
      <c r="AE403" s="14"/>
      <c r="AT403" s="273" t="s">
        <v>254</v>
      </c>
      <c r="AU403" s="273" t="s">
        <v>89</v>
      </c>
      <c r="AV403" s="14" t="s">
        <v>100</v>
      </c>
      <c r="AW403" s="14" t="s">
        <v>35</v>
      </c>
      <c r="AX403" s="14" t="s">
        <v>80</v>
      </c>
      <c r="AY403" s="273" t="s">
        <v>196</v>
      </c>
    </row>
    <row r="404" s="15" customFormat="1">
      <c r="A404" s="15"/>
      <c r="B404" s="274"/>
      <c r="C404" s="275"/>
      <c r="D404" s="242" t="s">
        <v>254</v>
      </c>
      <c r="E404" s="276" t="s">
        <v>1</v>
      </c>
      <c r="F404" s="277" t="s">
        <v>267</v>
      </c>
      <c r="G404" s="275"/>
      <c r="H404" s="278">
        <v>1</v>
      </c>
      <c r="I404" s="279"/>
      <c r="J404" s="275"/>
      <c r="K404" s="275"/>
      <c r="L404" s="280"/>
      <c r="M404" s="281"/>
      <c r="N404" s="282"/>
      <c r="O404" s="282"/>
      <c r="P404" s="282"/>
      <c r="Q404" s="282"/>
      <c r="R404" s="282"/>
      <c r="S404" s="282"/>
      <c r="T404" s="283"/>
      <c r="U404" s="15"/>
      <c r="V404" s="15"/>
      <c r="W404" s="15"/>
      <c r="X404" s="15"/>
      <c r="Y404" s="15"/>
      <c r="Z404" s="15"/>
      <c r="AA404" s="15"/>
      <c r="AB404" s="15"/>
      <c r="AC404" s="15"/>
      <c r="AD404" s="15"/>
      <c r="AE404" s="15"/>
      <c r="AT404" s="284" t="s">
        <v>254</v>
      </c>
      <c r="AU404" s="284" t="s">
        <v>89</v>
      </c>
      <c r="AV404" s="15" t="s">
        <v>113</v>
      </c>
      <c r="AW404" s="15" t="s">
        <v>35</v>
      </c>
      <c r="AX404" s="15" t="s">
        <v>87</v>
      </c>
      <c r="AY404" s="284" t="s">
        <v>196</v>
      </c>
    </row>
    <row r="405" s="2" customFormat="1" ht="21.75" customHeight="1">
      <c r="A405" s="38"/>
      <c r="B405" s="39"/>
      <c r="C405" s="228" t="s">
        <v>973</v>
      </c>
      <c r="D405" s="228" t="s">
        <v>199</v>
      </c>
      <c r="E405" s="229" t="s">
        <v>2583</v>
      </c>
      <c r="F405" s="230" t="s">
        <v>2584</v>
      </c>
      <c r="G405" s="231" t="s">
        <v>2487</v>
      </c>
      <c r="H405" s="232">
        <v>27</v>
      </c>
      <c r="I405" s="233"/>
      <c r="J405" s="234">
        <f>ROUND(I405*H405,2)</f>
        <v>0</v>
      </c>
      <c r="K405" s="235"/>
      <c r="L405" s="44"/>
      <c r="M405" s="236" t="s">
        <v>1</v>
      </c>
      <c r="N405" s="237" t="s">
        <v>45</v>
      </c>
      <c r="O405" s="91"/>
      <c r="P405" s="238">
        <f>O405*H405</f>
        <v>0</v>
      </c>
      <c r="Q405" s="238">
        <v>0.0018</v>
      </c>
      <c r="R405" s="238">
        <f>Q405*H405</f>
        <v>0.048599999999999997</v>
      </c>
      <c r="S405" s="238">
        <v>0</v>
      </c>
      <c r="T405" s="239">
        <f>S405*H405</f>
        <v>0</v>
      </c>
      <c r="U405" s="38"/>
      <c r="V405" s="38"/>
      <c r="W405" s="38"/>
      <c r="X405" s="38"/>
      <c r="Y405" s="38"/>
      <c r="Z405" s="38"/>
      <c r="AA405" s="38"/>
      <c r="AB405" s="38"/>
      <c r="AC405" s="38"/>
      <c r="AD405" s="38"/>
      <c r="AE405" s="38"/>
      <c r="AR405" s="240" t="s">
        <v>405</v>
      </c>
      <c r="AT405" s="240" t="s">
        <v>199</v>
      </c>
      <c r="AU405" s="240" t="s">
        <v>89</v>
      </c>
      <c r="AY405" s="17" t="s">
        <v>196</v>
      </c>
      <c r="BE405" s="241">
        <f>IF(N405="základní",J405,0)</f>
        <v>0</v>
      </c>
      <c r="BF405" s="241">
        <f>IF(N405="snížená",J405,0)</f>
        <v>0</v>
      </c>
      <c r="BG405" s="241">
        <f>IF(N405="zákl. přenesená",J405,0)</f>
        <v>0</v>
      </c>
      <c r="BH405" s="241">
        <f>IF(N405="sníž. přenesená",J405,0)</f>
        <v>0</v>
      </c>
      <c r="BI405" s="241">
        <f>IF(N405="nulová",J405,0)</f>
        <v>0</v>
      </c>
      <c r="BJ405" s="17" t="s">
        <v>87</v>
      </c>
      <c r="BK405" s="241">
        <f>ROUND(I405*H405,2)</f>
        <v>0</v>
      </c>
      <c r="BL405" s="17" t="s">
        <v>405</v>
      </c>
      <c r="BM405" s="240" t="s">
        <v>2585</v>
      </c>
    </row>
    <row r="406" s="2" customFormat="1">
      <c r="A406" s="38"/>
      <c r="B406" s="39"/>
      <c r="C406" s="40"/>
      <c r="D406" s="242" t="s">
        <v>205</v>
      </c>
      <c r="E406" s="40"/>
      <c r="F406" s="243" t="s">
        <v>2584</v>
      </c>
      <c r="G406" s="40"/>
      <c r="H406" s="40"/>
      <c r="I406" s="244"/>
      <c r="J406" s="40"/>
      <c r="K406" s="40"/>
      <c r="L406" s="44"/>
      <c r="M406" s="245"/>
      <c r="N406" s="246"/>
      <c r="O406" s="91"/>
      <c r="P406" s="91"/>
      <c r="Q406" s="91"/>
      <c r="R406" s="91"/>
      <c r="S406" s="91"/>
      <c r="T406" s="92"/>
      <c r="U406" s="38"/>
      <c r="V406" s="38"/>
      <c r="W406" s="38"/>
      <c r="X406" s="38"/>
      <c r="Y406" s="38"/>
      <c r="Z406" s="38"/>
      <c r="AA406" s="38"/>
      <c r="AB406" s="38"/>
      <c r="AC406" s="38"/>
      <c r="AD406" s="38"/>
      <c r="AE406" s="38"/>
      <c r="AT406" s="17" t="s">
        <v>205</v>
      </c>
      <c r="AU406" s="17" t="s">
        <v>89</v>
      </c>
    </row>
    <row r="407" s="13" customFormat="1">
      <c r="A407" s="13"/>
      <c r="B407" s="252"/>
      <c r="C407" s="253"/>
      <c r="D407" s="242" t="s">
        <v>254</v>
      </c>
      <c r="E407" s="254" t="s">
        <v>1</v>
      </c>
      <c r="F407" s="255" t="s">
        <v>482</v>
      </c>
      <c r="G407" s="253"/>
      <c r="H407" s="256">
        <v>27</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254</v>
      </c>
      <c r="AU407" s="262" t="s">
        <v>89</v>
      </c>
      <c r="AV407" s="13" t="s">
        <v>89</v>
      </c>
      <c r="AW407" s="13" t="s">
        <v>35</v>
      </c>
      <c r="AX407" s="13" t="s">
        <v>80</v>
      </c>
      <c r="AY407" s="262" t="s">
        <v>196</v>
      </c>
    </row>
    <row r="408" s="14" customFormat="1">
      <c r="A408" s="14"/>
      <c r="B408" s="263"/>
      <c r="C408" s="264"/>
      <c r="D408" s="242" t="s">
        <v>254</v>
      </c>
      <c r="E408" s="265" t="s">
        <v>1</v>
      </c>
      <c r="F408" s="266" t="s">
        <v>2586</v>
      </c>
      <c r="G408" s="264"/>
      <c r="H408" s="267">
        <v>27</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254</v>
      </c>
      <c r="AU408" s="273" t="s">
        <v>89</v>
      </c>
      <c r="AV408" s="14" t="s">
        <v>100</v>
      </c>
      <c r="AW408" s="14" t="s">
        <v>35</v>
      </c>
      <c r="AX408" s="14" t="s">
        <v>80</v>
      </c>
      <c r="AY408" s="273" t="s">
        <v>196</v>
      </c>
    </row>
    <row r="409" s="15" customFormat="1">
      <c r="A409" s="15"/>
      <c r="B409" s="274"/>
      <c r="C409" s="275"/>
      <c r="D409" s="242" t="s">
        <v>254</v>
      </c>
      <c r="E409" s="276" t="s">
        <v>1</v>
      </c>
      <c r="F409" s="277" t="s">
        <v>267</v>
      </c>
      <c r="G409" s="275"/>
      <c r="H409" s="278">
        <v>27</v>
      </c>
      <c r="I409" s="279"/>
      <c r="J409" s="275"/>
      <c r="K409" s="275"/>
      <c r="L409" s="280"/>
      <c r="M409" s="281"/>
      <c r="N409" s="282"/>
      <c r="O409" s="282"/>
      <c r="P409" s="282"/>
      <c r="Q409" s="282"/>
      <c r="R409" s="282"/>
      <c r="S409" s="282"/>
      <c r="T409" s="283"/>
      <c r="U409" s="15"/>
      <c r="V409" s="15"/>
      <c r="W409" s="15"/>
      <c r="X409" s="15"/>
      <c r="Y409" s="15"/>
      <c r="Z409" s="15"/>
      <c r="AA409" s="15"/>
      <c r="AB409" s="15"/>
      <c r="AC409" s="15"/>
      <c r="AD409" s="15"/>
      <c r="AE409" s="15"/>
      <c r="AT409" s="284" t="s">
        <v>254</v>
      </c>
      <c r="AU409" s="284" t="s">
        <v>89</v>
      </c>
      <c r="AV409" s="15" t="s">
        <v>113</v>
      </c>
      <c r="AW409" s="15" t="s">
        <v>35</v>
      </c>
      <c r="AX409" s="15" t="s">
        <v>87</v>
      </c>
      <c r="AY409" s="284" t="s">
        <v>196</v>
      </c>
    </row>
    <row r="410" s="2" customFormat="1" ht="33" customHeight="1">
      <c r="A410" s="38"/>
      <c r="B410" s="39"/>
      <c r="C410" s="228" t="s">
        <v>978</v>
      </c>
      <c r="D410" s="228" t="s">
        <v>199</v>
      </c>
      <c r="E410" s="229" t="s">
        <v>2587</v>
      </c>
      <c r="F410" s="230" t="s">
        <v>2588</v>
      </c>
      <c r="G410" s="231" t="s">
        <v>2487</v>
      </c>
      <c r="H410" s="232">
        <v>3</v>
      </c>
      <c r="I410" s="233"/>
      <c r="J410" s="234">
        <f>ROUND(I410*H410,2)</f>
        <v>0</v>
      </c>
      <c r="K410" s="235"/>
      <c r="L410" s="44"/>
      <c r="M410" s="236" t="s">
        <v>1</v>
      </c>
      <c r="N410" s="237" t="s">
        <v>45</v>
      </c>
      <c r="O410" s="91"/>
      <c r="P410" s="238">
        <f>O410*H410</f>
        <v>0</v>
      </c>
      <c r="Q410" s="238">
        <v>0.0018</v>
      </c>
      <c r="R410" s="238">
        <f>Q410*H410</f>
        <v>0.0054000000000000003</v>
      </c>
      <c r="S410" s="238">
        <v>0</v>
      </c>
      <c r="T410" s="239">
        <f>S410*H410</f>
        <v>0</v>
      </c>
      <c r="U410" s="38"/>
      <c r="V410" s="38"/>
      <c r="W410" s="38"/>
      <c r="X410" s="38"/>
      <c r="Y410" s="38"/>
      <c r="Z410" s="38"/>
      <c r="AA410" s="38"/>
      <c r="AB410" s="38"/>
      <c r="AC410" s="38"/>
      <c r="AD410" s="38"/>
      <c r="AE410" s="38"/>
      <c r="AR410" s="240" t="s">
        <v>405</v>
      </c>
      <c r="AT410" s="240" t="s">
        <v>199</v>
      </c>
      <c r="AU410" s="240" t="s">
        <v>89</v>
      </c>
      <c r="AY410" s="17" t="s">
        <v>196</v>
      </c>
      <c r="BE410" s="241">
        <f>IF(N410="základní",J410,0)</f>
        <v>0</v>
      </c>
      <c r="BF410" s="241">
        <f>IF(N410="snížená",J410,0)</f>
        <v>0</v>
      </c>
      <c r="BG410" s="241">
        <f>IF(N410="zákl. přenesená",J410,0)</f>
        <v>0</v>
      </c>
      <c r="BH410" s="241">
        <f>IF(N410="sníž. přenesená",J410,0)</f>
        <v>0</v>
      </c>
      <c r="BI410" s="241">
        <f>IF(N410="nulová",J410,0)</f>
        <v>0</v>
      </c>
      <c r="BJ410" s="17" t="s">
        <v>87</v>
      </c>
      <c r="BK410" s="241">
        <f>ROUND(I410*H410,2)</f>
        <v>0</v>
      </c>
      <c r="BL410" s="17" t="s">
        <v>405</v>
      </c>
      <c r="BM410" s="240" t="s">
        <v>2589</v>
      </c>
    </row>
    <row r="411" s="2" customFormat="1">
      <c r="A411" s="38"/>
      <c r="B411" s="39"/>
      <c r="C411" s="40"/>
      <c r="D411" s="242" t="s">
        <v>205</v>
      </c>
      <c r="E411" s="40"/>
      <c r="F411" s="243" t="s">
        <v>2588</v>
      </c>
      <c r="G411" s="40"/>
      <c r="H411" s="40"/>
      <c r="I411" s="244"/>
      <c r="J411" s="40"/>
      <c r="K411" s="40"/>
      <c r="L411" s="44"/>
      <c r="M411" s="245"/>
      <c r="N411" s="246"/>
      <c r="O411" s="91"/>
      <c r="P411" s="91"/>
      <c r="Q411" s="91"/>
      <c r="R411" s="91"/>
      <c r="S411" s="91"/>
      <c r="T411" s="92"/>
      <c r="U411" s="38"/>
      <c r="V411" s="38"/>
      <c r="W411" s="38"/>
      <c r="X411" s="38"/>
      <c r="Y411" s="38"/>
      <c r="Z411" s="38"/>
      <c r="AA411" s="38"/>
      <c r="AB411" s="38"/>
      <c r="AC411" s="38"/>
      <c r="AD411" s="38"/>
      <c r="AE411" s="38"/>
      <c r="AT411" s="17" t="s">
        <v>205</v>
      </c>
      <c r="AU411" s="17" t="s">
        <v>89</v>
      </c>
    </row>
    <row r="412" s="13" customFormat="1">
      <c r="A412" s="13"/>
      <c r="B412" s="252"/>
      <c r="C412" s="253"/>
      <c r="D412" s="242" t="s">
        <v>254</v>
      </c>
      <c r="E412" s="254" t="s">
        <v>1</v>
      </c>
      <c r="F412" s="255" t="s">
        <v>100</v>
      </c>
      <c r="G412" s="253"/>
      <c r="H412" s="256">
        <v>3</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254</v>
      </c>
      <c r="AU412" s="262" t="s">
        <v>89</v>
      </c>
      <c r="AV412" s="13" t="s">
        <v>89</v>
      </c>
      <c r="AW412" s="13" t="s">
        <v>35</v>
      </c>
      <c r="AX412" s="13" t="s">
        <v>80</v>
      </c>
      <c r="AY412" s="262" t="s">
        <v>196</v>
      </c>
    </row>
    <row r="413" s="14" customFormat="1">
      <c r="A413" s="14"/>
      <c r="B413" s="263"/>
      <c r="C413" s="264"/>
      <c r="D413" s="242" t="s">
        <v>254</v>
      </c>
      <c r="E413" s="265" t="s">
        <v>1</v>
      </c>
      <c r="F413" s="266" t="s">
        <v>2590</v>
      </c>
      <c r="G413" s="264"/>
      <c r="H413" s="267">
        <v>3</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254</v>
      </c>
      <c r="AU413" s="273" t="s">
        <v>89</v>
      </c>
      <c r="AV413" s="14" t="s">
        <v>100</v>
      </c>
      <c r="AW413" s="14" t="s">
        <v>35</v>
      </c>
      <c r="AX413" s="14" t="s">
        <v>80</v>
      </c>
      <c r="AY413" s="273" t="s">
        <v>196</v>
      </c>
    </row>
    <row r="414" s="15" customFormat="1">
      <c r="A414" s="15"/>
      <c r="B414" s="274"/>
      <c r="C414" s="275"/>
      <c r="D414" s="242" t="s">
        <v>254</v>
      </c>
      <c r="E414" s="276" t="s">
        <v>1</v>
      </c>
      <c r="F414" s="277" t="s">
        <v>267</v>
      </c>
      <c r="G414" s="275"/>
      <c r="H414" s="278">
        <v>3</v>
      </c>
      <c r="I414" s="279"/>
      <c r="J414" s="275"/>
      <c r="K414" s="275"/>
      <c r="L414" s="280"/>
      <c r="M414" s="281"/>
      <c r="N414" s="282"/>
      <c r="O414" s="282"/>
      <c r="P414" s="282"/>
      <c r="Q414" s="282"/>
      <c r="R414" s="282"/>
      <c r="S414" s="282"/>
      <c r="T414" s="283"/>
      <c r="U414" s="15"/>
      <c r="V414" s="15"/>
      <c r="W414" s="15"/>
      <c r="X414" s="15"/>
      <c r="Y414" s="15"/>
      <c r="Z414" s="15"/>
      <c r="AA414" s="15"/>
      <c r="AB414" s="15"/>
      <c r="AC414" s="15"/>
      <c r="AD414" s="15"/>
      <c r="AE414" s="15"/>
      <c r="AT414" s="284" t="s">
        <v>254</v>
      </c>
      <c r="AU414" s="284" t="s">
        <v>89</v>
      </c>
      <c r="AV414" s="15" t="s">
        <v>113</v>
      </c>
      <c r="AW414" s="15" t="s">
        <v>35</v>
      </c>
      <c r="AX414" s="15" t="s">
        <v>87</v>
      </c>
      <c r="AY414" s="284" t="s">
        <v>196</v>
      </c>
    </row>
    <row r="415" s="2" customFormat="1" ht="16.5" customHeight="1">
      <c r="A415" s="38"/>
      <c r="B415" s="39"/>
      <c r="C415" s="228" t="s">
        <v>984</v>
      </c>
      <c r="D415" s="228" t="s">
        <v>199</v>
      </c>
      <c r="E415" s="229" t="s">
        <v>2591</v>
      </c>
      <c r="F415" s="230" t="s">
        <v>2592</v>
      </c>
      <c r="G415" s="231" t="s">
        <v>354</v>
      </c>
      <c r="H415" s="232">
        <v>6</v>
      </c>
      <c r="I415" s="233"/>
      <c r="J415" s="234">
        <f>ROUND(I415*H415,2)</f>
        <v>0</v>
      </c>
      <c r="K415" s="235"/>
      <c r="L415" s="44"/>
      <c r="M415" s="236" t="s">
        <v>1</v>
      </c>
      <c r="N415" s="237" t="s">
        <v>45</v>
      </c>
      <c r="O415" s="91"/>
      <c r="P415" s="238">
        <f>O415*H415</f>
        <v>0</v>
      </c>
      <c r="Q415" s="238">
        <v>0</v>
      </c>
      <c r="R415" s="238">
        <f>Q415*H415</f>
        <v>0</v>
      </c>
      <c r="S415" s="238">
        <v>0.0022499999999999998</v>
      </c>
      <c r="T415" s="239">
        <f>S415*H415</f>
        <v>0.013499999999999998</v>
      </c>
      <c r="U415" s="38"/>
      <c r="V415" s="38"/>
      <c r="W415" s="38"/>
      <c r="X415" s="38"/>
      <c r="Y415" s="38"/>
      <c r="Z415" s="38"/>
      <c r="AA415" s="38"/>
      <c r="AB415" s="38"/>
      <c r="AC415" s="38"/>
      <c r="AD415" s="38"/>
      <c r="AE415" s="38"/>
      <c r="AR415" s="240" t="s">
        <v>405</v>
      </c>
      <c r="AT415" s="240" t="s">
        <v>199</v>
      </c>
      <c r="AU415" s="240" t="s">
        <v>89</v>
      </c>
      <c r="AY415" s="17" t="s">
        <v>196</v>
      </c>
      <c r="BE415" s="241">
        <f>IF(N415="základní",J415,0)</f>
        <v>0</v>
      </c>
      <c r="BF415" s="241">
        <f>IF(N415="snížená",J415,0)</f>
        <v>0</v>
      </c>
      <c r="BG415" s="241">
        <f>IF(N415="zákl. přenesená",J415,0)</f>
        <v>0</v>
      </c>
      <c r="BH415" s="241">
        <f>IF(N415="sníž. přenesená",J415,0)</f>
        <v>0</v>
      </c>
      <c r="BI415" s="241">
        <f>IF(N415="nulová",J415,0)</f>
        <v>0</v>
      </c>
      <c r="BJ415" s="17" t="s">
        <v>87</v>
      </c>
      <c r="BK415" s="241">
        <f>ROUND(I415*H415,2)</f>
        <v>0</v>
      </c>
      <c r="BL415" s="17" t="s">
        <v>405</v>
      </c>
      <c r="BM415" s="240" t="s">
        <v>2593</v>
      </c>
    </row>
    <row r="416" s="2" customFormat="1">
      <c r="A416" s="38"/>
      <c r="B416" s="39"/>
      <c r="C416" s="40"/>
      <c r="D416" s="242" t="s">
        <v>205</v>
      </c>
      <c r="E416" s="40"/>
      <c r="F416" s="243" t="s">
        <v>2594</v>
      </c>
      <c r="G416" s="40"/>
      <c r="H416" s="40"/>
      <c r="I416" s="244"/>
      <c r="J416" s="40"/>
      <c r="K416" s="40"/>
      <c r="L416" s="44"/>
      <c r="M416" s="245"/>
      <c r="N416" s="246"/>
      <c r="O416" s="91"/>
      <c r="P416" s="91"/>
      <c r="Q416" s="91"/>
      <c r="R416" s="91"/>
      <c r="S416" s="91"/>
      <c r="T416" s="92"/>
      <c r="U416" s="38"/>
      <c r="V416" s="38"/>
      <c r="W416" s="38"/>
      <c r="X416" s="38"/>
      <c r="Y416" s="38"/>
      <c r="Z416" s="38"/>
      <c r="AA416" s="38"/>
      <c r="AB416" s="38"/>
      <c r="AC416" s="38"/>
      <c r="AD416" s="38"/>
      <c r="AE416" s="38"/>
      <c r="AT416" s="17" t="s">
        <v>205</v>
      </c>
      <c r="AU416" s="17" t="s">
        <v>89</v>
      </c>
    </row>
    <row r="417" s="13" customFormat="1">
      <c r="A417" s="13"/>
      <c r="B417" s="252"/>
      <c r="C417" s="253"/>
      <c r="D417" s="242" t="s">
        <v>254</v>
      </c>
      <c r="E417" s="254" t="s">
        <v>1</v>
      </c>
      <c r="F417" s="255" t="s">
        <v>223</v>
      </c>
      <c r="G417" s="253"/>
      <c r="H417" s="256">
        <v>6</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254</v>
      </c>
      <c r="AU417" s="262" t="s">
        <v>89</v>
      </c>
      <c r="AV417" s="13" t="s">
        <v>89</v>
      </c>
      <c r="AW417" s="13" t="s">
        <v>35</v>
      </c>
      <c r="AX417" s="13" t="s">
        <v>80</v>
      </c>
      <c r="AY417" s="262" t="s">
        <v>196</v>
      </c>
    </row>
    <row r="418" s="14" customFormat="1">
      <c r="A418" s="14"/>
      <c r="B418" s="263"/>
      <c r="C418" s="264"/>
      <c r="D418" s="242" t="s">
        <v>254</v>
      </c>
      <c r="E418" s="265" t="s">
        <v>1</v>
      </c>
      <c r="F418" s="266" t="s">
        <v>445</v>
      </c>
      <c r="G418" s="264"/>
      <c r="H418" s="267">
        <v>6</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254</v>
      </c>
      <c r="AU418" s="273" t="s">
        <v>89</v>
      </c>
      <c r="AV418" s="14" t="s">
        <v>100</v>
      </c>
      <c r="AW418" s="14" t="s">
        <v>35</v>
      </c>
      <c r="AX418" s="14" t="s">
        <v>87</v>
      </c>
      <c r="AY418" s="273" t="s">
        <v>196</v>
      </c>
    </row>
    <row r="419" s="2" customFormat="1" ht="55.5" customHeight="1">
      <c r="A419" s="38"/>
      <c r="B419" s="39"/>
      <c r="C419" s="228" t="s">
        <v>989</v>
      </c>
      <c r="D419" s="228" t="s">
        <v>199</v>
      </c>
      <c r="E419" s="229" t="s">
        <v>2595</v>
      </c>
      <c r="F419" s="230" t="s">
        <v>2596</v>
      </c>
      <c r="G419" s="231" t="s">
        <v>2487</v>
      </c>
      <c r="H419" s="232">
        <v>6</v>
      </c>
      <c r="I419" s="233"/>
      <c r="J419" s="234">
        <f>ROUND(I419*H419,2)</f>
        <v>0</v>
      </c>
      <c r="K419" s="235"/>
      <c r="L419" s="44"/>
      <c r="M419" s="236" t="s">
        <v>1</v>
      </c>
      <c r="N419" s="237" t="s">
        <v>45</v>
      </c>
      <c r="O419" s="91"/>
      <c r="P419" s="238">
        <f>O419*H419</f>
        <v>0</v>
      </c>
      <c r="Q419" s="238">
        <v>0.0018400000000000001</v>
      </c>
      <c r="R419" s="238">
        <f>Q419*H419</f>
        <v>0.011040000000000001</v>
      </c>
      <c r="S419" s="238">
        <v>0</v>
      </c>
      <c r="T419" s="239">
        <f>S419*H419</f>
        <v>0</v>
      </c>
      <c r="U419" s="38"/>
      <c r="V419" s="38"/>
      <c r="W419" s="38"/>
      <c r="X419" s="38"/>
      <c r="Y419" s="38"/>
      <c r="Z419" s="38"/>
      <c r="AA419" s="38"/>
      <c r="AB419" s="38"/>
      <c r="AC419" s="38"/>
      <c r="AD419" s="38"/>
      <c r="AE419" s="38"/>
      <c r="AR419" s="240" t="s">
        <v>405</v>
      </c>
      <c r="AT419" s="240" t="s">
        <v>199</v>
      </c>
      <c r="AU419" s="240" t="s">
        <v>89</v>
      </c>
      <c r="AY419" s="17" t="s">
        <v>196</v>
      </c>
      <c r="BE419" s="241">
        <f>IF(N419="základní",J419,0)</f>
        <v>0</v>
      </c>
      <c r="BF419" s="241">
        <f>IF(N419="snížená",J419,0)</f>
        <v>0</v>
      </c>
      <c r="BG419" s="241">
        <f>IF(N419="zákl. přenesená",J419,0)</f>
        <v>0</v>
      </c>
      <c r="BH419" s="241">
        <f>IF(N419="sníž. přenesená",J419,0)</f>
        <v>0</v>
      </c>
      <c r="BI419" s="241">
        <f>IF(N419="nulová",J419,0)</f>
        <v>0</v>
      </c>
      <c r="BJ419" s="17" t="s">
        <v>87</v>
      </c>
      <c r="BK419" s="241">
        <f>ROUND(I419*H419,2)</f>
        <v>0</v>
      </c>
      <c r="BL419" s="17" t="s">
        <v>405</v>
      </c>
      <c r="BM419" s="240" t="s">
        <v>2597</v>
      </c>
    </row>
    <row r="420" s="2" customFormat="1">
      <c r="A420" s="38"/>
      <c r="B420" s="39"/>
      <c r="C420" s="40"/>
      <c r="D420" s="242" t="s">
        <v>205</v>
      </c>
      <c r="E420" s="40"/>
      <c r="F420" s="243" t="s">
        <v>2598</v>
      </c>
      <c r="G420" s="40"/>
      <c r="H420" s="40"/>
      <c r="I420" s="244"/>
      <c r="J420" s="40"/>
      <c r="K420" s="40"/>
      <c r="L420" s="44"/>
      <c r="M420" s="245"/>
      <c r="N420" s="246"/>
      <c r="O420" s="91"/>
      <c r="P420" s="91"/>
      <c r="Q420" s="91"/>
      <c r="R420" s="91"/>
      <c r="S420" s="91"/>
      <c r="T420" s="92"/>
      <c r="U420" s="38"/>
      <c r="V420" s="38"/>
      <c r="W420" s="38"/>
      <c r="X420" s="38"/>
      <c r="Y420" s="38"/>
      <c r="Z420" s="38"/>
      <c r="AA420" s="38"/>
      <c r="AB420" s="38"/>
      <c r="AC420" s="38"/>
      <c r="AD420" s="38"/>
      <c r="AE420" s="38"/>
      <c r="AT420" s="17" t="s">
        <v>205</v>
      </c>
      <c r="AU420" s="17" t="s">
        <v>89</v>
      </c>
    </row>
    <row r="421" s="2" customFormat="1" ht="44.25" customHeight="1">
      <c r="A421" s="38"/>
      <c r="B421" s="39"/>
      <c r="C421" s="228" t="s">
        <v>995</v>
      </c>
      <c r="D421" s="228" t="s">
        <v>661</v>
      </c>
      <c r="E421" s="229" t="s">
        <v>2599</v>
      </c>
      <c r="F421" s="230" t="s">
        <v>2600</v>
      </c>
      <c r="G421" s="231" t="s">
        <v>2601</v>
      </c>
      <c r="H421" s="232">
        <v>16</v>
      </c>
      <c r="I421" s="233"/>
      <c r="J421" s="234">
        <f>ROUND(I421*H421,2)</f>
        <v>0</v>
      </c>
      <c r="K421" s="235"/>
      <c r="L421" s="44"/>
      <c r="M421" s="236" t="s">
        <v>1</v>
      </c>
      <c r="N421" s="237" t="s">
        <v>45</v>
      </c>
      <c r="O421" s="91"/>
      <c r="P421" s="238">
        <f>O421*H421</f>
        <v>0</v>
      </c>
      <c r="Q421" s="238">
        <v>0</v>
      </c>
      <c r="R421" s="238">
        <f>Q421*H421</f>
        <v>0</v>
      </c>
      <c r="S421" s="238">
        <v>0</v>
      </c>
      <c r="T421" s="239">
        <f>S421*H421</f>
        <v>0</v>
      </c>
      <c r="U421" s="38"/>
      <c r="V421" s="38"/>
      <c r="W421" s="38"/>
      <c r="X421" s="38"/>
      <c r="Y421" s="38"/>
      <c r="Z421" s="38"/>
      <c r="AA421" s="38"/>
      <c r="AB421" s="38"/>
      <c r="AC421" s="38"/>
      <c r="AD421" s="38"/>
      <c r="AE421" s="38"/>
      <c r="AR421" s="240" t="s">
        <v>405</v>
      </c>
      <c r="AT421" s="240" t="s">
        <v>199</v>
      </c>
      <c r="AU421" s="240" t="s">
        <v>89</v>
      </c>
      <c r="AY421" s="17" t="s">
        <v>196</v>
      </c>
      <c r="BE421" s="241">
        <f>IF(N421="základní",J421,0)</f>
        <v>0</v>
      </c>
      <c r="BF421" s="241">
        <f>IF(N421="snížená",J421,0)</f>
        <v>0</v>
      </c>
      <c r="BG421" s="241">
        <f>IF(N421="zákl. přenesená",J421,0)</f>
        <v>0</v>
      </c>
      <c r="BH421" s="241">
        <f>IF(N421="sníž. přenesená",J421,0)</f>
        <v>0</v>
      </c>
      <c r="BI421" s="241">
        <f>IF(N421="nulová",J421,0)</f>
        <v>0</v>
      </c>
      <c r="BJ421" s="17" t="s">
        <v>87</v>
      </c>
      <c r="BK421" s="241">
        <f>ROUND(I421*H421,2)</f>
        <v>0</v>
      </c>
      <c r="BL421" s="17" t="s">
        <v>405</v>
      </c>
      <c r="BM421" s="240" t="s">
        <v>2602</v>
      </c>
    </row>
    <row r="422" s="2" customFormat="1">
      <c r="A422" s="38"/>
      <c r="B422" s="39"/>
      <c r="C422" s="40"/>
      <c r="D422" s="242" t="s">
        <v>205</v>
      </c>
      <c r="E422" s="40"/>
      <c r="F422" s="243" t="s">
        <v>2603</v>
      </c>
      <c r="G422" s="40"/>
      <c r="H422" s="40"/>
      <c r="I422" s="244"/>
      <c r="J422" s="40"/>
      <c r="K422" s="40"/>
      <c r="L422" s="44"/>
      <c r="M422" s="245"/>
      <c r="N422" s="246"/>
      <c r="O422" s="91"/>
      <c r="P422" s="91"/>
      <c r="Q422" s="91"/>
      <c r="R422" s="91"/>
      <c r="S422" s="91"/>
      <c r="T422" s="92"/>
      <c r="U422" s="38"/>
      <c r="V422" s="38"/>
      <c r="W422" s="38"/>
      <c r="X422" s="38"/>
      <c r="Y422" s="38"/>
      <c r="Z422" s="38"/>
      <c r="AA422" s="38"/>
      <c r="AB422" s="38"/>
      <c r="AC422" s="38"/>
      <c r="AD422" s="38"/>
      <c r="AE422" s="38"/>
      <c r="AT422" s="17" t="s">
        <v>205</v>
      </c>
      <c r="AU422" s="17" t="s">
        <v>89</v>
      </c>
    </row>
    <row r="423" s="2" customFormat="1" ht="44.25" customHeight="1">
      <c r="A423" s="38"/>
      <c r="B423" s="39"/>
      <c r="C423" s="228" t="s">
        <v>1002</v>
      </c>
      <c r="D423" s="228" t="s">
        <v>661</v>
      </c>
      <c r="E423" s="229" t="s">
        <v>2604</v>
      </c>
      <c r="F423" s="230" t="s">
        <v>2605</v>
      </c>
      <c r="G423" s="231" t="s">
        <v>2601</v>
      </c>
      <c r="H423" s="232">
        <v>3</v>
      </c>
      <c r="I423" s="233"/>
      <c r="J423" s="234">
        <f>ROUND(I423*H423,2)</f>
        <v>0</v>
      </c>
      <c r="K423" s="235"/>
      <c r="L423" s="44"/>
      <c r="M423" s="236" t="s">
        <v>1</v>
      </c>
      <c r="N423" s="237" t="s">
        <v>45</v>
      </c>
      <c r="O423" s="91"/>
      <c r="P423" s="238">
        <f>O423*H423</f>
        <v>0</v>
      </c>
      <c r="Q423" s="238">
        <v>0.041090000000000002</v>
      </c>
      <c r="R423" s="238">
        <f>Q423*H423</f>
        <v>0.12327000000000001</v>
      </c>
      <c r="S423" s="238">
        <v>0</v>
      </c>
      <c r="T423" s="239">
        <f>S423*H423</f>
        <v>0</v>
      </c>
      <c r="U423" s="38"/>
      <c r="V423" s="38"/>
      <c r="W423" s="38"/>
      <c r="X423" s="38"/>
      <c r="Y423" s="38"/>
      <c r="Z423" s="38"/>
      <c r="AA423" s="38"/>
      <c r="AB423" s="38"/>
      <c r="AC423" s="38"/>
      <c r="AD423" s="38"/>
      <c r="AE423" s="38"/>
      <c r="AR423" s="240" t="s">
        <v>405</v>
      </c>
      <c r="AT423" s="240" t="s">
        <v>199</v>
      </c>
      <c r="AU423" s="240" t="s">
        <v>89</v>
      </c>
      <c r="AY423" s="17" t="s">
        <v>196</v>
      </c>
      <c r="BE423" s="241">
        <f>IF(N423="základní",J423,0)</f>
        <v>0</v>
      </c>
      <c r="BF423" s="241">
        <f>IF(N423="snížená",J423,0)</f>
        <v>0</v>
      </c>
      <c r="BG423" s="241">
        <f>IF(N423="zákl. přenesená",J423,0)</f>
        <v>0</v>
      </c>
      <c r="BH423" s="241">
        <f>IF(N423="sníž. přenesená",J423,0)</f>
        <v>0</v>
      </c>
      <c r="BI423" s="241">
        <f>IF(N423="nulová",J423,0)</f>
        <v>0</v>
      </c>
      <c r="BJ423" s="17" t="s">
        <v>87</v>
      </c>
      <c r="BK423" s="241">
        <f>ROUND(I423*H423,2)</f>
        <v>0</v>
      </c>
      <c r="BL423" s="17" t="s">
        <v>405</v>
      </c>
      <c r="BM423" s="240" t="s">
        <v>2606</v>
      </c>
    </row>
    <row r="424" s="2" customFormat="1">
      <c r="A424" s="38"/>
      <c r="B424" s="39"/>
      <c r="C424" s="40"/>
      <c r="D424" s="242" t="s">
        <v>205</v>
      </c>
      <c r="E424" s="40"/>
      <c r="F424" s="243" t="s">
        <v>2607</v>
      </c>
      <c r="G424" s="40"/>
      <c r="H424" s="40"/>
      <c r="I424" s="244"/>
      <c r="J424" s="40"/>
      <c r="K424" s="40"/>
      <c r="L424" s="44"/>
      <c r="M424" s="245"/>
      <c r="N424" s="246"/>
      <c r="O424" s="91"/>
      <c r="P424" s="91"/>
      <c r="Q424" s="91"/>
      <c r="R424" s="91"/>
      <c r="S424" s="91"/>
      <c r="T424" s="92"/>
      <c r="U424" s="38"/>
      <c r="V424" s="38"/>
      <c r="W424" s="38"/>
      <c r="X424" s="38"/>
      <c r="Y424" s="38"/>
      <c r="Z424" s="38"/>
      <c r="AA424" s="38"/>
      <c r="AB424" s="38"/>
      <c r="AC424" s="38"/>
      <c r="AD424" s="38"/>
      <c r="AE424" s="38"/>
      <c r="AT424" s="17" t="s">
        <v>205</v>
      </c>
      <c r="AU424" s="17" t="s">
        <v>89</v>
      </c>
    </row>
    <row r="425" s="2" customFormat="1" ht="33" customHeight="1">
      <c r="A425" s="38"/>
      <c r="B425" s="39"/>
      <c r="C425" s="228" t="s">
        <v>1008</v>
      </c>
      <c r="D425" s="228" t="s">
        <v>661</v>
      </c>
      <c r="E425" s="229" t="s">
        <v>2608</v>
      </c>
      <c r="F425" s="230" t="s">
        <v>2609</v>
      </c>
      <c r="G425" s="231" t="s">
        <v>2601</v>
      </c>
      <c r="H425" s="232">
        <v>27</v>
      </c>
      <c r="I425" s="233"/>
      <c r="J425" s="234">
        <f>ROUND(I425*H425,2)</f>
        <v>0</v>
      </c>
      <c r="K425" s="235"/>
      <c r="L425" s="44"/>
      <c r="M425" s="236" t="s">
        <v>1</v>
      </c>
      <c r="N425" s="237" t="s">
        <v>45</v>
      </c>
      <c r="O425" s="91"/>
      <c r="P425" s="238">
        <f>O425*H425</f>
        <v>0</v>
      </c>
      <c r="Q425" s="238">
        <v>0</v>
      </c>
      <c r="R425" s="238">
        <f>Q425*H425</f>
        <v>0</v>
      </c>
      <c r="S425" s="238">
        <v>0</v>
      </c>
      <c r="T425" s="239">
        <f>S425*H425</f>
        <v>0</v>
      </c>
      <c r="U425" s="38"/>
      <c r="V425" s="38"/>
      <c r="W425" s="38"/>
      <c r="X425" s="38"/>
      <c r="Y425" s="38"/>
      <c r="Z425" s="38"/>
      <c r="AA425" s="38"/>
      <c r="AB425" s="38"/>
      <c r="AC425" s="38"/>
      <c r="AD425" s="38"/>
      <c r="AE425" s="38"/>
      <c r="AR425" s="240" t="s">
        <v>405</v>
      </c>
      <c r="AT425" s="240" t="s">
        <v>199</v>
      </c>
      <c r="AU425" s="240" t="s">
        <v>89</v>
      </c>
      <c r="AY425" s="17" t="s">
        <v>196</v>
      </c>
      <c r="BE425" s="241">
        <f>IF(N425="základní",J425,0)</f>
        <v>0</v>
      </c>
      <c r="BF425" s="241">
        <f>IF(N425="snížená",J425,0)</f>
        <v>0</v>
      </c>
      <c r="BG425" s="241">
        <f>IF(N425="zákl. přenesená",J425,0)</f>
        <v>0</v>
      </c>
      <c r="BH425" s="241">
        <f>IF(N425="sníž. přenesená",J425,0)</f>
        <v>0</v>
      </c>
      <c r="BI425" s="241">
        <f>IF(N425="nulová",J425,0)</f>
        <v>0</v>
      </c>
      <c r="BJ425" s="17" t="s">
        <v>87</v>
      </c>
      <c r="BK425" s="241">
        <f>ROUND(I425*H425,2)</f>
        <v>0</v>
      </c>
      <c r="BL425" s="17" t="s">
        <v>405</v>
      </c>
      <c r="BM425" s="240" t="s">
        <v>2610</v>
      </c>
    </row>
    <row r="426" s="2" customFormat="1">
      <c r="A426" s="38"/>
      <c r="B426" s="39"/>
      <c r="C426" s="40"/>
      <c r="D426" s="242" t="s">
        <v>205</v>
      </c>
      <c r="E426" s="40"/>
      <c r="F426" s="243" t="s">
        <v>2609</v>
      </c>
      <c r="G426" s="40"/>
      <c r="H426" s="40"/>
      <c r="I426" s="244"/>
      <c r="J426" s="40"/>
      <c r="K426" s="40"/>
      <c r="L426" s="44"/>
      <c r="M426" s="245"/>
      <c r="N426" s="246"/>
      <c r="O426" s="91"/>
      <c r="P426" s="91"/>
      <c r="Q426" s="91"/>
      <c r="R426" s="91"/>
      <c r="S426" s="91"/>
      <c r="T426" s="92"/>
      <c r="U426" s="38"/>
      <c r="V426" s="38"/>
      <c r="W426" s="38"/>
      <c r="X426" s="38"/>
      <c r="Y426" s="38"/>
      <c r="Z426" s="38"/>
      <c r="AA426" s="38"/>
      <c r="AB426" s="38"/>
      <c r="AC426" s="38"/>
      <c r="AD426" s="38"/>
      <c r="AE426" s="38"/>
      <c r="AT426" s="17" t="s">
        <v>205</v>
      </c>
      <c r="AU426" s="17" t="s">
        <v>89</v>
      </c>
    </row>
    <row r="427" s="13" customFormat="1">
      <c r="A427" s="13"/>
      <c r="B427" s="252"/>
      <c r="C427" s="253"/>
      <c r="D427" s="242" t="s">
        <v>254</v>
      </c>
      <c r="E427" s="254" t="s">
        <v>1</v>
      </c>
      <c r="F427" s="255" t="s">
        <v>223</v>
      </c>
      <c r="G427" s="253"/>
      <c r="H427" s="256">
        <v>6</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254</v>
      </c>
      <c r="AU427" s="262" t="s">
        <v>89</v>
      </c>
      <c r="AV427" s="13" t="s">
        <v>89</v>
      </c>
      <c r="AW427" s="13" t="s">
        <v>35</v>
      </c>
      <c r="AX427" s="13" t="s">
        <v>80</v>
      </c>
      <c r="AY427" s="262" t="s">
        <v>196</v>
      </c>
    </row>
    <row r="428" s="14" customFormat="1">
      <c r="A428" s="14"/>
      <c r="B428" s="263"/>
      <c r="C428" s="264"/>
      <c r="D428" s="242" t="s">
        <v>254</v>
      </c>
      <c r="E428" s="265" t="s">
        <v>1</v>
      </c>
      <c r="F428" s="266" t="s">
        <v>2403</v>
      </c>
      <c r="G428" s="264"/>
      <c r="H428" s="267">
        <v>6</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254</v>
      </c>
      <c r="AU428" s="273" t="s">
        <v>89</v>
      </c>
      <c r="AV428" s="14" t="s">
        <v>100</v>
      </c>
      <c r="AW428" s="14" t="s">
        <v>35</v>
      </c>
      <c r="AX428" s="14" t="s">
        <v>80</v>
      </c>
      <c r="AY428" s="273" t="s">
        <v>196</v>
      </c>
    </row>
    <row r="429" s="13" customFormat="1">
      <c r="A429" s="13"/>
      <c r="B429" s="252"/>
      <c r="C429" s="253"/>
      <c r="D429" s="242" t="s">
        <v>254</v>
      </c>
      <c r="E429" s="254" t="s">
        <v>1</v>
      </c>
      <c r="F429" s="255" t="s">
        <v>334</v>
      </c>
      <c r="G429" s="253"/>
      <c r="H429" s="256">
        <v>8</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254</v>
      </c>
      <c r="AU429" s="262" t="s">
        <v>89</v>
      </c>
      <c r="AV429" s="13" t="s">
        <v>89</v>
      </c>
      <c r="AW429" s="13" t="s">
        <v>35</v>
      </c>
      <c r="AX429" s="13" t="s">
        <v>80</v>
      </c>
      <c r="AY429" s="262" t="s">
        <v>196</v>
      </c>
    </row>
    <row r="430" s="14" customFormat="1">
      <c r="A430" s="14"/>
      <c r="B430" s="263"/>
      <c r="C430" s="264"/>
      <c r="D430" s="242" t="s">
        <v>254</v>
      </c>
      <c r="E430" s="265" t="s">
        <v>1</v>
      </c>
      <c r="F430" s="266" t="s">
        <v>1623</v>
      </c>
      <c r="G430" s="264"/>
      <c r="H430" s="267">
        <v>8</v>
      </c>
      <c r="I430" s="268"/>
      <c r="J430" s="264"/>
      <c r="K430" s="264"/>
      <c r="L430" s="269"/>
      <c r="M430" s="270"/>
      <c r="N430" s="271"/>
      <c r="O430" s="271"/>
      <c r="P430" s="271"/>
      <c r="Q430" s="271"/>
      <c r="R430" s="271"/>
      <c r="S430" s="271"/>
      <c r="T430" s="272"/>
      <c r="U430" s="14"/>
      <c r="V430" s="14"/>
      <c r="W430" s="14"/>
      <c r="X430" s="14"/>
      <c r="Y430" s="14"/>
      <c r="Z430" s="14"/>
      <c r="AA430" s="14"/>
      <c r="AB430" s="14"/>
      <c r="AC430" s="14"/>
      <c r="AD430" s="14"/>
      <c r="AE430" s="14"/>
      <c r="AT430" s="273" t="s">
        <v>254</v>
      </c>
      <c r="AU430" s="273" t="s">
        <v>89</v>
      </c>
      <c r="AV430" s="14" t="s">
        <v>100</v>
      </c>
      <c r="AW430" s="14" t="s">
        <v>35</v>
      </c>
      <c r="AX430" s="14" t="s">
        <v>80</v>
      </c>
      <c r="AY430" s="273" t="s">
        <v>196</v>
      </c>
    </row>
    <row r="431" s="13" customFormat="1">
      <c r="A431" s="13"/>
      <c r="B431" s="252"/>
      <c r="C431" s="253"/>
      <c r="D431" s="242" t="s">
        <v>254</v>
      </c>
      <c r="E431" s="254" t="s">
        <v>1</v>
      </c>
      <c r="F431" s="255" t="s">
        <v>100</v>
      </c>
      <c r="G431" s="253"/>
      <c r="H431" s="256">
        <v>3</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254</v>
      </c>
      <c r="AU431" s="262" t="s">
        <v>89</v>
      </c>
      <c r="AV431" s="13" t="s">
        <v>89</v>
      </c>
      <c r="AW431" s="13" t="s">
        <v>35</v>
      </c>
      <c r="AX431" s="13" t="s">
        <v>80</v>
      </c>
      <c r="AY431" s="262" t="s">
        <v>196</v>
      </c>
    </row>
    <row r="432" s="14" customFormat="1">
      <c r="A432" s="14"/>
      <c r="B432" s="263"/>
      <c r="C432" s="264"/>
      <c r="D432" s="242" t="s">
        <v>254</v>
      </c>
      <c r="E432" s="265" t="s">
        <v>1</v>
      </c>
      <c r="F432" s="266" t="s">
        <v>321</v>
      </c>
      <c r="G432" s="264"/>
      <c r="H432" s="267">
        <v>3</v>
      </c>
      <c r="I432" s="268"/>
      <c r="J432" s="264"/>
      <c r="K432" s="264"/>
      <c r="L432" s="269"/>
      <c r="M432" s="270"/>
      <c r="N432" s="271"/>
      <c r="O432" s="271"/>
      <c r="P432" s="271"/>
      <c r="Q432" s="271"/>
      <c r="R432" s="271"/>
      <c r="S432" s="271"/>
      <c r="T432" s="272"/>
      <c r="U432" s="14"/>
      <c r="V432" s="14"/>
      <c r="W432" s="14"/>
      <c r="X432" s="14"/>
      <c r="Y432" s="14"/>
      <c r="Z432" s="14"/>
      <c r="AA432" s="14"/>
      <c r="AB432" s="14"/>
      <c r="AC432" s="14"/>
      <c r="AD432" s="14"/>
      <c r="AE432" s="14"/>
      <c r="AT432" s="273" t="s">
        <v>254</v>
      </c>
      <c r="AU432" s="273" t="s">
        <v>89</v>
      </c>
      <c r="AV432" s="14" t="s">
        <v>100</v>
      </c>
      <c r="AW432" s="14" t="s">
        <v>35</v>
      </c>
      <c r="AX432" s="14" t="s">
        <v>80</v>
      </c>
      <c r="AY432" s="273" t="s">
        <v>196</v>
      </c>
    </row>
    <row r="433" s="13" customFormat="1">
      <c r="A433" s="13"/>
      <c r="B433" s="252"/>
      <c r="C433" s="253"/>
      <c r="D433" s="242" t="s">
        <v>254</v>
      </c>
      <c r="E433" s="254" t="s">
        <v>1</v>
      </c>
      <c r="F433" s="255" t="s">
        <v>208</v>
      </c>
      <c r="G433" s="253"/>
      <c r="H433" s="256">
        <v>5</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254</v>
      </c>
      <c r="AU433" s="262" t="s">
        <v>89</v>
      </c>
      <c r="AV433" s="13" t="s">
        <v>89</v>
      </c>
      <c r="AW433" s="13" t="s">
        <v>35</v>
      </c>
      <c r="AX433" s="13" t="s">
        <v>80</v>
      </c>
      <c r="AY433" s="262" t="s">
        <v>196</v>
      </c>
    </row>
    <row r="434" s="14" customFormat="1">
      <c r="A434" s="14"/>
      <c r="B434" s="263"/>
      <c r="C434" s="264"/>
      <c r="D434" s="242" t="s">
        <v>254</v>
      </c>
      <c r="E434" s="265" t="s">
        <v>1</v>
      </c>
      <c r="F434" s="266" t="s">
        <v>260</v>
      </c>
      <c r="G434" s="264"/>
      <c r="H434" s="267">
        <v>5</v>
      </c>
      <c r="I434" s="268"/>
      <c r="J434" s="264"/>
      <c r="K434" s="264"/>
      <c r="L434" s="269"/>
      <c r="M434" s="270"/>
      <c r="N434" s="271"/>
      <c r="O434" s="271"/>
      <c r="P434" s="271"/>
      <c r="Q434" s="271"/>
      <c r="R434" s="271"/>
      <c r="S434" s="271"/>
      <c r="T434" s="272"/>
      <c r="U434" s="14"/>
      <c r="V434" s="14"/>
      <c r="W434" s="14"/>
      <c r="X434" s="14"/>
      <c r="Y434" s="14"/>
      <c r="Z434" s="14"/>
      <c r="AA434" s="14"/>
      <c r="AB434" s="14"/>
      <c r="AC434" s="14"/>
      <c r="AD434" s="14"/>
      <c r="AE434" s="14"/>
      <c r="AT434" s="273" t="s">
        <v>254</v>
      </c>
      <c r="AU434" s="273" t="s">
        <v>89</v>
      </c>
      <c r="AV434" s="14" t="s">
        <v>100</v>
      </c>
      <c r="AW434" s="14" t="s">
        <v>35</v>
      </c>
      <c r="AX434" s="14" t="s">
        <v>80</v>
      </c>
      <c r="AY434" s="273" t="s">
        <v>196</v>
      </c>
    </row>
    <row r="435" s="13" customFormat="1">
      <c r="A435" s="13"/>
      <c r="B435" s="252"/>
      <c r="C435" s="253"/>
      <c r="D435" s="242" t="s">
        <v>254</v>
      </c>
      <c r="E435" s="254" t="s">
        <v>1</v>
      </c>
      <c r="F435" s="255" t="s">
        <v>208</v>
      </c>
      <c r="G435" s="253"/>
      <c r="H435" s="256">
        <v>5</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254</v>
      </c>
      <c r="AU435" s="262" t="s">
        <v>89</v>
      </c>
      <c r="AV435" s="13" t="s">
        <v>89</v>
      </c>
      <c r="AW435" s="13" t="s">
        <v>35</v>
      </c>
      <c r="AX435" s="13" t="s">
        <v>80</v>
      </c>
      <c r="AY435" s="262" t="s">
        <v>196</v>
      </c>
    </row>
    <row r="436" s="14" customFormat="1">
      <c r="A436" s="14"/>
      <c r="B436" s="263"/>
      <c r="C436" s="264"/>
      <c r="D436" s="242" t="s">
        <v>254</v>
      </c>
      <c r="E436" s="265" t="s">
        <v>1</v>
      </c>
      <c r="F436" s="266" t="s">
        <v>299</v>
      </c>
      <c r="G436" s="264"/>
      <c r="H436" s="267">
        <v>5</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254</v>
      </c>
      <c r="AU436" s="273" t="s">
        <v>89</v>
      </c>
      <c r="AV436" s="14" t="s">
        <v>100</v>
      </c>
      <c r="AW436" s="14" t="s">
        <v>35</v>
      </c>
      <c r="AX436" s="14" t="s">
        <v>80</v>
      </c>
      <c r="AY436" s="273" t="s">
        <v>196</v>
      </c>
    </row>
    <row r="437" s="15" customFormat="1">
      <c r="A437" s="15"/>
      <c r="B437" s="274"/>
      <c r="C437" s="275"/>
      <c r="D437" s="242" t="s">
        <v>254</v>
      </c>
      <c r="E437" s="276" t="s">
        <v>1</v>
      </c>
      <c r="F437" s="277" t="s">
        <v>267</v>
      </c>
      <c r="G437" s="275"/>
      <c r="H437" s="278">
        <v>27</v>
      </c>
      <c r="I437" s="279"/>
      <c r="J437" s="275"/>
      <c r="K437" s="275"/>
      <c r="L437" s="280"/>
      <c r="M437" s="281"/>
      <c r="N437" s="282"/>
      <c r="O437" s="282"/>
      <c r="P437" s="282"/>
      <c r="Q437" s="282"/>
      <c r="R437" s="282"/>
      <c r="S437" s="282"/>
      <c r="T437" s="283"/>
      <c r="U437" s="15"/>
      <c r="V437" s="15"/>
      <c r="W437" s="15"/>
      <c r="X437" s="15"/>
      <c r="Y437" s="15"/>
      <c r="Z437" s="15"/>
      <c r="AA437" s="15"/>
      <c r="AB437" s="15"/>
      <c r="AC437" s="15"/>
      <c r="AD437" s="15"/>
      <c r="AE437" s="15"/>
      <c r="AT437" s="284" t="s">
        <v>254</v>
      </c>
      <c r="AU437" s="284" t="s">
        <v>89</v>
      </c>
      <c r="AV437" s="15" t="s">
        <v>113</v>
      </c>
      <c r="AW437" s="15" t="s">
        <v>35</v>
      </c>
      <c r="AX437" s="15" t="s">
        <v>87</v>
      </c>
      <c r="AY437" s="284" t="s">
        <v>196</v>
      </c>
    </row>
    <row r="438" s="2" customFormat="1" ht="55.5" customHeight="1">
      <c r="A438" s="38"/>
      <c r="B438" s="39"/>
      <c r="C438" s="228" t="s">
        <v>1013</v>
      </c>
      <c r="D438" s="228" t="s">
        <v>661</v>
      </c>
      <c r="E438" s="229" t="s">
        <v>2611</v>
      </c>
      <c r="F438" s="230" t="s">
        <v>2612</v>
      </c>
      <c r="G438" s="231" t="s">
        <v>2601</v>
      </c>
      <c r="H438" s="232">
        <v>3</v>
      </c>
      <c r="I438" s="233"/>
      <c r="J438" s="234">
        <f>ROUND(I438*H438,2)</f>
        <v>0</v>
      </c>
      <c r="K438" s="235"/>
      <c r="L438" s="44"/>
      <c r="M438" s="236" t="s">
        <v>1</v>
      </c>
      <c r="N438" s="237" t="s">
        <v>45</v>
      </c>
      <c r="O438" s="91"/>
      <c r="P438" s="238">
        <f>O438*H438</f>
        <v>0</v>
      </c>
      <c r="Q438" s="238">
        <v>0</v>
      </c>
      <c r="R438" s="238">
        <f>Q438*H438</f>
        <v>0</v>
      </c>
      <c r="S438" s="238">
        <v>0</v>
      </c>
      <c r="T438" s="239">
        <f>S438*H438</f>
        <v>0</v>
      </c>
      <c r="U438" s="38"/>
      <c r="V438" s="38"/>
      <c r="W438" s="38"/>
      <c r="X438" s="38"/>
      <c r="Y438" s="38"/>
      <c r="Z438" s="38"/>
      <c r="AA438" s="38"/>
      <c r="AB438" s="38"/>
      <c r="AC438" s="38"/>
      <c r="AD438" s="38"/>
      <c r="AE438" s="38"/>
      <c r="AR438" s="240" t="s">
        <v>405</v>
      </c>
      <c r="AT438" s="240" t="s">
        <v>199</v>
      </c>
      <c r="AU438" s="240" t="s">
        <v>89</v>
      </c>
      <c r="AY438" s="17" t="s">
        <v>196</v>
      </c>
      <c r="BE438" s="241">
        <f>IF(N438="základní",J438,0)</f>
        <v>0</v>
      </c>
      <c r="BF438" s="241">
        <f>IF(N438="snížená",J438,0)</f>
        <v>0</v>
      </c>
      <c r="BG438" s="241">
        <f>IF(N438="zákl. přenesená",J438,0)</f>
        <v>0</v>
      </c>
      <c r="BH438" s="241">
        <f>IF(N438="sníž. přenesená",J438,0)</f>
        <v>0</v>
      </c>
      <c r="BI438" s="241">
        <f>IF(N438="nulová",J438,0)</f>
        <v>0</v>
      </c>
      <c r="BJ438" s="17" t="s">
        <v>87</v>
      </c>
      <c r="BK438" s="241">
        <f>ROUND(I438*H438,2)</f>
        <v>0</v>
      </c>
      <c r="BL438" s="17" t="s">
        <v>405</v>
      </c>
      <c r="BM438" s="240" t="s">
        <v>2613</v>
      </c>
    </row>
    <row r="439" s="2" customFormat="1">
      <c r="A439" s="38"/>
      <c r="B439" s="39"/>
      <c r="C439" s="40"/>
      <c r="D439" s="242" t="s">
        <v>205</v>
      </c>
      <c r="E439" s="40"/>
      <c r="F439" s="243" t="s">
        <v>2614</v>
      </c>
      <c r="G439" s="40"/>
      <c r="H439" s="40"/>
      <c r="I439" s="244"/>
      <c r="J439" s="40"/>
      <c r="K439" s="40"/>
      <c r="L439" s="44"/>
      <c r="M439" s="245"/>
      <c r="N439" s="246"/>
      <c r="O439" s="91"/>
      <c r="P439" s="91"/>
      <c r="Q439" s="91"/>
      <c r="R439" s="91"/>
      <c r="S439" s="91"/>
      <c r="T439" s="92"/>
      <c r="U439" s="38"/>
      <c r="V439" s="38"/>
      <c r="W439" s="38"/>
      <c r="X439" s="38"/>
      <c r="Y439" s="38"/>
      <c r="Z439" s="38"/>
      <c r="AA439" s="38"/>
      <c r="AB439" s="38"/>
      <c r="AC439" s="38"/>
      <c r="AD439" s="38"/>
      <c r="AE439" s="38"/>
      <c r="AT439" s="17" t="s">
        <v>205</v>
      </c>
      <c r="AU439" s="17" t="s">
        <v>89</v>
      </c>
    </row>
    <row r="440" s="13" customFormat="1">
      <c r="A440" s="13"/>
      <c r="B440" s="252"/>
      <c r="C440" s="253"/>
      <c r="D440" s="242" t="s">
        <v>254</v>
      </c>
      <c r="E440" s="254" t="s">
        <v>1</v>
      </c>
      <c r="F440" s="255" t="s">
        <v>100</v>
      </c>
      <c r="G440" s="253"/>
      <c r="H440" s="256">
        <v>3</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254</v>
      </c>
      <c r="AU440" s="262" t="s">
        <v>89</v>
      </c>
      <c r="AV440" s="13" t="s">
        <v>89</v>
      </c>
      <c r="AW440" s="13" t="s">
        <v>35</v>
      </c>
      <c r="AX440" s="13" t="s">
        <v>80</v>
      </c>
      <c r="AY440" s="262" t="s">
        <v>196</v>
      </c>
    </row>
    <row r="441" s="14" customFormat="1">
      <c r="A441" s="14"/>
      <c r="B441" s="263"/>
      <c r="C441" s="264"/>
      <c r="D441" s="242" t="s">
        <v>254</v>
      </c>
      <c r="E441" s="265" t="s">
        <v>1</v>
      </c>
      <c r="F441" s="266" t="s">
        <v>445</v>
      </c>
      <c r="G441" s="264"/>
      <c r="H441" s="267">
        <v>3</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254</v>
      </c>
      <c r="AU441" s="273" t="s">
        <v>89</v>
      </c>
      <c r="AV441" s="14" t="s">
        <v>100</v>
      </c>
      <c r="AW441" s="14" t="s">
        <v>35</v>
      </c>
      <c r="AX441" s="14" t="s">
        <v>87</v>
      </c>
      <c r="AY441" s="273" t="s">
        <v>196</v>
      </c>
    </row>
    <row r="442" s="2" customFormat="1" ht="44.25" customHeight="1">
      <c r="A442" s="38"/>
      <c r="B442" s="39"/>
      <c r="C442" s="228" t="s">
        <v>1019</v>
      </c>
      <c r="D442" s="228" t="s">
        <v>661</v>
      </c>
      <c r="E442" s="229" t="s">
        <v>2615</v>
      </c>
      <c r="F442" s="230" t="s">
        <v>2616</v>
      </c>
      <c r="G442" s="231" t="s">
        <v>2601</v>
      </c>
      <c r="H442" s="232">
        <v>11</v>
      </c>
      <c r="I442" s="233"/>
      <c r="J442" s="234">
        <f>ROUND(I442*H442,2)</f>
        <v>0</v>
      </c>
      <c r="K442" s="235"/>
      <c r="L442" s="44"/>
      <c r="M442" s="236" t="s">
        <v>1</v>
      </c>
      <c r="N442" s="237" t="s">
        <v>45</v>
      </c>
      <c r="O442" s="91"/>
      <c r="P442" s="238">
        <f>O442*H442</f>
        <v>0</v>
      </c>
      <c r="Q442" s="238">
        <v>0</v>
      </c>
      <c r="R442" s="238">
        <f>Q442*H442</f>
        <v>0</v>
      </c>
      <c r="S442" s="238">
        <v>0</v>
      </c>
      <c r="T442" s="239">
        <f>S442*H442</f>
        <v>0</v>
      </c>
      <c r="U442" s="38"/>
      <c r="V442" s="38"/>
      <c r="W442" s="38"/>
      <c r="X442" s="38"/>
      <c r="Y442" s="38"/>
      <c r="Z442" s="38"/>
      <c r="AA442" s="38"/>
      <c r="AB442" s="38"/>
      <c r="AC442" s="38"/>
      <c r="AD442" s="38"/>
      <c r="AE442" s="38"/>
      <c r="AR442" s="240" t="s">
        <v>405</v>
      </c>
      <c r="AT442" s="240" t="s">
        <v>199</v>
      </c>
      <c r="AU442" s="240" t="s">
        <v>89</v>
      </c>
      <c r="AY442" s="17" t="s">
        <v>196</v>
      </c>
      <c r="BE442" s="241">
        <f>IF(N442="základní",J442,0)</f>
        <v>0</v>
      </c>
      <c r="BF442" s="241">
        <f>IF(N442="snížená",J442,0)</f>
        <v>0</v>
      </c>
      <c r="BG442" s="241">
        <f>IF(N442="zákl. přenesená",J442,0)</f>
        <v>0</v>
      </c>
      <c r="BH442" s="241">
        <f>IF(N442="sníž. přenesená",J442,0)</f>
        <v>0</v>
      </c>
      <c r="BI442" s="241">
        <f>IF(N442="nulová",J442,0)</f>
        <v>0</v>
      </c>
      <c r="BJ442" s="17" t="s">
        <v>87</v>
      </c>
      <c r="BK442" s="241">
        <f>ROUND(I442*H442,2)</f>
        <v>0</v>
      </c>
      <c r="BL442" s="17" t="s">
        <v>405</v>
      </c>
      <c r="BM442" s="240" t="s">
        <v>2617</v>
      </c>
    </row>
    <row r="443" s="2" customFormat="1">
      <c r="A443" s="38"/>
      <c r="B443" s="39"/>
      <c r="C443" s="40"/>
      <c r="D443" s="242" t="s">
        <v>205</v>
      </c>
      <c r="E443" s="40"/>
      <c r="F443" s="243" t="s">
        <v>2618</v>
      </c>
      <c r="G443" s="40"/>
      <c r="H443" s="40"/>
      <c r="I443" s="244"/>
      <c r="J443" s="40"/>
      <c r="K443" s="40"/>
      <c r="L443" s="44"/>
      <c r="M443" s="245"/>
      <c r="N443" s="246"/>
      <c r="O443" s="91"/>
      <c r="P443" s="91"/>
      <c r="Q443" s="91"/>
      <c r="R443" s="91"/>
      <c r="S443" s="91"/>
      <c r="T443" s="92"/>
      <c r="U443" s="38"/>
      <c r="V443" s="38"/>
      <c r="W443" s="38"/>
      <c r="X443" s="38"/>
      <c r="Y443" s="38"/>
      <c r="Z443" s="38"/>
      <c r="AA443" s="38"/>
      <c r="AB443" s="38"/>
      <c r="AC443" s="38"/>
      <c r="AD443" s="38"/>
      <c r="AE443" s="38"/>
      <c r="AT443" s="17" t="s">
        <v>205</v>
      </c>
      <c r="AU443" s="17" t="s">
        <v>89</v>
      </c>
    </row>
    <row r="444" s="13" customFormat="1">
      <c r="A444" s="13"/>
      <c r="B444" s="252"/>
      <c r="C444" s="253"/>
      <c r="D444" s="242" t="s">
        <v>254</v>
      </c>
      <c r="E444" s="254" t="s">
        <v>1</v>
      </c>
      <c r="F444" s="255" t="s">
        <v>208</v>
      </c>
      <c r="G444" s="253"/>
      <c r="H444" s="256">
        <v>5</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254</v>
      </c>
      <c r="AU444" s="262" t="s">
        <v>89</v>
      </c>
      <c r="AV444" s="13" t="s">
        <v>89</v>
      </c>
      <c r="AW444" s="13" t="s">
        <v>35</v>
      </c>
      <c r="AX444" s="13" t="s">
        <v>80</v>
      </c>
      <c r="AY444" s="262" t="s">
        <v>196</v>
      </c>
    </row>
    <row r="445" s="14" customFormat="1">
      <c r="A445" s="14"/>
      <c r="B445" s="263"/>
      <c r="C445" s="264"/>
      <c r="D445" s="242" t="s">
        <v>254</v>
      </c>
      <c r="E445" s="265" t="s">
        <v>1</v>
      </c>
      <c r="F445" s="266" t="s">
        <v>2403</v>
      </c>
      <c r="G445" s="264"/>
      <c r="H445" s="267">
        <v>5</v>
      </c>
      <c r="I445" s="268"/>
      <c r="J445" s="264"/>
      <c r="K445" s="264"/>
      <c r="L445" s="269"/>
      <c r="M445" s="270"/>
      <c r="N445" s="271"/>
      <c r="O445" s="271"/>
      <c r="P445" s="271"/>
      <c r="Q445" s="271"/>
      <c r="R445" s="271"/>
      <c r="S445" s="271"/>
      <c r="T445" s="272"/>
      <c r="U445" s="14"/>
      <c r="V445" s="14"/>
      <c r="W445" s="14"/>
      <c r="X445" s="14"/>
      <c r="Y445" s="14"/>
      <c r="Z445" s="14"/>
      <c r="AA445" s="14"/>
      <c r="AB445" s="14"/>
      <c r="AC445" s="14"/>
      <c r="AD445" s="14"/>
      <c r="AE445" s="14"/>
      <c r="AT445" s="273" t="s">
        <v>254</v>
      </c>
      <c r="AU445" s="273" t="s">
        <v>89</v>
      </c>
      <c r="AV445" s="14" t="s">
        <v>100</v>
      </c>
      <c r="AW445" s="14" t="s">
        <v>35</v>
      </c>
      <c r="AX445" s="14" t="s">
        <v>80</v>
      </c>
      <c r="AY445" s="273" t="s">
        <v>196</v>
      </c>
    </row>
    <row r="446" s="13" customFormat="1">
      <c r="A446" s="13"/>
      <c r="B446" s="252"/>
      <c r="C446" s="253"/>
      <c r="D446" s="242" t="s">
        <v>254</v>
      </c>
      <c r="E446" s="254" t="s">
        <v>1</v>
      </c>
      <c r="F446" s="255" t="s">
        <v>100</v>
      </c>
      <c r="G446" s="253"/>
      <c r="H446" s="256">
        <v>3</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254</v>
      </c>
      <c r="AU446" s="262" t="s">
        <v>89</v>
      </c>
      <c r="AV446" s="13" t="s">
        <v>89</v>
      </c>
      <c r="AW446" s="13" t="s">
        <v>35</v>
      </c>
      <c r="AX446" s="13" t="s">
        <v>80</v>
      </c>
      <c r="AY446" s="262" t="s">
        <v>196</v>
      </c>
    </row>
    <row r="447" s="14" customFormat="1">
      <c r="A447" s="14"/>
      <c r="B447" s="263"/>
      <c r="C447" s="264"/>
      <c r="D447" s="242" t="s">
        <v>254</v>
      </c>
      <c r="E447" s="265" t="s">
        <v>1</v>
      </c>
      <c r="F447" s="266" t="s">
        <v>1623</v>
      </c>
      <c r="G447" s="264"/>
      <c r="H447" s="267">
        <v>3</v>
      </c>
      <c r="I447" s="268"/>
      <c r="J447" s="264"/>
      <c r="K447" s="264"/>
      <c r="L447" s="269"/>
      <c r="M447" s="270"/>
      <c r="N447" s="271"/>
      <c r="O447" s="271"/>
      <c r="P447" s="271"/>
      <c r="Q447" s="271"/>
      <c r="R447" s="271"/>
      <c r="S447" s="271"/>
      <c r="T447" s="272"/>
      <c r="U447" s="14"/>
      <c r="V447" s="14"/>
      <c r="W447" s="14"/>
      <c r="X447" s="14"/>
      <c r="Y447" s="14"/>
      <c r="Z447" s="14"/>
      <c r="AA447" s="14"/>
      <c r="AB447" s="14"/>
      <c r="AC447" s="14"/>
      <c r="AD447" s="14"/>
      <c r="AE447" s="14"/>
      <c r="AT447" s="273" t="s">
        <v>254</v>
      </c>
      <c r="AU447" s="273" t="s">
        <v>89</v>
      </c>
      <c r="AV447" s="14" t="s">
        <v>100</v>
      </c>
      <c r="AW447" s="14" t="s">
        <v>35</v>
      </c>
      <c r="AX447" s="14" t="s">
        <v>80</v>
      </c>
      <c r="AY447" s="273" t="s">
        <v>196</v>
      </c>
    </row>
    <row r="448" s="13" customFormat="1">
      <c r="A448" s="13"/>
      <c r="B448" s="252"/>
      <c r="C448" s="253"/>
      <c r="D448" s="242" t="s">
        <v>254</v>
      </c>
      <c r="E448" s="254" t="s">
        <v>1</v>
      </c>
      <c r="F448" s="255" t="s">
        <v>100</v>
      </c>
      <c r="G448" s="253"/>
      <c r="H448" s="256">
        <v>3</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254</v>
      </c>
      <c r="AU448" s="262" t="s">
        <v>89</v>
      </c>
      <c r="AV448" s="13" t="s">
        <v>89</v>
      </c>
      <c r="AW448" s="13" t="s">
        <v>35</v>
      </c>
      <c r="AX448" s="13" t="s">
        <v>80</v>
      </c>
      <c r="AY448" s="262" t="s">
        <v>196</v>
      </c>
    </row>
    <row r="449" s="14" customFormat="1">
      <c r="A449" s="14"/>
      <c r="B449" s="263"/>
      <c r="C449" s="264"/>
      <c r="D449" s="242" t="s">
        <v>254</v>
      </c>
      <c r="E449" s="265" t="s">
        <v>1</v>
      </c>
      <c r="F449" s="266" t="s">
        <v>321</v>
      </c>
      <c r="G449" s="264"/>
      <c r="H449" s="267">
        <v>3</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254</v>
      </c>
      <c r="AU449" s="273" t="s">
        <v>89</v>
      </c>
      <c r="AV449" s="14" t="s">
        <v>100</v>
      </c>
      <c r="AW449" s="14" t="s">
        <v>35</v>
      </c>
      <c r="AX449" s="14" t="s">
        <v>80</v>
      </c>
      <c r="AY449" s="273" t="s">
        <v>196</v>
      </c>
    </row>
    <row r="450" s="15" customFormat="1">
      <c r="A450" s="15"/>
      <c r="B450" s="274"/>
      <c r="C450" s="275"/>
      <c r="D450" s="242" t="s">
        <v>254</v>
      </c>
      <c r="E450" s="276" t="s">
        <v>1</v>
      </c>
      <c r="F450" s="277" t="s">
        <v>267</v>
      </c>
      <c r="G450" s="275"/>
      <c r="H450" s="278">
        <v>11</v>
      </c>
      <c r="I450" s="279"/>
      <c r="J450" s="275"/>
      <c r="K450" s="275"/>
      <c r="L450" s="280"/>
      <c r="M450" s="281"/>
      <c r="N450" s="282"/>
      <c r="O450" s="282"/>
      <c r="P450" s="282"/>
      <c r="Q450" s="282"/>
      <c r="R450" s="282"/>
      <c r="S450" s="282"/>
      <c r="T450" s="283"/>
      <c r="U450" s="15"/>
      <c r="V450" s="15"/>
      <c r="W450" s="15"/>
      <c r="X450" s="15"/>
      <c r="Y450" s="15"/>
      <c r="Z450" s="15"/>
      <c r="AA450" s="15"/>
      <c r="AB450" s="15"/>
      <c r="AC450" s="15"/>
      <c r="AD450" s="15"/>
      <c r="AE450" s="15"/>
      <c r="AT450" s="284" t="s">
        <v>254</v>
      </c>
      <c r="AU450" s="284" t="s">
        <v>89</v>
      </c>
      <c r="AV450" s="15" t="s">
        <v>113</v>
      </c>
      <c r="AW450" s="15" t="s">
        <v>35</v>
      </c>
      <c r="AX450" s="15" t="s">
        <v>87</v>
      </c>
      <c r="AY450" s="284" t="s">
        <v>196</v>
      </c>
    </row>
    <row r="451" s="2" customFormat="1" ht="33" customHeight="1">
      <c r="A451" s="38"/>
      <c r="B451" s="39"/>
      <c r="C451" s="228" t="s">
        <v>1024</v>
      </c>
      <c r="D451" s="228" t="s">
        <v>661</v>
      </c>
      <c r="E451" s="229" t="s">
        <v>2619</v>
      </c>
      <c r="F451" s="230" t="s">
        <v>2620</v>
      </c>
      <c r="G451" s="231" t="s">
        <v>2601</v>
      </c>
      <c r="H451" s="232">
        <v>6</v>
      </c>
      <c r="I451" s="233"/>
      <c r="J451" s="234">
        <f>ROUND(I451*H451,2)</f>
        <v>0</v>
      </c>
      <c r="K451" s="235"/>
      <c r="L451" s="44"/>
      <c r="M451" s="236" t="s">
        <v>1</v>
      </c>
      <c r="N451" s="237" t="s">
        <v>45</v>
      </c>
      <c r="O451" s="91"/>
      <c r="P451" s="238">
        <f>O451*H451</f>
        <v>0</v>
      </c>
      <c r="Q451" s="238">
        <v>0</v>
      </c>
      <c r="R451" s="238">
        <f>Q451*H451</f>
        <v>0</v>
      </c>
      <c r="S451" s="238">
        <v>0</v>
      </c>
      <c r="T451" s="239">
        <f>S451*H451</f>
        <v>0</v>
      </c>
      <c r="U451" s="38"/>
      <c r="V451" s="38"/>
      <c r="W451" s="38"/>
      <c r="X451" s="38"/>
      <c r="Y451" s="38"/>
      <c r="Z451" s="38"/>
      <c r="AA451" s="38"/>
      <c r="AB451" s="38"/>
      <c r="AC451" s="38"/>
      <c r="AD451" s="38"/>
      <c r="AE451" s="38"/>
      <c r="AR451" s="240" t="s">
        <v>405</v>
      </c>
      <c r="AT451" s="240" t="s">
        <v>199</v>
      </c>
      <c r="AU451" s="240" t="s">
        <v>89</v>
      </c>
      <c r="AY451" s="17" t="s">
        <v>196</v>
      </c>
      <c r="BE451" s="241">
        <f>IF(N451="základní",J451,0)</f>
        <v>0</v>
      </c>
      <c r="BF451" s="241">
        <f>IF(N451="snížená",J451,0)</f>
        <v>0</v>
      </c>
      <c r="BG451" s="241">
        <f>IF(N451="zákl. přenesená",J451,0)</f>
        <v>0</v>
      </c>
      <c r="BH451" s="241">
        <f>IF(N451="sníž. přenesená",J451,0)</f>
        <v>0</v>
      </c>
      <c r="BI451" s="241">
        <f>IF(N451="nulová",J451,0)</f>
        <v>0</v>
      </c>
      <c r="BJ451" s="17" t="s">
        <v>87</v>
      </c>
      <c r="BK451" s="241">
        <f>ROUND(I451*H451,2)</f>
        <v>0</v>
      </c>
      <c r="BL451" s="17" t="s">
        <v>405</v>
      </c>
      <c r="BM451" s="240" t="s">
        <v>2621</v>
      </c>
    </row>
    <row r="452" s="2" customFormat="1">
      <c r="A452" s="38"/>
      <c r="B452" s="39"/>
      <c r="C452" s="40"/>
      <c r="D452" s="242" t="s">
        <v>205</v>
      </c>
      <c r="E452" s="40"/>
      <c r="F452" s="243" t="s">
        <v>2620</v>
      </c>
      <c r="G452" s="40"/>
      <c r="H452" s="40"/>
      <c r="I452" s="244"/>
      <c r="J452" s="40"/>
      <c r="K452" s="40"/>
      <c r="L452" s="44"/>
      <c r="M452" s="245"/>
      <c r="N452" s="246"/>
      <c r="O452" s="91"/>
      <c r="P452" s="91"/>
      <c r="Q452" s="91"/>
      <c r="R452" s="91"/>
      <c r="S452" s="91"/>
      <c r="T452" s="92"/>
      <c r="U452" s="38"/>
      <c r="V452" s="38"/>
      <c r="W452" s="38"/>
      <c r="X452" s="38"/>
      <c r="Y452" s="38"/>
      <c r="Z452" s="38"/>
      <c r="AA452" s="38"/>
      <c r="AB452" s="38"/>
      <c r="AC452" s="38"/>
      <c r="AD452" s="38"/>
      <c r="AE452" s="38"/>
      <c r="AT452" s="17" t="s">
        <v>205</v>
      </c>
      <c r="AU452" s="17" t="s">
        <v>89</v>
      </c>
    </row>
    <row r="453" s="2" customFormat="1" ht="21.75" customHeight="1">
      <c r="A453" s="38"/>
      <c r="B453" s="39"/>
      <c r="C453" s="228" t="s">
        <v>1029</v>
      </c>
      <c r="D453" s="228" t="s">
        <v>199</v>
      </c>
      <c r="E453" s="229" t="s">
        <v>2622</v>
      </c>
      <c r="F453" s="230" t="s">
        <v>2623</v>
      </c>
      <c r="G453" s="231" t="s">
        <v>431</v>
      </c>
      <c r="H453" s="232">
        <v>0.46100000000000002</v>
      </c>
      <c r="I453" s="233"/>
      <c r="J453" s="234">
        <f>ROUND(I453*H453,2)</f>
        <v>0</v>
      </c>
      <c r="K453" s="235"/>
      <c r="L453" s="44"/>
      <c r="M453" s="236" t="s">
        <v>1</v>
      </c>
      <c r="N453" s="237" t="s">
        <v>45</v>
      </c>
      <c r="O453" s="91"/>
      <c r="P453" s="238">
        <f>O453*H453</f>
        <v>0</v>
      </c>
      <c r="Q453" s="238">
        <v>0</v>
      </c>
      <c r="R453" s="238">
        <f>Q453*H453</f>
        <v>0</v>
      </c>
      <c r="S453" s="238">
        <v>0</v>
      </c>
      <c r="T453" s="239">
        <f>S453*H453</f>
        <v>0</v>
      </c>
      <c r="U453" s="38"/>
      <c r="V453" s="38"/>
      <c r="W453" s="38"/>
      <c r="X453" s="38"/>
      <c r="Y453" s="38"/>
      <c r="Z453" s="38"/>
      <c r="AA453" s="38"/>
      <c r="AB453" s="38"/>
      <c r="AC453" s="38"/>
      <c r="AD453" s="38"/>
      <c r="AE453" s="38"/>
      <c r="AR453" s="240" t="s">
        <v>405</v>
      </c>
      <c r="AT453" s="240" t="s">
        <v>199</v>
      </c>
      <c r="AU453" s="240" t="s">
        <v>89</v>
      </c>
      <c r="AY453" s="17" t="s">
        <v>196</v>
      </c>
      <c r="BE453" s="241">
        <f>IF(N453="základní",J453,0)</f>
        <v>0</v>
      </c>
      <c r="BF453" s="241">
        <f>IF(N453="snížená",J453,0)</f>
        <v>0</v>
      </c>
      <c r="BG453" s="241">
        <f>IF(N453="zákl. přenesená",J453,0)</f>
        <v>0</v>
      </c>
      <c r="BH453" s="241">
        <f>IF(N453="sníž. přenesená",J453,0)</f>
        <v>0</v>
      </c>
      <c r="BI453" s="241">
        <f>IF(N453="nulová",J453,0)</f>
        <v>0</v>
      </c>
      <c r="BJ453" s="17" t="s">
        <v>87</v>
      </c>
      <c r="BK453" s="241">
        <f>ROUND(I453*H453,2)</f>
        <v>0</v>
      </c>
      <c r="BL453" s="17" t="s">
        <v>405</v>
      </c>
      <c r="BM453" s="240" t="s">
        <v>2624</v>
      </c>
    </row>
    <row r="454" s="2" customFormat="1">
      <c r="A454" s="38"/>
      <c r="B454" s="39"/>
      <c r="C454" s="40"/>
      <c r="D454" s="242" t="s">
        <v>205</v>
      </c>
      <c r="E454" s="40"/>
      <c r="F454" s="243" t="s">
        <v>2625</v>
      </c>
      <c r="G454" s="40"/>
      <c r="H454" s="40"/>
      <c r="I454" s="244"/>
      <c r="J454" s="40"/>
      <c r="K454" s="40"/>
      <c r="L454" s="44"/>
      <c r="M454" s="245"/>
      <c r="N454" s="246"/>
      <c r="O454" s="91"/>
      <c r="P454" s="91"/>
      <c r="Q454" s="91"/>
      <c r="R454" s="91"/>
      <c r="S454" s="91"/>
      <c r="T454" s="92"/>
      <c r="U454" s="38"/>
      <c r="V454" s="38"/>
      <c r="W454" s="38"/>
      <c r="X454" s="38"/>
      <c r="Y454" s="38"/>
      <c r="Z454" s="38"/>
      <c r="AA454" s="38"/>
      <c r="AB454" s="38"/>
      <c r="AC454" s="38"/>
      <c r="AD454" s="38"/>
      <c r="AE454" s="38"/>
      <c r="AT454" s="17" t="s">
        <v>205</v>
      </c>
      <c r="AU454" s="17" t="s">
        <v>89</v>
      </c>
    </row>
    <row r="455" s="2" customFormat="1" ht="16.5" customHeight="1">
      <c r="A455" s="38"/>
      <c r="B455" s="39"/>
      <c r="C455" s="228" t="s">
        <v>1034</v>
      </c>
      <c r="D455" s="228" t="s">
        <v>199</v>
      </c>
      <c r="E455" s="229" t="s">
        <v>2626</v>
      </c>
      <c r="F455" s="230" t="s">
        <v>2627</v>
      </c>
      <c r="G455" s="231" t="s">
        <v>202</v>
      </c>
      <c r="H455" s="232">
        <v>9</v>
      </c>
      <c r="I455" s="233"/>
      <c r="J455" s="234">
        <f>ROUND(I455*H455,2)</f>
        <v>0</v>
      </c>
      <c r="K455" s="235"/>
      <c r="L455" s="44"/>
      <c r="M455" s="236" t="s">
        <v>1</v>
      </c>
      <c r="N455" s="237" t="s">
        <v>45</v>
      </c>
      <c r="O455" s="91"/>
      <c r="P455" s="238">
        <f>O455*H455</f>
        <v>0</v>
      </c>
      <c r="Q455" s="238">
        <v>0</v>
      </c>
      <c r="R455" s="238">
        <f>Q455*H455</f>
        <v>0</v>
      </c>
      <c r="S455" s="238">
        <v>0</v>
      </c>
      <c r="T455" s="239">
        <f>S455*H455</f>
        <v>0</v>
      </c>
      <c r="U455" s="38"/>
      <c r="V455" s="38"/>
      <c r="W455" s="38"/>
      <c r="X455" s="38"/>
      <c r="Y455" s="38"/>
      <c r="Z455" s="38"/>
      <c r="AA455" s="38"/>
      <c r="AB455" s="38"/>
      <c r="AC455" s="38"/>
      <c r="AD455" s="38"/>
      <c r="AE455" s="38"/>
      <c r="AR455" s="240" t="s">
        <v>405</v>
      </c>
      <c r="AT455" s="240" t="s">
        <v>199</v>
      </c>
      <c r="AU455" s="240" t="s">
        <v>89</v>
      </c>
      <c r="AY455" s="17" t="s">
        <v>196</v>
      </c>
      <c r="BE455" s="241">
        <f>IF(N455="základní",J455,0)</f>
        <v>0</v>
      </c>
      <c r="BF455" s="241">
        <f>IF(N455="snížená",J455,0)</f>
        <v>0</v>
      </c>
      <c r="BG455" s="241">
        <f>IF(N455="zákl. přenesená",J455,0)</f>
        <v>0</v>
      </c>
      <c r="BH455" s="241">
        <f>IF(N455="sníž. přenesená",J455,0)</f>
        <v>0</v>
      </c>
      <c r="BI455" s="241">
        <f>IF(N455="nulová",J455,0)</f>
        <v>0</v>
      </c>
      <c r="BJ455" s="17" t="s">
        <v>87</v>
      </c>
      <c r="BK455" s="241">
        <f>ROUND(I455*H455,2)</f>
        <v>0</v>
      </c>
      <c r="BL455" s="17" t="s">
        <v>405</v>
      </c>
      <c r="BM455" s="240" t="s">
        <v>2628</v>
      </c>
    </row>
    <row r="456" s="2" customFormat="1">
      <c r="A456" s="38"/>
      <c r="B456" s="39"/>
      <c r="C456" s="40"/>
      <c r="D456" s="242" t="s">
        <v>205</v>
      </c>
      <c r="E456" s="40"/>
      <c r="F456" s="243" t="s">
        <v>2627</v>
      </c>
      <c r="G456" s="40"/>
      <c r="H456" s="40"/>
      <c r="I456" s="244"/>
      <c r="J456" s="40"/>
      <c r="K456" s="40"/>
      <c r="L456" s="44"/>
      <c r="M456" s="245"/>
      <c r="N456" s="246"/>
      <c r="O456" s="91"/>
      <c r="P456" s="91"/>
      <c r="Q456" s="91"/>
      <c r="R456" s="91"/>
      <c r="S456" s="91"/>
      <c r="T456" s="92"/>
      <c r="U456" s="38"/>
      <c r="V456" s="38"/>
      <c r="W456" s="38"/>
      <c r="X456" s="38"/>
      <c r="Y456" s="38"/>
      <c r="Z456" s="38"/>
      <c r="AA456" s="38"/>
      <c r="AB456" s="38"/>
      <c r="AC456" s="38"/>
      <c r="AD456" s="38"/>
      <c r="AE456" s="38"/>
      <c r="AT456" s="17" t="s">
        <v>205</v>
      </c>
      <c r="AU456" s="17" t="s">
        <v>89</v>
      </c>
    </row>
    <row r="457" s="13" customFormat="1">
      <c r="A457" s="13"/>
      <c r="B457" s="252"/>
      <c r="C457" s="253"/>
      <c r="D457" s="242" t="s">
        <v>254</v>
      </c>
      <c r="E457" s="254" t="s">
        <v>1</v>
      </c>
      <c r="F457" s="255" t="s">
        <v>223</v>
      </c>
      <c r="G457" s="253"/>
      <c r="H457" s="256">
        <v>6</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254</v>
      </c>
      <c r="AU457" s="262" t="s">
        <v>89</v>
      </c>
      <c r="AV457" s="13" t="s">
        <v>89</v>
      </c>
      <c r="AW457" s="13" t="s">
        <v>35</v>
      </c>
      <c r="AX457" s="13" t="s">
        <v>80</v>
      </c>
      <c r="AY457" s="262" t="s">
        <v>196</v>
      </c>
    </row>
    <row r="458" s="14" customFormat="1">
      <c r="A458" s="14"/>
      <c r="B458" s="263"/>
      <c r="C458" s="264"/>
      <c r="D458" s="242" t="s">
        <v>254</v>
      </c>
      <c r="E458" s="265" t="s">
        <v>1</v>
      </c>
      <c r="F458" s="266" t="s">
        <v>1276</v>
      </c>
      <c r="G458" s="264"/>
      <c r="H458" s="267">
        <v>6</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254</v>
      </c>
      <c r="AU458" s="273" t="s">
        <v>89</v>
      </c>
      <c r="AV458" s="14" t="s">
        <v>100</v>
      </c>
      <c r="AW458" s="14" t="s">
        <v>35</v>
      </c>
      <c r="AX458" s="14" t="s">
        <v>80</v>
      </c>
      <c r="AY458" s="273" t="s">
        <v>196</v>
      </c>
    </row>
    <row r="459" s="13" customFormat="1">
      <c r="A459" s="13"/>
      <c r="B459" s="252"/>
      <c r="C459" s="253"/>
      <c r="D459" s="242" t="s">
        <v>254</v>
      </c>
      <c r="E459" s="254" t="s">
        <v>1</v>
      </c>
      <c r="F459" s="255" t="s">
        <v>2629</v>
      </c>
      <c r="G459" s="253"/>
      <c r="H459" s="256">
        <v>3</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254</v>
      </c>
      <c r="AU459" s="262" t="s">
        <v>89</v>
      </c>
      <c r="AV459" s="13" t="s">
        <v>89</v>
      </c>
      <c r="AW459" s="13" t="s">
        <v>35</v>
      </c>
      <c r="AX459" s="13" t="s">
        <v>80</v>
      </c>
      <c r="AY459" s="262" t="s">
        <v>196</v>
      </c>
    </row>
    <row r="460" s="14" customFormat="1">
      <c r="A460" s="14"/>
      <c r="B460" s="263"/>
      <c r="C460" s="264"/>
      <c r="D460" s="242" t="s">
        <v>254</v>
      </c>
      <c r="E460" s="265" t="s">
        <v>1</v>
      </c>
      <c r="F460" s="266" t="s">
        <v>2630</v>
      </c>
      <c r="G460" s="264"/>
      <c r="H460" s="267">
        <v>3</v>
      </c>
      <c r="I460" s="268"/>
      <c r="J460" s="264"/>
      <c r="K460" s="264"/>
      <c r="L460" s="269"/>
      <c r="M460" s="270"/>
      <c r="N460" s="271"/>
      <c r="O460" s="271"/>
      <c r="P460" s="271"/>
      <c r="Q460" s="271"/>
      <c r="R460" s="271"/>
      <c r="S460" s="271"/>
      <c r="T460" s="272"/>
      <c r="U460" s="14"/>
      <c r="V460" s="14"/>
      <c r="W460" s="14"/>
      <c r="X460" s="14"/>
      <c r="Y460" s="14"/>
      <c r="Z460" s="14"/>
      <c r="AA460" s="14"/>
      <c r="AB460" s="14"/>
      <c r="AC460" s="14"/>
      <c r="AD460" s="14"/>
      <c r="AE460" s="14"/>
      <c r="AT460" s="273" t="s">
        <v>254</v>
      </c>
      <c r="AU460" s="273" t="s">
        <v>89</v>
      </c>
      <c r="AV460" s="14" t="s">
        <v>100</v>
      </c>
      <c r="AW460" s="14" t="s">
        <v>35</v>
      </c>
      <c r="AX460" s="14" t="s">
        <v>80</v>
      </c>
      <c r="AY460" s="273" t="s">
        <v>196</v>
      </c>
    </row>
    <row r="461" s="15" customFormat="1">
      <c r="A461" s="15"/>
      <c r="B461" s="274"/>
      <c r="C461" s="275"/>
      <c r="D461" s="242" t="s">
        <v>254</v>
      </c>
      <c r="E461" s="276" t="s">
        <v>1</v>
      </c>
      <c r="F461" s="277" t="s">
        <v>267</v>
      </c>
      <c r="G461" s="275"/>
      <c r="H461" s="278">
        <v>9</v>
      </c>
      <c r="I461" s="279"/>
      <c r="J461" s="275"/>
      <c r="K461" s="275"/>
      <c r="L461" s="280"/>
      <c r="M461" s="281"/>
      <c r="N461" s="282"/>
      <c r="O461" s="282"/>
      <c r="P461" s="282"/>
      <c r="Q461" s="282"/>
      <c r="R461" s="282"/>
      <c r="S461" s="282"/>
      <c r="T461" s="283"/>
      <c r="U461" s="15"/>
      <c r="V461" s="15"/>
      <c r="W461" s="15"/>
      <c r="X461" s="15"/>
      <c r="Y461" s="15"/>
      <c r="Z461" s="15"/>
      <c r="AA461" s="15"/>
      <c r="AB461" s="15"/>
      <c r="AC461" s="15"/>
      <c r="AD461" s="15"/>
      <c r="AE461" s="15"/>
      <c r="AT461" s="284" t="s">
        <v>254</v>
      </c>
      <c r="AU461" s="284" t="s">
        <v>89</v>
      </c>
      <c r="AV461" s="15" t="s">
        <v>113</v>
      </c>
      <c r="AW461" s="15" t="s">
        <v>35</v>
      </c>
      <c r="AX461" s="15" t="s">
        <v>87</v>
      </c>
      <c r="AY461" s="284" t="s">
        <v>196</v>
      </c>
    </row>
    <row r="462" s="2" customFormat="1" ht="16.5" customHeight="1">
      <c r="A462" s="38"/>
      <c r="B462" s="39"/>
      <c r="C462" s="228" t="s">
        <v>1038</v>
      </c>
      <c r="D462" s="228" t="s">
        <v>199</v>
      </c>
      <c r="E462" s="229" t="s">
        <v>2631</v>
      </c>
      <c r="F462" s="230" t="s">
        <v>2632</v>
      </c>
      <c r="G462" s="231" t="s">
        <v>202</v>
      </c>
      <c r="H462" s="232">
        <v>19</v>
      </c>
      <c r="I462" s="233"/>
      <c r="J462" s="234">
        <f>ROUND(I462*H462,2)</f>
        <v>0</v>
      </c>
      <c r="K462" s="235"/>
      <c r="L462" s="44"/>
      <c r="M462" s="236" t="s">
        <v>1</v>
      </c>
      <c r="N462" s="237" t="s">
        <v>45</v>
      </c>
      <c r="O462" s="91"/>
      <c r="P462" s="238">
        <f>O462*H462</f>
        <v>0</v>
      </c>
      <c r="Q462" s="238">
        <v>0</v>
      </c>
      <c r="R462" s="238">
        <f>Q462*H462</f>
        <v>0</v>
      </c>
      <c r="S462" s="238">
        <v>0</v>
      </c>
      <c r="T462" s="239">
        <f>S462*H462</f>
        <v>0</v>
      </c>
      <c r="U462" s="38"/>
      <c r="V462" s="38"/>
      <c r="W462" s="38"/>
      <c r="X462" s="38"/>
      <c r="Y462" s="38"/>
      <c r="Z462" s="38"/>
      <c r="AA462" s="38"/>
      <c r="AB462" s="38"/>
      <c r="AC462" s="38"/>
      <c r="AD462" s="38"/>
      <c r="AE462" s="38"/>
      <c r="AR462" s="240" t="s">
        <v>405</v>
      </c>
      <c r="AT462" s="240" t="s">
        <v>199</v>
      </c>
      <c r="AU462" s="240" t="s">
        <v>89</v>
      </c>
      <c r="AY462" s="17" t="s">
        <v>196</v>
      </c>
      <c r="BE462" s="241">
        <f>IF(N462="základní",J462,0)</f>
        <v>0</v>
      </c>
      <c r="BF462" s="241">
        <f>IF(N462="snížená",J462,0)</f>
        <v>0</v>
      </c>
      <c r="BG462" s="241">
        <f>IF(N462="zákl. přenesená",J462,0)</f>
        <v>0</v>
      </c>
      <c r="BH462" s="241">
        <f>IF(N462="sníž. přenesená",J462,0)</f>
        <v>0</v>
      </c>
      <c r="BI462" s="241">
        <f>IF(N462="nulová",J462,0)</f>
        <v>0</v>
      </c>
      <c r="BJ462" s="17" t="s">
        <v>87</v>
      </c>
      <c r="BK462" s="241">
        <f>ROUND(I462*H462,2)</f>
        <v>0</v>
      </c>
      <c r="BL462" s="17" t="s">
        <v>405</v>
      </c>
      <c r="BM462" s="240" t="s">
        <v>2633</v>
      </c>
    </row>
    <row r="463" s="2" customFormat="1">
      <c r="A463" s="38"/>
      <c r="B463" s="39"/>
      <c r="C463" s="40"/>
      <c r="D463" s="242" t="s">
        <v>205</v>
      </c>
      <c r="E463" s="40"/>
      <c r="F463" s="243" t="s">
        <v>2632</v>
      </c>
      <c r="G463" s="40"/>
      <c r="H463" s="40"/>
      <c r="I463" s="244"/>
      <c r="J463" s="40"/>
      <c r="K463" s="40"/>
      <c r="L463" s="44"/>
      <c r="M463" s="245"/>
      <c r="N463" s="246"/>
      <c r="O463" s="91"/>
      <c r="P463" s="91"/>
      <c r="Q463" s="91"/>
      <c r="R463" s="91"/>
      <c r="S463" s="91"/>
      <c r="T463" s="92"/>
      <c r="U463" s="38"/>
      <c r="V463" s="38"/>
      <c r="W463" s="38"/>
      <c r="X463" s="38"/>
      <c r="Y463" s="38"/>
      <c r="Z463" s="38"/>
      <c r="AA463" s="38"/>
      <c r="AB463" s="38"/>
      <c r="AC463" s="38"/>
      <c r="AD463" s="38"/>
      <c r="AE463" s="38"/>
      <c r="AT463" s="17" t="s">
        <v>205</v>
      </c>
      <c r="AU463" s="17" t="s">
        <v>89</v>
      </c>
    </row>
    <row r="464" s="12" customFormat="1" ht="22.8" customHeight="1">
      <c r="A464" s="12"/>
      <c r="B464" s="212"/>
      <c r="C464" s="213"/>
      <c r="D464" s="214" t="s">
        <v>79</v>
      </c>
      <c r="E464" s="226" t="s">
        <v>1498</v>
      </c>
      <c r="F464" s="226" t="s">
        <v>1870</v>
      </c>
      <c r="G464" s="213"/>
      <c r="H464" s="213"/>
      <c r="I464" s="216"/>
      <c r="J464" s="227">
        <f>BK464</f>
        <v>0</v>
      </c>
      <c r="K464" s="213"/>
      <c r="L464" s="218"/>
      <c r="M464" s="219"/>
      <c r="N464" s="220"/>
      <c r="O464" s="220"/>
      <c r="P464" s="221">
        <f>SUM(P465:P470)</f>
        <v>0</v>
      </c>
      <c r="Q464" s="220"/>
      <c r="R464" s="221">
        <f>SUM(R465:R470)</f>
        <v>0.0066800000000000002</v>
      </c>
      <c r="S464" s="220"/>
      <c r="T464" s="222">
        <f>SUM(T465:T470)</f>
        <v>0</v>
      </c>
      <c r="U464" s="12"/>
      <c r="V464" s="12"/>
      <c r="W464" s="12"/>
      <c r="X464" s="12"/>
      <c r="Y464" s="12"/>
      <c r="Z464" s="12"/>
      <c r="AA464" s="12"/>
      <c r="AB464" s="12"/>
      <c r="AC464" s="12"/>
      <c r="AD464" s="12"/>
      <c r="AE464" s="12"/>
      <c r="AR464" s="223" t="s">
        <v>89</v>
      </c>
      <c r="AT464" s="224" t="s">
        <v>79</v>
      </c>
      <c r="AU464" s="224" t="s">
        <v>87</v>
      </c>
      <c r="AY464" s="223" t="s">
        <v>196</v>
      </c>
      <c r="BK464" s="225">
        <f>SUM(BK465:BK470)</f>
        <v>0</v>
      </c>
    </row>
    <row r="465" s="2" customFormat="1" ht="21.75" customHeight="1">
      <c r="A465" s="38"/>
      <c r="B465" s="39"/>
      <c r="C465" s="228" t="s">
        <v>1044</v>
      </c>
      <c r="D465" s="228" t="s">
        <v>199</v>
      </c>
      <c r="E465" s="229" t="s">
        <v>2634</v>
      </c>
      <c r="F465" s="230" t="s">
        <v>2635</v>
      </c>
      <c r="G465" s="231" t="s">
        <v>354</v>
      </c>
      <c r="H465" s="232">
        <v>5</v>
      </c>
      <c r="I465" s="233"/>
      <c r="J465" s="234">
        <f>ROUND(I465*H465,2)</f>
        <v>0</v>
      </c>
      <c r="K465" s="235"/>
      <c r="L465" s="44"/>
      <c r="M465" s="236" t="s">
        <v>1</v>
      </c>
      <c r="N465" s="237" t="s">
        <v>45</v>
      </c>
      <c r="O465" s="91"/>
      <c r="P465" s="238">
        <f>O465*H465</f>
        <v>0</v>
      </c>
      <c r="Q465" s="238">
        <v>0.00025000000000000001</v>
      </c>
      <c r="R465" s="238">
        <f>Q465*H465</f>
        <v>0.00125</v>
      </c>
      <c r="S465" s="238">
        <v>0</v>
      </c>
      <c r="T465" s="239">
        <f>S465*H465</f>
        <v>0</v>
      </c>
      <c r="U465" s="38"/>
      <c r="V465" s="38"/>
      <c r="W465" s="38"/>
      <c r="X465" s="38"/>
      <c r="Y465" s="38"/>
      <c r="Z465" s="38"/>
      <c r="AA465" s="38"/>
      <c r="AB465" s="38"/>
      <c r="AC465" s="38"/>
      <c r="AD465" s="38"/>
      <c r="AE465" s="38"/>
      <c r="AR465" s="240" t="s">
        <v>405</v>
      </c>
      <c r="AT465" s="240" t="s">
        <v>199</v>
      </c>
      <c r="AU465" s="240" t="s">
        <v>89</v>
      </c>
      <c r="AY465" s="17" t="s">
        <v>196</v>
      </c>
      <c r="BE465" s="241">
        <f>IF(N465="základní",J465,0)</f>
        <v>0</v>
      </c>
      <c r="BF465" s="241">
        <f>IF(N465="snížená",J465,0)</f>
        <v>0</v>
      </c>
      <c r="BG465" s="241">
        <f>IF(N465="zákl. přenesená",J465,0)</f>
        <v>0</v>
      </c>
      <c r="BH465" s="241">
        <f>IF(N465="sníž. přenesená",J465,0)</f>
        <v>0</v>
      </c>
      <c r="BI465" s="241">
        <f>IF(N465="nulová",J465,0)</f>
        <v>0</v>
      </c>
      <c r="BJ465" s="17" t="s">
        <v>87</v>
      </c>
      <c r="BK465" s="241">
        <f>ROUND(I465*H465,2)</f>
        <v>0</v>
      </c>
      <c r="BL465" s="17" t="s">
        <v>405</v>
      </c>
      <c r="BM465" s="240" t="s">
        <v>2636</v>
      </c>
    </row>
    <row r="466" s="2" customFormat="1">
      <c r="A466" s="38"/>
      <c r="B466" s="39"/>
      <c r="C466" s="40"/>
      <c r="D466" s="242" t="s">
        <v>205</v>
      </c>
      <c r="E466" s="40"/>
      <c r="F466" s="243" t="s">
        <v>2637</v>
      </c>
      <c r="G466" s="40"/>
      <c r="H466" s="40"/>
      <c r="I466" s="244"/>
      <c r="J466" s="40"/>
      <c r="K466" s="40"/>
      <c r="L466" s="44"/>
      <c r="M466" s="245"/>
      <c r="N466" s="246"/>
      <c r="O466" s="91"/>
      <c r="P466" s="91"/>
      <c r="Q466" s="91"/>
      <c r="R466" s="91"/>
      <c r="S466" s="91"/>
      <c r="T466" s="92"/>
      <c r="U466" s="38"/>
      <c r="V466" s="38"/>
      <c r="W466" s="38"/>
      <c r="X466" s="38"/>
      <c r="Y466" s="38"/>
      <c r="Z466" s="38"/>
      <c r="AA466" s="38"/>
      <c r="AB466" s="38"/>
      <c r="AC466" s="38"/>
      <c r="AD466" s="38"/>
      <c r="AE466" s="38"/>
      <c r="AT466" s="17" t="s">
        <v>205</v>
      </c>
      <c r="AU466" s="17" t="s">
        <v>89</v>
      </c>
    </row>
    <row r="467" s="2" customFormat="1" ht="21.75" customHeight="1">
      <c r="A467" s="38"/>
      <c r="B467" s="39"/>
      <c r="C467" s="228" t="s">
        <v>1049</v>
      </c>
      <c r="D467" s="228" t="s">
        <v>199</v>
      </c>
      <c r="E467" s="229" t="s">
        <v>2638</v>
      </c>
      <c r="F467" s="230" t="s">
        <v>2639</v>
      </c>
      <c r="G467" s="231" t="s">
        <v>354</v>
      </c>
      <c r="H467" s="232">
        <v>9</v>
      </c>
      <c r="I467" s="233"/>
      <c r="J467" s="234">
        <f>ROUND(I467*H467,2)</f>
        <v>0</v>
      </c>
      <c r="K467" s="235"/>
      <c r="L467" s="44"/>
      <c r="M467" s="236" t="s">
        <v>1</v>
      </c>
      <c r="N467" s="237" t="s">
        <v>45</v>
      </c>
      <c r="O467" s="91"/>
      <c r="P467" s="238">
        <f>O467*H467</f>
        <v>0</v>
      </c>
      <c r="Q467" s="238">
        <v>0.00035</v>
      </c>
      <c r="R467" s="238">
        <f>Q467*H467</f>
        <v>0.00315</v>
      </c>
      <c r="S467" s="238">
        <v>0</v>
      </c>
      <c r="T467" s="239">
        <f>S467*H467</f>
        <v>0</v>
      </c>
      <c r="U467" s="38"/>
      <c r="V467" s="38"/>
      <c r="W467" s="38"/>
      <c r="X467" s="38"/>
      <c r="Y467" s="38"/>
      <c r="Z467" s="38"/>
      <c r="AA467" s="38"/>
      <c r="AB467" s="38"/>
      <c r="AC467" s="38"/>
      <c r="AD467" s="38"/>
      <c r="AE467" s="38"/>
      <c r="AR467" s="240" t="s">
        <v>405</v>
      </c>
      <c r="AT467" s="240" t="s">
        <v>199</v>
      </c>
      <c r="AU467" s="240" t="s">
        <v>89</v>
      </c>
      <c r="AY467" s="17" t="s">
        <v>196</v>
      </c>
      <c r="BE467" s="241">
        <f>IF(N467="základní",J467,0)</f>
        <v>0</v>
      </c>
      <c r="BF467" s="241">
        <f>IF(N467="snížená",J467,0)</f>
        <v>0</v>
      </c>
      <c r="BG467" s="241">
        <f>IF(N467="zákl. přenesená",J467,0)</f>
        <v>0</v>
      </c>
      <c r="BH467" s="241">
        <f>IF(N467="sníž. přenesená",J467,0)</f>
        <v>0</v>
      </c>
      <c r="BI467" s="241">
        <f>IF(N467="nulová",J467,0)</f>
        <v>0</v>
      </c>
      <c r="BJ467" s="17" t="s">
        <v>87</v>
      </c>
      <c r="BK467" s="241">
        <f>ROUND(I467*H467,2)</f>
        <v>0</v>
      </c>
      <c r="BL467" s="17" t="s">
        <v>405</v>
      </c>
      <c r="BM467" s="240" t="s">
        <v>2640</v>
      </c>
    </row>
    <row r="468" s="2" customFormat="1">
      <c r="A468" s="38"/>
      <c r="B468" s="39"/>
      <c r="C468" s="40"/>
      <c r="D468" s="242" t="s">
        <v>205</v>
      </c>
      <c r="E468" s="40"/>
      <c r="F468" s="243" t="s">
        <v>2641</v>
      </c>
      <c r="G468" s="40"/>
      <c r="H468" s="40"/>
      <c r="I468" s="244"/>
      <c r="J468" s="40"/>
      <c r="K468" s="40"/>
      <c r="L468" s="44"/>
      <c r="M468" s="245"/>
      <c r="N468" s="246"/>
      <c r="O468" s="91"/>
      <c r="P468" s="91"/>
      <c r="Q468" s="91"/>
      <c r="R468" s="91"/>
      <c r="S468" s="91"/>
      <c r="T468" s="92"/>
      <c r="U468" s="38"/>
      <c r="V468" s="38"/>
      <c r="W468" s="38"/>
      <c r="X468" s="38"/>
      <c r="Y468" s="38"/>
      <c r="Z468" s="38"/>
      <c r="AA468" s="38"/>
      <c r="AB468" s="38"/>
      <c r="AC468" s="38"/>
      <c r="AD468" s="38"/>
      <c r="AE468" s="38"/>
      <c r="AT468" s="17" t="s">
        <v>205</v>
      </c>
      <c r="AU468" s="17" t="s">
        <v>89</v>
      </c>
    </row>
    <row r="469" s="2" customFormat="1" ht="21.75" customHeight="1">
      <c r="A469" s="38"/>
      <c r="B469" s="39"/>
      <c r="C469" s="228" t="s">
        <v>1053</v>
      </c>
      <c r="D469" s="228" t="s">
        <v>199</v>
      </c>
      <c r="E469" s="229" t="s">
        <v>2642</v>
      </c>
      <c r="F469" s="230" t="s">
        <v>2643</v>
      </c>
      <c r="G469" s="231" t="s">
        <v>354</v>
      </c>
      <c r="H469" s="232">
        <v>4</v>
      </c>
      <c r="I469" s="233"/>
      <c r="J469" s="234">
        <f>ROUND(I469*H469,2)</f>
        <v>0</v>
      </c>
      <c r="K469" s="235"/>
      <c r="L469" s="44"/>
      <c r="M469" s="236" t="s">
        <v>1</v>
      </c>
      <c r="N469" s="237" t="s">
        <v>45</v>
      </c>
      <c r="O469" s="91"/>
      <c r="P469" s="238">
        <f>O469*H469</f>
        <v>0</v>
      </c>
      <c r="Q469" s="238">
        <v>0.00056999999999999998</v>
      </c>
      <c r="R469" s="238">
        <f>Q469*H469</f>
        <v>0.0022799999999999999</v>
      </c>
      <c r="S469" s="238">
        <v>0</v>
      </c>
      <c r="T469" s="239">
        <f>S469*H469</f>
        <v>0</v>
      </c>
      <c r="U469" s="38"/>
      <c r="V469" s="38"/>
      <c r="W469" s="38"/>
      <c r="X469" s="38"/>
      <c r="Y469" s="38"/>
      <c r="Z469" s="38"/>
      <c r="AA469" s="38"/>
      <c r="AB469" s="38"/>
      <c r="AC469" s="38"/>
      <c r="AD469" s="38"/>
      <c r="AE469" s="38"/>
      <c r="AR469" s="240" t="s">
        <v>405</v>
      </c>
      <c r="AT469" s="240" t="s">
        <v>199</v>
      </c>
      <c r="AU469" s="240" t="s">
        <v>89</v>
      </c>
      <c r="AY469" s="17" t="s">
        <v>196</v>
      </c>
      <c r="BE469" s="241">
        <f>IF(N469="základní",J469,0)</f>
        <v>0</v>
      </c>
      <c r="BF469" s="241">
        <f>IF(N469="snížená",J469,0)</f>
        <v>0</v>
      </c>
      <c r="BG469" s="241">
        <f>IF(N469="zákl. přenesená",J469,0)</f>
        <v>0</v>
      </c>
      <c r="BH469" s="241">
        <f>IF(N469="sníž. přenesená",J469,0)</f>
        <v>0</v>
      </c>
      <c r="BI469" s="241">
        <f>IF(N469="nulová",J469,0)</f>
        <v>0</v>
      </c>
      <c r="BJ469" s="17" t="s">
        <v>87</v>
      </c>
      <c r="BK469" s="241">
        <f>ROUND(I469*H469,2)</f>
        <v>0</v>
      </c>
      <c r="BL469" s="17" t="s">
        <v>405</v>
      </c>
      <c r="BM469" s="240" t="s">
        <v>2644</v>
      </c>
    </row>
    <row r="470" s="2" customFormat="1">
      <c r="A470" s="38"/>
      <c r="B470" s="39"/>
      <c r="C470" s="40"/>
      <c r="D470" s="242" t="s">
        <v>205</v>
      </c>
      <c r="E470" s="40"/>
      <c r="F470" s="243" t="s">
        <v>2645</v>
      </c>
      <c r="G470" s="40"/>
      <c r="H470" s="40"/>
      <c r="I470" s="244"/>
      <c r="J470" s="40"/>
      <c r="K470" s="40"/>
      <c r="L470" s="44"/>
      <c r="M470" s="245"/>
      <c r="N470" s="246"/>
      <c r="O470" s="91"/>
      <c r="P470" s="91"/>
      <c r="Q470" s="91"/>
      <c r="R470" s="91"/>
      <c r="S470" s="91"/>
      <c r="T470" s="92"/>
      <c r="U470" s="38"/>
      <c r="V470" s="38"/>
      <c r="W470" s="38"/>
      <c r="X470" s="38"/>
      <c r="Y470" s="38"/>
      <c r="Z470" s="38"/>
      <c r="AA470" s="38"/>
      <c r="AB470" s="38"/>
      <c r="AC470" s="38"/>
      <c r="AD470" s="38"/>
      <c r="AE470" s="38"/>
      <c r="AT470" s="17" t="s">
        <v>205</v>
      </c>
      <c r="AU470" s="17" t="s">
        <v>89</v>
      </c>
    </row>
    <row r="471" s="12" customFormat="1" ht="22.8" customHeight="1">
      <c r="A471" s="12"/>
      <c r="B471" s="212"/>
      <c r="C471" s="213"/>
      <c r="D471" s="214" t="s">
        <v>79</v>
      </c>
      <c r="E471" s="226" t="s">
        <v>1388</v>
      </c>
      <c r="F471" s="226" t="s">
        <v>1389</v>
      </c>
      <c r="G471" s="213"/>
      <c r="H471" s="213"/>
      <c r="I471" s="216"/>
      <c r="J471" s="227">
        <f>BK471</f>
        <v>0</v>
      </c>
      <c r="K471" s="213"/>
      <c r="L471" s="218"/>
      <c r="M471" s="219"/>
      <c r="N471" s="220"/>
      <c r="O471" s="220"/>
      <c r="P471" s="221">
        <f>SUM(P472:P493)</f>
        <v>0</v>
      </c>
      <c r="Q471" s="220"/>
      <c r="R471" s="221">
        <f>SUM(R472:R493)</f>
        <v>0.1614968</v>
      </c>
      <c r="S471" s="220"/>
      <c r="T471" s="222">
        <f>SUM(T472:T493)</f>
        <v>0</v>
      </c>
      <c r="U471" s="12"/>
      <c r="V471" s="12"/>
      <c r="W471" s="12"/>
      <c r="X471" s="12"/>
      <c r="Y471" s="12"/>
      <c r="Z471" s="12"/>
      <c r="AA471" s="12"/>
      <c r="AB471" s="12"/>
      <c r="AC471" s="12"/>
      <c r="AD471" s="12"/>
      <c r="AE471" s="12"/>
      <c r="AR471" s="223" t="s">
        <v>89</v>
      </c>
      <c r="AT471" s="224" t="s">
        <v>79</v>
      </c>
      <c r="AU471" s="224" t="s">
        <v>87</v>
      </c>
      <c r="AY471" s="223" t="s">
        <v>196</v>
      </c>
      <c r="BK471" s="225">
        <f>SUM(BK472:BK493)</f>
        <v>0</v>
      </c>
    </row>
    <row r="472" s="2" customFormat="1" ht="21.75" customHeight="1">
      <c r="A472" s="38"/>
      <c r="B472" s="39"/>
      <c r="C472" s="228" t="s">
        <v>1060</v>
      </c>
      <c r="D472" s="228" t="s">
        <v>199</v>
      </c>
      <c r="E472" s="229" t="s">
        <v>2646</v>
      </c>
      <c r="F472" s="230" t="s">
        <v>2647</v>
      </c>
      <c r="G472" s="231" t="s">
        <v>251</v>
      </c>
      <c r="H472" s="232">
        <v>10.779999999999999</v>
      </c>
      <c r="I472" s="233"/>
      <c r="J472" s="234">
        <f>ROUND(I472*H472,2)</f>
        <v>0</v>
      </c>
      <c r="K472" s="235"/>
      <c r="L472" s="44"/>
      <c r="M472" s="236" t="s">
        <v>1</v>
      </c>
      <c r="N472" s="237" t="s">
        <v>45</v>
      </c>
      <c r="O472" s="91"/>
      <c r="P472" s="238">
        <f>O472*H472</f>
        <v>0</v>
      </c>
      <c r="Q472" s="238">
        <v>0.00058</v>
      </c>
      <c r="R472" s="238">
        <f>Q472*H472</f>
        <v>0.0062524</v>
      </c>
      <c r="S472" s="238">
        <v>0</v>
      </c>
      <c r="T472" s="239">
        <f>S472*H472</f>
        <v>0</v>
      </c>
      <c r="U472" s="38"/>
      <c r="V472" s="38"/>
      <c r="W472" s="38"/>
      <c r="X472" s="38"/>
      <c r="Y472" s="38"/>
      <c r="Z472" s="38"/>
      <c r="AA472" s="38"/>
      <c r="AB472" s="38"/>
      <c r="AC472" s="38"/>
      <c r="AD472" s="38"/>
      <c r="AE472" s="38"/>
      <c r="AR472" s="240" t="s">
        <v>405</v>
      </c>
      <c r="AT472" s="240" t="s">
        <v>199</v>
      </c>
      <c r="AU472" s="240" t="s">
        <v>89</v>
      </c>
      <c r="AY472" s="17" t="s">
        <v>196</v>
      </c>
      <c r="BE472" s="241">
        <f>IF(N472="základní",J472,0)</f>
        <v>0</v>
      </c>
      <c r="BF472" s="241">
        <f>IF(N472="snížená",J472,0)</f>
        <v>0</v>
      </c>
      <c r="BG472" s="241">
        <f>IF(N472="zákl. přenesená",J472,0)</f>
        <v>0</v>
      </c>
      <c r="BH472" s="241">
        <f>IF(N472="sníž. přenesená",J472,0)</f>
        <v>0</v>
      </c>
      <c r="BI472" s="241">
        <f>IF(N472="nulová",J472,0)</f>
        <v>0</v>
      </c>
      <c r="BJ472" s="17" t="s">
        <v>87</v>
      </c>
      <c r="BK472" s="241">
        <f>ROUND(I472*H472,2)</f>
        <v>0</v>
      </c>
      <c r="BL472" s="17" t="s">
        <v>405</v>
      </c>
      <c r="BM472" s="240" t="s">
        <v>2648</v>
      </c>
    </row>
    <row r="473" s="2" customFormat="1">
      <c r="A473" s="38"/>
      <c r="B473" s="39"/>
      <c r="C473" s="40"/>
      <c r="D473" s="242" t="s">
        <v>205</v>
      </c>
      <c r="E473" s="40"/>
      <c r="F473" s="243" t="s">
        <v>2649</v>
      </c>
      <c r="G473" s="40"/>
      <c r="H473" s="40"/>
      <c r="I473" s="244"/>
      <c r="J473" s="40"/>
      <c r="K473" s="40"/>
      <c r="L473" s="44"/>
      <c r="M473" s="245"/>
      <c r="N473" s="246"/>
      <c r="O473" s="91"/>
      <c r="P473" s="91"/>
      <c r="Q473" s="91"/>
      <c r="R473" s="91"/>
      <c r="S473" s="91"/>
      <c r="T473" s="92"/>
      <c r="U473" s="38"/>
      <c r="V473" s="38"/>
      <c r="W473" s="38"/>
      <c r="X473" s="38"/>
      <c r="Y473" s="38"/>
      <c r="Z473" s="38"/>
      <c r="AA473" s="38"/>
      <c r="AB473" s="38"/>
      <c r="AC473" s="38"/>
      <c r="AD473" s="38"/>
      <c r="AE473" s="38"/>
      <c r="AT473" s="17" t="s">
        <v>205</v>
      </c>
      <c r="AU473" s="17" t="s">
        <v>89</v>
      </c>
    </row>
    <row r="474" s="13" customFormat="1">
      <c r="A474" s="13"/>
      <c r="B474" s="252"/>
      <c r="C474" s="253"/>
      <c r="D474" s="242" t="s">
        <v>254</v>
      </c>
      <c r="E474" s="254" t="s">
        <v>1</v>
      </c>
      <c r="F474" s="255" t="s">
        <v>2650</v>
      </c>
      <c r="G474" s="253"/>
      <c r="H474" s="256">
        <v>4.9000000000000004</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254</v>
      </c>
      <c r="AU474" s="262" t="s">
        <v>89</v>
      </c>
      <c r="AV474" s="13" t="s">
        <v>89</v>
      </c>
      <c r="AW474" s="13" t="s">
        <v>35</v>
      </c>
      <c r="AX474" s="13" t="s">
        <v>80</v>
      </c>
      <c r="AY474" s="262" t="s">
        <v>196</v>
      </c>
    </row>
    <row r="475" s="14" customFormat="1">
      <c r="A475" s="14"/>
      <c r="B475" s="263"/>
      <c r="C475" s="264"/>
      <c r="D475" s="242" t="s">
        <v>254</v>
      </c>
      <c r="E475" s="265" t="s">
        <v>1</v>
      </c>
      <c r="F475" s="266" t="s">
        <v>445</v>
      </c>
      <c r="G475" s="264"/>
      <c r="H475" s="267">
        <v>4.9000000000000004</v>
      </c>
      <c r="I475" s="268"/>
      <c r="J475" s="264"/>
      <c r="K475" s="264"/>
      <c r="L475" s="269"/>
      <c r="M475" s="270"/>
      <c r="N475" s="271"/>
      <c r="O475" s="271"/>
      <c r="P475" s="271"/>
      <c r="Q475" s="271"/>
      <c r="R475" s="271"/>
      <c r="S475" s="271"/>
      <c r="T475" s="272"/>
      <c r="U475" s="14"/>
      <c r="V475" s="14"/>
      <c r="W475" s="14"/>
      <c r="X475" s="14"/>
      <c r="Y475" s="14"/>
      <c r="Z475" s="14"/>
      <c r="AA475" s="14"/>
      <c r="AB475" s="14"/>
      <c r="AC475" s="14"/>
      <c r="AD475" s="14"/>
      <c r="AE475" s="14"/>
      <c r="AT475" s="273" t="s">
        <v>254</v>
      </c>
      <c r="AU475" s="273" t="s">
        <v>89</v>
      </c>
      <c r="AV475" s="14" t="s">
        <v>100</v>
      </c>
      <c r="AW475" s="14" t="s">
        <v>35</v>
      </c>
      <c r="AX475" s="14" t="s">
        <v>80</v>
      </c>
      <c r="AY475" s="273" t="s">
        <v>196</v>
      </c>
    </row>
    <row r="476" s="13" customFormat="1">
      <c r="A476" s="13"/>
      <c r="B476" s="252"/>
      <c r="C476" s="253"/>
      <c r="D476" s="242" t="s">
        <v>254</v>
      </c>
      <c r="E476" s="254" t="s">
        <v>1</v>
      </c>
      <c r="F476" s="255" t="s">
        <v>2651</v>
      </c>
      <c r="G476" s="253"/>
      <c r="H476" s="256">
        <v>5.8799999999999999</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254</v>
      </c>
      <c r="AU476" s="262" t="s">
        <v>89</v>
      </c>
      <c r="AV476" s="13" t="s">
        <v>89</v>
      </c>
      <c r="AW476" s="13" t="s">
        <v>35</v>
      </c>
      <c r="AX476" s="13" t="s">
        <v>80</v>
      </c>
      <c r="AY476" s="262" t="s">
        <v>196</v>
      </c>
    </row>
    <row r="477" s="14" customFormat="1">
      <c r="A477" s="14"/>
      <c r="B477" s="263"/>
      <c r="C477" s="264"/>
      <c r="D477" s="242" t="s">
        <v>254</v>
      </c>
      <c r="E477" s="265" t="s">
        <v>1</v>
      </c>
      <c r="F477" s="266" t="s">
        <v>445</v>
      </c>
      <c r="G477" s="264"/>
      <c r="H477" s="267">
        <v>5.8799999999999999</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254</v>
      </c>
      <c r="AU477" s="273" t="s">
        <v>89</v>
      </c>
      <c r="AV477" s="14" t="s">
        <v>100</v>
      </c>
      <c r="AW477" s="14" t="s">
        <v>35</v>
      </c>
      <c r="AX477" s="14" t="s">
        <v>80</v>
      </c>
      <c r="AY477" s="273" t="s">
        <v>196</v>
      </c>
    </row>
    <row r="478" s="15" customFormat="1">
      <c r="A478" s="15"/>
      <c r="B478" s="274"/>
      <c r="C478" s="275"/>
      <c r="D478" s="242" t="s">
        <v>254</v>
      </c>
      <c r="E478" s="276" t="s">
        <v>1</v>
      </c>
      <c r="F478" s="277" t="s">
        <v>267</v>
      </c>
      <c r="G478" s="275"/>
      <c r="H478" s="278">
        <v>10.780000000000001</v>
      </c>
      <c r="I478" s="279"/>
      <c r="J478" s="275"/>
      <c r="K478" s="275"/>
      <c r="L478" s="280"/>
      <c r="M478" s="281"/>
      <c r="N478" s="282"/>
      <c r="O478" s="282"/>
      <c r="P478" s="282"/>
      <c r="Q478" s="282"/>
      <c r="R478" s="282"/>
      <c r="S478" s="282"/>
      <c r="T478" s="283"/>
      <c r="U478" s="15"/>
      <c r="V478" s="15"/>
      <c r="W478" s="15"/>
      <c r="X478" s="15"/>
      <c r="Y478" s="15"/>
      <c r="Z478" s="15"/>
      <c r="AA478" s="15"/>
      <c r="AB478" s="15"/>
      <c r="AC478" s="15"/>
      <c r="AD478" s="15"/>
      <c r="AE478" s="15"/>
      <c r="AT478" s="284" t="s">
        <v>254</v>
      </c>
      <c r="AU478" s="284" t="s">
        <v>89</v>
      </c>
      <c r="AV478" s="15" t="s">
        <v>113</v>
      </c>
      <c r="AW478" s="15" t="s">
        <v>35</v>
      </c>
      <c r="AX478" s="15" t="s">
        <v>87</v>
      </c>
      <c r="AY478" s="284" t="s">
        <v>196</v>
      </c>
    </row>
    <row r="479" s="2" customFormat="1" ht="21.75" customHeight="1">
      <c r="A479" s="38"/>
      <c r="B479" s="39"/>
      <c r="C479" s="288" t="s">
        <v>1065</v>
      </c>
      <c r="D479" s="288" t="s">
        <v>646</v>
      </c>
      <c r="E479" s="289" t="s">
        <v>2652</v>
      </c>
      <c r="F479" s="290" t="s">
        <v>2653</v>
      </c>
      <c r="G479" s="291" t="s">
        <v>251</v>
      </c>
      <c r="H479" s="292">
        <v>15.343</v>
      </c>
      <c r="I479" s="293"/>
      <c r="J479" s="294">
        <f>ROUND(I479*H479,2)</f>
        <v>0</v>
      </c>
      <c r="K479" s="295"/>
      <c r="L479" s="296"/>
      <c r="M479" s="297" t="s">
        <v>1</v>
      </c>
      <c r="N479" s="298" t="s">
        <v>45</v>
      </c>
      <c r="O479" s="91"/>
      <c r="P479" s="238">
        <f>O479*H479</f>
        <v>0</v>
      </c>
      <c r="Q479" s="238">
        <v>0.01</v>
      </c>
      <c r="R479" s="238">
        <f>Q479*H479</f>
        <v>0.15343000000000001</v>
      </c>
      <c r="S479" s="238">
        <v>0</v>
      </c>
      <c r="T479" s="239">
        <f>S479*H479</f>
        <v>0</v>
      </c>
      <c r="U479" s="38"/>
      <c r="V479" s="38"/>
      <c r="W479" s="38"/>
      <c r="X479" s="38"/>
      <c r="Y479" s="38"/>
      <c r="Z479" s="38"/>
      <c r="AA479" s="38"/>
      <c r="AB479" s="38"/>
      <c r="AC479" s="38"/>
      <c r="AD479" s="38"/>
      <c r="AE479" s="38"/>
      <c r="AR479" s="240" t="s">
        <v>518</v>
      </c>
      <c r="AT479" s="240" t="s">
        <v>646</v>
      </c>
      <c r="AU479" s="240" t="s">
        <v>89</v>
      </c>
      <c r="AY479" s="17" t="s">
        <v>196</v>
      </c>
      <c r="BE479" s="241">
        <f>IF(N479="základní",J479,0)</f>
        <v>0</v>
      </c>
      <c r="BF479" s="241">
        <f>IF(N479="snížená",J479,0)</f>
        <v>0</v>
      </c>
      <c r="BG479" s="241">
        <f>IF(N479="zákl. přenesená",J479,0)</f>
        <v>0</v>
      </c>
      <c r="BH479" s="241">
        <f>IF(N479="sníž. přenesená",J479,0)</f>
        <v>0</v>
      </c>
      <c r="BI479" s="241">
        <f>IF(N479="nulová",J479,0)</f>
        <v>0</v>
      </c>
      <c r="BJ479" s="17" t="s">
        <v>87</v>
      </c>
      <c r="BK479" s="241">
        <f>ROUND(I479*H479,2)</f>
        <v>0</v>
      </c>
      <c r="BL479" s="17" t="s">
        <v>405</v>
      </c>
      <c r="BM479" s="240" t="s">
        <v>2654</v>
      </c>
    </row>
    <row r="480" s="2" customFormat="1">
      <c r="A480" s="38"/>
      <c r="B480" s="39"/>
      <c r="C480" s="40"/>
      <c r="D480" s="242" t="s">
        <v>205</v>
      </c>
      <c r="E480" s="40"/>
      <c r="F480" s="243" t="s">
        <v>2653</v>
      </c>
      <c r="G480" s="40"/>
      <c r="H480" s="40"/>
      <c r="I480" s="244"/>
      <c r="J480" s="40"/>
      <c r="K480" s="40"/>
      <c r="L480" s="44"/>
      <c r="M480" s="245"/>
      <c r="N480" s="246"/>
      <c r="O480" s="91"/>
      <c r="P480" s="91"/>
      <c r="Q480" s="91"/>
      <c r="R480" s="91"/>
      <c r="S480" s="91"/>
      <c r="T480" s="92"/>
      <c r="U480" s="38"/>
      <c r="V480" s="38"/>
      <c r="W480" s="38"/>
      <c r="X480" s="38"/>
      <c r="Y480" s="38"/>
      <c r="Z480" s="38"/>
      <c r="AA480" s="38"/>
      <c r="AB480" s="38"/>
      <c r="AC480" s="38"/>
      <c r="AD480" s="38"/>
      <c r="AE480" s="38"/>
      <c r="AT480" s="17" t="s">
        <v>205</v>
      </c>
      <c r="AU480" s="17" t="s">
        <v>89</v>
      </c>
    </row>
    <row r="481" s="13" customFormat="1">
      <c r="A481" s="13"/>
      <c r="B481" s="252"/>
      <c r="C481" s="253"/>
      <c r="D481" s="242" t="s">
        <v>254</v>
      </c>
      <c r="E481" s="254" t="s">
        <v>1</v>
      </c>
      <c r="F481" s="255" t="s">
        <v>2655</v>
      </c>
      <c r="G481" s="253"/>
      <c r="H481" s="256">
        <v>3.1680000000000001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254</v>
      </c>
      <c r="AU481" s="262" t="s">
        <v>89</v>
      </c>
      <c r="AV481" s="13" t="s">
        <v>89</v>
      </c>
      <c r="AW481" s="13" t="s">
        <v>35</v>
      </c>
      <c r="AX481" s="13" t="s">
        <v>80</v>
      </c>
      <c r="AY481" s="262" t="s">
        <v>196</v>
      </c>
    </row>
    <row r="482" s="13" customFormat="1">
      <c r="A482" s="13"/>
      <c r="B482" s="252"/>
      <c r="C482" s="253"/>
      <c r="D482" s="242" t="s">
        <v>254</v>
      </c>
      <c r="E482" s="254" t="s">
        <v>1</v>
      </c>
      <c r="F482" s="255" t="s">
        <v>2650</v>
      </c>
      <c r="G482" s="253"/>
      <c r="H482" s="256">
        <v>4.9000000000000004</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254</v>
      </c>
      <c r="AU482" s="262" t="s">
        <v>89</v>
      </c>
      <c r="AV482" s="13" t="s">
        <v>89</v>
      </c>
      <c r="AW482" s="13" t="s">
        <v>35</v>
      </c>
      <c r="AX482" s="13" t="s">
        <v>80</v>
      </c>
      <c r="AY482" s="262" t="s">
        <v>196</v>
      </c>
    </row>
    <row r="483" s="13" customFormat="1">
      <c r="A483" s="13"/>
      <c r="B483" s="252"/>
      <c r="C483" s="253"/>
      <c r="D483" s="242" t="s">
        <v>254</v>
      </c>
      <c r="E483" s="254" t="s">
        <v>1</v>
      </c>
      <c r="F483" s="255" t="s">
        <v>2651</v>
      </c>
      <c r="G483" s="253"/>
      <c r="H483" s="256">
        <v>5.8799999999999999</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254</v>
      </c>
      <c r="AU483" s="262" t="s">
        <v>89</v>
      </c>
      <c r="AV483" s="13" t="s">
        <v>89</v>
      </c>
      <c r="AW483" s="13" t="s">
        <v>35</v>
      </c>
      <c r="AX483" s="13" t="s">
        <v>80</v>
      </c>
      <c r="AY483" s="262" t="s">
        <v>196</v>
      </c>
    </row>
    <row r="484" s="14" customFormat="1">
      <c r="A484" s="14"/>
      <c r="B484" s="263"/>
      <c r="C484" s="264"/>
      <c r="D484" s="242" t="s">
        <v>254</v>
      </c>
      <c r="E484" s="265" t="s">
        <v>1</v>
      </c>
      <c r="F484" s="266" t="s">
        <v>445</v>
      </c>
      <c r="G484" s="264"/>
      <c r="H484" s="267">
        <v>13.948</v>
      </c>
      <c r="I484" s="268"/>
      <c r="J484" s="264"/>
      <c r="K484" s="264"/>
      <c r="L484" s="269"/>
      <c r="M484" s="270"/>
      <c r="N484" s="271"/>
      <c r="O484" s="271"/>
      <c r="P484" s="271"/>
      <c r="Q484" s="271"/>
      <c r="R484" s="271"/>
      <c r="S484" s="271"/>
      <c r="T484" s="272"/>
      <c r="U484" s="14"/>
      <c r="V484" s="14"/>
      <c r="W484" s="14"/>
      <c r="X484" s="14"/>
      <c r="Y484" s="14"/>
      <c r="Z484" s="14"/>
      <c r="AA484" s="14"/>
      <c r="AB484" s="14"/>
      <c r="AC484" s="14"/>
      <c r="AD484" s="14"/>
      <c r="AE484" s="14"/>
      <c r="AT484" s="273" t="s">
        <v>254</v>
      </c>
      <c r="AU484" s="273" t="s">
        <v>89</v>
      </c>
      <c r="AV484" s="14" t="s">
        <v>100</v>
      </c>
      <c r="AW484" s="14" t="s">
        <v>35</v>
      </c>
      <c r="AX484" s="14" t="s">
        <v>80</v>
      </c>
      <c r="AY484" s="273" t="s">
        <v>196</v>
      </c>
    </row>
    <row r="485" s="15" customFormat="1">
      <c r="A485" s="15"/>
      <c r="B485" s="274"/>
      <c r="C485" s="275"/>
      <c r="D485" s="242" t="s">
        <v>254</v>
      </c>
      <c r="E485" s="276" t="s">
        <v>1</v>
      </c>
      <c r="F485" s="277" t="s">
        <v>267</v>
      </c>
      <c r="G485" s="275"/>
      <c r="H485" s="278">
        <v>13.948</v>
      </c>
      <c r="I485" s="279"/>
      <c r="J485" s="275"/>
      <c r="K485" s="275"/>
      <c r="L485" s="280"/>
      <c r="M485" s="281"/>
      <c r="N485" s="282"/>
      <c r="O485" s="282"/>
      <c r="P485" s="282"/>
      <c r="Q485" s="282"/>
      <c r="R485" s="282"/>
      <c r="S485" s="282"/>
      <c r="T485" s="283"/>
      <c r="U485" s="15"/>
      <c r="V485" s="15"/>
      <c r="W485" s="15"/>
      <c r="X485" s="15"/>
      <c r="Y485" s="15"/>
      <c r="Z485" s="15"/>
      <c r="AA485" s="15"/>
      <c r="AB485" s="15"/>
      <c r="AC485" s="15"/>
      <c r="AD485" s="15"/>
      <c r="AE485" s="15"/>
      <c r="AT485" s="284" t="s">
        <v>254</v>
      </c>
      <c r="AU485" s="284" t="s">
        <v>89</v>
      </c>
      <c r="AV485" s="15" t="s">
        <v>113</v>
      </c>
      <c r="AW485" s="15" t="s">
        <v>35</v>
      </c>
      <c r="AX485" s="15" t="s">
        <v>87</v>
      </c>
      <c r="AY485" s="284" t="s">
        <v>196</v>
      </c>
    </row>
    <row r="486" s="13" customFormat="1">
      <c r="A486" s="13"/>
      <c r="B486" s="252"/>
      <c r="C486" s="253"/>
      <c r="D486" s="242" t="s">
        <v>254</v>
      </c>
      <c r="E486" s="253"/>
      <c r="F486" s="255" t="s">
        <v>2656</v>
      </c>
      <c r="G486" s="253"/>
      <c r="H486" s="256">
        <v>15.343</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254</v>
      </c>
      <c r="AU486" s="262" t="s">
        <v>89</v>
      </c>
      <c r="AV486" s="13" t="s">
        <v>89</v>
      </c>
      <c r="AW486" s="13" t="s">
        <v>4</v>
      </c>
      <c r="AX486" s="13" t="s">
        <v>87</v>
      </c>
      <c r="AY486" s="262" t="s">
        <v>196</v>
      </c>
    </row>
    <row r="487" s="2" customFormat="1" ht="21.75" customHeight="1">
      <c r="A487" s="38"/>
      <c r="B487" s="39"/>
      <c r="C487" s="228" t="s">
        <v>1070</v>
      </c>
      <c r="D487" s="228" t="s">
        <v>199</v>
      </c>
      <c r="E487" s="229" t="s">
        <v>2657</v>
      </c>
      <c r="F487" s="230" t="s">
        <v>2658</v>
      </c>
      <c r="G487" s="231" t="s">
        <v>251</v>
      </c>
      <c r="H487" s="232">
        <v>2.8799999999999999</v>
      </c>
      <c r="I487" s="233"/>
      <c r="J487" s="234">
        <f>ROUND(I487*H487,2)</f>
        <v>0</v>
      </c>
      <c r="K487" s="235"/>
      <c r="L487" s="44"/>
      <c r="M487" s="236" t="s">
        <v>1</v>
      </c>
      <c r="N487" s="237" t="s">
        <v>45</v>
      </c>
      <c r="O487" s="91"/>
      <c r="P487" s="238">
        <f>O487*H487</f>
        <v>0</v>
      </c>
      <c r="Q487" s="238">
        <v>0.00063000000000000003</v>
      </c>
      <c r="R487" s="238">
        <f>Q487*H487</f>
        <v>0.0018144000000000001</v>
      </c>
      <c r="S487" s="238">
        <v>0</v>
      </c>
      <c r="T487" s="239">
        <f>S487*H487</f>
        <v>0</v>
      </c>
      <c r="U487" s="38"/>
      <c r="V487" s="38"/>
      <c r="W487" s="38"/>
      <c r="X487" s="38"/>
      <c r="Y487" s="38"/>
      <c r="Z487" s="38"/>
      <c r="AA487" s="38"/>
      <c r="AB487" s="38"/>
      <c r="AC487" s="38"/>
      <c r="AD487" s="38"/>
      <c r="AE487" s="38"/>
      <c r="AR487" s="240" t="s">
        <v>405</v>
      </c>
      <c r="AT487" s="240" t="s">
        <v>199</v>
      </c>
      <c r="AU487" s="240" t="s">
        <v>89</v>
      </c>
      <c r="AY487" s="17" t="s">
        <v>196</v>
      </c>
      <c r="BE487" s="241">
        <f>IF(N487="základní",J487,0)</f>
        <v>0</v>
      </c>
      <c r="BF487" s="241">
        <f>IF(N487="snížená",J487,0)</f>
        <v>0</v>
      </c>
      <c r="BG487" s="241">
        <f>IF(N487="zákl. přenesená",J487,0)</f>
        <v>0</v>
      </c>
      <c r="BH487" s="241">
        <f>IF(N487="sníž. přenesená",J487,0)</f>
        <v>0</v>
      </c>
      <c r="BI487" s="241">
        <f>IF(N487="nulová",J487,0)</f>
        <v>0</v>
      </c>
      <c r="BJ487" s="17" t="s">
        <v>87</v>
      </c>
      <c r="BK487" s="241">
        <f>ROUND(I487*H487,2)</f>
        <v>0</v>
      </c>
      <c r="BL487" s="17" t="s">
        <v>405</v>
      </c>
      <c r="BM487" s="240" t="s">
        <v>2659</v>
      </c>
    </row>
    <row r="488" s="2" customFormat="1">
      <c r="A488" s="38"/>
      <c r="B488" s="39"/>
      <c r="C488" s="40"/>
      <c r="D488" s="242" t="s">
        <v>205</v>
      </c>
      <c r="E488" s="40"/>
      <c r="F488" s="243" t="s">
        <v>2660</v>
      </c>
      <c r="G488" s="40"/>
      <c r="H488" s="40"/>
      <c r="I488" s="244"/>
      <c r="J488" s="40"/>
      <c r="K488" s="40"/>
      <c r="L488" s="44"/>
      <c r="M488" s="245"/>
      <c r="N488" s="246"/>
      <c r="O488" s="91"/>
      <c r="P488" s="91"/>
      <c r="Q488" s="91"/>
      <c r="R488" s="91"/>
      <c r="S488" s="91"/>
      <c r="T488" s="92"/>
      <c r="U488" s="38"/>
      <c r="V488" s="38"/>
      <c r="W488" s="38"/>
      <c r="X488" s="38"/>
      <c r="Y488" s="38"/>
      <c r="Z488" s="38"/>
      <c r="AA488" s="38"/>
      <c r="AB488" s="38"/>
      <c r="AC488" s="38"/>
      <c r="AD488" s="38"/>
      <c r="AE488" s="38"/>
      <c r="AT488" s="17" t="s">
        <v>205</v>
      </c>
      <c r="AU488" s="17" t="s">
        <v>89</v>
      </c>
    </row>
    <row r="489" s="13" customFormat="1">
      <c r="A489" s="13"/>
      <c r="B489" s="252"/>
      <c r="C489" s="253"/>
      <c r="D489" s="242" t="s">
        <v>254</v>
      </c>
      <c r="E489" s="254" t="s">
        <v>1</v>
      </c>
      <c r="F489" s="255" t="s">
        <v>2661</v>
      </c>
      <c r="G489" s="253"/>
      <c r="H489" s="256">
        <v>2.8799999999999999</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254</v>
      </c>
      <c r="AU489" s="262" t="s">
        <v>89</v>
      </c>
      <c r="AV489" s="13" t="s">
        <v>89</v>
      </c>
      <c r="AW489" s="13" t="s">
        <v>35</v>
      </c>
      <c r="AX489" s="13" t="s">
        <v>80</v>
      </c>
      <c r="AY489" s="262" t="s">
        <v>196</v>
      </c>
    </row>
    <row r="490" s="14" customFormat="1">
      <c r="A490" s="14"/>
      <c r="B490" s="263"/>
      <c r="C490" s="264"/>
      <c r="D490" s="242" t="s">
        <v>254</v>
      </c>
      <c r="E490" s="265" t="s">
        <v>1</v>
      </c>
      <c r="F490" s="266" t="s">
        <v>2662</v>
      </c>
      <c r="G490" s="264"/>
      <c r="H490" s="267">
        <v>2.8799999999999999</v>
      </c>
      <c r="I490" s="268"/>
      <c r="J490" s="264"/>
      <c r="K490" s="264"/>
      <c r="L490" s="269"/>
      <c r="M490" s="270"/>
      <c r="N490" s="271"/>
      <c r="O490" s="271"/>
      <c r="P490" s="271"/>
      <c r="Q490" s="271"/>
      <c r="R490" s="271"/>
      <c r="S490" s="271"/>
      <c r="T490" s="272"/>
      <c r="U490" s="14"/>
      <c r="V490" s="14"/>
      <c r="W490" s="14"/>
      <c r="X490" s="14"/>
      <c r="Y490" s="14"/>
      <c r="Z490" s="14"/>
      <c r="AA490" s="14"/>
      <c r="AB490" s="14"/>
      <c r="AC490" s="14"/>
      <c r="AD490" s="14"/>
      <c r="AE490" s="14"/>
      <c r="AT490" s="273" t="s">
        <v>254</v>
      </c>
      <c r="AU490" s="273" t="s">
        <v>89</v>
      </c>
      <c r="AV490" s="14" t="s">
        <v>100</v>
      </c>
      <c r="AW490" s="14" t="s">
        <v>35</v>
      </c>
      <c r="AX490" s="14" t="s">
        <v>80</v>
      </c>
      <c r="AY490" s="273" t="s">
        <v>196</v>
      </c>
    </row>
    <row r="491" s="15" customFormat="1">
      <c r="A491" s="15"/>
      <c r="B491" s="274"/>
      <c r="C491" s="275"/>
      <c r="D491" s="242" t="s">
        <v>254</v>
      </c>
      <c r="E491" s="276" t="s">
        <v>1</v>
      </c>
      <c r="F491" s="277" t="s">
        <v>267</v>
      </c>
      <c r="G491" s="275"/>
      <c r="H491" s="278">
        <v>2.8799999999999999</v>
      </c>
      <c r="I491" s="279"/>
      <c r="J491" s="275"/>
      <c r="K491" s="275"/>
      <c r="L491" s="280"/>
      <c r="M491" s="281"/>
      <c r="N491" s="282"/>
      <c r="O491" s="282"/>
      <c r="P491" s="282"/>
      <c r="Q491" s="282"/>
      <c r="R491" s="282"/>
      <c r="S491" s="282"/>
      <c r="T491" s="283"/>
      <c r="U491" s="15"/>
      <c r="V491" s="15"/>
      <c r="W491" s="15"/>
      <c r="X491" s="15"/>
      <c r="Y491" s="15"/>
      <c r="Z491" s="15"/>
      <c r="AA491" s="15"/>
      <c r="AB491" s="15"/>
      <c r="AC491" s="15"/>
      <c r="AD491" s="15"/>
      <c r="AE491" s="15"/>
      <c r="AT491" s="284" t="s">
        <v>254</v>
      </c>
      <c r="AU491" s="284" t="s">
        <v>89</v>
      </c>
      <c r="AV491" s="15" t="s">
        <v>113</v>
      </c>
      <c r="AW491" s="15" t="s">
        <v>35</v>
      </c>
      <c r="AX491" s="15" t="s">
        <v>87</v>
      </c>
      <c r="AY491" s="284" t="s">
        <v>196</v>
      </c>
    </row>
    <row r="492" s="2" customFormat="1" ht="21.75" customHeight="1">
      <c r="A492" s="38"/>
      <c r="B492" s="39"/>
      <c r="C492" s="228" t="s">
        <v>1076</v>
      </c>
      <c r="D492" s="228" t="s">
        <v>199</v>
      </c>
      <c r="E492" s="229" t="s">
        <v>1407</v>
      </c>
      <c r="F492" s="230" t="s">
        <v>1408</v>
      </c>
      <c r="G492" s="231" t="s">
        <v>431</v>
      </c>
      <c r="H492" s="232">
        <v>0.161</v>
      </c>
      <c r="I492" s="233"/>
      <c r="J492" s="234">
        <f>ROUND(I492*H492,2)</f>
        <v>0</v>
      </c>
      <c r="K492" s="235"/>
      <c r="L492" s="44"/>
      <c r="M492" s="236" t="s">
        <v>1</v>
      </c>
      <c r="N492" s="237" t="s">
        <v>45</v>
      </c>
      <c r="O492" s="91"/>
      <c r="P492" s="238">
        <f>O492*H492</f>
        <v>0</v>
      </c>
      <c r="Q492" s="238">
        <v>0</v>
      </c>
      <c r="R492" s="238">
        <f>Q492*H492</f>
        <v>0</v>
      </c>
      <c r="S492" s="238">
        <v>0</v>
      </c>
      <c r="T492" s="239">
        <f>S492*H492</f>
        <v>0</v>
      </c>
      <c r="U492" s="38"/>
      <c r="V492" s="38"/>
      <c r="W492" s="38"/>
      <c r="X492" s="38"/>
      <c r="Y492" s="38"/>
      <c r="Z492" s="38"/>
      <c r="AA492" s="38"/>
      <c r="AB492" s="38"/>
      <c r="AC492" s="38"/>
      <c r="AD492" s="38"/>
      <c r="AE492" s="38"/>
      <c r="AR492" s="240" t="s">
        <v>405</v>
      </c>
      <c r="AT492" s="240" t="s">
        <v>199</v>
      </c>
      <c r="AU492" s="240" t="s">
        <v>89</v>
      </c>
      <c r="AY492" s="17" t="s">
        <v>196</v>
      </c>
      <c r="BE492" s="241">
        <f>IF(N492="základní",J492,0)</f>
        <v>0</v>
      </c>
      <c r="BF492" s="241">
        <f>IF(N492="snížená",J492,0)</f>
        <v>0</v>
      </c>
      <c r="BG492" s="241">
        <f>IF(N492="zákl. přenesená",J492,0)</f>
        <v>0</v>
      </c>
      <c r="BH492" s="241">
        <f>IF(N492="sníž. přenesená",J492,0)</f>
        <v>0</v>
      </c>
      <c r="BI492" s="241">
        <f>IF(N492="nulová",J492,0)</f>
        <v>0</v>
      </c>
      <c r="BJ492" s="17" t="s">
        <v>87</v>
      </c>
      <c r="BK492" s="241">
        <f>ROUND(I492*H492,2)</f>
        <v>0</v>
      </c>
      <c r="BL492" s="17" t="s">
        <v>405</v>
      </c>
      <c r="BM492" s="240" t="s">
        <v>2663</v>
      </c>
    </row>
    <row r="493" s="2" customFormat="1">
      <c r="A493" s="38"/>
      <c r="B493" s="39"/>
      <c r="C493" s="40"/>
      <c r="D493" s="242" t="s">
        <v>205</v>
      </c>
      <c r="E493" s="40"/>
      <c r="F493" s="243" t="s">
        <v>1410</v>
      </c>
      <c r="G493" s="40"/>
      <c r="H493" s="40"/>
      <c r="I493" s="244"/>
      <c r="J493" s="40"/>
      <c r="K493" s="40"/>
      <c r="L493" s="44"/>
      <c r="M493" s="247"/>
      <c r="N493" s="248"/>
      <c r="O493" s="249"/>
      <c r="P493" s="249"/>
      <c r="Q493" s="249"/>
      <c r="R493" s="249"/>
      <c r="S493" s="249"/>
      <c r="T493" s="250"/>
      <c r="U493" s="38"/>
      <c r="V493" s="38"/>
      <c r="W493" s="38"/>
      <c r="X493" s="38"/>
      <c r="Y493" s="38"/>
      <c r="Z493" s="38"/>
      <c r="AA493" s="38"/>
      <c r="AB493" s="38"/>
      <c r="AC493" s="38"/>
      <c r="AD493" s="38"/>
      <c r="AE493" s="38"/>
      <c r="AT493" s="17" t="s">
        <v>205</v>
      </c>
      <c r="AU493" s="17" t="s">
        <v>89</v>
      </c>
    </row>
    <row r="494" s="2" customFormat="1" ht="6.96" customHeight="1">
      <c r="A494" s="38"/>
      <c r="B494" s="66"/>
      <c r="C494" s="67"/>
      <c r="D494" s="67"/>
      <c r="E494" s="67"/>
      <c r="F494" s="67"/>
      <c r="G494" s="67"/>
      <c r="H494" s="67"/>
      <c r="I494" s="67"/>
      <c r="J494" s="67"/>
      <c r="K494" s="67"/>
      <c r="L494" s="44"/>
      <c r="M494" s="38"/>
      <c r="O494" s="38"/>
      <c r="P494" s="38"/>
      <c r="Q494" s="38"/>
      <c r="R494" s="38"/>
      <c r="S494" s="38"/>
      <c r="T494" s="38"/>
      <c r="U494" s="38"/>
      <c r="V494" s="38"/>
      <c r="W494" s="38"/>
      <c r="X494" s="38"/>
      <c r="Y494" s="38"/>
      <c r="Z494" s="38"/>
      <c r="AA494" s="38"/>
      <c r="AB494" s="38"/>
      <c r="AC494" s="38"/>
      <c r="AD494" s="38"/>
      <c r="AE494" s="38"/>
    </row>
  </sheetData>
  <sheetProtection sheet="1" autoFilter="0" formatColumns="0" formatRows="0" objects="1" scenarios="1" spinCount="100000" saltValue="tRi4XhETGwjJoTrnSBak/OiAryE+HTflB528LW2wSlKb5l/CrP9X2I7OjlYSoFhiRGKblFCNdzwOOZPr8bwsNw==" hashValue="JcO1oMCvLgzEtCE1YIq8nSaRo0cFHbavod8pWS+wvyzz+lzdBxHJi0lACfghrMCs2Q5ENcKq5vtWKmqwC5O4hg==" algorithmName="SHA-512" password="CC35"/>
  <autoFilter ref="C132:K493"/>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135</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2664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ROUND(J134,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ROUND((SUM(BE134:BE350)),  2)</f>
        <v>0</v>
      </c>
      <c r="G37" s="38"/>
      <c r="H37" s="38"/>
      <c r="I37" s="165">
        <v>0.20999999999999999</v>
      </c>
      <c r="J37" s="164">
        <f>ROUND(((SUM(BE134:BE350))*I37),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ROUND((SUM(BF134:BF350)),  2)</f>
        <v>0</v>
      </c>
      <c r="G38" s="38"/>
      <c r="H38" s="38"/>
      <c r="I38" s="165">
        <v>0.14999999999999999</v>
      </c>
      <c r="J38" s="164">
        <f>ROUND(((SUM(BF134:BF350))*I38),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ROUND((SUM(BG134:BG350)),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ROUND((SUM(BH134:BH350)),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ROUND((SUM(BI134:BI350)),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20022-D.1.4.e-BK - 20022-D.1.4.e-BK - Stavební přípomoce, Bourací práce kanalizace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J134</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J135</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600</v>
      </c>
      <c r="E102" s="197"/>
      <c r="F102" s="197"/>
      <c r="G102" s="197"/>
      <c r="H102" s="197"/>
      <c r="I102" s="197"/>
      <c r="J102" s="198">
        <f>J136</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602</v>
      </c>
      <c r="E103" s="197"/>
      <c r="F103" s="197"/>
      <c r="G103" s="197"/>
      <c r="H103" s="197"/>
      <c r="I103" s="197"/>
      <c r="J103" s="198">
        <f>J214</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1757</v>
      </c>
      <c r="E104" s="197"/>
      <c r="F104" s="197"/>
      <c r="G104" s="197"/>
      <c r="H104" s="197"/>
      <c r="I104" s="197"/>
      <c r="J104" s="198">
        <f>J230</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603</v>
      </c>
      <c r="E105" s="197"/>
      <c r="F105" s="197"/>
      <c r="G105" s="197"/>
      <c r="H105" s="197"/>
      <c r="I105" s="197"/>
      <c r="J105" s="198">
        <f>J233</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235</v>
      </c>
      <c r="E106" s="197"/>
      <c r="F106" s="197"/>
      <c r="G106" s="197"/>
      <c r="H106" s="197"/>
      <c r="I106" s="197"/>
      <c r="J106" s="198">
        <f>J243</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236</v>
      </c>
      <c r="E107" s="197"/>
      <c r="F107" s="197"/>
      <c r="G107" s="197"/>
      <c r="H107" s="197"/>
      <c r="I107" s="197"/>
      <c r="J107" s="198">
        <f>J321</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604</v>
      </c>
      <c r="E108" s="197"/>
      <c r="F108" s="197"/>
      <c r="G108" s="197"/>
      <c r="H108" s="197"/>
      <c r="I108" s="197"/>
      <c r="J108" s="198">
        <f>J342</f>
        <v>0</v>
      </c>
      <c r="K108" s="133"/>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237</v>
      </c>
      <c r="E109" s="192"/>
      <c r="F109" s="192"/>
      <c r="G109" s="192"/>
      <c r="H109" s="192"/>
      <c r="I109" s="192"/>
      <c r="J109" s="193">
        <f>J345</f>
        <v>0</v>
      </c>
      <c r="K109" s="190"/>
      <c r="L109" s="194"/>
      <c r="S109" s="9"/>
      <c r="T109" s="9"/>
      <c r="U109" s="9"/>
      <c r="V109" s="9"/>
      <c r="W109" s="9"/>
      <c r="X109" s="9"/>
      <c r="Y109" s="9"/>
      <c r="Z109" s="9"/>
      <c r="AA109" s="9"/>
      <c r="AB109" s="9"/>
      <c r="AC109" s="9"/>
      <c r="AD109" s="9"/>
      <c r="AE109" s="9"/>
    </row>
    <row r="110" s="10" customFormat="1" ht="19.92" customHeight="1">
      <c r="A110" s="10"/>
      <c r="B110" s="195"/>
      <c r="C110" s="133"/>
      <c r="D110" s="196" t="s">
        <v>238</v>
      </c>
      <c r="E110" s="197"/>
      <c r="F110" s="197"/>
      <c r="G110" s="197"/>
      <c r="H110" s="197"/>
      <c r="I110" s="197"/>
      <c r="J110" s="198">
        <f>J346</f>
        <v>0</v>
      </c>
      <c r="K110" s="133"/>
      <c r="L110" s="199"/>
      <c r="S110" s="10"/>
      <c r="T110" s="10"/>
      <c r="U110" s="10"/>
      <c r="V110" s="10"/>
      <c r="W110" s="10"/>
      <c r="X110" s="10"/>
      <c r="Y110" s="10"/>
      <c r="Z110" s="10"/>
      <c r="AA110" s="10"/>
      <c r="AB110" s="10"/>
      <c r="AC110" s="10"/>
      <c r="AD110" s="10"/>
      <c r="AE110" s="10"/>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181</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84" t="str">
        <f>E7</f>
        <v>20022-Oprava budovy F1-Technická univerzita v Liberci</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167</v>
      </c>
      <c r="D121" s="22"/>
      <c r="E121" s="22"/>
      <c r="F121" s="22"/>
      <c r="G121" s="22"/>
      <c r="H121" s="22"/>
      <c r="I121" s="22"/>
      <c r="J121" s="22"/>
      <c r="K121" s="22"/>
      <c r="L121" s="20"/>
    </row>
    <row r="122" s="1" customFormat="1" ht="16.5" customHeight="1">
      <c r="B122" s="21"/>
      <c r="C122" s="22"/>
      <c r="D122" s="22"/>
      <c r="E122" s="184" t="s">
        <v>168</v>
      </c>
      <c r="F122" s="22"/>
      <c r="G122" s="22"/>
      <c r="H122" s="22"/>
      <c r="I122" s="22"/>
      <c r="J122" s="22"/>
      <c r="K122" s="22"/>
      <c r="L122" s="20"/>
    </row>
    <row r="123" s="1" customFormat="1" ht="12" customHeight="1">
      <c r="B123" s="21"/>
      <c r="C123" s="32" t="s">
        <v>169</v>
      </c>
      <c r="D123" s="22"/>
      <c r="E123" s="22"/>
      <c r="F123" s="22"/>
      <c r="G123" s="22"/>
      <c r="H123" s="22"/>
      <c r="I123" s="22"/>
      <c r="J123" s="22"/>
      <c r="K123" s="22"/>
      <c r="L123" s="20"/>
    </row>
    <row r="124" s="2" customFormat="1" ht="23.25" customHeight="1">
      <c r="A124" s="38"/>
      <c r="B124" s="39"/>
      <c r="C124" s="40"/>
      <c r="D124" s="40"/>
      <c r="E124" s="251" t="s">
        <v>1472</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1473</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30" customHeight="1">
      <c r="A126" s="38"/>
      <c r="B126" s="39"/>
      <c r="C126" s="40"/>
      <c r="D126" s="40"/>
      <c r="E126" s="76" t="str">
        <f>E13</f>
        <v>20022-D.1.4.e-BK - 20022-D.1.4.e-BK - Stavební přípomoce, Bourací práce kanalizace</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F16</f>
        <v>Liberec</v>
      </c>
      <c r="G128" s="40"/>
      <c r="H128" s="40"/>
      <c r="I128" s="32" t="s">
        <v>22</v>
      </c>
      <c r="J128" s="79" t="str">
        <f>IF(J16="","",J16)</f>
        <v>2. 11. 2021</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40.05" customHeight="1">
      <c r="A130" s="38"/>
      <c r="B130" s="39"/>
      <c r="C130" s="32" t="s">
        <v>24</v>
      </c>
      <c r="D130" s="40"/>
      <c r="E130" s="40"/>
      <c r="F130" s="27" t="str">
        <f>E19</f>
        <v>Technická unmiverzita v Liberci,Hálkova 6, Liberec</v>
      </c>
      <c r="G130" s="40"/>
      <c r="H130" s="40"/>
      <c r="I130" s="32" t="s">
        <v>31</v>
      </c>
      <c r="J130" s="36" t="str">
        <f>E25</f>
        <v>Profes projekt, s. r.o., Vejrichova 272, Turnov</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29</v>
      </c>
      <c r="D131" s="40"/>
      <c r="E131" s="40"/>
      <c r="F131" s="27" t="str">
        <f>IF(E22="","",E22)</f>
        <v>Vyplň údaj</v>
      </c>
      <c r="G131" s="40"/>
      <c r="H131" s="40"/>
      <c r="I131" s="32" t="s">
        <v>36</v>
      </c>
      <c r="J131" s="36" t="str">
        <f>E28</f>
        <v xml:space="preserve"> </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11" customFormat="1" ht="29.28" customHeight="1">
      <c r="A133" s="200"/>
      <c r="B133" s="201"/>
      <c r="C133" s="202" t="s">
        <v>182</v>
      </c>
      <c r="D133" s="203" t="s">
        <v>65</v>
      </c>
      <c r="E133" s="203" t="s">
        <v>61</v>
      </c>
      <c r="F133" s="203" t="s">
        <v>62</v>
      </c>
      <c r="G133" s="203" t="s">
        <v>183</v>
      </c>
      <c r="H133" s="203" t="s">
        <v>184</v>
      </c>
      <c r="I133" s="203" t="s">
        <v>185</v>
      </c>
      <c r="J133" s="204" t="s">
        <v>173</v>
      </c>
      <c r="K133" s="205" t="s">
        <v>186</v>
      </c>
      <c r="L133" s="206"/>
      <c r="M133" s="100" t="s">
        <v>1</v>
      </c>
      <c r="N133" s="101" t="s">
        <v>44</v>
      </c>
      <c r="O133" s="101" t="s">
        <v>187</v>
      </c>
      <c r="P133" s="101" t="s">
        <v>188</v>
      </c>
      <c r="Q133" s="101" t="s">
        <v>189</v>
      </c>
      <c r="R133" s="101" t="s">
        <v>190</v>
      </c>
      <c r="S133" s="101" t="s">
        <v>191</v>
      </c>
      <c r="T133" s="102" t="s">
        <v>192</v>
      </c>
      <c r="U133" s="200"/>
      <c r="V133" s="200"/>
      <c r="W133" s="200"/>
      <c r="X133" s="200"/>
      <c r="Y133" s="200"/>
      <c r="Z133" s="200"/>
      <c r="AA133" s="200"/>
      <c r="AB133" s="200"/>
      <c r="AC133" s="200"/>
      <c r="AD133" s="200"/>
      <c r="AE133" s="200"/>
    </row>
    <row r="134" s="2" customFormat="1" ht="22.8" customHeight="1">
      <c r="A134" s="38"/>
      <c r="B134" s="39"/>
      <c r="C134" s="107" t="s">
        <v>193</v>
      </c>
      <c r="D134" s="40"/>
      <c r="E134" s="40"/>
      <c r="F134" s="40"/>
      <c r="G134" s="40"/>
      <c r="H134" s="40"/>
      <c r="I134" s="40"/>
      <c r="J134" s="207">
        <f>BK134</f>
        <v>0</v>
      </c>
      <c r="K134" s="40"/>
      <c r="L134" s="44"/>
      <c r="M134" s="103"/>
      <c r="N134" s="208"/>
      <c r="O134" s="104"/>
      <c r="P134" s="209">
        <f>P135+P345</f>
        <v>0</v>
      </c>
      <c r="Q134" s="104"/>
      <c r="R134" s="209">
        <f>R135+R345</f>
        <v>215.22684984999998</v>
      </c>
      <c r="S134" s="104"/>
      <c r="T134" s="210">
        <f>T135+T345</f>
        <v>55.392549999999993</v>
      </c>
      <c r="U134" s="38"/>
      <c r="V134" s="38"/>
      <c r="W134" s="38"/>
      <c r="X134" s="38"/>
      <c r="Y134" s="38"/>
      <c r="Z134" s="38"/>
      <c r="AA134" s="38"/>
      <c r="AB134" s="38"/>
      <c r="AC134" s="38"/>
      <c r="AD134" s="38"/>
      <c r="AE134" s="38"/>
      <c r="AT134" s="17" t="s">
        <v>79</v>
      </c>
      <c r="AU134" s="17" t="s">
        <v>175</v>
      </c>
      <c r="BK134" s="211">
        <f>BK135+BK345</f>
        <v>0</v>
      </c>
    </row>
    <row r="135" s="12" customFormat="1" ht="25.92" customHeight="1">
      <c r="A135" s="12"/>
      <c r="B135" s="212"/>
      <c r="C135" s="213"/>
      <c r="D135" s="214" t="s">
        <v>79</v>
      </c>
      <c r="E135" s="215" t="s">
        <v>245</v>
      </c>
      <c r="F135" s="215" t="s">
        <v>246</v>
      </c>
      <c r="G135" s="213"/>
      <c r="H135" s="213"/>
      <c r="I135" s="216"/>
      <c r="J135" s="217">
        <f>BK135</f>
        <v>0</v>
      </c>
      <c r="K135" s="213"/>
      <c r="L135" s="218"/>
      <c r="M135" s="219"/>
      <c r="N135" s="220"/>
      <c r="O135" s="220"/>
      <c r="P135" s="221">
        <f>P136+P214+P230+P233+P243+P321+P342</f>
        <v>0</v>
      </c>
      <c r="Q135" s="220"/>
      <c r="R135" s="221">
        <f>R136+R214+R230+R233+R243+R321+R342</f>
        <v>215.22684984999998</v>
      </c>
      <c r="S135" s="220"/>
      <c r="T135" s="222">
        <f>T136+T214+T230+T233+T243+T321+T342</f>
        <v>54.784549999999996</v>
      </c>
      <c r="U135" s="12"/>
      <c r="V135" s="12"/>
      <c r="W135" s="12"/>
      <c r="X135" s="12"/>
      <c r="Y135" s="12"/>
      <c r="Z135" s="12"/>
      <c r="AA135" s="12"/>
      <c r="AB135" s="12"/>
      <c r="AC135" s="12"/>
      <c r="AD135" s="12"/>
      <c r="AE135" s="12"/>
      <c r="AR135" s="223" t="s">
        <v>87</v>
      </c>
      <c r="AT135" s="224" t="s">
        <v>79</v>
      </c>
      <c r="AU135" s="224" t="s">
        <v>80</v>
      </c>
      <c r="AY135" s="223" t="s">
        <v>196</v>
      </c>
      <c r="BK135" s="225">
        <f>BK136+BK214+BK230+BK233+BK243+BK321+BK342</f>
        <v>0</v>
      </c>
    </row>
    <row r="136" s="12" customFormat="1" ht="22.8" customHeight="1">
      <c r="A136" s="12"/>
      <c r="B136" s="212"/>
      <c r="C136" s="213"/>
      <c r="D136" s="214" t="s">
        <v>79</v>
      </c>
      <c r="E136" s="226" t="s">
        <v>87</v>
      </c>
      <c r="F136" s="226" t="s">
        <v>614</v>
      </c>
      <c r="G136" s="213"/>
      <c r="H136" s="213"/>
      <c r="I136" s="216"/>
      <c r="J136" s="227">
        <f>BK136</f>
        <v>0</v>
      </c>
      <c r="K136" s="213"/>
      <c r="L136" s="218"/>
      <c r="M136" s="219"/>
      <c r="N136" s="220"/>
      <c r="O136" s="220"/>
      <c r="P136" s="221">
        <f>SUM(P137:P213)</f>
        <v>0</v>
      </c>
      <c r="Q136" s="220"/>
      <c r="R136" s="221">
        <f>SUM(R137:R213)</f>
        <v>203.86524</v>
      </c>
      <c r="S136" s="220"/>
      <c r="T136" s="222">
        <f>SUM(T137:T213)</f>
        <v>0</v>
      </c>
      <c r="U136" s="12"/>
      <c r="V136" s="12"/>
      <c r="W136" s="12"/>
      <c r="X136" s="12"/>
      <c r="Y136" s="12"/>
      <c r="Z136" s="12"/>
      <c r="AA136" s="12"/>
      <c r="AB136" s="12"/>
      <c r="AC136" s="12"/>
      <c r="AD136" s="12"/>
      <c r="AE136" s="12"/>
      <c r="AR136" s="223" t="s">
        <v>87</v>
      </c>
      <c r="AT136" s="224" t="s">
        <v>79</v>
      </c>
      <c r="AU136" s="224" t="s">
        <v>87</v>
      </c>
      <c r="AY136" s="223" t="s">
        <v>196</v>
      </c>
      <c r="BK136" s="225">
        <f>SUM(BK137:BK213)</f>
        <v>0</v>
      </c>
    </row>
    <row r="137" s="2" customFormat="1" ht="33" customHeight="1">
      <c r="A137" s="38"/>
      <c r="B137" s="39"/>
      <c r="C137" s="228" t="s">
        <v>87</v>
      </c>
      <c r="D137" s="228" t="s">
        <v>199</v>
      </c>
      <c r="E137" s="229" t="s">
        <v>1850</v>
      </c>
      <c r="F137" s="230" t="s">
        <v>1851</v>
      </c>
      <c r="G137" s="231" t="s">
        <v>287</v>
      </c>
      <c r="H137" s="232">
        <v>20.579999999999998</v>
      </c>
      <c r="I137" s="233"/>
      <c r="J137" s="234">
        <f>ROUND(I137*H137,2)</f>
        <v>0</v>
      </c>
      <c r="K137" s="235"/>
      <c r="L137" s="44"/>
      <c r="M137" s="236" t="s">
        <v>1</v>
      </c>
      <c r="N137" s="237" t="s">
        <v>45</v>
      </c>
      <c r="O137" s="91"/>
      <c r="P137" s="238">
        <f>O137*H137</f>
        <v>0</v>
      </c>
      <c r="Q137" s="238">
        <v>0</v>
      </c>
      <c r="R137" s="238">
        <f>Q137*H137</f>
        <v>0</v>
      </c>
      <c r="S137" s="238">
        <v>0</v>
      </c>
      <c r="T137" s="239">
        <f>S137*H137</f>
        <v>0</v>
      </c>
      <c r="U137" s="38"/>
      <c r="V137" s="38"/>
      <c r="W137" s="38"/>
      <c r="X137" s="38"/>
      <c r="Y137" s="38"/>
      <c r="Z137" s="38"/>
      <c r="AA137" s="38"/>
      <c r="AB137" s="38"/>
      <c r="AC137" s="38"/>
      <c r="AD137" s="38"/>
      <c r="AE137" s="38"/>
      <c r="AR137" s="240" t="s">
        <v>113</v>
      </c>
      <c r="AT137" s="240" t="s">
        <v>199</v>
      </c>
      <c r="AU137" s="240" t="s">
        <v>89</v>
      </c>
      <c r="AY137" s="17" t="s">
        <v>196</v>
      </c>
      <c r="BE137" s="241">
        <f>IF(N137="základní",J137,0)</f>
        <v>0</v>
      </c>
      <c r="BF137" s="241">
        <f>IF(N137="snížená",J137,0)</f>
        <v>0</v>
      </c>
      <c r="BG137" s="241">
        <f>IF(N137="zákl. přenesená",J137,0)</f>
        <v>0</v>
      </c>
      <c r="BH137" s="241">
        <f>IF(N137="sníž. přenesená",J137,0)</f>
        <v>0</v>
      </c>
      <c r="BI137" s="241">
        <f>IF(N137="nulová",J137,0)</f>
        <v>0</v>
      </c>
      <c r="BJ137" s="17" t="s">
        <v>87</v>
      </c>
      <c r="BK137" s="241">
        <f>ROUND(I137*H137,2)</f>
        <v>0</v>
      </c>
      <c r="BL137" s="17" t="s">
        <v>113</v>
      </c>
      <c r="BM137" s="240" t="s">
        <v>2665</v>
      </c>
    </row>
    <row r="138" s="2" customFormat="1">
      <c r="A138" s="38"/>
      <c r="B138" s="39"/>
      <c r="C138" s="40"/>
      <c r="D138" s="242" t="s">
        <v>205</v>
      </c>
      <c r="E138" s="40"/>
      <c r="F138" s="243" t="s">
        <v>1853</v>
      </c>
      <c r="G138" s="40"/>
      <c r="H138" s="40"/>
      <c r="I138" s="244"/>
      <c r="J138" s="40"/>
      <c r="K138" s="40"/>
      <c r="L138" s="44"/>
      <c r="M138" s="245"/>
      <c r="N138" s="246"/>
      <c r="O138" s="91"/>
      <c r="P138" s="91"/>
      <c r="Q138" s="91"/>
      <c r="R138" s="91"/>
      <c r="S138" s="91"/>
      <c r="T138" s="92"/>
      <c r="U138" s="38"/>
      <c r="V138" s="38"/>
      <c r="W138" s="38"/>
      <c r="X138" s="38"/>
      <c r="Y138" s="38"/>
      <c r="Z138" s="38"/>
      <c r="AA138" s="38"/>
      <c r="AB138" s="38"/>
      <c r="AC138" s="38"/>
      <c r="AD138" s="38"/>
      <c r="AE138" s="38"/>
      <c r="AT138" s="17" t="s">
        <v>205</v>
      </c>
      <c r="AU138" s="17" t="s">
        <v>89</v>
      </c>
    </row>
    <row r="139" s="13" customFormat="1">
      <c r="A139" s="13"/>
      <c r="B139" s="252"/>
      <c r="C139" s="253"/>
      <c r="D139" s="242" t="s">
        <v>254</v>
      </c>
      <c r="E139" s="254" t="s">
        <v>1</v>
      </c>
      <c r="F139" s="255" t="s">
        <v>2666</v>
      </c>
      <c r="G139" s="253"/>
      <c r="H139" s="256">
        <v>4.9000000000000004</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254</v>
      </c>
      <c r="AU139" s="262" t="s">
        <v>89</v>
      </c>
      <c r="AV139" s="13" t="s">
        <v>89</v>
      </c>
      <c r="AW139" s="13" t="s">
        <v>35</v>
      </c>
      <c r="AX139" s="13" t="s">
        <v>80</v>
      </c>
      <c r="AY139" s="262" t="s">
        <v>196</v>
      </c>
    </row>
    <row r="140" s="14" customFormat="1">
      <c r="A140" s="14"/>
      <c r="B140" s="263"/>
      <c r="C140" s="264"/>
      <c r="D140" s="242" t="s">
        <v>254</v>
      </c>
      <c r="E140" s="265" t="s">
        <v>1</v>
      </c>
      <c r="F140" s="266" t="s">
        <v>445</v>
      </c>
      <c r="G140" s="264"/>
      <c r="H140" s="267">
        <v>4.9000000000000004</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254</v>
      </c>
      <c r="AU140" s="273" t="s">
        <v>89</v>
      </c>
      <c r="AV140" s="14" t="s">
        <v>100</v>
      </c>
      <c r="AW140" s="14" t="s">
        <v>35</v>
      </c>
      <c r="AX140" s="14" t="s">
        <v>80</v>
      </c>
      <c r="AY140" s="273" t="s">
        <v>196</v>
      </c>
    </row>
    <row r="141" s="13" customFormat="1">
      <c r="A141" s="13"/>
      <c r="B141" s="252"/>
      <c r="C141" s="253"/>
      <c r="D141" s="242" t="s">
        <v>254</v>
      </c>
      <c r="E141" s="254" t="s">
        <v>1</v>
      </c>
      <c r="F141" s="255" t="s">
        <v>2667</v>
      </c>
      <c r="G141" s="253"/>
      <c r="H141" s="256">
        <v>15.68</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254</v>
      </c>
      <c r="AU141" s="262" t="s">
        <v>89</v>
      </c>
      <c r="AV141" s="13" t="s">
        <v>89</v>
      </c>
      <c r="AW141" s="13" t="s">
        <v>35</v>
      </c>
      <c r="AX141" s="13" t="s">
        <v>80</v>
      </c>
      <c r="AY141" s="262" t="s">
        <v>196</v>
      </c>
    </row>
    <row r="142" s="14" customFormat="1">
      <c r="A142" s="14"/>
      <c r="B142" s="263"/>
      <c r="C142" s="264"/>
      <c r="D142" s="242" t="s">
        <v>254</v>
      </c>
      <c r="E142" s="265" t="s">
        <v>1</v>
      </c>
      <c r="F142" s="266" t="s">
        <v>445</v>
      </c>
      <c r="G142" s="264"/>
      <c r="H142" s="267">
        <v>15.68</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254</v>
      </c>
      <c r="AU142" s="273" t="s">
        <v>89</v>
      </c>
      <c r="AV142" s="14" t="s">
        <v>100</v>
      </c>
      <c r="AW142" s="14" t="s">
        <v>35</v>
      </c>
      <c r="AX142" s="14" t="s">
        <v>80</v>
      </c>
      <c r="AY142" s="273" t="s">
        <v>196</v>
      </c>
    </row>
    <row r="143" s="15" customFormat="1">
      <c r="A143" s="15"/>
      <c r="B143" s="274"/>
      <c r="C143" s="275"/>
      <c r="D143" s="242" t="s">
        <v>254</v>
      </c>
      <c r="E143" s="276" t="s">
        <v>1</v>
      </c>
      <c r="F143" s="277" t="s">
        <v>267</v>
      </c>
      <c r="G143" s="275"/>
      <c r="H143" s="278">
        <v>20.579999999999998</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254</v>
      </c>
      <c r="AU143" s="284" t="s">
        <v>89</v>
      </c>
      <c r="AV143" s="15" t="s">
        <v>113</v>
      </c>
      <c r="AW143" s="15" t="s">
        <v>35</v>
      </c>
      <c r="AX143" s="15" t="s">
        <v>87</v>
      </c>
      <c r="AY143" s="284" t="s">
        <v>196</v>
      </c>
    </row>
    <row r="144" s="2" customFormat="1" ht="21.75" customHeight="1">
      <c r="A144" s="38"/>
      <c r="B144" s="39"/>
      <c r="C144" s="228" t="s">
        <v>89</v>
      </c>
      <c r="D144" s="228" t="s">
        <v>199</v>
      </c>
      <c r="E144" s="229" t="s">
        <v>2668</v>
      </c>
      <c r="F144" s="230" t="s">
        <v>2669</v>
      </c>
      <c r="G144" s="231" t="s">
        <v>287</v>
      </c>
      <c r="H144" s="232">
        <v>116.16</v>
      </c>
      <c r="I144" s="233"/>
      <c r="J144" s="234">
        <f>ROUND(I144*H144,2)</f>
        <v>0</v>
      </c>
      <c r="K144" s="235"/>
      <c r="L144" s="44"/>
      <c r="M144" s="236" t="s">
        <v>1</v>
      </c>
      <c r="N144" s="237" t="s">
        <v>45</v>
      </c>
      <c r="O144" s="91"/>
      <c r="P144" s="238">
        <f>O144*H144</f>
        <v>0</v>
      </c>
      <c r="Q144" s="238">
        <v>0</v>
      </c>
      <c r="R144" s="238">
        <f>Q144*H144</f>
        <v>0</v>
      </c>
      <c r="S144" s="238">
        <v>0</v>
      </c>
      <c r="T144" s="239">
        <f>S144*H144</f>
        <v>0</v>
      </c>
      <c r="U144" s="38"/>
      <c r="V144" s="38"/>
      <c r="W144" s="38"/>
      <c r="X144" s="38"/>
      <c r="Y144" s="38"/>
      <c r="Z144" s="38"/>
      <c r="AA144" s="38"/>
      <c r="AB144" s="38"/>
      <c r="AC144" s="38"/>
      <c r="AD144" s="38"/>
      <c r="AE144" s="38"/>
      <c r="AR144" s="240" t="s">
        <v>113</v>
      </c>
      <c r="AT144" s="240" t="s">
        <v>199</v>
      </c>
      <c r="AU144" s="240" t="s">
        <v>89</v>
      </c>
      <c r="AY144" s="17" t="s">
        <v>196</v>
      </c>
      <c r="BE144" s="241">
        <f>IF(N144="základní",J144,0)</f>
        <v>0</v>
      </c>
      <c r="BF144" s="241">
        <f>IF(N144="snížená",J144,0)</f>
        <v>0</v>
      </c>
      <c r="BG144" s="241">
        <f>IF(N144="zákl. přenesená",J144,0)</f>
        <v>0</v>
      </c>
      <c r="BH144" s="241">
        <f>IF(N144="sníž. přenesená",J144,0)</f>
        <v>0</v>
      </c>
      <c r="BI144" s="241">
        <f>IF(N144="nulová",J144,0)</f>
        <v>0</v>
      </c>
      <c r="BJ144" s="17" t="s">
        <v>87</v>
      </c>
      <c r="BK144" s="241">
        <f>ROUND(I144*H144,2)</f>
        <v>0</v>
      </c>
      <c r="BL144" s="17" t="s">
        <v>113</v>
      </c>
      <c r="BM144" s="240" t="s">
        <v>2670</v>
      </c>
    </row>
    <row r="145" s="2" customFormat="1">
      <c r="A145" s="38"/>
      <c r="B145" s="39"/>
      <c r="C145" s="40"/>
      <c r="D145" s="242" t="s">
        <v>205</v>
      </c>
      <c r="E145" s="40"/>
      <c r="F145" s="243" t="s">
        <v>2671</v>
      </c>
      <c r="G145" s="40"/>
      <c r="H145" s="40"/>
      <c r="I145" s="244"/>
      <c r="J145" s="40"/>
      <c r="K145" s="40"/>
      <c r="L145" s="44"/>
      <c r="M145" s="245"/>
      <c r="N145" s="246"/>
      <c r="O145" s="91"/>
      <c r="P145" s="91"/>
      <c r="Q145" s="91"/>
      <c r="R145" s="91"/>
      <c r="S145" s="91"/>
      <c r="T145" s="92"/>
      <c r="U145" s="38"/>
      <c r="V145" s="38"/>
      <c r="W145" s="38"/>
      <c r="X145" s="38"/>
      <c r="Y145" s="38"/>
      <c r="Z145" s="38"/>
      <c r="AA145" s="38"/>
      <c r="AB145" s="38"/>
      <c r="AC145" s="38"/>
      <c r="AD145" s="38"/>
      <c r="AE145" s="38"/>
      <c r="AT145" s="17" t="s">
        <v>205</v>
      </c>
      <c r="AU145" s="17" t="s">
        <v>89</v>
      </c>
    </row>
    <row r="146" s="13" customFormat="1">
      <c r="A146" s="13"/>
      <c r="B146" s="252"/>
      <c r="C146" s="253"/>
      <c r="D146" s="242" t="s">
        <v>254</v>
      </c>
      <c r="E146" s="254" t="s">
        <v>1</v>
      </c>
      <c r="F146" s="255" t="s">
        <v>2672</v>
      </c>
      <c r="G146" s="253"/>
      <c r="H146" s="256">
        <v>116.16</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254</v>
      </c>
      <c r="AU146" s="262" t="s">
        <v>89</v>
      </c>
      <c r="AV146" s="13" t="s">
        <v>89</v>
      </c>
      <c r="AW146" s="13" t="s">
        <v>35</v>
      </c>
      <c r="AX146" s="13" t="s">
        <v>80</v>
      </c>
      <c r="AY146" s="262" t="s">
        <v>196</v>
      </c>
    </row>
    <row r="147" s="14" customFormat="1">
      <c r="A147" s="14"/>
      <c r="B147" s="263"/>
      <c r="C147" s="264"/>
      <c r="D147" s="242" t="s">
        <v>254</v>
      </c>
      <c r="E147" s="265" t="s">
        <v>1</v>
      </c>
      <c r="F147" s="266" t="s">
        <v>445</v>
      </c>
      <c r="G147" s="264"/>
      <c r="H147" s="267">
        <v>116.16</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254</v>
      </c>
      <c r="AU147" s="273" t="s">
        <v>89</v>
      </c>
      <c r="AV147" s="14" t="s">
        <v>100</v>
      </c>
      <c r="AW147" s="14" t="s">
        <v>35</v>
      </c>
      <c r="AX147" s="14" t="s">
        <v>87</v>
      </c>
      <c r="AY147" s="273" t="s">
        <v>196</v>
      </c>
    </row>
    <row r="148" s="2" customFormat="1" ht="21.75" customHeight="1">
      <c r="A148" s="38"/>
      <c r="B148" s="39"/>
      <c r="C148" s="228" t="s">
        <v>100</v>
      </c>
      <c r="D148" s="228" t="s">
        <v>199</v>
      </c>
      <c r="E148" s="229" t="s">
        <v>2673</v>
      </c>
      <c r="F148" s="230" t="s">
        <v>2674</v>
      </c>
      <c r="G148" s="231" t="s">
        <v>251</v>
      </c>
      <c r="H148" s="232">
        <v>24</v>
      </c>
      <c r="I148" s="233"/>
      <c r="J148" s="234">
        <f>ROUND(I148*H148,2)</f>
        <v>0</v>
      </c>
      <c r="K148" s="235"/>
      <c r="L148" s="44"/>
      <c r="M148" s="236" t="s">
        <v>1</v>
      </c>
      <c r="N148" s="237" t="s">
        <v>45</v>
      </c>
      <c r="O148" s="91"/>
      <c r="P148" s="238">
        <f>O148*H148</f>
        <v>0</v>
      </c>
      <c r="Q148" s="238">
        <v>0.0020100000000000001</v>
      </c>
      <c r="R148" s="238">
        <f>Q148*H148</f>
        <v>0.048240000000000005</v>
      </c>
      <c r="S148" s="238">
        <v>0</v>
      </c>
      <c r="T148" s="239">
        <f>S148*H148</f>
        <v>0</v>
      </c>
      <c r="U148" s="38"/>
      <c r="V148" s="38"/>
      <c r="W148" s="38"/>
      <c r="X148" s="38"/>
      <c r="Y148" s="38"/>
      <c r="Z148" s="38"/>
      <c r="AA148" s="38"/>
      <c r="AB148" s="38"/>
      <c r="AC148" s="38"/>
      <c r="AD148" s="38"/>
      <c r="AE148" s="38"/>
      <c r="AR148" s="240" t="s">
        <v>113</v>
      </c>
      <c r="AT148" s="240" t="s">
        <v>199</v>
      </c>
      <c r="AU148" s="240" t="s">
        <v>89</v>
      </c>
      <c r="AY148" s="17" t="s">
        <v>196</v>
      </c>
      <c r="BE148" s="241">
        <f>IF(N148="základní",J148,0)</f>
        <v>0</v>
      </c>
      <c r="BF148" s="241">
        <f>IF(N148="snížená",J148,0)</f>
        <v>0</v>
      </c>
      <c r="BG148" s="241">
        <f>IF(N148="zákl. přenesená",J148,0)</f>
        <v>0</v>
      </c>
      <c r="BH148" s="241">
        <f>IF(N148="sníž. přenesená",J148,0)</f>
        <v>0</v>
      </c>
      <c r="BI148" s="241">
        <f>IF(N148="nulová",J148,0)</f>
        <v>0</v>
      </c>
      <c r="BJ148" s="17" t="s">
        <v>87</v>
      </c>
      <c r="BK148" s="241">
        <f>ROUND(I148*H148,2)</f>
        <v>0</v>
      </c>
      <c r="BL148" s="17" t="s">
        <v>113</v>
      </c>
      <c r="BM148" s="240" t="s">
        <v>2675</v>
      </c>
    </row>
    <row r="149" s="2" customFormat="1">
      <c r="A149" s="38"/>
      <c r="B149" s="39"/>
      <c r="C149" s="40"/>
      <c r="D149" s="242" t="s">
        <v>205</v>
      </c>
      <c r="E149" s="40"/>
      <c r="F149" s="243" t="s">
        <v>2676</v>
      </c>
      <c r="G149" s="40"/>
      <c r="H149" s="40"/>
      <c r="I149" s="244"/>
      <c r="J149" s="40"/>
      <c r="K149" s="40"/>
      <c r="L149" s="44"/>
      <c r="M149" s="245"/>
      <c r="N149" s="246"/>
      <c r="O149" s="91"/>
      <c r="P149" s="91"/>
      <c r="Q149" s="91"/>
      <c r="R149" s="91"/>
      <c r="S149" s="91"/>
      <c r="T149" s="92"/>
      <c r="U149" s="38"/>
      <c r="V149" s="38"/>
      <c r="W149" s="38"/>
      <c r="X149" s="38"/>
      <c r="Y149" s="38"/>
      <c r="Z149" s="38"/>
      <c r="AA149" s="38"/>
      <c r="AB149" s="38"/>
      <c r="AC149" s="38"/>
      <c r="AD149" s="38"/>
      <c r="AE149" s="38"/>
      <c r="AT149" s="17" t="s">
        <v>205</v>
      </c>
      <c r="AU149" s="17" t="s">
        <v>89</v>
      </c>
    </row>
    <row r="150" s="13" customFormat="1">
      <c r="A150" s="13"/>
      <c r="B150" s="252"/>
      <c r="C150" s="253"/>
      <c r="D150" s="242" t="s">
        <v>254</v>
      </c>
      <c r="E150" s="254" t="s">
        <v>1</v>
      </c>
      <c r="F150" s="255" t="s">
        <v>2677</v>
      </c>
      <c r="G150" s="253"/>
      <c r="H150" s="256">
        <v>6</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254</v>
      </c>
      <c r="AU150" s="262" t="s">
        <v>89</v>
      </c>
      <c r="AV150" s="13" t="s">
        <v>89</v>
      </c>
      <c r="AW150" s="13" t="s">
        <v>35</v>
      </c>
      <c r="AX150" s="13" t="s">
        <v>80</v>
      </c>
      <c r="AY150" s="262" t="s">
        <v>196</v>
      </c>
    </row>
    <row r="151" s="13" customFormat="1">
      <c r="A151" s="13"/>
      <c r="B151" s="252"/>
      <c r="C151" s="253"/>
      <c r="D151" s="242" t="s">
        <v>254</v>
      </c>
      <c r="E151" s="254" t="s">
        <v>1</v>
      </c>
      <c r="F151" s="255" t="s">
        <v>2678</v>
      </c>
      <c r="G151" s="253"/>
      <c r="H151" s="256">
        <v>18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254</v>
      </c>
      <c r="AU151" s="262" t="s">
        <v>89</v>
      </c>
      <c r="AV151" s="13" t="s">
        <v>89</v>
      </c>
      <c r="AW151" s="13" t="s">
        <v>35</v>
      </c>
      <c r="AX151" s="13" t="s">
        <v>80</v>
      </c>
      <c r="AY151" s="262" t="s">
        <v>196</v>
      </c>
    </row>
    <row r="152" s="14" customFormat="1">
      <c r="A152" s="14"/>
      <c r="B152" s="263"/>
      <c r="C152" s="264"/>
      <c r="D152" s="242" t="s">
        <v>254</v>
      </c>
      <c r="E152" s="265" t="s">
        <v>1</v>
      </c>
      <c r="F152" s="266" t="s">
        <v>445</v>
      </c>
      <c r="G152" s="264"/>
      <c r="H152" s="267">
        <v>24</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254</v>
      </c>
      <c r="AU152" s="273" t="s">
        <v>89</v>
      </c>
      <c r="AV152" s="14" t="s">
        <v>100</v>
      </c>
      <c r="AW152" s="14" t="s">
        <v>35</v>
      </c>
      <c r="AX152" s="14" t="s">
        <v>87</v>
      </c>
      <c r="AY152" s="273" t="s">
        <v>196</v>
      </c>
    </row>
    <row r="153" s="2" customFormat="1" ht="21.75" customHeight="1">
      <c r="A153" s="38"/>
      <c r="B153" s="39"/>
      <c r="C153" s="228" t="s">
        <v>113</v>
      </c>
      <c r="D153" s="228" t="s">
        <v>199</v>
      </c>
      <c r="E153" s="229" t="s">
        <v>2679</v>
      </c>
      <c r="F153" s="230" t="s">
        <v>2680</v>
      </c>
      <c r="G153" s="231" t="s">
        <v>251</v>
      </c>
      <c r="H153" s="232">
        <v>24</v>
      </c>
      <c r="I153" s="233"/>
      <c r="J153" s="234">
        <f>ROUND(I153*H153,2)</f>
        <v>0</v>
      </c>
      <c r="K153" s="235"/>
      <c r="L153" s="44"/>
      <c r="M153" s="236" t="s">
        <v>1</v>
      </c>
      <c r="N153" s="237" t="s">
        <v>45</v>
      </c>
      <c r="O153" s="91"/>
      <c r="P153" s="238">
        <f>O153*H153</f>
        <v>0</v>
      </c>
      <c r="Q153" s="238">
        <v>0</v>
      </c>
      <c r="R153" s="238">
        <f>Q153*H153</f>
        <v>0</v>
      </c>
      <c r="S153" s="238">
        <v>0</v>
      </c>
      <c r="T153" s="239">
        <f>S153*H153</f>
        <v>0</v>
      </c>
      <c r="U153" s="38"/>
      <c r="V153" s="38"/>
      <c r="W153" s="38"/>
      <c r="X153" s="38"/>
      <c r="Y153" s="38"/>
      <c r="Z153" s="38"/>
      <c r="AA153" s="38"/>
      <c r="AB153" s="38"/>
      <c r="AC153" s="38"/>
      <c r="AD153" s="38"/>
      <c r="AE153" s="38"/>
      <c r="AR153" s="240" t="s">
        <v>113</v>
      </c>
      <c r="AT153" s="240" t="s">
        <v>199</v>
      </c>
      <c r="AU153" s="240" t="s">
        <v>89</v>
      </c>
      <c r="AY153" s="17" t="s">
        <v>196</v>
      </c>
      <c r="BE153" s="241">
        <f>IF(N153="základní",J153,0)</f>
        <v>0</v>
      </c>
      <c r="BF153" s="241">
        <f>IF(N153="snížená",J153,0)</f>
        <v>0</v>
      </c>
      <c r="BG153" s="241">
        <f>IF(N153="zákl. přenesená",J153,0)</f>
        <v>0</v>
      </c>
      <c r="BH153" s="241">
        <f>IF(N153="sníž. přenesená",J153,0)</f>
        <v>0</v>
      </c>
      <c r="BI153" s="241">
        <f>IF(N153="nulová",J153,0)</f>
        <v>0</v>
      </c>
      <c r="BJ153" s="17" t="s">
        <v>87</v>
      </c>
      <c r="BK153" s="241">
        <f>ROUND(I153*H153,2)</f>
        <v>0</v>
      </c>
      <c r="BL153" s="17" t="s">
        <v>113</v>
      </c>
      <c r="BM153" s="240" t="s">
        <v>2681</v>
      </c>
    </row>
    <row r="154" s="2" customFormat="1">
      <c r="A154" s="38"/>
      <c r="B154" s="39"/>
      <c r="C154" s="40"/>
      <c r="D154" s="242" t="s">
        <v>205</v>
      </c>
      <c r="E154" s="40"/>
      <c r="F154" s="243" t="s">
        <v>2682</v>
      </c>
      <c r="G154" s="40"/>
      <c r="H154" s="40"/>
      <c r="I154" s="244"/>
      <c r="J154" s="40"/>
      <c r="K154" s="40"/>
      <c r="L154" s="44"/>
      <c r="M154" s="245"/>
      <c r="N154" s="246"/>
      <c r="O154" s="91"/>
      <c r="P154" s="91"/>
      <c r="Q154" s="91"/>
      <c r="R154" s="91"/>
      <c r="S154" s="91"/>
      <c r="T154" s="92"/>
      <c r="U154" s="38"/>
      <c r="V154" s="38"/>
      <c r="W154" s="38"/>
      <c r="X154" s="38"/>
      <c r="Y154" s="38"/>
      <c r="Z154" s="38"/>
      <c r="AA154" s="38"/>
      <c r="AB154" s="38"/>
      <c r="AC154" s="38"/>
      <c r="AD154" s="38"/>
      <c r="AE154" s="38"/>
      <c r="AT154" s="17" t="s">
        <v>205</v>
      </c>
      <c r="AU154" s="17" t="s">
        <v>89</v>
      </c>
    </row>
    <row r="155" s="2" customFormat="1" ht="33" customHeight="1">
      <c r="A155" s="38"/>
      <c r="B155" s="39"/>
      <c r="C155" s="228" t="s">
        <v>208</v>
      </c>
      <c r="D155" s="228" t="s">
        <v>199</v>
      </c>
      <c r="E155" s="229" t="s">
        <v>2683</v>
      </c>
      <c r="F155" s="230" t="s">
        <v>2684</v>
      </c>
      <c r="G155" s="231" t="s">
        <v>287</v>
      </c>
      <c r="H155" s="232">
        <v>116.16</v>
      </c>
      <c r="I155" s="233"/>
      <c r="J155" s="234">
        <f>ROUND(I155*H155,2)</f>
        <v>0</v>
      </c>
      <c r="K155" s="235"/>
      <c r="L155" s="44"/>
      <c r="M155" s="236" t="s">
        <v>1</v>
      </c>
      <c r="N155" s="237" t="s">
        <v>45</v>
      </c>
      <c r="O155" s="91"/>
      <c r="P155" s="238">
        <f>O155*H155</f>
        <v>0</v>
      </c>
      <c r="Q155" s="238">
        <v>0</v>
      </c>
      <c r="R155" s="238">
        <f>Q155*H155</f>
        <v>0</v>
      </c>
      <c r="S155" s="238">
        <v>0</v>
      </c>
      <c r="T155" s="239">
        <f>S155*H155</f>
        <v>0</v>
      </c>
      <c r="U155" s="38"/>
      <c r="V155" s="38"/>
      <c r="W155" s="38"/>
      <c r="X155" s="38"/>
      <c r="Y155" s="38"/>
      <c r="Z155" s="38"/>
      <c r="AA155" s="38"/>
      <c r="AB155" s="38"/>
      <c r="AC155" s="38"/>
      <c r="AD155" s="38"/>
      <c r="AE155" s="38"/>
      <c r="AR155" s="240" t="s">
        <v>113</v>
      </c>
      <c r="AT155" s="240" t="s">
        <v>199</v>
      </c>
      <c r="AU155" s="240" t="s">
        <v>89</v>
      </c>
      <c r="AY155" s="17" t="s">
        <v>196</v>
      </c>
      <c r="BE155" s="241">
        <f>IF(N155="základní",J155,0)</f>
        <v>0</v>
      </c>
      <c r="BF155" s="241">
        <f>IF(N155="snížená",J155,0)</f>
        <v>0</v>
      </c>
      <c r="BG155" s="241">
        <f>IF(N155="zákl. přenesená",J155,0)</f>
        <v>0</v>
      </c>
      <c r="BH155" s="241">
        <f>IF(N155="sníž. přenesená",J155,0)</f>
        <v>0</v>
      </c>
      <c r="BI155" s="241">
        <f>IF(N155="nulová",J155,0)</f>
        <v>0</v>
      </c>
      <c r="BJ155" s="17" t="s">
        <v>87</v>
      </c>
      <c r="BK155" s="241">
        <f>ROUND(I155*H155,2)</f>
        <v>0</v>
      </c>
      <c r="BL155" s="17" t="s">
        <v>113</v>
      </c>
      <c r="BM155" s="240" t="s">
        <v>2685</v>
      </c>
    </row>
    <row r="156" s="2" customFormat="1">
      <c r="A156" s="38"/>
      <c r="B156" s="39"/>
      <c r="C156" s="40"/>
      <c r="D156" s="242" t="s">
        <v>205</v>
      </c>
      <c r="E156" s="40"/>
      <c r="F156" s="243" t="s">
        <v>2686</v>
      </c>
      <c r="G156" s="40"/>
      <c r="H156" s="40"/>
      <c r="I156" s="244"/>
      <c r="J156" s="40"/>
      <c r="K156" s="40"/>
      <c r="L156" s="44"/>
      <c r="M156" s="245"/>
      <c r="N156" s="246"/>
      <c r="O156" s="91"/>
      <c r="P156" s="91"/>
      <c r="Q156" s="91"/>
      <c r="R156" s="91"/>
      <c r="S156" s="91"/>
      <c r="T156" s="92"/>
      <c r="U156" s="38"/>
      <c r="V156" s="38"/>
      <c r="W156" s="38"/>
      <c r="X156" s="38"/>
      <c r="Y156" s="38"/>
      <c r="Z156" s="38"/>
      <c r="AA156" s="38"/>
      <c r="AB156" s="38"/>
      <c r="AC156" s="38"/>
      <c r="AD156" s="38"/>
      <c r="AE156" s="38"/>
      <c r="AT156" s="17" t="s">
        <v>205</v>
      </c>
      <c r="AU156" s="17" t="s">
        <v>89</v>
      </c>
    </row>
    <row r="157" s="13" customFormat="1">
      <c r="A157" s="13"/>
      <c r="B157" s="252"/>
      <c r="C157" s="253"/>
      <c r="D157" s="242" t="s">
        <v>254</v>
      </c>
      <c r="E157" s="254" t="s">
        <v>1</v>
      </c>
      <c r="F157" s="255" t="s">
        <v>2672</v>
      </c>
      <c r="G157" s="253"/>
      <c r="H157" s="256">
        <v>116.16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254</v>
      </c>
      <c r="AU157" s="262" t="s">
        <v>89</v>
      </c>
      <c r="AV157" s="13" t="s">
        <v>89</v>
      </c>
      <c r="AW157" s="13" t="s">
        <v>35</v>
      </c>
      <c r="AX157" s="13" t="s">
        <v>80</v>
      </c>
      <c r="AY157" s="262" t="s">
        <v>196</v>
      </c>
    </row>
    <row r="158" s="14" customFormat="1">
      <c r="A158" s="14"/>
      <c r="B158" s="263"/>
      <c r="C158" s="264"/>
      <c r="D158" s="242" t="s">
        <v>254</v>
      </c>
      <c r="E158" s="265" t="s">
        <v>1</v>
      </c>
      <c r="F158" s="266" t="s">
        <v>445</v>
      </c>
      <c r="G158" s="264"/>
      <c r="H158" s="267">
        <v>116.16</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254</v>
      </c>
      <c r="AU158" s="273" t="s">
        <v>89</v>
      </c>
      <c r="AV158" s="14" t="s">
        <v>100</v>
      </c>
      <c r="AW158" s="14" t="s">
        <v>35</v>
      </c>
      <c r="AX158" s="14" t="s">
        <v>87</v>
      </c>
      <c r="AY158" s="273" t="s">
        <v>196</v>
      </c>
    </row>
    <row r="159" s="2" customFormat="1" ht="33" customHeight="1">
      <c r="A159" s="38"/>
      <c r="B159" s="39"/>
      <c r="C159" s="228" t="s">
        <v>223</v>
      </c>
      <c r="D159" s="228" t="s">
        <v>199</v>
      </c>
      <c r="E159" s="229" t="s">
        <v>2687</v>
      </c>
      <c r="F159" s="230" t="s">
        <v>2688</v>
      </c>
      <c r="G159" s="231" t="s">
        <v>287</v>
      </c>
      <c r="H159" s="232">
        <v>464.63999999999999</v>
      </c>
      <c r="I159" s="233"/>
      <c r="J159" s="234">
        <f>ROUND(I159*H159,2)</f>
        <v>0</v>
      </c>
      <c r="K159" s="235"/>
      <c r="L159" s="44"/>
      <c r="M159" s="236" t="s">
        <v>1</v>
      </c>
      <c r="N159" s="237" t="s">
        <v>45</v>
      </c>
      <c r="O159" s="91"/>
      <c r="P159" s="238">
        <f>O159*H159</f>
        <v>0</v>
      </c>
      <c r="Q159" s="238">
        <v>0</v>
      </c>
      <c r="R159" s="238">
        <f>Q159*H159</f>
        <v>0</v>
      </c>
      <c r="S159" s="238">
        <v>0</v>
      </c>
      <c r="T159" s="239">
        <f>S159*H159</f>
        <v>0</v>
      </c>
      <c r="U159" s="38"/>
      <c r="V159" s="38"/>
      <c r="W159" s="38"/>
      <c r="X159" s="38"/>
      <c r="Y159" s="38"/>
      <c r="Z159" s="38"/>
      <c r="AA159" s="38"/>
      <c r="AB159" s="38"/>
      <c r="AC159" s="38"/>
      <c r="AD159" s="38"/>
      <c r="AE159" s="38"/>
      <c r="AR159" s="240" t="s">
        <v>113</v>
      </c>
      <c r="AT159" s="240" t="s">
        <v>199</v>
      </c>
      <c r="AU159" s="240" t="s">
        <v>89</v>
      </c>
      <c r="AY159" s="17" t="s">
        <v>196</v>
      </c>
      <c r="BE159" s="241">
        <f>IF(N159="základní",J159,0)</f>
        <v>0</v>
      </c>
      <c r="BF159" s="241">
        <f>IF(N159="snížená",J159,0)</f>
        <v>0</v>
      </c>
      <c r="BG159" s="241">
        <f>IF(N159="zákl. přenesená",J159,0)</f>
        <v>0</v>
      </c>
      <c r="BH159" s="241">
        <f>IF(N159="sníž. přenesená",J159,0)</f>
        <v>0</v>
      </c>
      <c r="BI159" s="241">
        <f>IF(N159="nulová",J159,0)</f>
        <v>0</v>
      </c>
      <c r="BJ159" s="17" t="s">
        <v>87</v>
      </c>
      <c r="BK159" s="241">
        <f>ROUND(I159*H159,2)</f>
        <v>0</v>
      </c>
      <c r="BL159" s="17" t="s">
        <v>113</v>
      </c>
      <c r="BM159" s="240" t="s">
        <v>2689</v>
      </c>
    </row>
    <row r="160" s="2" customFormat="1">
      <c r="A160" s="38"/>
      <c r="B160" s="39"/>
      <c r="C160" s="40"/>
      <c r="D160" s="242" t="s">
        <v>205</v>
      </c>
      <c r="E160" s="40"/>
      <c r="F160" s="243" t="s">
        <v>2690</v>
      </c>
      <c r="G160" s="40"/>
      <c r="H160" s="40"/>
      <c r="I160" s="244"/>
      <c r="J160" s="40"/>
      <c r="K160" s="40"/>
      <c r="L160" s="44"/>
      <c r="M160" s="245"/>
      <c r="N160" s="246"/>
      <c r="O160" s="91"/>
      <c r="P160" s="91"/>
      <c r="Q160" s="91"/>
      <c r="R160" s="91"/>
      <c r="S160" s="91"/>
      <c r="T160" s="92"/>
      <c r="U160" s="38"/>
      <c r="V160" s="38"/>
      <c r="W160" s="38"/>
      <c r="X160" s="38"/>
      <c r="Y160" s="38"/>
      <c r="Z160" s="38"/>
      <c r="AA160" s="38"/>
      <c r="AB160" s="38"/>
      <c r="AC160" s="38"/>
      <c r="AD160" s="38"/>
      <c r="AE160" s="38"/>
      <c r="AT160" s="17" t="s">
        <v>205</v>
      </c>
      <c r="AU160" s="17" t="s">
        <v>89</v>
      </c>
    </row>
    <row r="161" s="13" customFormat="1">
      <c r="A161" s="13"/>
      <c r="B161" s="252"/>
      <c r="C161" s="253"/>
      <c r="D161" s="242" t="s">
        <v>254</v>
      </c>
      <c r="E161" s="254" t="s">
        <v>1</v>
      </c>
      <c r="F161" s="255" t="s">
        <v>2691</v>
      </c>
      <c r="G161" s="253"/>
      <c r="H161" s="256">
        <v>464.63999999999999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254</v>
      </c>
      <c r="AU161" s="262" t="s">
        <v>89</v>
      </c>
      <c r="AV161" s="13" t="s">
        <v>89</v>
      </c>
      <c r="AW161" s="13" t="s">
        <v>35</v>
      </c>
      <c r="AX161" s="13" t="s">
        <v>80</v>
      </c>
      <c r="AY161" s="262" t="s">
        <v>196</v>
      </c>
    </row>
    <row r="162" s="15" customFormat="1">
      <c r="A162" s="15"/>
      <c r="B162" s="274"/>
      <c r="C162" s="275"/>
      <c r="D162" s="242" t="s">
        <v>254</v>
      </c>
      <c r="E162" s="276" t="s">
        <v>1</v>
      </c>
      <c r="F162" s="277" t="s">
        <v>267</v>
      </c>
      <c r="G162" s="275"/>
      <c r="H162" s="278">
        <v>464.63999999999999</v>
      </c>
      <c r="I162" s="279"/>
      <c r="J162" s="275"/>
      <c r="K162" s="275"/>
      <c r="L162" s="280"/>
      <c r="M162" s="281"/>
      <c r="N162" s="282"/>
      <c r="O162" s="282"/>
      <c r="P162" s="282"/>
      <c r="Q162" s="282"/>
      <c r="R162" s="282"/>
      <c r="S162" s="282"/>
      <c r="T162" s="283"/>
      <c r="U162" s="15"/>
      <c r="V162" s="15"/>
      <c r="W162" s="15"/>
      <c r="X162" s="15"/>
      <c r="Y162" s="15"/>
      <c r="Z162" s="15"/>
      <c r="AA162" s="15"/>
      <c r="AB162" s="15"/>
      <c r="AC162" s="15"/>
      <c r="AD162" s="15"/>
      <c r="AE162" s="15"/>
      <c r="AT162" s="284" t="s">
        <v>254</v>
      </c>
      <c r="AU162" s="284" t="s">
        <v>89</v>
      </c>
      <c r="AV162" s="15" t="s">
        <v>113</v>
      </c>
      <c r="AW162" s="15" t="s">
        <v>35</v>
      </c>
      <c r="AX162" s="15" t="s">
        <v>87</v>
      </c>
      <c r="AY162" s="284" t="s">
        <v>196</v>
      </c>
    </row>
    <row r="163" s="2" customFormat="1" ht="33" customHeight="1">
      <c r="A163" s="38"/>
      <c r="B163" s="39"/>
      <c r="C163" s="228" t="s">
        <v>227</v>
      </c>
      <c r="D163" s="228" t="s">
        <v>199</v>
      </c>
      <c r="E163" s="229" t="s">
        <v>2692</v>
      </c>
      <c r="F163" s="230" t="s">
        <v>2693</v>
      </c>
      <c r="G163" s="231" t="s">
        <v>287</v>
      </c>
      <c r="H163" s="232">
        <v>136.74000000000001</v>
      </c>
      <c r="I163" s="233"/>
      <c r="J163" s="234">
        <f>ROUND(I163*H163,2)</f>
        <v>0</v>
      </c>
      <c r="K163" s="235"/>
      <c r="L163" s="44"/>
      <c r="M163" s="236" t="s">
        <v>1</v>
      </c>
      <c r="N163" s="237" t="s">
        <v>45</v>
      </c>
      <c r="O163" s="91"/>
      <c r="P163" s="238">
        <f>O163*H163</f>
        <v>0</v>
      </c>
      <c r="Q163" s="238">
        <v>0</v>
      </c>
      <c r="R163" s="238">
        <f>Q163*H163</f>
        <v>0</v>
      </c>
      <c r="S163" s="238">
        <v>0</v>
      </c>
      <c r="T163" s="239">
        <f>S163*H163</f>
        <v>0</v>
      </c>
      <c r="U163" s="38"/>
      <c r="V163" s="38"/>
      <c r="W163" s="38"/>
      <c r="X163" s="38"/>
      <c r="Y163" s="38"/>
      <c r="Z163" s="38"/>
      <c r="AA163" s="38"/>
      <c r="AB163" s="38"/>
      <c r="AC163" s="38"/>
      <c r="AD163" s="38"/>
      <c r="AE163" s="38"/>
      <c r="AR163" s="240" t="s">
        <v>113</v>
      </c>
      <c r="AT163" s="240" t="s">
        <v>199</v>
      </c>
      <c r="AU163" s="240" t="s">
        <v>89</v>
      </c>
      <c r="AY163" s="17" t="s">
        <v>196</v>
      </c>
      <c r="BE163" s="241">
        <f>IF(N163="základní",J163,0)</f>
        <v>0</v>
      </c>
      <c r="BF163" s="241">
        <f>IF(N163="snížená",J163,0)</f>
        <v>0</v>
      </c>
      <c r="BG163" s="241">
        <f>IF(N163="zákl. přenesená",J163,0)</f>
        <v>0</v>
      </c>
      <c r="BH163" s="241">
        <f>IF(N163="sníž. přenesená",J163,0)</f>
        <v>0</v>
      </c>
      <c r="BI163" s="241">
        <f>IF(N163="nulová",J163,0)</f>
        <v>0</v>
      </c>
      <c r="BJ163" s="17" t="s">
        <v>87</v>
      </c>
      <c r="BK163" s="241">
        <f>ROUND(I163*H163,2)</f>
        <v>0</v>
      </c>
      <c r="BL163" s="17" t="s">
        <v>113</v>
      </c>
      <c r="BM163" s="240" t="s">
        <v>2694</v>
      </c>
    </row>
    <row r="164" s="2" customFormat="1">
      <c r="A164" s="38"/>
      <c r="B164" s="39"/>
      <c r="C164" s="40"/>
      <c r="D164" s="242" t="s">
        <v>205</v>
      </c>
      <c r="E164" s="40"/>
      <c r="F164" s="243" t="s">
        <v>2695</v>
      </c>
      <c r="G164" s="40"/>
      <c r="H164" s="40"/>
      <c r="I164" s="244"/>
      <c r="J164" s="40"/>
      <c r="K164" s="40"/>
      <c r="L164" s="44"/>
      <c r="M164" s="245"/>
      <c r="N164" s="246"/>
      <c r="O164" s="91"/>
      <c r="P164" s="91"/>
      <c r="Q164" s="91"/>
      <c r="R164" s="91"/>
      <c r="S164" s="91"/>
      <c r="T164" s="92"/>
      <c r="U164" s="38"/>
      <c r="V164" s="38"/>
      <c r="W164" s="38"/>
      <c r="X164" s="38"/>
      <c r="Y164" s="38"/>
      <c r="Z164" s="38"/>
      <c r="AA164" s="38"/>
      <c r="AB164" s="38"/>
      <c r="AC164" s="38"/>
      <c r="AD164" s="38"/>
      <c r="AE164" s="38"/>
      <c r="AT164" s="17" t="s">
        <v>205</v>
      </c>
      <c r="AU164" s="17" t="s">
        <v>89</v>
      </c>
    </row>
    <row r="165" s="13" customFormat="1">
      <c r="A165" s="13"/>
      <c r="B165" s="252"/>
      <c r="C165" s="253"/>
      <c r="D165" s="242" t="s">
        <v>254</v>
      </c>
      <c r="E165" s="254" t="s">
        <v>1</v>
      </c>
      <c r="F165" s="255" t="s">
        <v>2666</v>
      </c>
      <c r="G165" s="253"/>
      <c r="H165" s="256">
        <v>4.9000000000000004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254</v>
      </c>
      <c r="AU165" s="262" t="s">
        <v>89</v>
      </c>
      <c r="AV165" s="13" t="s">
        <v>89</v>
      </c>
      <c r="AW165" s="13" t="s">
        <v>35</v>
      </c>
      <c r="AX165" s="13" t="s">
        <v>80</v>
      </c>
      <c r="AY165" s="262" t="s">
        <v>196</v>
      </c>
    </row>
    <row r="166" s="14" customFormat="1">
      <c r="A166" s="14"/>
      <c r="B166" s="263"/>
      <c r="C166" s="264"/>
      <c r="D166" s="242" t="s">
        <v>254</v>
      </c>
      <c r="E166" s="265" t="s">
        <v>1</v>
      </c>
      <c r="F166" s="266" t="s">
        <v>2696</v>
      </c>
      <c r="G166" s="264"/>
      <c r="H166" s="267">
        <v>4.9000000000000004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254</v>
      </c>
      <c r="AU166" s="273" t="s">
        <v>89</v>
      </c>
      <c r="AV166" s="14" t="s">
        <v>100</v>
      </c>
      <c r="AW166" s="14" t="s">
        <v>35</v>
      </c>
      <c r="AX166" s="14" t="s">
        <v>80</v>
      </c>
      <c r="AY166" s="273" t="s">
        <v>196</v>
      </c>
    </row>
    <row r="167" s="13" customFormat="1">
      <c r="A167" s="13"/>
      <c r="B167" s="252"/>
      <c r="C167" s="253"/>
      <c r="D167" s="242" t="s">
        <v>254</v>
      </c>
      <c r="E167" s="254" t="s">
        <v>1</v>
      </c>
      <c r="F167" s="255" t="s">
        <v>2667</v>
      </c>
      <c r="G167" s="253"/>
      <c r="H167" s="256">
        <v>15.68</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254</v>
      </c>
      <c r="AU167" s="262" t="s">
        <v>89</v>
      </c>
      <c r="AV167" s="13" t="s">
        <v>89</v>
      </c>
      <c r="AW167" s="13" t="s">
        <v>35</v>
      </c>
      <c r="AX167" s="13" t="s">
        <v>80</v>
      </c>
      <c r="AY167" s="262" t="s">
        <v>196</v>
      </c>
    </row>
    <row r="168" s="14" customFormat="1">
      <c r="A168" s="14"/>
      <c r="B168" s="263"/>
      <c r="C168" s="264"/>
      <c r="D168" s="242" t="s">
        <v>254</v>
      </c>
      <c r="E168" s="265" t="s">
        <v>1</v>
      </c>
      <c r="F168" s="266" t="s">
        <v>2696</v>
      </c>
      <c r="G168" s="264"/>
      <c r="H168" s="267">
        <v>15.68</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254</v>
      </c>
      <c r="AU168" s="273" t="s">
        <v>89</v>
      </c>
      <c r="AV168" s="14" t="s">
        <v>100</v>
      </c>
      <c r="AW168" s="14" t="s">
        <v>35</v>
      </c>
      <c r="AX168" s="14" t="s">
        <v>80</v>
      </c>
      <c r="AY168" s="273" t="s">
        <v>196</v>
      </c>
    </row>
    <row r="169" s="13" customFormat="1">
      <c r="A169" s="13"/>
      <c r="B169" s="252"/>
      <c r="C169" s="253"/>
      <c r="D169" s="242" t="s">
        <v>254</v>
      </c>
      <c r="E169" s="254" t="s">
        <v>1</v>
      </c>
      <c r="F169" s="255" t="s">
        <v>2672</v>
      </c>
      <c r="G169" s="253"/>
      <c r="H169" s="256">
        <v>116.16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254</v>
      </c>
      <c r="AU169" s="262" t="s">
        <v>89</v>
      </c>
      <c r="AV169" s="13" t="s">
        <v>89</v>
      </c>
      <c r="AW169" s="13" t="s">
        <v>35</v>
      </c>
      <c r="AX169" s="13" t="s">
        <v>80</v>
      </c>
      <c r="AY169" s="262" t="s">
        <v>196</v>
      </c>
    </row>
    <row r="170" s="14" customFormat="1">
      <c r="A170" s="14"/>
      <c r="B170" s="263"/>
      <c r="C170" s="264"/>
      <c r="D170" s="242" t="s">
        <v>254</v>
      </c>
      <c r="E170" s="265" t="s">
        <v>1</v>
      </c>
      <c r="F170" s="266" t="s">
        <v>2697</v>
      </c>
      <c r="G170" s="264"/>
      <c r="H170" s="267">
        <v>116.16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254</v>
      </c>
      <c r="AU170" s="273" t="s">
        <v>89</v>
      </c>
      <c r="AV170" s="14" t="s">
        <v>100</v>
      </c>
      <c r="AW170" s="14" t="s">
        <v>35</v>
      </c>
      <c r="AX170" s="14" t="s">
        <v>80</v>
      </c>
      <c r="AY170" s="273" t="s">
        <v>196</v>
      </c>
    </row>
    <row r="171" s="15" customFormat="1">
      <c r="A171" s="15"/>
      <c r="B171" s="274"/>
      <c r="C171" s="275"/>
      <c r="D171" s="242" t="s">
        <v>254</v>
      </c>
      <c r="E171" s="276" t="s">
        <v>1</v>
      </c>
      <c r="F171" s="277" t="s">
        <v>267</v>
      </c>
      <c r="G171" s="275"/>
      <c r="H171" s="278">
        <v>136.74000000000001</v>
      </c>
      <c r="I171" s="279"/>
      <c r="J171" s="275"/>
      <c r="K171" s="275"/>
      <c r="L171" s="280"/>
      <c r="M171" s="281"/>
      <c r="N171" s="282"/>
      <c r="O171" s="282"/>
      <c r="P171" s="282"/>
      <c r="Q171" s="282"/>
      <c r="R171" s="282"/>
      <c r="S171" s="282"/>
      <c r="T171" s="283"/>
      <c r="U171" s="15"/>
      <c r="V171" s="15"/>
      <c r="W171" s="15"/>
      <c r="X171" s="15"/>
      <c r="Y171" s="15"/>
      <c r="Z171" s="15"/>
      <c r="AA171" s="15"/>
      <c r="AB171" s="15"/>
      <c r="AC171" s="15"/>
      <c r="AD171" s="15"/>
      <c r="AE171" s="15"/>
      <c r="AT171" s="284" t="s">
        <v>254</v>
      </c>
      <c r="AU171" s="284" t="s">
        <v>89</v>
      </c>
      <c r="AV171" s="15" t="s">
        <v>113</v>
      </c>
      <c r="AW171" s="15" t="s">
        <v>35</v>
      </c>
      <c r="AX171" s="15" t="s">
        <v>87</v>
      </c>
      <c r="AY171" s="284" t="s">
        <v>196</v>
      </c>
    </row>
    <row r="172" s="2" customFormat="1" ht="33" customHeight="1">
      <c r="A172" s="38"/>
      <c r="B172" s="39"/>
      <c r="C172" s="228" t="s">
        <v>334</v>
      </c>
      <c r="D172" s="228" t="s">
        <v>199</v>
      </c>
      <c r="E172" s="229" t="s">
        <v>635</v>
      </c>
      <c r="F172" s="230" t="s">
        <v>636</v>
      </c>
      <c r="G172" s="231" t="s">
        <v>431</v>
      </c>
      <c r="H172" s="232">
        <v>232.458</v>
      </c>
      <c r="I172" s="233"/>
      <c r="J172" s="234">
        <f>ROUND(I172*H172,2)</f>
        <v>0</v>
      </c>
      <c r="K172" s="235"/>
      <c r="L172" s="44"/>
      <c r="M172" s="236" t="s">
        <v>1</v>
      </c>
      <c r="N172" s="237" t="s">
        <v>45</v>
      </c>
      <c r="O172" s="91"/>
      <c r="P172" s="238">
        <f>O172*H172</f>
        <v>0</v>
      </c>
      <c r="Q172" s="238">
        <v>0</v>
      </c>
      <c r="R172" s="238">
        <f>Q172*H172</f>
        <v>0</v>
      </c>
      <c r="S172" s="238">
        <v>0</v>
      </c>
      <c r="T172" s="239">
        <f>S172*H172</f>
        <v>0</v>
      </c>
      <c r="U172" s="38"/>
      <c r="V172" s="38"/>
      <c r="W172" s="38"/>
      <c r="X172" s="38"/>
      <c r="Y172" s="38"/>
      <c r="Z172" s="38"/>
      <c r="AA172" s="38"/>
      <c r="AB172" s="38"/>
      <c r="AC172" s="38"/>
      <c r="AD172" s="38"/>
      <c r="AE172" s="38"/>
      <c r="AR172" s="240" t="s">
        <v>113</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113</v>
      </c>
      <c r="BM172" s="240" t="s">
        <v>2698</v>
      </c>
    </row>
    <row r="173" s="2" customFormat="1">
      <c r="A173" s="38"/>
      <c r="B173" s="39"/>
      <c r="C173" s="40"/>
      <c r="D173" s="242" t="s">
        <v>205</v>
      </c>
      <c r="E173" s="40"/>
      <c r="F173" s="243" t="s">
        <v>638</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13" customFormat="1">
      <c r="A174" s="13"/>
      <c r="B174" s="252"/>
      <c r="C174" s="253"/>
      <c r="D174" s="242" t="s">
        <v>254</v>
      </c>
      <c r="E174" s="254" t="s">
        <v>1</v>
      </c>
      <c r="F174" s="255" t="s">
        <v>2699</v>
      </c>
      <c r="G174" s="253"/>
      <c r="H174" s="256">
        <v>8.3300000000000001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2696</v>
      </c>
      <c r="G175" s="264"/>
      <c r="H175" s="267">
        <v>8.3300000000000001</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80</v>
      </c>
      <c r="AY175" s="273" t="s">
        <v>196</v>
      </c>
    </row>
    <row r="176" s="13" customFormat="1">
      <c r="A176" s="13"/>
      <c r="B176" s="252"/>
      <c r="C176" s="253"/>
      <c r="D176" s="242" t="s">
        <v>254</v>
      </c>
      <c r="E176" s="254" t="s">
        <v>1</v>
      </c>
      <c r="F176" s="255" t="s">
        <v>2700</v>
      </c>
      <c r="G176" s="253"/>
      <c r="H176" s="256">
        <v>26.655999999999999</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254</v>
      </c>
      <c r="AU176" s="262" t="s">
        <v>89</v>
      </c>
      <c r="AV176" s="13" t="s">
        <v>89</v>
      </c>
      <c r="AW176" s="13" t="s">
        <v>35</v>
      </c>
      <c r="AX176" s="13" t="s">
        <v>80</v>
      </c>
      <c r="AY176" s="262" t="s">
        <v>196</v>
      </c>
    </row>
    <row r="177" s="14" customFormat="1">
      <c r="A177" s="14"/>
      <c r="B177" s="263"/>
      <c r="C177" s="264"/>
      <c r="D177" s="242" t="s">
        <v>254</v>
      </c>
      <c r="E177" s="265" t="s">
        <v>1</v>
      </c>
      <c r="F177" s="266" t="s">
        <v>2696</v>
      </c>
      <c r="G177" s="264"/>
      <c r="H177" s="267">
        <v>26.655999999999999</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254</v>
      </c>
      <c r="AU177" s="273" t="s">
        <v>89</v>
      </c>
      <c r="AV177" s="14" t="s">
        <v>100</v>
      </c>
      <c r="AW177" s="14" t="s">
        <v>35</v>
      </c>
      <c r="AX177" s="14" t="s">
        <v>80</v>
      </c>
      <c r="AY177" s="273" t="s">
        <v>196</v>
      </c>
    </row>
    <row r="178" s="13" customFormat="1">
      <c r="A178" s="13"/>
      <c r="B178" s="252"/>
      <c r="C178" s="253"/>
      <c r="D178" s="242" t="s">
        <v>254</v>
      </c>
      <c r="E178" s="254" t="s">
        <v>1</v>
      </c>
      <c r="F178" s="255" t="s">
        <v>2701</v>
      </c>
      <c r="G178" s="253"/>
      <c r="H178" s="256">
        <v>197.47200000000001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254</v>
      </c>
      <c r="AU178" s="262" t="s">
        <v>89</v>
      </c>
      <c r="AV178" s="13" t="s">
        <v>89</v>
      </c>
      <c r="AW178" s="13" t="s">
        <v>35</v>
      </c>
      <c r="AX178" s="13" t="s">
        <v>80</v>
      </c>
      <c r="AY178" s="262" t="s">
        <v>196</v>
      </c>
    </row>
    <row r="179" s="14" customFormat="1">
      <c r="A179" s="14"/>
      <c r="B179" s="263"/>
      <c r="C179" s="264"/>
      <c r="D179" s="242" t="s">
        <v>254</v>
      </c>
      <c r="E179" s="265" t="s">
        <v>1</v>
      </c>
      <c r="F179" s="266" t="s">
        <v>2697</v>
      </c>
      <c r="G179" s="264"/>
      <c r="H179" s="267">
        <v>197.47200000000001</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254</v>
      </c>
      <c r="AU179" s="273" t="s">
        <v>89</v>
      </c>
      <c r="AV179" s="14" t="s">
        <v>100</v>
      </c>
      <c r="AW179" s="14" t="s">
        <v>35</v>
      </c>
      <c r="AX179" s="14" t="s">
        <v>80</v>
      </c>
      <c r="AY179" s="273" t="s">
        <v>196</v>
      </c>
    </row>
    <row r="180" s="15" customFormat="1">
      <c r="A180" s="15"/>
      <c r="B180" s="274"/>
      <c r="C180" s="275"/>
      <c r="D180" s="242" t="s">
        <v>254</v>
      </c>
      <c r="E180" s="276" t="s">
        <v>1</v>
      </c>
      <c r="F180" s="277" t="s">
        <v>267</v>
      </c>
      <c r="G180" s="275"/>
      <c r="H180" s="278">
        <v>232.458</v>
      </c>
      <c r="I180" s="279"/>
      <c r="J180" s="275"/>
      <c r="K180" s="275"/>
      <c r="L180" s="280"/>
      <c r="M180" s="281"/>
      <c r="N180" s="282"/>
      <c r="O180" s="282"/>
      <c r="P180" s="282"/>
      <c r="Q180" s="282"/>
      <c r="R180" s="282"/>
      <c r="S180" s="282"/>
      <c r="T180" s="283"/>
      <c r="U180" s="15"/>
      <c r="V180" s="15"/>
      <c r="W180" s="15"/>
      <c r="X180" s="15"/>
      <c r="Y180" s="15"/>
      <c r="Z180" s="15"/>
      <c r="AA180" s="15"/>
      <c r="AB180" s="15"/>
      <c r="AC180" s="15"/>
      <c r="AD180" s="15"/>
      <c r="AE180" s="15"/>
      <c r="AT180" s="284" t="s">
        <v>254</v>
      </c>
      <c r="AU180" s="284" t="s">
        <v>89</v>
      </c>
      <c r="AV180" s="15" t="s">
        <v>113</v>
      </c>
      <c r="AW180" s="15" t="s">
        <v>35</v>
      </c>
      <c r="AX180" s="15" t="s">
        <v>87</v>
      </c>
      <c r="AY180" s="284" t="s">
        <v>196</v>
      </c>
    </row>
    <row r="181" s="2" customFormat="1" ht="21.75" customHeight="1">
      <c r="A181" s="38"/>
      <c r="B181" s="39"/>
      <c r="C181" s="228" t="s">
        <v>247</v>
      </c>
      <c r="D181" s="228" t="s">
        <v>199</v>
      </c>
      <c r="E181" s="229" t="s">
        <v>640</v>
      </c>
      <c r="F181" s="230" t="s">
        <v>641</v>
      </c>
      <c r="G181" s="231" t="s">
        <v>287</v>
      </c>
      <c r="H181" s="232">
        <v>134.34800000000001</v>
      </c>
      <c r="I181" s="233"/>
      <c r="J181" s="234">
        <f>ROUND(I181*H181,2)</f>
        <v>0</v>
      </c>
      <c r="K181" s="235"/>
      <c r="L181" s="44"/>
      <c r="M181" s="236" t="s">
        <v>1</v>
      </c>
      <c r="N181" s="237" t="s">
        <v>45</v>
      </c>
      <c r="O181" s="91"/>
      <c r="P181" s="238">
        <f>O181*H181</f>
        <v>0</v>
      </c>
      <c r="Q181" s="238">
        <v>0</v>
      </c>
      <c r="R181" s="238">
        <f>Q181*H181</f>
        <v>0</v>
      </c>
      <c r="S181" s="238">
        <v>0</v>
      </c>
      <c r="T181" s="239">
        <f>S181*H181</f>
        <v>0</v>
      </c>
      <c r="U181" s="38"/>
      <c r="V181" s="38"/>
      <c r="W181" s="38"/>
      <c r="X181" s="38"/>
      <c r="Y181" s="38"/>
      <c r="Z181" s="38"/>
      <c r="AA181" s="38"/>
      <c r="AB181" s="38"/>
      <c r="AC181" s="38"/>
      <c r="AD181" s="38"/>
      <c r="AE181" s="38"/>
      <c r="AR181" s="240" t="s">
        <v>113</v>
      </c>
      <c r="AT181" s="240" t="s">
        <v>199</v>
      </c>
      <c r="AU181" s="240" t="s">
        <v>89</v>
      </c>
      <c r="AY181" s="17" t="s">
        <v>196</v>
      </c>
      <c r="BE181" s="241">
        <f>IF(N181="základní",J181,0)</f>
        <v>0</v>
      </c>
      <c r="BF181" s="241">
        <f>IF(N181="snížená",J181,0)</f>
        <v>0</v>
      </c>
      <c r="BG181" s="241">
        <f>IF(N181="zákl. přenesená",J181,0)</f>
        <v>0</v>
      </c>
      <c r="BH181" s="241">
        <f>IF(N181="sníž. přenesená",J181,0)</f>
        <v>0</v>
      </c>
      <c r="BI181" s="241">
        <f>IF(N181="nulová",J181,0)</f>
        <v>0</v>
      </c>
      <c r="BJ181" s="17" t="s">
        <v>87</v>
      </c>
      <c r="BK181" s="241">
        <f>ROUND(I181*H181,2)</f>
        <v>0</v>
      </c>
      <c r="BL181" s="17" t="s">
        <v>113</v>
      </c>
      <c r="BM181" s="240" t="s">
        <v>2702</v>
      </c>
    </row>
    <row r="182" s="2" customFormat="1">
      <c r="A182" s="38"/>
      <c r="B182" s="39"/>
      <c r="C182" s="40"/>
      <c r="D182" s="242" t="s">
        <v>205</v>
      </c>
      <c r="E182" s="40"/>
      <c r="F182" s="243" t="s">
        <v>643</v>
      </c>
      <c r="G182" s="40"/>
      <c r="H182" s="40"/>
      <c r="I182" s="244"/>
      <c r="J182" s="40"/>
      <c r="K182" s="40"/>
      <c r="L182" s="44"/>
      <c r="M182" s="245"/>
      <c r="N182" s="246"/>
      <c r="O182" s="91"/>
      <c r="P182" s="91"/>
      <c r="Q182" s="91"/>
      <c r="R182" s="91"/>
      <c r="S182" s="91"/>
      <c r="T182" s="92"/>
      <c r="U182" s="38"/>
      <c r="V182" s="38"/>
      <c r="W182" s="38"/>
      <c r="X182" s="38"/>
      <c r="Y182" s="38"/>
      <c r="Z182" s="38"/>
      <c r="AA182" s="38"/>
      <c r="AB182" s="38"/>
      <c r="AC182" s="38"/>
      <c r="AD182" s="38"/>
      <c r="AE182" s="38"/>
      <c r="AT182" s="17" t="s">
        <v>205</v>
      </c>
      <c r="AU182" s="17" t="s">
        <v>89</v>
      </c>
    </row>
    <row r="183" s="13" customFormat="1">
      <c r="A183" s="13"/>
      <c r="B183" s="252"/>
      <c r="C183" s="253"/>
      <c r="D183" s="242" t="s">
        <v>254</v>
      </c>
      <c r="E183" s="254" t="s">
        <v>1</v>
      </c>
      <c r="F183" s="255" t="s">
        <v>2666</v>
      </c>
      <c r="G183" s="253"/>
      <c r="H183" s="256">
        <v>4.9000000000000004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254</v>
      </c>
      <c r="AU183" s="262" t="s">
        <v>89</v>
      </c>
      <c r="AV183" s="13" t="s">
        <v>89</v>
      </c>
      <c r="AW183" s="13" t="s">
        <v>35</v>
      </c>
      <c r="AX183" s="13" t="s">
        <v>80</v>
      </c>
      <c r="AY183" s="262" t="s">
        <v>196</v>
      </c>
    </row>
    <row r="184" s="14" customFormat="1">
      <c r="A184" s="14"/>
      <c r="B184" s="263"/>
      <c r="C184" s="264"/>
      <c r="D184" s="242" t="s">
        <v>254</v>
      </c>
      <c r="E184" s="265" t="s">
        <v>1</v>
      </c>
      <c r="F184" s="266" t="s">
        <v>2696</v>
      </c>
      <c r="G184" s="264"/>
      <c r="H184" s="267">
        <v>4.9000000000000004</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254</v>
      </c>
      <c r="AU184" s="273" t="s">
        <v>89</v>
      </c>
      <c r="AV184" s="14" t="s">
        <v>100</v>
      </c>
      <c r="AW184" s="14" t="s">
        <v>35</v>
      </c>
      <c r="AX184" s="14" t="s">
        <v>80</v>
      </c>
      <c r="AY184" s="273" t="s">
        <v>196</v>
      </c>
    </row>
    <row r="185" s="13" customFormat="1">
      <c r="A185" s="13"/>
      <c r="B185" s="252"/>
      <c r="C185" s="253"/>
      <c r="D185" s="242" t="s">
        <v>254</v>
      </c>
      <c r="E185" s="254" t="s">
        <v>1</v>
      </c>
      <c r="F185" s="255" t="s">
        <v>2667</v>
      </c>
      <c r="G185" s="253"/>
      <c r="H185" s="256">
        <v>15.68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2696</v>
      </c>
      <c r="G186" s="264"/>
      <c r="H186" s="267">
        <v>15.68</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80</v>
      </c>
      <c r="AY186" s="273" t="s">
        <v>196</v>
      </c>
    </row>
    <row r="187" s="13" customFormat="1">
      <c r="A187" s="13"/>
      <c r="B187" s="252"/>
      <c r="C187" s="253"/>
      <c r="D187" s="242" t="s">
        <v>254</v>
      </c>
      <c r="E187" s="254" t="s">
        <v>1</v>
      </c>
      <c r="F187" s="255" t="s">
        <v>2703</v>
      </c>
      <c r="G187" s="253"/>
      <c r="H187" s="256">
        <v>-0.023</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254</v>
      </c>
      <c r="AU187" s="262" t="s">
        <v>89</v>
      </c>
      <c r="AV187" s="13" t="s">
        <v>89</v>
      </c>
      <c r="AW187" s="13" t="s">
        <v>35</v>
      </c>
      <c r="AX187" s="13" t="s">
        <v>80</v>
      </c>
      <c r="AY187" s="262" t="s">
        <v>196</v>
      </c>
    </row>
    <row r="188" s="13" customFormat="1">
      <c r="A188" s="13"/>
      <c r="B188" s="252"/>
      <c r="C188" s="253"/>
      <c r="D188" s="242" t="s">
        <v>254</v>
      </c>
      <c r="E188" s="254" t="s">
        <v>1</v>
      </c>
      <c r="F188" s="255" t="s">
        <v>2704</v>
      </c>
      <c r="G188" s="253"/>
      <c r="H188" s="256">
        <v>-0.249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254</v>
      </c>
      <c r="AU188" s="262" t="s">
        <v>89</v>
      </c>
      <c r="AV188" s="13" t="s">
        <v>89</v>
      </c>
      <c r="AW188" s="13" t="s">
        <v>35</v>
      </c>
      <c r="AX188" s="13" t="s">
        <v>80</v>
      </c>
      <c r="AY188" s="262" t="s">
        <v>196</v>
      </c>
    </row>
    <row r="189" s="14" customFormat="1">
      <c r="A189" s="14"/>
      <c r="B189" s="263"/>
      <c r="C189" s="264"/>
      <c r="D189" s="242" t="s">
        <v>254</v>
      </c>
      <c r="E189" s="265" t="s">
        <v>1</v>
      </c>
      <c r="F189" s="266" t="s">
        <v>2705</v>
      </c>
      <c r="G189" s="264"/>
      <c r="H189" s="267">
        <v>-0.27200000000000002</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254</v>
      </c>
      <c r="AU189" s="273" t="s">
        <v>89</v>
      </c>
      <c r="AV189" s="14" t="s">
        <v>100</v>
      </c>
      <c r="AW189" s="14" t="s">
        <v>35</v>
      </c>
      <c r="AX189" s="14" t="s">
        <v>80</v>
      </c>
      <c r="AY189" s="273" t="s">
        <v>196</v>
      </c>
    </row>
    <row r="190" s="13" customFormat="1">
      <c r="A190" s="13"/>
      <c r="B190" s="252"/>
      <c r="C190" s="253"/>
      <c r="D190" s="242" t="s">
        <v>254</v>
      </c>
      <c r="E190" s="254" t="s">
        <v>1</v>
      </c>
      <c r="F190" s="255" t="s">
        <v>2706</v>
      </c>
      <c r="G190" s="253"/>
      <c r="H190" s="256">
        <v>117.12000000000001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254</v>
      </c>
      <c r="AU190" s="262" t="s">
        <v>89</v>
      </c>
      <c r="AV190" s="13" t="s">
        <v>89</v>
      </c>
      <c r="AW190" s="13" t="s">
        <v>35</v>
      </c>
      <c r="AX190" s="13" t="s">
        <v>80</v>
      </c>
      <c r="AY190" s="262" t="s">
        <v>196</v>
      </c>
    </row>
    <row r="191" s="14" customFormat="1">
      <c r="A191" s="14"/>
      <c r="B191" s="263"/>
      <c r="C191" s="264"/>
      <c r="D191" s="242" t="s">
        <v>254</v>
      </c>
      <c r="E191" s="265" t="s">
        <v>1</v>
      </c>
      <c r="F191" s="266" t="s">
        <v>2707</v>
      </c>
      <c r="G191" s="264"/>
      <c r="H191" s="267">
        <v>117.12000000000001</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254</v>
      </c>
      <c r="AU191" s="273" t="s">
        <v>89</v>
      </c>
      <c r="AV191" s="14" t="s">
        <v>100</v>
      </c>
      <c r="AW191" s="14" t="s">
        <v>35</v>
      </c>
      <c r="AX191" s="14" t="s">
        <v>80</v>
      </c>
      <c r="AY191" s="273" t="s">
        <v>196</v>
      </c>
    </row>
    <row r="192" s="13" customFormat="1">
      <c r="A192" s="13"/>
      <c r="B192" s="252"/>
      <c r="C192" s="253"/>
      <c r="D192" s="242" t="s">
        <v>254</v>
      </c>
      <c r="E192" s="254" t="s">
        <v>1</v>
      </c>
      <c r="F192" s="255" t="s">
        <v>2708</v>
      </c>
      <c r="G192" s="253"/>
      <c r="H192" s="256">
        <v>-3.0800000000000001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254</v>
      </c>
      <c r="AU192" s="262" t="s">
        <v>89</v>
      </c>
      <c r="AV192" s="13" t="s">
        <v>89</v>
      </c>
      <c r="AW192" s="13" t="s">
        <v>35</v>
      </c>
      <c r="AX192" s="13" t="s">
        <v>80</v>
      </c>
      <c r="AY192" s="262" t="s">
        <v>196</v>
      </c>
    </row>
    <row r="193" s="14" customFormat="1">
      <c r="A193" s="14"/>
      <c r="B193" s="263"/>
      <c r="C193" s="264"/>
      <c r="D193" s="242" t="s">
        <v>254</v>
      </c>
      <c r="E193" s="265" t="s">
        <v>1</v>
      </c>
      <c r="F193" s="266" t="s">
        <v>2709</v>
      </c>
      <c r="G193" s="264"/>
      <c r="H193" s="267">
        <v>-3.0800000000000001</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254</v>
      </c>
      <c r="AU193" s="273" t="s">
        <v>89</v>
      </c>
      <c r="AV193" s="14" t="s">
        <v>100</v>
      </c>
      <c r="AW193" s="14" t="s">
        <v>35</v>
      </c>
      <c r="AX193" s="14" t="s">
        <v>80</v>
      </c>
      <c r="AY193" s="273" t="s">
        <v>196</v>
      </c>
    </row>
    <row r="194" s="15" customFormat="1">
      <c r="A194" s="15"/>
      <c r="B194" s="274"/>
      <c r="C194" s="275"/>
      <c r="D194" s="242" t="s">
        <v>254</v>
      </c>
      <c r="E194" s="276" t="s">
        <v>1</v>
      </c>
      <c r="F194" s="277" t="s">
        <v>267</v>
      </c>
      <c r="G194" s="275"/>
      <c r="H194" s="278">
        <v>134.34799999999999</v>
      </c>
      <c r="I194" s="279"/>
      <c r="J194" s="275"/>
      <c r="K194" s="275"/>
      <c r="L194" s="280"/>
      <c r="M194" s="281"/>
      <c r="N194" s="282"/>
      <c r="O194" s="282"/>
      <c r="P194" s="282"/>
      <c r="Q194" s="282"/>
      <c r="R194" s="282"/>
      <c r="S194" s="282"/>
      <c r="T194" s="283"/>
      <c r="U194" s="15"/>
      <c r="V194" s="15"/>
      <c r="W194" s="15"/>
      <c r="X194" s="15"/>
      <c r="Y194" s="15"/>
      <c r="Z194" s="15"/>
      <c r="AA194" s="15"/>
      <c r="AB194" s="15"/>
      <c r="AC194" s="15"/>
      <c r="AD194" s="15"/>
      <c r="AE194" s="15"/>
      <c r="AT194" s="284" t="s">
        <v>254</v>
      </c>
      <c r="AU194" s="284" t="s">
        <v>89</v>
      </c>
      <c r="AV194" s="15" t="s">
        <v>113</v>
      </c>
      <c r="AW194" s="15" t="s">
        <v>35</v>
      </c>
      <c r="AX194" s="15" t="s">
        <v>87</v>
      </c>
      <c r="AY194" s="284" t="s">
        <v>196</v>
      </c>
    </row>
    <row r="195" s="2" customFormat="1" ht="16.5" customHeight="1">
      <c r="A195" s="38"/>
      <c r="B195" s="39"/>
      <c r="C195" s="288" t="s">
        <v>351</v>
      </c>
      <c r="D195" s="288" t="s">
        <v>646</v>
      </c>
      <c r="E195" s="289" t="s">
        <v>1862</v>
      </c>
      <c r="F195" s="290" t="s">
        <v>1863</v>
      </c>
      <c r="G195" s="291" t="s">
        <v>431</v>
      </c>
      <c r="H195" s="292">
        <v>139.19200000000001</v>
      </c>
      <c r="I195" s="293"/>
      <c r="J195" s="294">
        <f>ROUND(I195*H195,2)</f>
        <v>0</v>
      </c>
      <c r="K195" s="295"/>
      <c r="L195" s="296"/>
      <c r="M195" s="297" t="s">
        <v>1</v>
      </c>
      <c r="N195" s="298" t="s">
        <v>45</v>
      </c>
      <c r="O195" s="91"/>
      <c r="P195" s="238">
        <f>O195*H195</f>
        <v>0</v>
      </c>
      <c r="Q195" s="238">
        <v>1</v>
      </c>
      <c r="R195" s="238">
        <f>Q195*H195</f>
        <v>139.19200000000001</v>
      </c>
      <c r="S195" s="238">
        <v>0</v>
      </c>
      <c r="T195" s="239">
        <f>S195*H195</f>
        <v>0</v>
      </c>
      <c r="U195" s="38"/>
      <c r="V195" s="38"/>
      <c r="W195" s="38"/>
      <c r="X195" s="38"/>
      <c r="Y195" s="38"/>
      <c r="Z195" s="38"/>
      <c r="AA195" s="38"/>
      <c r="AB195" s="38"/>
      <c r="AC195" s="38"/>
      <c r="AD195" s="38"/>
      <c r="AE195" s="38"/>
      <c r="AR195" s="240" t="s">
        <v>334</v>
      </c>
      <c r="AT195" s="240" t="s">
        <v>646</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113</v>
      </c>
      <c r="BM195" s="240" t="s">
        <v>2710</v>
      </c>
    </row>
    <row r="196" s="2" customFormat="1">
      <c r="A196" s="38"/>
      <c r="B196" s="39"/>
      <c r="C196" s="40"/>
      <c r="D196" s="242" t="s">
        <v>205</v>
      </c>
      <c r="E196" s="40"/>
      <c r="F196" s="243" t="s">
        <v>1863</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13" customFormat="1">
      <c r="A197" s="13"/>
      <c r="B197" s="252"/>
      <c r="C197" s="253"/>
      <c r="D197" s="242" t="s">
        <v>254</v>
      </c>
      <c r="E197" s="254" t="s">
        <v>1</v>
      </c>
      <c r="F197" s="255" t="s">
        <v>2711</v>
      </c>
      <c r="G197" s="253"/>
      <c r="H197" s="256">
        <v>1.4279999999999999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254</v>
      </c>
      <c r="AU197" s="262" t="s">
        <v>89</v>
      </c>
      <c r="AV197" s="13" t="s">
        <v>89</v>
      </c>
      <c r="AW197" s="13" t="s">
        <v>35</v>
      </c>
      <c r="AX197" s="13" t="s">
        <v>80</v>
      </c>
      <c r="AY197" s="262" t="s">
        <v>196</v>
      </c>
    </row>
    <row r="198" s="14" customFormat="1">
      <c r="A198" s="14"/>
      <c r="B198" s="263"/>
      <c r="C198" s="264"/>
      <c r="D198" s="242" t="s">
        <v>254</v>
      </c>
      <c r="E198" s="265" t="s">
        <v>1</v>
      </c>
      <c r="F198" s="266" t="s">
        <v>2712</v>
      </c>
      <c r="G198" s="264"/>
      <c r="H198" s="267">
        <v>1.4279999999999999</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254</v>
      </c>
      <c r="AU198" s="273" t="s">
        <v>89</v>
      </c>
      <c r="AV198" s="14" t="s">
        <v>100</v>
      </c>
      <c r="AW198" s="14" t="s">
        <v>35</v>
      </c>
      <c r="AX198" s="14" t="s">
        <v>80</v>
      </c>
      <c r="AY198" s="273" t="s">
        <v>196</v>
      </c>
    </row>
    <row r="199" s="13" customFormat="1">
      <c r="A199" s="13"/>
      <c r="B199" s="252"/>
      <c r="C199" s="253"/>
      <c r="D199" s="242" t="s">
        <v>254</v>
      </c>
      <c r="E199" s="254" t="s">
        <v>1</v>
      </c>
      <c r="F199" s="255" t="s">
        <v>2713</v>
      </c>
      <c r="G199" s="253"/>
      <c r="H199" s="256">
        <v>1.067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254</v>
      </c>
      <c r="AU199" s="262" t="s">
        <v>89</v>
      </c>
      <c r="AV199" s="13" t="s">
        <v>89</v>
      </c>
      <c r="AW199" s="13" t="s">
        <v>35</v>
      </c>
      <c r="AX199" s="13" t="s">
        <v>80</v>
      </c>
      <c r="AY199" s="262" t="s">
        <v>196</v>
      </c>
    </row>
    <row r="200" s="14" customFormat="1">
      <c r="A200" s="14"/>
      <c r="B200" s="263"/>
      <c r="C200" s="264"/>
      <c r="D200" s="242" t="s">
        <v>254</v>
      </c>
      <c r="E200" s="265" t="s">
        <v>1</v>
      </c>
      <c r="F200" s="266" t="s">
        <v>2714</v>
      </c>
      <c r="G200" s="264"/>
      <c r="H200" s="267">
        <v>1.067</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254</v>
      </c>
      <c r="AU200" s="273" t="s">
        <v>89</v>
      </c>
      <c r="AV200" s="14" t="s">
        <v>100</v>
      </c>
      <c r="AW200" s="14" t="s">
        <v>35</v>
      </c>
      <c r="AX200" s="14" t="s">
        <v>80</v>
      </c>
      <c r="AY200" s="273" t="s">
        <v>196</v>
      </c>
    </row>
    <row r="201" s="13" customFormat="1">
      <c r="A201" s="13"/>
      <c r="B201" s="252"/>
      <c r="C201" s="253"/>
      <c r="D201" s="242" t="s">
        <v>254</v>
      </c>
      <c r="E201" s="254" t="s">
        <v>1</v>
      </c>
      <c r="F201" s="255" t="s">
        <v>2715</v>
      </c>
      <c r="G201" s="253"/>
      <c r="H201" s="256">
        <v>37.026000000000003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254</v>
      </c>
      <c r="AU201" s="262" t="s">
        <v>89</v>
      </c>
      <c r="AV201" s="13" t="s">
        <v>89</v>
      </c>
      <c r="AW201" s="13" t="s">
        <v>35</v>
      </c>
      <c r="AX201" s="13" t="s">
        <v>80</v>
      </c>
      <c r="AY201" s="262" t="s">
        <v>196</v>
      </c>
    </row>
    <row r="202" s="13" customFormat="1">
      <c r="A202" s="13"/>
      <c r="B202" s="252"/>
      <c r="C202" s="253"/>
      <c r="D202" s="242" t="s">
        <v>254</v>
      </c>
      <c r="E202" s="254" t="s">
        <v>1</v>
      </c>
      <c r="F202" s="255" t="s">
        <v>2716</v>
      </c>
      <c r="G202" s="253"/>
      <c r="H202" s="256">
        <v>99.671000000000006</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254</v>
      </c>
      <c r="AU202" s="262" t="s">
        <v>89</v>
      </c>
      <c r="AV202" s="13" t="s">
        <v>89</v>
      </c>
      <c r="AW202" s="13" t="s">
        <v>35</v>
      </c>
      <c r="AX202" s="13" t="s">
        <v>80</v>
      </c>
      <c r="AY202" s="262" t="s">
        <v>196</v>
      </c>
    </row>
    <row r="203" s="14" customFormat="1">
      <c r="A203" s="14"/>
      <c r="B203" s="263"/>
      <c r="C203" s="264"/>
      <c r="D203" s="242" t="s">
        <v>254</v>
      </c>
      <c r="E203" s="265" t="s">
        <v>1</v>
      </c>
      <c r="F203" s="266" t="s">
        <v>2717</v>
      </c>
      <c r="G203" s="264"/>
      <c r="H203" s="267">
        <v>136.697</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254</v>
      </c>
      <c r="AU203" s="273" t="s">
        <v>89</v>
      </c>
      <c r="AV203" s="14" t="s">
        <v>100</v>
      </c>
      <c r="AW203" s="14" t="s">
        <v>35</v>
      </c>
      <c r="AX203" s="14" t="s">
        <v>80</v>
      </c>
      <c r="AY203" s="273" t="s">
        <v>196</v>
      </c>
    </row>
    <row r="204" s="15" customFormat="1">
      <c r="A204" s="15"/>
      <c r="B204" s="274"/>
      <c r="C204" s="275"/>
      <c r="D204" s="242" t="s">
        <v>254</v>
      </c>
      <c r="E204" s="276" t="s">
        <v>1</v>
      </c>
      <c r="F204" s="277" t="s">
        <v>267</v>
      </c>
      <c r="G204" s="275"/>
      <c r="H204" s="278">
        <v>139.19200000000001</v>
      </c>
      <c r="I204" s="279"/>
      <c r="J204" s="275"/>
      <c r="K204" s="275"/>
      <c r="L204" s="280"/>
      <c r="M204" s="281"/>
      <c r="N204" s="282"/>
      <c r="O204" s="282"/>
      <c r="P204" s="282"/>
      <c r="Q204" s="282"/>
      <c r="R204" s="282"/>
      <c r="S204" s="282"/>
      <c r="T204" s="283"/>
      <c r="U204" s="15"/>
      <c r="V204" s="15"/>
      <c r="W204" s="15"/>
      <c r="X204" s="15"/>
      <c r="Y204" s="15"/>
      <c r="Z204" s="15"/>
      <c r="AA204" s="15"/>
      <c r="AB204" s="15"/>
      <c r="AC204" s="15"/>
      <c r="AD204" s="15"/>
      <c r="AE204" s="15"/>
      <c r="AT204" s="284" t="s">
        <v>254</v>
      </c>
      <c r="AU204" s="284" t="s">
        <v>89</v>
      </c>
      <c r="AV204" s="15" t="s">
        <v>113</v>
      </c>
      <c r="AW204" s="15" t="s">
        <v>35</v>
      </c>
      <c r="AX204" s="15" t="s">
        <v>87</v>
      </c>
      <c r="AY204" s="284" t="s">
        <v>196</v>
      </c>
    </row>
    <row r="205" s="2" customFormat="1" ht="16.5" customHeight="1">
      <c r="A205" s="38"/>
      <c r="B205" s="39"/>
      <c r="C205" s="288" t="s">
        <v>357</v>
      </c>
      <c r="D205" s="288" t="s">
        <v>646</v>
      </c>
      <c r="E205" s="289" t="s">
        <v>647</v>
      </c>
      <c r="F205" s="290" t="s">
        <v>2718</v>
      </c>
      <c r="G205" s="291" t="s">
        <v>431</v>
      </c>
      <c r="H205" s="292">
        <v>64.625</v>
      </c>
      <c r="I205" s="293"/>
      <c r="J205" s="294">
        <f>ROUND(I205*H205,2)</f>
        <v>0</v>
      </c>
      <c r="K205" s="295"/>
      <c r="L205" s="296"/>
      <c r="M205" s="297" t="s">
        <v>1</v>
      </c>
      <c r="N205" s="298" t="s">
        <v>45</v>
      </c>
      <c r="O205" s="91"/>
      <c r="P205" s="238">
        <f>O205*H205</f>
        <v>0</v>
      </c>
      <c r="Q205" s="238">
        <v>1</v>
      </c>
      <c r="R205" s="238">
        <f>Q205*H205</f>
        <v>64.625</v>
      </c>
      <c r="S205" s="238">
        <v>0</v>
      </c>
      <c r="T205" s="239">
        <f>S205*H205</f>
        <v>0</v>
      </c>
      <c r="U205" s="38"/>
      <c r="V205" s="38"/>
      <c r="W205" s="38"/>
      <c r="X205" s="38"/>
      <c r="Y205" s="38"/>
      <c r="Z205" s="38"/>
      <c r="AA205" s="38"/>
      <c r="AB205" s="38"/>
      <c r="AC205" s="38"/>
      <c r="AD205" s="38"/>
      <c r="AE205" s="38"/>
      <c r="AR205" s="240" t="s">
        <v>334</v>
      </c>
      <c r="AT205" s="240" t="s">
        <v>646</v>
      </c>
      <c r="AU205" s="240" t="s">
        <v>89</v>
      </c>
      <c r="AY205" s="17" t="s">
        <v>196</v>
      </c>
      <c r="BE205" s="241">
        <f>IF(N205="základní",J205,0)</f>
        <v>0</v>
      </c>
      <c r="BF205" s="241">
        <f>IF(N205="snížená",J205,0)</f>
        <v>0</v>
      </c>
      <c r="BG205" s="241">
        <f>IF(N205="zákl. přenesená",J205,0)</f>
        <v>0</v>
      </c>
      <c r="BH205" s="241">
        <f>IF(N205="sníž. přenesená",J205,0)</f>
        <v>0</v>
      </c>
      <c r="BI205" s="241">
        <f>IF(N205="nulová",J205,0)</f>
        <v>0</v>
      </c>
      <c r="BJ205" s="17" t="s">
        <v>87</v>
      </c>
      <c r="BK205" s="241">
        <f>ROUND(I205*H205,2)</f>
        <v>0</v>
      </c>
      <c r="BL205" s="17" t="s">
        <v>113</v>
      </c>
      <c r="BM205" s="240" t="s">
        <v>2719</v>
      </c>
    </row>
    <row r="206" s="2" customFormat="1">
      <c r="A206" s="38"/>
      <c r="B206" s="39"/>
      <c r="C206" s="40"/>
      <c r="D206" s="242" t="s">
        <v>205</v>
      </c>
      <c r="E206" s="40"/>
      <c r="F206" s="243" t="s">
        <v>648</v>
      </c>
      <c r="G206" s="40"/>
      <c r="H206" s="40"/>
      <c r="I206" s="244"/>
      <c r="J206" s="40"/>
      <c r="K206" s="40"/>
      <c r="L206" s="44"/>
      <c r="M206" s="245"/>
      <c r="N206" s="246"/>
      <c r="O206" s="91"/>
      <c r="P206" s="91"/>
      <c r="Q206" s="91"/>
      <c r="R206" s="91"/>
      <c r="S206" s="91"/>
      <c r="T206" s="92"/>
      <c r="U206" s="38"/>
      <c r="V206" s="38"/>
      <c r="W206" s="38"/>
      <c r="X206" s="38"/>
      <c r="Y206" s="38"/>
      <c r="Z206" s="38"/>
      <c r="AA206" s="38"/>
      <c r="AB206" s="38"/>
      <c r="AC206" s="38"/>
      <c r="AD206" s="38"/>
      <c r="AE206" s="38"/>
      <c r="AT206" s="17" t="s">
        <v>205</v>
      </c>
      <c r="AU206" s="17" t="s">
        <v>89</v>
      </c>
    </row>
    <row r="207" s="13" customFormat="1">
      <c r="A207" s="13"/>
      <c r="B207" s="252"/>
      <c r="C207" s="253"/>
      <c r="D207" s="242" t="s">
        <v>254</v>
      </c>
      <c r="E207" s="254" t="s">
        <v>1</v>
      </c>
      <c r="F207" s="255" t="s">
        <v>2720</v>
      </c>
      <c r="G207" s="253"/>
      <c r="H207" s="256">
        <v>1.9039999999999999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254</v>
      </c>
      <c r="AU207" s="262" t="s">
        <v>89</v>
      </c>
      <c r="AV207" s="13" t="s">
        <v>89</v>
      </c>
      <c r="AW207" s="13" t="s">
        <v>35</v>
      </c>
      <c r="AX207" s="13" t="s">
        <v>80</v>
      </c>
      <c r="AY207" s="262" t="s">
        <v>196</v>
      </c>
    </row>
    <row r="208" s="14" customFormat="1">
      <c r="A208" s="14"/>
      <c r="B208" s="263"/>
      <c r="C208" s="264"/>
      <c r="D208" s="242" t="s">
        <v>254</v>
      </c>
      <c r="E208" s="265" t="s">
        <v>1</v>
      </c>
      <c r="F208" s="266" t="s">
        <v>2721</v>
      </c>
      <c r="G208" s="264"/>
      <c r="H208" s="267">
        <v>1.9039999999999999</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254</v>
      </c>
      <c r="AU208" s="273" t="s">
        <v>89</v>
      </c>
      <c r="AV208" s="14" t="s">
        <v>100</v>
      </c>
      <c r="AW208" s="14" t="s">
        <v>35</v>
      </c>
      <c r="AX208" s="14" t="s">
        <v>80</v>
      </c>
      <c r="AY208" s="273" t="s">
        <v>196</v>
      </c>
    </row>
    <row r="209" s="13" customFormat="1">
      <c r="A209" s="13"/>
      <c r="B209" s="252"/>
      <c r="C209" s="253"/>
      <c r="D209" s="242" t="s">
        <v>254</v>
      </c>
      <c r="E209" s="254" t="s">
        <v>1</v>
      </c>
      <c r="F209" s="255" t="s">
        <v>2722</v>
      </c>
      <c r="G209" s="253"/>
      <c r="H209" s="256">
        <v>4.641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254</v>
      </c>
      <c r="AU209" s="262" t="s">
        <v>89</v>
      </c>
      <c r="AV209" s="13" t="s">
        <v>89</v>
      </c>
      <c r="AW209" s="13" t="s">
        <v>35</v>
      </c>
      <c r="AX209" s="13" t="s">
        <v>80</v>
      </c>
      <c r="AY209" s="262" t="s">
        <v>196</v>
      </c>
    </row>
    <row r="210" s="14" customFormat="1">
      <c r="A210" s="14"/>
      <c r="B210" s="263"/>
      <c r="C210" s="264"/>
      <c r="D210" s="242" t="s">
        <v>254</v>
      </c>
      <c r="E210" s="265" t="s">
        <v>1</v>
      </c>
      <c r="F210" s="266" t="s">
        <v>2723</v>
      </c>
      <c r="G210" s="264"/>
      <c r="H210" s="267">
        <v>4.641</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254</v>
      </c>
      <c r="AU210" s="273" t="s">
        <v>89</v>
      </c>
      <c r="AV210" s="14" t="s">
        <v>100</v>
      </c>
      <c r="AW210" s="14" t="s">
        <v>35</v>
      </c>
      <c r="AX210" s="14" t="s">
        <v>80</v>
      </c>
      <c r="AY210" s="273" t="s">
        <v>196</v>
      </c>
    </row>
    <row r="211" s="13" customFormat="1">
      <c r="A211" s="13"/>
      <c r="B211" s="252"/>
      <c r="C211" s="253"/>
      <c r="D211" s="242" t="s">
        <v>254</v>
      </c>
      <c r="E211" s="254" t="s">
        <v>1</v>
      </c>
      <c r="F211" s="255" t="s">
        <v>2724</v>
      </c>
      <c r="G211" s="253"/>
      <c r="H211" s="256">
        <v>58.079999999999998</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254</v>
      </c>
      <c r="AU211" s="262" t="s">
        <v>89</v>
      </c>
      <c r="AV211" s="13" t="s">
        <v>89</v>
      </c>
      <c r="AW211" s="13" t="s">
        <v>35</v>
      </c>
      <c r="AX211" s="13" t="s">
        <v>80</v>
      </c>
      <c r="AY211" s="262" t="s">
        <v>196</v>
      </c>
    </row>
    <row r="212" s="14" customFormat="1">
      <c r="A212" s="14"/>
      <c r="B212" s="263"/>
      <c r="C212" s="264"/>
      <c r="D212" s="242" t="s">
        <v>254</v>
      </c>
      <c r="E212" s="265" t="s">
        <v>1</v>
      </c>
      <c r="F212" s="266" t="s">
        <v>2725</v>
      </c>
      <c r="G212" s="264"/>
      <c r="H212" s="267">
        <v>58.079999999999998</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254</v>
      </c>
      <c r="AU212" s="273" t="s">
        <v>89</v>
      </c>
      <c r="AV212" s="14" t="s">
        <v>100</v>
      </c>
      <c r="AW212" s="14" t="s">
        <v>35</v>
      </c>
      <c r="AX212" s="14" t="s">
        <v>80</v>
      </c>
      <c r="AY212" s="273" t="s">
        <v>196</v>
      </c>
    </row>
    <row r="213" s="15" customFormat="1">
      <c r="A213" s="15"/>
      <c r="B213" s="274"/>
      <c r="C213" s="275"/>
      <c r="D213" s="242" t="s">
        <v>254</v>
      </c>
      <c r="E213" s="276" t="s">
        <v>1</v>
      </c>
      <c r="F213" s="277" t="s">
        <v>267</v>
      </c>
      <c r="G213" s="275"/>
      <c r="H213" s="278">
        <v>64.625</v>
      </c>
      <c r="I213" s="279"/>
      <c r="J213" s="275"/>
      <c r="K213" s="275"/>
      <c r="L213" s="280"/>
      <c r="M213" s="281"/>
      <c r="N213" s="282"/>
      <c r="O213" s="282"/>
      <c r="P213" s="282"/>
      <c r="Q213" s="282"/>
      <c r="R213" s="282"/>
      <c r="S213" s="282"/>
      <c r="T213" s="283"/>
      <c r="U213" s="15"/>
      <c r="V213" s="15"/>
      <c r="W213" s="15"/>
      <c r="X213" s="15"/>
      <c r="Y213" s="15"/>
      <c r="Z213" s="15"/>
      <c r="AA213" s="15"/>
      <c r="AB213" s="15"/>
      <c r="AC213" s="15"/>
      <c r="AD213" s="15"/>
      <c r="AE213" s="15"/>
      <c r="AT213" s="284" t="s">
        <v>254</v>
      </c>
      <c r="AU213" s="284" t="s">
        <v>89</v>
      </c>
      <c r="AV213" s="15" t="s">
        <v>113</v>
      </c>
      <c r="AW213" s="15" t="s">
        <v>35</v>
      </c>
      <c r="AX213" s="15" t="s">
        <v>87</v>
      </c>
      <c r="AY213" s="284" t="s">
        <v>196</v>
      </c>
    </row>
    <row r="214" s="12" customFormat="1" ht="22.8" customHeight="1">
      <c r="A214" s="12"/>
      <c r="B214" s="212"/>
      <c r="C214" s="213"/>
      <c r="D214" s="214" t="s">
        <v>79</v>
      </c>
      <c r="E214" s="226" t="s">
        <v>100</v>
      </c>
      <c r="F214" s="226" t="s">
        <v>682</v>
      </c>
      <c r="G214" s="213"/>
      <c r="H214" s="213"/>
      <c r="I214" s="216"/>
      <c r="J214" s="227">
        <f>BK214</f>
        <v>0</v>
      </c>
      <c r="K214" s="213"/>
      <c r="L214" s="218"/>
      <c r="M214" s="219"/>
      <c r="N214" s="220"/>
      <c r="O214" s="220"/>
      <c r="P214" s="221">
        <f>SUM(P215:P229)</f>
        <v>0</v>
      </c>
      <c r="Q214" s="220"/>
      <c r="R214" s="221">
        <f>SUM(R215:R229)</f>
        <v>1.6097473499999999</v>
      </c>
      <c r="S214" s="220"/>
      <c r="T214" s="222">
        <f>SUM(T215:T229)</f>
        <v>0</v>
      </c>
      <c r="U214" s="12"/>
      <c r="V214" s="12"/>
      <c r="W214" s="12"/>
      <c r="X214" s="12"/>
      <c r="Y214" s="12"/>
      <c r="Z214" s="12"/>
      <c r="AA214" s="12"/>
      <c r="AB214" s="12"/>
      <c r="AC214" s="12"/>
      <c r="AD214" s="12"/>
      <c r="AE214" s="12"/>
      <c r="AR214" s="223" t="s">
        <v>87</v>
      </c>
      <c r="AT214" s="224" t="s">
        <v>79</v>
      </c>
      <c r="AU214" s="224" t="s">
        <v>87</v>
      </c>
      <c r="AY214" s="223" t="s">
        <v>196</v>
      </c>
      <c r="BK214" s="225">
        <f>SUM(BK215:BK229)</f>
        <v>0</v>
      </c>
    </row>
    <row r="215" s="2" customFormat="1" ht="21.75" customHeight="1">
      <c r="A215" s="38"/>
      <c r="B215" s="39"/>
      <c r="C215" s="228" t="s">
        <v>366</v>
      </c>
      <c r="D215" s="228" t="s">
        <v>199</v>
      </c>
      <c r="E215" s="229" t="s">
        <v>2185</v>
      </c>
      <c r="F215" s="230" t="s">
        <v>2186</v>
      </c>
      <c r="G215" s="231" t="s">
        <v>354</v>
      </c>
      <c r="H215" s="232">
        <v>21</v>
      </c>
      <c r="I215" s="233"/>
      <c r="J215" s="234">
        <f>ROUND(I215*H215,2)</f>
        <v>0</v>
      </c>
      <c r="K215" s="235"/>
      <c r="L215" s="44"/>
      <c r="M215" s="236" t="s">
        <v>1</v>
      </c>
      <c r="N215" s="237" t="s">
        <v>45</v>
      </c>
      <c r="O215" s="91"/>
      <c r="P215" s="238">
        <f>O215*H215</f>
        <v>0</v>
      </c>
      <c r="Q215" s="238">
        <v>0.012619999999999999</v>
      </c>
      <c r="R215" s="238">
        <f>Q215*H215</f>
        <v>0.26501999999999998</v>
      </c>
      <c r="S215" s="238">
        <v>0</v>
      </c>
      <c r="T215" s="239">
        <f>S215*H215</f>
        <v>0</v>
      </c>
      <c r="U215" s="38"/>
      <c r="V215" s="38"/>
      <c r="W215" s="38"/>
      <c r="X215" s="38"/>
      <c r="Y215" s="38"/>
      <c r="Z215" s="38"/>
      <c r="AA215" s="38"/>
      <c r="AB215" s="38"/>
      <c r="AC215" s="38"/>
      <c r="AD215" s="38"/>
      <c r="AE215" s="38"/>
      <c r="AR215" s="240" t="s">
        <v>113</v>
      </c>
      <c r="AT215" s="240" t="s">
        <v>199</v>
      </c>
      <c r="AU215" s="240" t="s">
        <v>89</v>
      </c>
      <c r="AY215" s="17" t="s">
        <v>196</v>
      </c>
      <c r="BE215" s="241">
        <f>IF(N215="základní",J215,0)</f>
        <v>0</v>
      </c>
      <c r="BF215" s="241">
        <f>IF(N215="snížená",J215,0)</f>
        <v>0</v>
      </c>
      <c r="BG215" s="241">
        <f>IF(N215="zákl. přenesená",J215,0)</f>
        <v>0</v>
      </c>
      <c r="BH215" s="241">
        <f>IF(N215="sníž. přenesená",J215,0)</f>
        <v>0</v>
      </c>
      <c r="BI215" s="241">
        <f>IF(N215="nulová",J215,0)</f>
        <v>0</v>
      </c>
      <c r="BJ215" s="17" t="s">
        <v>87</v>
      </c>
      <c r="BK215" s="241">
        <f>ROUND(I215*H215,2)</f>
        <v>0</v>
      </c>
      <c r="BL215" s="17" t="s">
        <v>113</v>
      </c>
      <c r="BM215" s="240" t="s">
        <v>2726</v>
      </c>
    </row>
    <row r="216" s="2" customFormat="1">
      <c r="A216" s="38"/>
      <c r="B216" s="39"/>
      <c r="C216" s="40"/>
      <c r="D216" s="242" t="s">
        <v>205</v>
      </c>
      <c r="E216" s="40"/>
      <c r="F216" s="243" t="s">
        <v>2188</v>
      </c>
      <c r="G216" s="40"/>
      <c r="H216" s="40"/>
      <c r="I216" s="244"/>
      <c r="J216" s="40"/>
      <c r="K216" s="40"/>
      <c r="L216" s="44"/>
      <c r="M216" s="245"/>
      <c r="N216" s="246"/>
      <c r="O216" s="91"/>
      <c r="P216" s="91"/>
      <c r="Q216" s="91"/>
      <c r="R216" s="91"/>
      <c r="S216" s="91"/>
      <c r="T216" s="92"/>
      <c r="U216" s="38"/>
      <c r="V216" s="38"/>
      <c r="W216" s="38"/>
      <c r="X216" s="38"/>
      <c r="Y216" s="38"/>
      <c r="Z216" s="38"/>
      <c r="AA216" s="38"/>
      <c r="AB216" s="38"/>
      <c r="AC216" s="38"/>
      <c r="AD216" s="38"/>
      <c r="AE216" s="38"/>
      <c r="AT216" s="17" t="s">
        <v>205</v>
      </c>
      <c r="AU216" s="17" t="s">
        <v>89</v>
      </c>
    </row>
    <row r="217" s="13" customFormat="1">
      <c r="A217" s="13"/>
      <c r="B217" s="252"/>
      <c r="C217" s="253"/>
      <c r="D217" s="242" t="s">
        <v>254</v>
      </c>
      <c r="E217" s="254" t="s">
        <v>1</v>
      </c>
      <c r="F217" s="255" t="s">
        <v>7</v>
      </c>
      <c r="G217" s="253"/>
      <c r="H217" s="256">
        <v>21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254</v>
      </c>
      <c r="AU217" s="262" t="s">
        <v>89</v>
      </c>
      <c r="AV217" s="13" t="s">
        <v>89</v>
      </c>
      <c r="AW217" s="13" t="s">
        <v>35</v>
      </c>
      <c r="AX217" s="13" t="s">
        <v>80</v>
      </c>
      <c r="AY217" s="262" t="s">
        <v>196</v>
      </c>
    </row>
    <row r="218" s="14" customFormat="1">
      <c r="A218" s="14"/>
      <c r="B218" s="263"/>
      <c r="C218" s="264"/>
      <c r="D218" s="242" t="s">
        <v>254</v>
      </c>
      <c r="E218" s="265" t="s">
        <v>1</v>
      </c>
      <c r="F218" s="266" t="s">
        <v>2727</v>
      </c>
      <c r="G218" s="264"/>
      <c r="H218" s="267">
        <v>21</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254</v>
      </c>
      <c r="AU218" s="273" t="s">
        <v>89</v>
      </c>
      <c r="AV218" s="14" t="s">
        <v>100</v>
      </c>
      <c r="AW218" s="14" t="s">
        <v>35</v>
      </c>
      <c r="AX218" s="14" t="s">
        <v>87</v>
      </c>
      <c r="AY218" s="273" t="s">
        <v>196</v>
      </c>
    </row>
    <row r="219" s="2" customFormat="1" ht="21.75" customHeight="1">
      <c r="A219" s="38"/>
      <c r="B219" s="39"/>
      <c r="C219" s="228" t="s">
        <v>375</v>
      </c>
      <c r="D219" s="228" t="s">
        <v>199</v>
      </c>
      <c r="E219" s="229" t="s">
        <v>2728</v>
      </c>
      <c r="F219" s="230" t="s">
        <v>2729</v>
      </c>
      <c r="G219" s="231" t="s">
        <v>287</v>
      </c>
      <c r="H219" s="232">
        <v>0.57699999999999996</v>
      </c>
      <c r="I219" s="233"/>
      <c r="J219" s="234">
        <f>ROUND(I219*H219,2)</f>
        <v>0</v>
      </c>
      <c r="K219" s="235"/>
      <c r="L219" s="44"/>
      <c r="M219" s="236" t="s">
        <v>1</v>
      </c>
      <c r="N219" s="237" t="s">
        <v>45</v>
      </c>
      <c r="O219" s="91"/>
      <c r="P219" s="238">
        <f>O219*H219</f>
        <v>0</v>
      </c>
      <c r="Q219" s="238">
        <v>2.3305500000000001</v>
      </c>
      <c r="R219" s="238">
        <f>Q219*H219</f>
        <v>1.3447273499999999</v>
      </c>
      <c r="S219" s="238">
        <v>0</v>
      </c>
      <c r="T219" s="239">
        <f>S219*H219</f>
        <v>0</v>
      </c>
      <c r="U219" s="38"/>
      <c r="V219" s="38"/>
      <c r="W219" s="38"/>
      <c r="X219" s="38"/>
      <c r="Y219" s="38"/>
      <c r="Z219" s="38"/>
      <c r="AA219" s="38"/>
      <c r="AB219" s="38"/>
      <c r="AC219" s="38"/>
      <c r="AD219" s="38"/>
      <c r="AE219" s="38"/>
      <c r="AR219" s="240" t="s">
        <v>113</v>
      </c>
      <c r="AT219" s="240" t="s">
        <v>199</v>
      </c>
      <c r="AU219" s="240" t="s">
        <v>89</v>
      </c>
      <c r="AY219" s="17" t="s">
        <v>196</v>
      </c>
      <c r="BE219" s="241">
        <f>IF(N219="základní",J219,0)</f>
        <v>0</v>
      </c>
      <c r="BF219" s="241">
        <f>IF(N219="snížená",J219,0)</f>
        <v>0</v>
      </c>
      <c r="BG219" s="241">
        <f>IF(N219="zákl. přenesená",J219,0)</f>
        <v>0</v>
      </c>
      <c r="BH219" s="241">
        <f>IF(N219="sníž. přenesená",J219,0)</f>
        <v>0</v>
      </c>
      <c r="BI219" s="241">
        <f>IF(N219="nulová",J219,0)</f>
        <v>0</v>
      </c>
      <c r="BJ219" s="17" t="s">
        <v>87</v>
      </c>
      <c r="BK219" s="241">
        <f>ROUND(I219*H219,2)</f>
        <v>0</v>
      </c>
      <c r="BL219" s="17" t="s">
        <v>113</v>
      </c>
      <c r="BM219" s="240" t="s">
        <v>2730</v>
      </c>
    </row>
    <row r="220" s="2" customFormat="1">
      <c r="A220" s="38"/>
      <c r="B220" s="39"/>
      <c r="C220" s="40"/>
      <c r="D220" s="242" t="s">
        <v>205</v>
      </c>
      <c r="E220" s="40"/>
      <c r="F220" s="243" t="s">
        <v>2731</v>
      </c>
      <c r="G220" s="40"/>
      <c r="H220" s="40"/>
      <c r="I220" s="244"/>
      <c r="J220" s="40"/>
      <c r="K220" s="40"/>
      <c r="L220" s="44"/>
      <c r="M220" s="245"/>
      <c r="N220" s="246"/>
      <c r="O220" s="91"/>
      <c r="P220" s="91"/>
      <c r="Q220" s="91"/>
      <c r="R220" s="91"/>
      <c r="S220" s="91"/>
      <c r="T220" s="92"/>
      <c r="U220" s="38"/>
      <c r="V220" s="38"/>
      <c r="W220" s="38"/>
      <c r="X220" s="38"/>
      <c r="Y220" s="38"/>
      <c r="Z220" s="38"/>
      <c r="AA220" s="38"/>
      <c r="AB220" s="38"/>
      <c r="AC220" s="38"/>
      <c r="AD220" s="38"/>
      <c r="AE220" s="38"/>
      <c r="AT220" s="17" t="s">
        <v>205</v>
      </c>
      <c r="AU220" s="17" t="s">
        <v>89</v>
      </c>
    </row>
    <row r="221" s="13" customFormat="1">
      <c r="A221" s="13"/>
      <c r="B221" s="252"/>
      <c r="C221" s="253"/>
      <c r="D221" s="242" t="s">
        <v>254</v>
      </c>
      <c r="E221" s="254" t="s">
        <v>1</v>
      </c>
      <c r="F221" s="255" t="s">
        <v>2732</v>
      </c>
      <c r="G221" s="253"/>
      <c r="H221" s="256">
        <v>0.13500000000000001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254</v>
      </c>
      <c r="AU221" s="262" t="s">
        <v>89</v>
      </c>
      <c r="AV221" s="13" t="s">
        <v>89</v>
      </c>
      <c r="AW221" s="13" t="s">
        <v>35</v>
      </c>
      <c r="AX221" s="13" t="s">
        <v>80</v>
      </c>
      <c r="AY221" s="262" t="s">
        <v>196</v>
      </c>
    </row>
    <row r="222" s="13" customFormat="1">
      <c r="A222" s="13"/>
      <c r="B222" s="252"/>
      <c r="C222" s="253"/>
      <c r="D222" s="242" t="s">
        <v>254</v>
      </c>
      <c r="E222" s="254" t="s">
        <v>1</v>
      </c>
      <c r="F222" s="255" t="s">
        <v>2733</v>
      </c>
      <c r="G222" s="253"/>
      <c r="H222" s="256">
        <v>0.068000000000000005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254</v>
      </c>
      <c r="AU222" s="262" t="s">
        <v>89</v>
      </c>
      <c r="AV222" s="13" t="s">
        <v>89</v>
      </c>
      <c r="AW222" s="13" t="s">
        <v>35</v>
      </c>
      <c r="AX222" s="13" t="s">
        <v>80</v>
      </c>
      <c r="AY222" s="262" t="s">
        <v>196</v>
      </c>
    </row>
    <row r="223" s="13" customFormat="1">
      <c r="A223" s="13"/>
      <c r="B223" s="252"/>
      <c r="C223" s="253"/>
      <c r="D223" s="242" t="s">
        <v>254</v>
      </c>
      <c r="E223" s="254" t="s">
        <v>1</v>
      </c>
      <c r="F223" s="255" t="s">
        <v>2734</v>
      </c>
      <c r="G223" s="253"/>
      <c r="H223" s="256">
        <v>0.059999999999999998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254</v>
      </c>
      <c r="AU223" s="262" t="s">
        <v>89</v>
      </c>
      <c r="AV223" s="13" t="s">
        <v>89</v>
      </c>
      <c r="AW223" s="13" t="s">
        <v>35</v>
      </c>
      <c r="AX223" s="13" t="s">
        <v>80</v>
      </c>
      <c r="AY223" s="262" t="s">
        <v>196</v>
      </c>
    </row>
    <row r="224" s="14" customFormat="1">
      <c r="A224" s="14"/>
      <c r="B224" s="263"/>
      <c r="C224" s="264"/>
      <c r="D224" s="242" t="s">
        <v>254</v>
      </c>
      <c r="E224" s="265" t="s">
        <v>1</v>
      </c>
      <c r="F224" s="266" t="s">
        <v>445</v>
      </c>
      <c r="G224" s="264"/>
      <c r="H224" s="267">
        <v>0.26300000000000001</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254</v>
      </c>
      <c r="AU224" s="273" t="s">
        <v>89</v>
      </c>
      <c r="AV224" s="14" t="s">
        <v>100</v>
      </c>
      <c r="AW224" s="14" t="s">
        <v>35</v>
      </c>
      <c r="AX224" s="14" t="s">
        <v>80</v>
      </c>
      <c r="AY224" s="273" t="s">
        <v>196</v>
      </c>
    </row>
    <row r="225" s="13" customFormat="1">
      <c r="A225" s="13"/>
      <c r="B225" s="252"/>
      <c r="C225" s="253"/>
      <c r="D225" s="242" t="s">
        <v>254</v>
      </c>
      <c r="E225" s="254" t="s">
        <v>1</v>
      </c>
      <c r="F225" s="255" t="s">
        <v>2735</v>
      </c>
      <c r="G225" s="253"/>
      <c r="H225" s="256">
        <v>0.192</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254</v>
      </c>
      <c r="AU225" s="262" t="s">
        <v>89</v>
      </c>
      <c r="AV225" s="13" t="s">
        <v>89</v>
      </c>
      <c r="AW225" s="13" t="s">
        <v>35</v>
      </c>
      <c r="AX225" s="13" t="s">
        <v>80</v>
      </c>
      <c r="AY225" s="262" t="s">
        <v>196</v>
      </c>
    </row>
    <row r="226" s="13" customFormat="1">
      <c r="A226" s="13"/>
      <c r="B226" s="252"/>
      <c r="C226" s="253"/>
      <c r="D226" s="242" t="s">
        <v>254</v>
      </c>
      <c r="E226" s="254" t="s">
        <v>1</v>
      </c>
      <c r="F226" s="255" t="s">
        <v>2736</v>
      </c>
      <c r="G226" s="253"/>
      <c r="H226" s="256">
        <v>0.089999999999999997</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254</v>
      </c>
      <c r="AU226" s="262" t="s">
        <v>89</v>
      </c>
      <c r="AV226" s="13" t="s">
        <v>89</v>
      </c>
      <c r="AW226" s="13" t="s">
        <v>35</v>
      </c>
      <c r="AX226" s="13" t="s">
        <v>80</v>
      </c>
      <c r="AY226" s="262" t="s">
        <v>196</v>
      </c>
    </row>
    <row r="227" s="13" customFormat="1">
      <c r="A227" s="13"/>
      <c r="B227" s="252"/>
      <c r="C227" s="253"/>
      <c r="D227" s="242" t="s">
        <v>254</v>
      </c>
      <c r="E227" s="254" t="s">
        <v>1</v>
      </c>
      <c r="F227" s="255" t="s">
        <v>2737</v>
      </c>
      <c r="G227" s="253"/>
      <c r="H227" s="256">
        <v>0.032000000000000001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254</v>
      </c>
      <c r="AU227" s="262" t="s">
        <v>89</v>
      </c>
      <c r="AV227" s="13" t="s">
        <v>89</v>
      </c>
      <c r="AW227" s="13" t="s">
        <v>35</v>
      </c>
      <c r="AX227" s="13" t="s">
        <v>80</v>
      </c>
      <c r="AY227" s="262" t="s">
        <v>196</v>
      </c>
    </row>
    <row r="228" s="14" customFormat="1">
      <c r="A228" s="14"/>
      <c r="B228" s="263"/>
      <c r="C228" s="264"/>
      <c r="D228" s="242" t="s">
        <v>254</v>
      </c>
      <c r="E228" s="265" t="s">
        <v>1</v>
      </c>
      <c r="F228" s="266" t="s">
        <v>445</v>
      </c>
      <c r="G228" s="264"/>
      <c r="H228" s="267">
        <v>0.314</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254</v>
      </c>
      <c r="AU228" s="273" t="s">
        <v>89</v>
      </c>
      <c r="AV228" s="14" t="s">
        <v>100</v>
      </c>
      <c r="AW228" s="14" t="s">
        <v>35</v>
      </c>
      <c r="AX228" s="14" t="s">
        <v>80</v>
      </c>
      <c r="AY228" s="273" t="s">
        <v>196</v>
      </c>
    </row>
    <row r="229" s="15" customFormat="1">
      <c r="A229" s="15"/>
      <c r="B229" s="274"/>
      <c r="C229" s="275"/>
      <c r="D229" s="242" t="s">
        <v>254</v>
      </c>
      <c r="E229" s="276" t="s">
        <v>1</v>
      </c>
      <c r="F229" s="277" t="s">
        <v>267</v>
      </c>
      <c r="G229" s="275"/>
      <c r="H229" s="278">
        <v>0.57699999999999996</v>
      </c>
      <c r="I229" s="279"/>
      <c r="J229" s="275"/>
      <c r="K229" s="275"/>
      <c r="L229" s="280"/>
      <c r="M229" s="281"/>
      <c r="N229" s="282"/>
      <c r="O229" s="282"/>
      <c r="P229" s="282"/>
      <c r="Q229" s="282"/>
      <c r="R229" s="282"/>
      <c r="S229" s="282"/>
      <c r="T229" s="283"/>
      <c r="U229" s="15"/>
      <c r="V229" s="15"/>
      <c r="W229" s="15"/>
      <c r="X229" s="15"/>
      <c r="Y229" s="15"/>
      <c r="Z229" s="15"/>
      <c r="AA229" s="15"/>
      <c r="AB229" s="15"/>
      <c r="AC229" s="15"/>
      <c r="AD229" s="15"/>
      <c r="AE229" s="15"/>
      <c r="AT229" s="284" t="s">
        <v>254</v>
      </c>
      <c r="AU229" s="284" t="s">
        <v>89</v>
      </c>
      <c r="AV229" s="15" t="s">
        <v>113</v>
      </c>
      <c r="AW229" s="15" t="s">
        <v>35</v>
      </c>
      <c r="AX229" s="15" t="s">
        <v>87</v>
      </c>
      <c r="AY229" s="284" t="s">
        <v>196</v>
      </c>
    </row>
    <row r="230" s="12" customFormat="1" ht="22.8" customHeight="1">
      <c r="A230" s="12"/>
      <c r="B230" s="212"/>
      <c r="C230" s="213"/>
      <c r="D230" s="214" t="s">
        <v>79</v>
      </c>
      <c r="E230" s="226" t="s">
        <v>113</v>
      </c>
      <c r="F230" s="226" t="s">
        <v>1758</v>
      </c>
      <c r="G230" s="213"/>
      <c r="H230" s="213"/>
      <c r="I230" s="216"/>
      <c r="J230" s="227">
        <f>BK230</f>
        <v>0</v>
      </c>
      <c r="K230" s="213"/>
      <c r="L230" s="218"/>
      <c r="M230" s="219"/>
      <c r="N230" s="220"/>
      <c r="O230" s="220"/>
      <c r="P230" s="221">
        <f>SUM(P231:P232)</f>
        <v>0</v>
      </c>
      <c r="Q230" s="220"/>
      <c r="R230" s="221">
        <f>SUM(R231:R232)</f>
        <v>1.0834999999999999</v>
      </c>
      <c r="S230" s="220"/>
      <c r="T230" s="222">
        <f>SUM(T231:T232)</f>
        <v>0</v>
      </c>
      <c r="U230" s="12"/>
      <c r="V230" s="12"/>
      <c r="W230" s="12"/>
      <c r="X230" s="12"/>
      <c r="Y230" s="12"/>
      <c r="Z230" s="12"/>
      <c r="AA230" s="12"/>
      <c r="AB230" s="12"/>
      <c r="AC230" s="12"/>
      <c r="AD230" s="12"/>
      <c r="AE230" s="12"/>
      <c r="AR230" s="223" t="s">
        <v>87</v>
      </c>
      <c r="AT230" s="224" t="s">
        <v>79</v>
      </c>
      <c r="AU230" s="224" t="s">
        <v>87</v>
      </c>
      <c r="AY230" s="223" t="s">
        <v>196</v>
      </c>
      <c r="BK230" s="225">
        <f>SUM(BK231:BK232)</f>
        <v>0</v>
      </c>
    </row>
    <row r="231" s="2" customFormat="1" ht="21.75" customHeight="1">
      <c r="A231" s="38"/>
      <c r="B231" s="39"/>
      <c r="C231" s="228" t="s">
        <v>383</v>
      </c>
      <c r="D231" s="228" t="s">
        <v>199</v>
      </c>
      <c r="E231" s="229" t="s">
        <v>2201</v>
      </c>
      <c r="F231" s="230" t="s">
        <v>2202</v>
      </c>
      <c r="G231" s="231" t="s">
        <v>354</v>
      </c>
      <c r="H231" s="232">
        <v>55</v>
      </c>
      <c r="I231" s="233"/>
      <c r="J231" s="234">
        <f>ROUND(I231*H231,2)</f>
        <v>0</v>
      </c>
      <c r="K231" s="235"/>
      <c r="L231" s="44"/>
      <c r="M231" s="236" t="s">
        <v>1</v>
      </c>
      <c r="N231" s="237" t="s">
        <v>45</v>
      </c>
      <c r="O231" s="91"/>
      <c r="P231" s="238">
        <f>O231*H231</f>
        <v>0</v>
      </c>
      <c r="Q231" s="238">
        <v>0.019699999999999999</v>
      </c>
      <c r="R231" s="238">
        <f>Q231*H231</f>
        <v>1.0834999999999999</v>
      </c>
      <c r="S231" s="238">
        <v>0</v>
      </c>
      <c r="T231" s="239">
        <f>S231*H231</f>
        <v>0</v>
      </c>
      <c r="U231" s="38"/>
      <c r="V231" s="38"/>
      <c r="W231" s="38"/>
      <c r="X231" s="38"/>
      <c r="Y231" s="38"/>
      <c r="Z231" s="38"/>
      <c r="AA231" s="38"/>
      <c r="AB231" s="38"/>
      <c r="AC231" s="38"/>
      <c r="AD231" s="38"/>
      <c r="AE231" s="38"/>
      <c r="AR231" s="240" t="s">
        <v>113</v>
      </c>
      <c r="AT231" s="240" t="s">
        <v>199</v>
      </c>
      <c r="AU231" s="240" t="s">
        <v>89</v>
      </c>
      <c r="AY231" s="17" t="s">
        <v>196</v>
      </c>
      <c r="BE231" s="241">
        <f>IF(N231="základní",J231,0)</f>
        <v>0</v>
      </c>
      <c r="BF231" s="241">
        <f>IF(N231="snížená",J231,0)</f>
        <v>0</v>
      </c>
      <c r="BG231" s="241">
        <f>IF(N231="zákl. přenesená",J231,0)</f>
        <v>0</v>
      </c>
      <c r="BH231" s="241">
        <f>IF(N231="sníž. přenesená",J231,0)</f>
        <v>0</v>
      </c>
      <c r="BI231" s="241">
        <f>IF(N231="nulová",J231,0)</f>
        <v>0</v>
      </c>
      <c r="BJ231" s="17" t="s">
        <v>87</v>
      </c>
      <c r="BK231" s="241">
        <f>ROUND(I231*H231,2)</f>
        <v>0</v>
      </c>
      <c r="BL231" s="17" t="s">
        <v>113</v>
      </c>
      <c r="BM231" s="240" t="s">
        <v>2738</v>
      </c>
    </row>
    <row r="232" s="2" customFormat="1">
      <c r="A232" s="38"/>
      <c r="B232" s="39"/>
      <c r="C232" s="40"/>
      <c r="D232" s="242" t="s">
        <v>205</v>
      </c>
      <c r="E232" s="40"/>
      <c r="F232" s="243" t="s">
        <v>2204</v>
      </c>
      <c r="G232" s="40"/>
      <c r="H232" s="40"/>
      <c r="I232" s="244"/>
      <c r="J232" s="40"/>
      <c r="K232" s="40"/>
      <c r="L232" s="44"/>
      <c r="M232" s="245"/>
      <c r="N232" s="246"/>
      <c r="O232" s="91"/>
      <c r="P232" s="91"/>
      <c r="Q232" s="91"/>
      <c r="R232" s="91"/>
      <c r="S232" s="91"/>
      <c r="T232" s="92"/>
      <c r="U232" s="38"/>
      <c r="V232" s="38"/>
      <c r="W232" s="38"/>
      <c r="X232" s="38"/>
      <c r="Y232" s="38"/>
      <c r="Z232" s="38"/>
      <c r="AA232" s="38"/>
      <c r="AB232" s="38"/>
      <c r="AC232" s="38"/>
      <c r="AD232" s="38"/>
      <c r="AE232" s="38"/>
      <c r="AT232" s="17" t="s">
        <v>205</v>
      </c>
      <c r="AU232" s="17" t="s">
        <v>89</v>
      </c>
    </row>
    <row r="233" s="12" customFormat="1" ht="22.8" customHeight="1">
      <c r="A233" s="12"/>
      <c r="B233" s="212"/>
      <c r="C233" s="213"/>
      <c r="D233" s="214" t="s">
        <v>79</v>
      </c>
      <c r="E233" s="226" t="s">
        <v>223</v>
      </c>
      <c r="F233" s="226" t="s">
        <v>773</v>
      </c>
      <c r="G233" s="213"/>
      <c r="H233" s="213"/>
      <c r="I233" s="216"/>
      <c r="J233" s="227">
        <f>BK233</f>
        <v>0</v>
      </c>
      <c r="K233" s="213"/>
      <c r="L233" s="218"/>
      <c r="M233" s="219"/>
      <c r="N233" s="220"/>
      <c r="O233" s="220"/>
      <c r="P233" s="221">
        <f>SUM(P234:P242)</f>
        <v>0</v>
      </c>
      <c r="Q233" s="220"/>
      <c r="R233" s="221">
        <f>SUM(R234:R242)</f>
        <v>8.6028500000000001</v>
      </c>
      <c r="S233" s="220"/>
      <c r="T233" s="222">
        <f>SUM(T234:T242)</f>
        <v>0</v>
      </c>
      <c r="U233" s="12"/>
      <c r="V233" s="12"/>
      <c r="W233" s="12"/>
      <c r="X233" s="12"/>
      <c r="Y233" s="12"/>
      <c r="Z233" s="12"/>
      <c r="AA233" s="12"/>
      <c r="AB233" s="12"/>
      <c r="AC233" s="12"/>
      <c r="AD233" s="12"/>
      <c r="AE233" s="12"/>
      <c r="AR233" s="223" t="s">
        <v>87</v>
      </c>
      <c r="AT233" s="224" t="s">
        <v>79</v>
      </c>
      <c r="AU233" s="224" t="s">
        <v>87</v>
      </c>
      <c r="AY233" s="223" t="s">
        <v>196</v>
      </c>
      <c r="BK233" s="225">
        <f>SUM(BK234:BK242)</f>
        <v>0</v>
      </c>
    </row>
    <row r="234" s="2" customFormat="1" ht="21.75" customHeight="1">
      <c r="A234" s="38"/>
      <c r="B234" s="39"/>
      <c r="C234" s="228" t="s">
        <v>8</v>
      </c>
      <c r="D234" s="228" t="s">
        <v>199</v>
      </c>
      <c r="E234" s="229" t="s">
        <v>1763</v>
      </c>
      <c r="F234" s="230" t="s">
        <v>1764</v>
      </c>
      <c r="G234" s="231" t="s">
        <v>251</v>
      </c>
      <c r="H234" s="232">
        <v>89.25</v>
      </c>
      <c r="I234" s="233"/>
      <c r="J234" s="234">
        <f>ROUND(I234*H234,2)</f>
        <v>0</v>
      </c>
      <c r="K234" s="235"/>
      <c r="L234" s="44"/>
      <c r="M234" s="236" t="s">
        <v>1</v>
      </c>
      <c r="N234" s="237" t="s">
        <v>45</v>
      </c>
      <c r="O234" s="91"/>
      <c r="P234" s="238">
        <f>O234*H234</f>
        <v>0</v>
      </c>
      <c r="Q234" s="238">
        <v>0.040000000000000001</v>
      </c>
      <c r="R234" s="238">
        <f>Q234*H234</f>
        <v>3.5700000000000003</v>
      </c>
      <c r="S234" s="238">
        <v>0</v>
      </c>
      <c r="T234" s="239">
        <f>S234*H234</f>
        <v>0</v>
      </c>
      <c r="U234" s="38"/>
      <c r="V234" s="38"/>
      <c r="W234" s="38"/>
      <c r="X234" s="38"/>
      <c r="Y234" s="38"/>
      <c r="Z234" s="38"/>
      <c r="AA234" s="38"/>
      <c r="AB234" s="38"/>
      <c r="AC234" s="38"/>
      <c r="AD234" s="38"/>
      <c r="AE234" s="38"/>
      <c r="AR234" s="240" t="s">
        <v>113</v>
      </c>
      <c r="AT234" s="240" t="s">
        <v>199</v>
      </c>
      <c r="AU234" s="240" t="s">
        <v>89</v>
      </c>
      <c r="AY234" s="17" t="s">
        <v>196</v>
      </c>
      <c r="BE234" s="241">
        <f>IF(N234="základní",J234,0)</f>
        <v>0</v>
      </c>
      <c r="BF234" s="241">
        <f>IF(N234="snížená",J234,0)</f>
        <v>0</v>
      </c>
      <c r="BG234" s="241">
        <f>IF(N234="zákl. přenesená",J234,0)</f>
        <v>0</v>
      </c>
      <c r="BH234" s="241">
        <f>IF(N234="sníž. přenesená",J234,0)</f>
        <v>0</v>
      </c>
      <c r="BI234" s="241">
        <f>IF(N234="nulová",J234,0)</f>
        <v>0</v>
      </c>
      <c r="BJ234" s="17" t="s">
        <v>87</v>
      </c>
      <c r="BK234" s="241">
        <f>ROUND(I234*H234,2)</f>
        <v>0</v>
      </c>
      <c r="BL234" s="17" t="s">
        <v>113</v>
      </c>
      <c r="BM234" s="240" t="s">
        <v>2739</v>
      </c>
    </row>
    <row r="235" s="2" customFormat="1">
      <c r="A235" s="38"/>
      <c r="B235" s="39"/>
      <c r="C235" s="40"/>
      <c r="D235" s="242" t="s">
        <v>205</v>
      </c>
      <c r="E235" s="40"/>
      <c r="F235" s="243" t="s">
        <v>1766</v>
      </c>
      <c r="G235" s="40"/>
      <c r="H235" s="40"/>
      <c r="I235" s="244"/>
      <c r="J235" s="40"/>
      <c r="K235" s="40"/>
      <c r="L235" s="44"/>
      <c r="M235" s="245"/>
      <c r="N235" s="246"/>
      <c r="O235" s="91"/>
      <c r="P235" s="91"/>
      <c r="Q235" s="91"/>
      <c r="R235" s="91"/>
      <c r="S235" s="91"/>
      <c r="T235" s="92"/>
      <c r="U235" s="38"/>
      <c r="V235" s="38"/>
      <c r="W235" s="38"/>
      <c r="X235" s="38"/>
      <c r="Y235" s="38"/>
      <c r="Z235" s="38"/>
      <c r="AA235" s="38"/>
      <c r="AB235" s="38"/>
      <c r="AC235" s="38"/>
      <c r="AD235" s="38"/>
      <c r="AE235" s="38"/>
      <c r="AT235" s="17" t="s">
        <v>205</v>
      </c>
      <c r="AU235" s="17" t="s">
        <v>89</v>
      </c>
    </row>
    <row r="236" s="2" customFormat="1" ht="21.75" customHeight="1">
      <c r="A236" s="38"/>
      <c r="B236" s="39"/>
      <c r="C236" s="228" t="s">
        <v>405</v>
      </c>
      <c r="D236" s="228" t="s">
        <v>199</v>
      </c>
      <c r="E236" s="229" t="s">
        <v>1768</v>
      </c>
      <c r="F236" s="230" t="s">
        <v>1769</v>
      </c>
      <c r="G236" s="231" t="s">
        <v>251</v>
      </c>
      <c r="H236" s="232">
        <v>131.75</v>
      </c>
      <c r="I236" s="233"/>
      <c r="J236" s="234">
        <f>ROUND(I236*H236,2)</f>
        <v>0</v>
      </c>
      <c r="K236" s="235"/>
      <c r="L236" s="44"/>
      <c r="M236" s="236" t="s">
        <v>1</v>
      </c>
      <c r="N236" s="237" t="s">
        <v>45</v>
      </c>
      <c r="O236" s="91"/>
      <c r="P236" s="238">
        <f>O236*H236</f>
        <v>0</v>
      </c>
      <c r="Q236" s="238">
        <v>0.038199999999999998</v>
      </c>
      <c r="R236" s="238">
        <f>Q236*H236</f>
        <v>5.0328499999999998</v>
      </c>
      <c r="S236" s="238">
        <v>0</v>
      </c>
      <c r="T236" s="239">
        <f>S236*H236</f>
        <v>0</v>
      </c>
      <c r="U236" s="38"/>
      <c r="V236" s="38"/>
      <c r="W236" s="38"/>
      <c r="X236" s="38"/>
      <c r="Y236" s="38"/>
      <c r="Z236" s="38"/>
      <c r="AA236" s="38"/>
      <c r="AB236" s="38"/>
      <c r="AC236" s="38"/>
      <c r="AD236" s="38"/>
      <c r="AE236" s="38"/>
      <c r="AR236" s="240" t="s">
        <v>113</v>
      </c>
      <c r="AT236" s="240" t="s">
        <v>199</v>
      </c>
      <c r="AU236" s="240" t="s">
        <v>89</v>
      </c>
      <c r="AY236" s="17" t="s">
        <v>196</v>
      </c>
      <c r="BE236" s="241">
        <f>IF(N236="základní",J236,0)</f>
        <v>0</v>
      </c>
      <c r="BF236" s="241">
        <f>IF(N236="snížená",J236,0)</f>
        <v>0</v>
      </c>
      <c r="BG236" s="241">
        <f>IF(N236="zákl. přenesená",J236,0)</f>
        <v>0</v>
      </c>
      <c r="BH236" s="241">
        <f>IF(N236="sníž. přenesená",J236,0)</f>
        <v>0</v>
      </c>
      <c r="BI236" s="241">
        <f>IF(N236="nulová",J236,0)</f>
        <v>0</v>
      </c>
      <c r="BJ236" s="17" t="s">
        <v>87</v>
      </c>
      <c r="BK236" s="241">
        <f>ROUND(I236*H236,2)</f>
        <v>0</v>
      </c>
      <c r="BL236" s="17" t="s">
        <v>113</v>
      </c>
      <c r="BM236" s="240" t="s">
        <v>2740</v>
      </c>
    </row>
    <row r="237" s="2" customFormat="1">
      <c r="A237" s="38"/>
      <c r="B237" s="39"/>
      <c r="C237" s="40"/>
      <c r="D237" s="242" t="s">
        <v>205</v>
      </c>
      <c r="E237" s="40"/>
      <c r="F237" s="243" t="s">
        <v>1771</v>
      </c>
      <c r="G237" s="40"/>
      <c r="H237" s="40"/>
      <c r="I237" s="244"/>
      <c r="J237" s="40"/>
      <c r="K237" s="40"/>
      <c r="L237" s="44"/>
      <c r="M237" s="245"/>
      <c r="N237" s="246"/>
      <c r="O237" s="91"/>
      <c r="P237" s="91"/>
      <c r="Q237" s="91"/>
      <c r="R237" s="91"/>
      <c r="S237" s="91"/>
      <c r="T237" s="92"/>
      <c r="U237" s="38"/>
      <c r="V237" s="38"/>
      <c r="W237" s="38"/>
      <c r="X237" s="38"/>
      <c r="Y237" s="38"/>
      <c r="Z237" s="38"/>
      <c r="AA237" s="38"/>
      <c r="AB237" s="38"/>
      <c r="AC237" s="38"/>
      <c r="AD237" s="38"/>
      <c r="AE237" s="38"/>
      <c r="AT237" s="17" t="s">
        <v>205</v>
      </c>
      <c r="AU237" s="17" t="s">
        <v>89</v>
      </c>
    </row>
    <row r="238" s="13" customFormat="1">
      <c r="A238" s="13"/>
      <c r="B238" s="252"/>
      <c r="C238" s="253"/>
      <c r="D238" s="242" t="s">
        <v>254</v>
      </c>
      <c r="E238" s="254" t="s">
        <v>1</v>
      </c>
      <c r="F238" s="255" t="s">
        <v>2741</v>
      </c>
      <c r="G238" s="253"/>
      <c r="H238" s="256">
        <v>89.25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254</v>
      </c>
      <c r="AU238" s="262" t="s">
        <v>89</v>
      </c>
      <c r="AV238" s="13" t="s">
        <v>89</v>
      </c>
      <c r="AW238" s="13" t="s">
        <v>35</v>
      </c>
      <c r="AX238" s="13" t="s">
        <v>80</v>
      </c>
      <c r="AY238" s="262" t="s">
        <v>196</v>
      </c>
    </row>
    <row r="239" s="14" customFormat="1">
      <c r="A239" s="14"/>
      <c r="B239" s="263"/>
      <c r="C239" s="264"/>
      <c r="D239" s="242" t="s">
        <v>254</v>
      </c>
      <c r="E239" s="265" t="s">
        <v>1</v>
      </c>
      <c r="F239" s="266" t="s">
        <v>445</v>
      </c>
      <c r="G239" s="264"/>
      <c r="H239" s="267">
        <v>89.25</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254</v>
      </c>
      <c r="AU239" s="273" t="s">
        <v>89</v>
      </c>
      <c r="AV239" s="14" t="s">
        <v>100</v>
      </c>
      <c r="AW239" s="14" t="s">
        <v>35</v>
      </c>
      <c r="AX239" s="14" t="s">
        <v>80</v>
      </c>
      <c r="AY239" s="273" t="s">
        <v>196</v>
      </c>
    </row>
    <row r="240" s="13" customFormat="1">
      <c r="A240" s="13"/>
      <c r="B240" s="252"/>
      <c r="C240" s="253"/>
      <c r="D240" s="242" t="s">
        <v>254</v>
      </c>
      <c r="E240" s="254" t="s">
        <v>1</v>
      </c>
      <c r="F240" s="255" t="s">
        <v>2742</v>
      </c>
      <c r="G240" s="253"/>
      <c r="H240" s="256">
        <v>42.5</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254</v>
      </c>
      <c r="AU240" s="262" t="s">
        <v>89</v>
      </c>
      <c r="AV240" s="13" t="s">
        <v>89</v>
      </c>
      <c r="AW240" s="13" t="s">
        <v>35</v>
      </c>
      <c r="AX240" s="13" t="s">
        <v>80</v>
      </c>
      <c r="AY240" s="262" t="s">
        <v>196</v>
      </c>
    </row>
    <row r="241" s="14" customFormat="1">
      <c r="A241" s="14"/>
      <c r="B241" s="263"/>
      <c r="C241" s="264"/>
      <c r="D241" s="242" t="s">
        <v>254</v>
      </c>
      <c r="E241" s="265" t="s">
        <v>1</v>
      </c>
      <c r="F241" s="266" t="s">
        <v>445</v>
      </c>
      <c r="G241" s="264"/>
      <c r="H241" s="267">
        <v>42.5</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254</v>
      </c>
      <c r="AU241" s="273" t="s">
        <v>89</v>
      </c>
      <c r="AV241" s="14" t="s">
        <v>100</v>
      </c>
      <c r="AW241" s="14" t="s">
        <v>35</v>
      </c>
      <c r="AX241" s="14" t="s">
        <v>80</v>
      </c>
      <c r="AY241" s="273" t="s">
        <v>196</v>
      </c>
    </row>
    <row r="242" s="15" customFormat="1">
      <c r="A242" s="15"/>
      <c r="B242" s="274"/>
      <c r="C242" s="275"/>
      <c r="D242" s="242" t="s">
        <v>254</v>
      </c>
      <c r="E242" s="276" t="s">
        <v>1</v>
      </c>
      <c r="F242" s="277" t="s">
        <v>267</v>
      </c>
      <c r="G242" s="275"/>
      <c r="H242" s="278">
        <v>131.75</v>
      </c>
      <c r="I242" s="279"/>
      <c r="J242" s="275"/>
      <c r="K242" s="275"/>
      <c r="L242" s="280"/>
      <c r="M242" s="281"/>
      <c r="N242" s="282"/>
      <c r="O242" s="282"/>
      <c r="P242" s="282"/>
      <c r="Q242" s="282"/>
      <c r="R242" s="282"/>
      <c r="S242" s="282"/>
      <c r="T242" s="283"/>
      <c r="U242" s="15"/>
      <c r="V242" s="15"/>
      <c r="W242" s="15"/>
      <c r="X242" s="15"/>
      <c r="Y242" s="15"/>
      <c r="Z242" s="15"/>
      <c r="AA242" s="15"/>
      <c r="AB242" s="15"/>
      <c r="AC242" s="15"/>
      <c r="AD242" s="15"/>
      <c r="AE242" s="15"/>
      <c r="AT242" s="284" t="s">
        <v>254</v>
      </c>
      <c r="AU242" s="284" t="s">
        <v>89</v>
      </c>
      <c r="AV242" s="15" t="s">
        <v>113</v>
      </c>
      <c r="AW242" s="15" t="s">
        <v>35</v>
      </c>
      <c r="AX242" s="15" t="s">
        <v>87</v>
      </c>
      <c r="AY242" s="284" t="s">
        <v>196</v>
      </c>
    </row>
    <row r="243" s="12" customFormat="1" ht="22.8" customHeight="1">
      <c r="A243" s="12"/>
      <c r="B243" s="212"/>
      <c r="C243" s="213"/>
      <c r="D243" s="214" t="s">
        <v>79</v>
      </c>
      <c r="E243" s="226" t="s">
        <v>247</v>
      </c>
      <c r="F243" s="226" t="s">
        <v>248</v>
      </c>
      <c r="G243" s="213"/>
      <c r="H243" s="213"/>
      <c r="I243" s="216"/>
      <c r="J243" s="227">
        <f>BK243</f>
        <v>0</v>
      </c>
      <c r="K243" s="213"/>
      <c r="L243" s="218"/>
      <c r="M243" s="219"/>
      <c r="N243" s="220"/>
      <c r="O243" s="220"/>
      <c r="P243" s="221">
        <f>SUM(P244:P320)</f>
        <v>0</v>
      </c>
      <c r="Q243" s="220"/>
      <c r="R243" s="221">
        <f>SUM(R244:R320)</f>
        <v>0.065512500000000001</v>
      </c>
      <c r="S243" s="220"/>
      <c r="T243" s="222">
        <f>SUM(T244:T320)</f>
        <v>54.784549999999996</v>
      </c>
      <c r="U243" s="12"/>
      <c r="V243" s="12"/>
      <c r="W243" s="12"/>
      <c r="X243" s="12"/>
      <c r="Y243" s="12"/>
      <c r="Z243" s="12"/>
      <c r="AA243" s="12"/>
      <c r="AB243" s="12"/>
      <c r="AC243" s="12"/>
      <c r="AD243" s="12"/>
      <c r="AE243" s="12"/>
      <c r="AR243" s="223" t="s">
        <v>87</v>
      </c>
      <c r="AT243" s="224" t="s">
        <v>79</v>
      </c>
      <c r="AU243" s="224" t="s">
        <v>87</v>
      </c>
      <c r="AY243" s="223" t="s">
        <v>196</v>
      </c>
      <c r="BK243" s="225">
        <f>SUM(BK244:BK320)</f>
        <v>0</v>
      </c>
    </row>
    <row r="244" s="2" customFormat="1" ht="33" customHeight="1">
      <c r="A244" s="38"/>
      <c r="B244" s="39"/>
      <c r="C244" s="228" t="s">
        <v>421</v>
      </c>
      <c r="D244" s="228" t="s">
        <v>199</v>
      </c>
      <c r="E244" s="229" t="s">
        <v>1480</v>
      </c>
      <c r="F244" s="230" t="s">
        <v>2743</v>
      </c>
      <c r="G244" s="231" t="s">
        <v>251</v>
      </c>
      <c r="H244" s="232">
        <v>100</v>
      </c>
      <c r="I244" s="233"/>
      <c r="J244" s="234">
        <f>ROUND(I244*H244,2)</f>
        <v>0</v>
      </c>
      <c r="K244" s="235"/>
      <c r="L244" s="44"/>
      <c r="M244" s="236" t="s">
        <v>1</v>
      </c>
      <c r="N244" s="237" t="s">
        <v>45</v>
      </c>
      <c r="O244" s="91"/>
      <c r="P244" s="238">
        <f>O244*H244</f>
        <v>0</v>
      </c>
      <c r="Q244" s="238">
        <v>0.00012999999999999999</v>
      </c>
      <c r="R244" s="238">
        <f>Q244*H244</f>
        <v>0.012999999999999999</v>
      </c>
      <c r="S244" s="238">
        <v>0</v>
      </c>
      <c r="T244" s="239">
        <f>S244*H244</f>
        <v>0</v>
      </c>
      <c r="U244" s="38"/>
      <c r="V244" s="38"/>
      <c r="W244" s="38"/>
      <c r="X244" s="38"/>
      <c r="Y244" s="38"/>
      <c r="Z244" s="38"/>
      <c r="AA244" s="38"/>
      <c r="AB244" s="38"/>
      <c r="AC244" s="38"/>
      <c r="AD244" s="38"/>
      <c r="AE244" s="38"/>
      <c r="AR244" s="240" t="s">
        <v>113</v>
      </c>
      <c r="AT244" s="240" t="s">
        <v>199</v>
      </c>
      <c r="AU244" s="240" t="s">
        <v>89</v>
      </c>
      <c r="AY244" s="17" t="s">
        <v>196</v>
      </c>
      <c r="BE244" s="241">
        <f>IF(N244="základní",J244,0)</f>
        <v>0</v>
      </c>
      <c r="BF244" s="241">
        <f>IF(N244="snížená",J244,0)</f>
        <v>0</v>
      </c>
      <c r="BG244" s="241">
        <f>IF(N244="zákl. přenesená",J244,0)</f>
        <v>0</v>
      </c>
      <c r="BH244" s="241">
        <f>IF(N244="sníž. přenesená",J244,0)</f>
        <v>0</v>
      </c>
      <c r="BI244" s="241">
        <f>IF(N244="nulová",J244,0)</f>
        <v>0</v>
      </c>
      <c r="BJ244" s="17" t="s">
        <v>87</v>
      </c>
      <c r="BK244" s="241">
        <f>ROUND(I244*H244,2)</f>
        <v>0</v>
      </c>
      <c r="BL244" s="17" t="s">
        <v>113</v>
      </c>
      <c r="BM244" s="240" t="s">
        <v>2744</v>
      </c>
    </row>
    <row r="245" s="2" customFormat="1">
      <c r="A245" s="38"/>
      <c r="B245" s="39"/>
      <c r="C245" s="40"/>
      <c r="D245" s="242" t="s">
        <v>205</v>
      </c>
      <c r="E245" s="40"/>
      <c r="F245" s="243" t="s">
        <v>2745</v>
      </c>
      <c r="G245" s="40"/>
      <c r="H245" s="40"/>
      <c r="I245" s="244"/>
      <c r="J245" s="40"/>
      <c r="K245" s="40"/>
      <c r="L245" s="44"/>
      <c r="M245" s="245"/>
      <c r="N245" s="246"/>
      <c r="O245" s="91"/>
      <c r="P245" s="91"/>
      <c r="Q245" s="91"/>
      <c r="R245" s="91"/>
      <c r="S245" s="91"/>
      <c r="T245" s="92"/>
      <c r="U245" s="38"/>
      <c r="V245" s="38"/>
      <c r="W245" s="38"/>
      <c r="X245" s="38"/>
      <c r="Y245" s="38"/>
      <c r="Z245" s="38"/>
      <c r="AA245" s="38"/>
      <c r="AB245" s="38"/>
      <c r="AC245" s="38"/>
      <c r="AD245" s="38"/>
      <c r="AE245" s="38"/>
      <c r="AT245" s="17" t="s">
        <v>205</v>
      </c>
      <c r="AU245" s="17" t="s">
        <v>89</v>
      </c>
    </row>
    <row r="246" s="13" customFormat="1">
      <c r="A246" s="13"/>
      <c r="B246" s="252"/>
      <c r="C246" s="253"/>
      <c r="D246" s="242" t="s">
        <v>254</v>
      </c>
      <c r="E246" s="254" t="s">
        <v>1</v>
      </c>
      <c r="F246" s="255" t="s">
        <v>2746</v>
      </c>
      <c r="G246" s="253"/>
      <c r="H246" s="256">
        <v>100</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254</v>
      </c>
      <c r="AU246" s="262" t="s">
        <v>89</v>
      </c>
      <c r="AV246" s="13" t="s">
        <v>89</v>
      </c>
      <c r="AW246" s="13" t="s">
        <v>35</v>
      </c>
      <c r="AX246" s="13" t="s">
        <v>80</v>
      </c>
      <c r="AY246" s="262" t="s">
        <v>196</v>
      </c>
    </row>
    <row r="247" s="14" customFormat="1">
      <c r="A247" s="14"/>
      <c r="B247" s="263"/>
      <c r="C247" s="264"/>
      <c r="D247" s="242" t="s">
        <v>254</v>
      </c>
      <c r="E247" s="265" t="s">
        <v>1</v>
      </c>
      <c r="F247" s="266" t="s">
        <v>2747</v>
      </c>
      <c r="G247" s="264"/>
      <c r="H247" s="267">
        <v>100</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254</v>
      </c>
      <c r="AU247" s="273" t="s">
        <v>89</v>
      </c>
      <c r="AV247" s="14" t="s">
        <v>100</v>
      </c>
      <c r="AW247" s="14" t="s">
        <v>35</v>
      </c>
      <c r="AX247" s="14" t="s">
        <v>87</v>
      </c>
      <c r="AY247" s="273" t="s">
        <v>196</v>
      </c>
    </row>
    <row r="248" s="2" customFormat="1" ht="33" customHeight="1">
      <c r="A248" s="38"/>
      <c r="B248" s="39"/>
      <c r="C248" s="228" t="s">
        <v>428</v>
      </c>
      <c r="D248" s="228" t="s">
        <v>199</v>
      </c>
      <c r="E248" s="229" t="s">
        <v>300</v>
      </c>
      <c r="F248" s="230" t="s">
        <v>301</v>
      </c>
      <c r="G248" s="231" t="s">
        <v>287</v>
      </c>
      <c r="H248" s="232">
        <v>15.58</v>
      </c>
      <c r="I248" s="233"/>
      <c r="J248" s="234">
        <f>ROUND(I248*H248,2)</f>
        <v>0</v>
      </c>
      <c r="K248" s="235"/>
      <c r="L248" s="44"/>
      <c r="M248" s="236" t="s">
        <v>1</v>
      </c>
      <c r="N248" s="237" t="s">
        <v>45</v>
      </c>
      <c r="O248" s="91"/>
      <c r="P248" s="238">
        <f>O248*H248</f>
        <v>0</v>
      </c>
      <c r="Q248" s="238">
        <v>0</v>
      </c>
      <c r="R248" s="238">
        <f>Q248*H248</f>
        <v>0</v>
      </c>
      <c r="S248" s="238">
        <v>2.2000000000000002</v>
      </c>
      <c r="T248" s="239">
        <f>S248*H248</f>
        <v>34.276000000000003</v>
      </c>
      <c r="U248" s="38"/>
      <c r="V248" s="38"/>
      <c r="W248" s="38"/>
      <c r="X248" s="38"/>
      <c r="Y248" s="38"/>
      <c r="Z248" s="38"/>
      <c r="AA248" s="38"/>
      <c r="AB248" s="38"/>
      <c r="AC248" s="38"/>
      <c r="AD248" s="38"/>
      <c r="AE248" s="38"/>
      <c r="AR248" s="240" t="s">
        <v>113</v>
      </c>
      <c r="AT248" s="240" t="s">
        <v>199</v>
      </c>
      <c r="AU248" s="240" t="s">
        <v>89</v>
      </c>
      <c r="AY248" s="17" t="s">
        <v>196</v>
      </c>
      <c r="BE248" s="241">
        <f>IF(N248="základní",J248,0)</f>
        <v>0</v>
      </c>
      <c r="BF248" s="241">
        <f>IF(N248="snížená",J248,0)</f>
        <v>0</v>
      </c>
      <c r="BG248" s="241">
        <f>IF(N248="zákl. přenesená",J248,0)</f>
        <v>0</v>
      </c>
      <c r="BH248" s="241">
        <f>IF(N248="sníž. přenesená",J248,0)</f>
        <v>0</v>
      </c>
      <c r="BI248" s="241">
        <f>IF(N248="nulová",J248,0)</f>
        <v>0</v>
      </c>
      <c r="BJ248" s="17" t="s">
        <v>87</v>
      </c>
      <c r="BK248" s="241">
        <f>ROUND(I248*H248,2)</f>
        <v>0</v>
      </c>
      <c r="BL248" s="17" t="s">
        <v>113</v>
      </c>
      <c r="BM248" s="240" t="s">
        <v>2748</v>
      </c>
    </row>
    <row r="249" s="2" customFormat="1">
      <c r="A249" s="38"/>
      <c r="B249" s="39"/>
      <c r="C249" s="40"/>
      <c r="D249" s="242" t="s">
        <v>205</v>
      </c>
      <c r="E249" s="40"/>
      <c r="F249" s="243" t="s">
        <v>303</v>
      </c>
      <c r="G249" s="40"/>
      <c r="H249" s="40"/>
      <c r="I249" s="244"/>
      <c r="J249" s="40"/>
      <c r="K249" s="40"/>
      <c r="L249" s="44"/>
      <c r="M249" s="245"/>
      <c r="N249" s="246"/>
      <c r="O249" s="91"/>
      <c r="P249" s="91"/>
      <c r="Q249" s="91"/>
      <c r="R249" s="91"/>
      <c r="S249" s="91"/>
      <c r="T249" s="92"/>
      <c r="U249" s="38"/>
      <c r="V249" s="38"/>
      <c r="W249" s="38"/>
      <c r="X249" s="38"/>
      <c r="Y249" s="38"/>
      <c r="Z249" s="38"/>
      <c r="AA249" s="38"/>
      <c r="AB249" s="38"/>
      <c r="AC249" s="38"/>
      <c r="AD249" s="38"/>
      <c r="AE249" s="38"/>
      <c r="AT249" s="17" t="s">
        <v>205</v>
      </c>
      <c r="AU249" s="17" t="s">
        <v>89</v>
      </c>
    </row>
    <row r="250" s="13" customFormat="1">
      <c r="A250" s="13"/>
      <c r="B250" s="252"/>
      <c r="C250" s="253"/>
      <c r="D250" s="242" t="s">
        <v>254</v>
      </c>
      <c r="E250" s="254" t="s">
        <v>1</v>
      </c>
      <c r="F250" s="255" t="s">
        <v>2749</v>
      </c>
      <c r="G250" s="253"/>
      <c r="H250" s="256">
        <v>7.9800000000000004</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254</v>
      </c>
      <c r="AU250" s="262" t="s">
        <v>89</v>
      </c>
      <c r="AV250" s="13" t="s">
        <v>89</v>
      </c>
      <c r="AW250" s="13" t="s">
        <v>35</v>
      </c>
      <c r="AX250" s="13" t="s">
        <v>80</v>
      </c>
      <c r="AY250" s="262" t="s">
        <v>196</v>
      </c>
    </row>
    <row r="251" s="14" customFormat="1">
      <c r="A251" s="14"/>
      <c r="B251" s="263"/>
      <c r="C251" s="264"/>
      <c r="D251" s="242" t="s">
        <v>254</v>
      </c>
      <c r="E251" s="265" t="s">
        <v>1</v>
      </c>
      <c r="F251" s="266" t="s">
        <v>2750</v>
      </c>
      <c r="G251" s="264"/>
      <c r="H251" s="267">
        <v>7.9800000000000004</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254</v>
      </c>
      <c r="AU251" s="273" t="s">
        <v>89</v>
      </c>
      <c r="AV251" s="14" t="s">
        <v>100</v>
      </c>
      <c r="AW251" s="14" t="s">
        <v>35</v>
      </c>
      <c r="AX251" s="14" t="s">
        <v>80</v>
      </c>
      <c r="AY251" s="273" t="s">
        <v>196</v>
      </c>
    </row>
    <row r="252" s="13" customFormat="1">
      <c r="A252" s="13"/>
      <c r="B252" s="252"/>
      <c r="C252" s="253"/>
      <c r="D252" s="242" t="s">
        <v>254</v>
      </c>
      <c r="E252" s="254" t="s">
        <v>1</v>
      </c>
      <c r="F252" s="255" t="s">
        <v>2751</v>
      </c>
      <c r="G252" s="253"/>
      <c r="H252" s="256">
        <v>7.5999999999999996</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2752</v>
      </c>
      <c r="G253" s="264"/>
      <c r="H253" s="267">
        <v>7.5999999999999996</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5" customFormat="1">
      <c r="A254" s="15"/>
      <c r="B254" s="274"/>
      <c r="C254" s="275"/>
      <c r="D254" s="242" t="s">
        <v>254</v>
      </c>
      <c r="E254" s="276" t="s">
        <v>1</v>
      </c>
      <c r="F254" s="277" t="s">
        <v>267</v>
      </c>
      <c r="G254" s="275"/>
      <c r="H254" s="278">
        <v>15.58</v>
      </c>
      <c r="I254" s="279"/>
      <c r="J254" s="275"/>
      <c r="K254" s="275"/>
      <c r="L254" s="280"/>
      <c r="M254" s="281"/>
      <c r="N254" s="282"/>
      <c r="O254" s="282"/>
      <c r="P254" s="282"/>
      <c r="Q254" s="282"/>
      <c r="R254" s="282"/>
      <c r="S254" s="282"/>
      <c r="T254" s="283"/>
      <c r="U254" s="15"/>
      <c r="V254" s="15"/>
      <c r="W254" s="15"/>
      <c r="X254" s="15"/>
      <c r="Y254" s="15"/>
      <c r="Z254" s="15"/>
      <c r="AA254" s="15"/>
      <c r="AB254" s="15"/>
      <c r="AC254" s="15"/>
      <c r="AD254" s="15"/>
      <c r="AE254" s="15"/>
      <c r="AT254" s="284" t="s">
        <v>254</v>
      </c>
      <c r="AU254" s="284" t="s">
        <v>89</v>
      </c>
      <c r="AV254" s="15" t="s">
        <v>113</v>
      </c>
      <c r="AW254" s="15" t="s">
        <v>35</v>
      </c>
      <c r="AX254" s="15" t="s">
        <v>87</v>
      </c>
      <c r="AY254" s="284" t="s">
        <v>196</v>
      </c>
    </row>
    <row r="255" s="2" customFormat="1" ht="21.75" customHeight="1">
      <c r="A255" s="38"/>
      <c r="B255" s="39"/>
      <c r="C255" s="228" t="s">
        <v>434</v>
      </c>
      <c r="D255" s="228" t="s">
        <v>199</v>
      </c>
      <c r="E255" s="229" t="s">
        <v>2753</v>
      </c>
      <c r="F255" s="230" t="s">
        <v>2754</v>
      </c>
      <c r="G255" s="231" t="s">
        <v>326</v>
      </c>
      <c r="H255" s="232">
        <v>52</v>
      </c>
      <c r="I255" s="233"/>
      <c r="J255" s="234">
        <f>ROUND(I255*H255,2)</f>
        <v>0</v>
      </c>
      <c r="K255" s="235"/>
      <c r="L255" s="44"/>
      <c r="M255" s="236" t="s">
        <v>1</v>
      </c>
      <c r="N255" s="237" t="s">
        <v>45</v>
      </c>
      <c r="O255" s="91"/>
      <c r="P255" s="238">
        <f>O255*H255</f>
        <v>0</v>
      </c>
      <c r="Q255" s="238">
        <v>0</v>
      </c>
      <c r="R255" s="238">
        <f>Q255*H255</f>
        <v>0</v>
      </c>
      <c r="S255" s="238">
        <v>0.053999999999999999</v>
      </c>
      <c r="T255" s="239">
        <f>S255*H255</f>
        <v>2.8079999999999998</v>
      </c>
      <c r="U255" s="38"/>
      <c r="V255" s="38"/>
      <c r="W255" s="38"/>
      <c r="X255" s="38"/>
      <c r="Y255" s="38"/>
      <c r="Z255" s="38"/>
      <c r="AA255" s="38"/>
      <c r="AB255" s="38"/>
      <c r="AC255" s="38"/>
      <c r="AD255" s="38"/>
      <c r="AE255" s="38"/>
      <c r="AR255" s="240" t="s">
        <v>113</v>
      </c>
      <c r="AT255" s="240" t="s">
        <v>199</v>
      </c>
      <c r="AU255" s="240" t="s">
        <v>89</v>
      </c>
      <c r="AY255" s="17" t="s">
        <v>196</v>
      </c>
      <c r="BE255" s="241">
        <f>IF(N255="základní",J255,0)</f>
        <v>0</v>
      </c>
      <c r="BF255" s="241">
        <f>IF(N255="snížená",J255,0)</f>
        <v>0</v>
      </c>
      <c r="BG255" s="241">
        <f>IF(N255="zákl. přenesená",J255,0)</f>
        <v>0</v>
      </c>
      <c r="BH255" s="241">
        <f>IF(N255="sníž. přenesená",J255,0)</f>
        <v>0</v>
      </c>
      <c r="BI255" s="241">
        <f>IF(N255="nulová",J255,0)</f>
        <v>0</v>
      </c>
      <c r="BJ255" s="17" t="s">
        <v>87</v>
      </c>
      <c r="BK255" s="241">
        <f>ROUND(I255*H255,2)</f>
        <v>0</v>
      </c>
      <c r="BL255" s="17" t="s">
        <v>113</v>
      </c>
      <c r="BM255" s="240" t="s">
        <v>2755</v>
      </c>
    </row>
    <row r="256" s="2" customFormat="1">
      <c r="A256" s="38"/>
      <c r="B256" s="39"/>
      <c r="C256" s="40"/>
      <c r="D256" s="242" t="s">
        <v>205</v>
      </c>
      <c r="E256" s="40"/>
      <c r="F256" s="243" t="s">
        <v>2756</v>
      </c>
      <c r="G256" s="40"/>
      <c r="H256" s="40"/>
      <c r="I256" s="244"/>
      <c r="J256" s="40"/>
      <c r="K256" s="40"/>
      <c r="L256" s="44"/>
      <c r="M256" s="245"/>
      <c r="N256" s="246"/>
      <c r="O256" s="91"/>
      <c r="P256" s="91"/>
      <c r="Q256" s="91"/>
      <c r="R256" s="91"/>
      <c r="S256" s="91"/>
      <c r="T256" s="92"/>
      <c r="U256" s="38"/>
      <c r="V256" s="38"/>
      <c r="W256" s="38"/>
      <c r="X256" s="38"/>
      <c r="Y256" s="38"/>
      <c r="Z256" s="38"/>
      <c r="AA256" s="38"/>
      <c r="AB256" s="38"/>
      <c r="AC256" s="38"/>
      <c r="AD256" s="38"/>
      <c r="AE256" s="38"/>
      <c r="AT256" s="17" t="s">
        <v>205</v>
      </c>
      <c r="AU256" s="17" t="s">
        <v>89</v>
      </c>
    </row>
    <row r="257" s="2" customFormat="1" ht="21.75" customHeight="1">
      <c r="A257" s="38"/>
      <c r="B257" s="39"/>
      <c r="C257" s="228" t="s">
        <v>439</v>
      </c>
      <c r="D257" s="228" t="s">
        <v>199</v>
      </c>
      <c r="E257" s="229" t="s">
        <v>2757</v>
      </c>
      <c r="F257" s="230" t="s">
        <v>2758</v>
      </c>
      <c r="G257" s="231" t="s">
        <v>354</v>
      </c>
      <c r="H257" s="232">
        <v>12</v>
      </c>
      <c r="I257" s="233"/>
      <c r="J257" s="234">
        <f>ROUND(I257*H257,2)</f>
        <v>0</v>
      </c>
      <c r="K257" s="235"/>
      <c r="L257" s="44"/>
      <c r="M257" s="236" t="s">
        <v>1</v>
      </c>
      <c r="N257" s="237" t="s">
        <v>45</v>
      </c>
      <c r="O257" s="91"/>
      <c r="P257" s="238">
        <f>O257*H257</f>
        <v>0</v>
      </c>
      <c r="Q257" s="238">
        <v>0</v>
      </c>
      <c r="R257" s="238">
        <f>Q257*H257</f>
        <v>0</v>
      </c>
      <c r="S257" s="238">
        <v>0.059999999999999998</v>
      </c>
      <c r="T257" s="239">
        <f>S257*H257</f>
        <v>0.71999999999999997</v>
      </c>
      <c r="U257" s="38"/>
      <c r="V257" s="38"/>
      <c r="W257" s="38"/>
      <c r="X257" s="38"/>
      <c r="Y257" s="38"/>
      <c r="Z257" s="38"/>
      <c r="AA257" s="38"/>
      <c r="AB257" s="38"/>
      <c r="AC257" s="38"/>
      <c r="AD257" s="38"/>
      <c r="AE257" s="38"/>
      <c r="AR257" s="240" t="s">
        <v>113</v>
      </c>
      <c r="AT257" s="240" t="s">
        <v>199</v>
      </c>
      <c r="AU257" s="240" t="s">
        <v>89</v>
      </c>
      <c r="AY257" s="17" t="s">
        <v>196</v>
      </c>
      <c r="BE257" s="241">
        <f>IF(N257="základní",J257,0)</f>
        <v>0</v>
      </c>
      <c r="BF257" s="241">
        <f>IF(N257="snížená",J257,0)</f>
        <v>0</v>
      </c>
      <c r="BG257" s="241">
        <f>IF(N257="zákl. přenesená",J257,0)</f>
        <v>0</v>
      </c>
      <c r="BH257" s="241">
        <f>IF(N257="sníž. přenesená",J257,0)</f>
        <v>0</v>
      </c>
      <c r="BI257" s="241">
        <f>IF(N257="nulová",J257,0)</f>
        <v>0</v>
      </c>
      <c r="BJ257" s="17" t="s">
        <v>87</v>
      </c>
      <c r="BK257" s="241">
        <f>ROUND(I257*H257,2)</f>
        <v>0</v>
      </c>
      <c r="BL257" s="17" t="s">
        <v>113</v>
      </c>
      <c r="BM257" s="240" t="s">
        <v>2759</v>
      </c>
    </row>
    <row r="258" s="2" customFormat="1">
      <c r="A258" s="38"/>
      <c r="B258" s="39"/>
      <c r="C258" s="40"/>
      <c r="D258" s="242" t="s">
        <v>205</v>
      </c>
      <c r="E258" s="40"/>
      <c r="F258" s="243" t="s">
        <v>2760</v>
      </c>
      <c r="G258" s="40"/>
      <c r="H258" s="40"/>
      <c r="I258" s="244"/>
      <c r="J258" s="40"/>
      <c r="K258" s="40"/>
      <c r="L258" s="44"/>
      <c r="M258" s="245"/>
      <c r="N258" s="246"/>
      <c r="O258" s="91"/>
      <c r="P258" s="91"/>
      <c r="Q258" s="91"/>
      <c r="R258" s="91"/>
      <c r="S258" s="91"/>
      <c r="T258" s="92"/>
      <c r="U258" s="38"/>
      <c r="V258" s="38"/>
      <c r="W258" s="38"/>
      <c r="X258" s="38"/>
      <c r="Y258" s="38"/>
      <c r="Z258" s="38"/>
      <c r="AA258" s="38"/>
      <c r="AB258" s="38"/>
      <c r="AC258" s="38"/>
      <c r="AD258" s="38"/>
      <c r="AE258" s="38"/>
      <c r="AT258" s="17" t="s">
        <v>205</v>
      </c>
      <c r="AU258" s="17" t="s">
        <v>89</v>
      </c>
    </row>
    <row r="259" s="13" customFormat="1">
      <c r="A259" s="13"/>
      <c r="B259" s="252"/>
      <c r="C259" s="253"/>
      <c r="D259" s="242" t="s">
        <v>254</v>
      </c>
      <c r="E259" s="254" t="s">
        <v>1</v>
      </c>
      <c r="F259" s="255" t="s">
        <v>334</v>
      </c>
      <c r="G259" s="253"/>
      <c r="H259" s="256">
        <v>8</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254</v>
      </c>
      <c r="AU259" s="262" t="s">
        <v>89</v>
      </c>
      <c r="AV259" s="13" t="s">
        <v>89</v>
      </c>
      <c r="AW259" s="13" t="s">
        <v>35</v>
      </c>
      <c r="AX259" s="13" t="s">
        <v>80</v>
      </c>
      <c r="AY259" s="262" t="s">
        <v>196</v>
      </c>
    </row>
    <row r="260" s="14" customFormat="1">
      <c r="A260" s="14"/>
      <c r="B260" s="263"/>
      <c r="C260" s="264"/>
      <c r="D260" s="242" t="s">
        <v>254</v>
      </c>
      <c r="E260" s="265" t="s">
        <v>1</v>
      </c>
      <c r="F260" s="266" t="s">
        <v>2761</v>
      </c>
      <c r="G260" s="264"/>
      <c r="H260" s="267">
        <v>8</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254</v>
      </c>
      <c r="AU260" s="273" t="s">
        <v>89</v>
      </c>
      <c r="AV260" s="14" t="s">
        <v>100</v>
      </c>
      <c r="AW260" s="14" t="s">
        <v>35</v>
      </c>
      <c r="AX260" s="14" t="s">
        <v>80</v>
      </c>
      <c r="AY260" s="273" t="s">
        <v>196</v>
      </c>
    </row>
    <row r="261" s="13" customFormat="1">
      <c r="A261" s="13"/>
      <c r="B261" s="252"/>
      <c r="C261" s="253"/>
      <c r="D261" s="242" t="s">
        <v>254</v>
      </c>
      <c r="E261" s="254" t="s">
        <v>1</v>
      </c>
      <c r="F261" s="255" t="s">
        <v>113</v>
      </c>
      <c r="G261" s="253"/>
      <c r="H261" s="256">
        <v>4</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254</v>
      </c>
      <c r="AU261" s="262" t="s">
        <v>89</v>
      </c>
      <c r="AV261" s="13" t="s">
        <v>89</v>
      </c>
      <c r="AW261" s="13" t="s">
        <v>35</v>
      </c>
      <c r="AX261" s="13" t="s">
        <v>80</v>
      </c>
      <c r="AY261" s="262" t="s">
        <v>196</v>
      </c>
    </row>
    <row r="262" s="14" customFormat="1">
      <c r="A262" s="14"/>
      <c r="B262" s="263"/>
      <c r="C262" s="264"/>
      <c r="D262" s="242" t="s">
        <v>254</v>
      </c>
      <c r="E262" s="265" t="s">
        <v>1</v>
      </c>
      <c r="F262" s="266" t="s">
        <v>2762</v>
      </c>
      <c r="G262" s="264"/>
      <c r="H262" s="267">
        <v>4</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254</v>
      </c>
      <c r="AU262" s="273" t="s">
        <v>89</v>
      </c>
      <c r="AV262" s="14" t="s">
        <v>100</v>
      </c>
      <c r="AW262" s="14" t="s">
        <v>35</v>
      </c>
      <c r="AX262" s="14" t="s">
        <v>80</v>
      </c>
      <c r="AY262" s="273" t="s">
        <v>196</v>
      </c>
    </row>
    <row r="263" s="15" customFormat="1">
      <c r="A263" s="15"/>
      <c r="B263" s="274"/>
      <c r="C263" s="275"/>
      <c r="D263" s="242" t="s">
        <v>254</v>
      </c>
      <c r="E263" s="276" t="s">
        <v>1</v>
      </c>
      <c r="F263" s="277" t="s">
        <v>267</v>
      </c>
      <c r="G263" s="275"/>
      <c r="H263" s="278">
        <v>12</v>
      </c>
      <c r="I263" s="279"/>
      <c r="J263" s="275"/>
      <c r="K263" s="275"/>
      <c r="L263" s="280"/>
      <c r="M263" s="281"/>
      <c r="N263" s="282"/>
      <c r="O263" s="282"/>
      <c r="P263" s="282"/>
      <c r="Q263" s="282"/>
      <c r="R263" s="282"/>
      <c r="S263" s="282"/>
      <c r="T263" s="283"/>
      <c r="U263" s="15"/>
      <c r="V263" s="15"/>
      <c r="W263" s="15"/>
      <c r="X263" s="15"/>
      <c r="Y263" s="15"/>
      <c r="Z263" s="15"/>
      <c r="AA263" s="15"/>
      <c r="AB263" s="15"/>
      <c r="AC263" s="15"/>
      <c r="AD263" s="15"/>
      <c r="AE263" s="15"/>
      <c r="AT263" s="284" t="s">
        <v>254</v>
      </c>
      <c r="AU263" s="284" t="s">
        <v>89</v>
      </c>
      <c r="AV263" s="15" t="s">
        <v>113</v>
      </c>
      <c r="AW263" s="15" t="s">
        <v>35</v>
      </c>
      <c r="AX263" s="15" t="s">
        <v>87</v>
      </c>
      <c r="AY263" s="284" t="s">
        <v>196</v>
      </c>
    </row>
    <row r="264" s="2" customFormat="1" ht="21.75" customHeight="1">
      <c r="A264" s="38"/>
      <c r="B264" s="39"/>
      <c r="C264" s="228" t="s">
        <v>7</v>
      </c>
      <c r="D264" s="228" t="s">
        <v>199</v>
      </c>
      <c r="E264" s="229" t="s">
        <v>2763</v>
      </c>
      <c r="F264" s="230" t="s">
        <v>2764</v>
      </c>
      <c r="G264" s="231" t="s">
        <v>354</v>
      </c>
      <c r="H264" s="232">
        <v>2</v>
      </c>
      <c r="I264" s="233"/>
      <c r="J264" s="234">
        <f>ROUND(I264*H264,2)</f>
        <v>0</v>
      </c>
      <c r="K264" s="235"/>
      <c r="L264" s="44"/>
      <c r="M264" s="236" t="s">
        <v>1</v>
      </c>
      <c r="N264" s="237" t="s">
        <v>45</v>
      </c>
      <c r="O264" s="91"/>
      <c r="P264" s="238">
        <f>O264*H264</f>
        <v>0</v>
      </c>
      <c r="Q264" s="238">
        <v>0</v>
      </c>
      <c r="R264" s="238">
        <f>Q264*H264</f>
        <v>0</v>
      </c>
      <c r="S264" s="238">
        <v>0.119</v>
      </c>
      <c r="T264" s="239">
        <f>S264*H264</f>
        <v>0.23799999999999999</v>
      </c>
      <c r="U264" s="38"/>
      <c r="V264" s="38"/>
      <c r="W264" s="38"/>
      <c r="X264" s="38"/>
      <c r="Y264" s="38"/>
      <c r="Z264" s="38"/>
      <c r="AA264" s="38"/>
      <c r="AB264" s="38"/>
      <c r="AC264" s="38"/>
      <c r="AD264" s="38"/>
      <c r="AE264" s="38"/>
      <c r="AR264" s="240" t="s">
        <v>113</v>
      </c>
      <c r="AT264" s="240" t="s">
        <v>199</v>
      </c>
      <c r="AU264" s="240" t="s">
        <v>89</v>
      </c>
      <c r="AY264" s="17" t="s">
        <v>196</v>
      </c>
      <c r="BE264" s="241">
        <f>IF(N264="základní",J264,0)</f>
        <v>0</v>
      </c>
      <c r="BF264" s="241">
        <f>IF(N264="snížená",J264,0)</f>
        <v>0</v>
      </c>
      <c r="BG264" s="241">
        <f>IF(N264="zákl. přenesená",J264,0)</f>
        <v>0</v>
      </c>
      <c r="BH264" s="241">
        <f>IF(N264="sníž. přenesená",J264,0)</f>
        <v>0</v>
      </c>
      <c r="BI264" s="241">
        <f>IF(N264="nulová",J264,0)</f>
        <v>0</v>
      </c>
      <c r="BJ264" s="17" t="s">
        <v>87</v>
      </c>
      <c r="BK264" s="241">
        <f>ROUND(I264*H264,2)</f>
        <v>0</v>
      </c>
      <c r="BL264" s="17" t="s">
        <v>113</v>
      </c>
      <c r="BM264" s="240" t="s">
        <v>2765</v>
      </c>
    </row>
    <row r="265" s="2" customFormat="1">
      <c r="A265" s="38"/>
      <c r="B265" s="39"/>
      <c r="C265" s="40"/>
      <c r="D265" s="242" t="s">
        <v>205</v>
      </c>
      <c r="E265" s="40"/>
      <c r="F265" s="243" t="s">
        <v>2766</v>
      </c>
      <c r="G265" s="40"/>
      <c r="H265" s="40"/>
      <c r="I265" s="244"/>
      <c r="J265" s="40"/>
      <c r="K265" s="40"/>
      <c r="L265" s="44"/>
      <c r="M265" s="245"/>
      <c r="N265" s="246"/>
      <c r="O265" s="91"/>
      <c r="P265" s="91"/>
      <c r="Q265" s="91"/>
      <c r="R265" s="91"/>
      <c r="S265" s="91"/>
      <c r="T265" s="92"/>
      <c r="U265" s="38"/>
      <c r="V265" s="38"/>
      <c r="W265" s="38"/>
      <c r="X265" s="38"/>
      <c r="Y265" s="38"/>
      <c r="Z265" s="38"/>
      <c r="AA265" s="38"/>
      <c r="AB265" s="38"/>
      <c r="AC265" s="38"/>
      <c r="AD265" s="38"/>
      <c r="AE265" s="38"/>
      <c r="AT265" s="17" t="s">
        <v>205</v>
      </c>
      <c r="AU265" s="17" t="s">
        <v>89</v>
      </c>
    </row>
    <row r="266" s="13" customFormat="1">
      <c r="A266" s="13"/>
      <c r="B266" s="252"/>
      <c r="C266" s="253"/>
      <c r="D266" s="242" t="s">
        <v>254</v>
      </c>
      <c r="E266" s="254" t="s">
        <v>1</v>
      </c>
      <c r="F266" s="255" t="s">
        <v>89</v>
      </c>
      <c r="G266" s="253"/>
      <c r="H266" s="256">
        <v>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254</v>
      </c>
      <c r="AU266" s="262" t="s">
        <v>89</v>
      </c>
      <c r="AV266" s="13" t="s">
        <v>89</v>
      </c>
      <c r="AW266" s="13" t="s">
        <v>35</v>
      </c>
      <c r="AX266" s="13" t="s">
        <v>80</v>
      </c>
      <c r="AY266" s="262" t="s">
        <v>196</v>
      </c>
    </row>
    <row r="267" s="14" customFormat="1">
      <c r="A267" s="14"/>
      <c r="B267" s="263"/>
      <c r="C267" s="264"/>
      <c r="D267" s="242" t="s">
        <v>254</v>
      </c>
      <c r="E267" s="265" t="s">
        <v>1</v>
      </c>
      <c r="F267" s="266" t="s">
        <v>2767</v>
      </c>
      <c r="G267" s="264"/>
      <c r="H267" s="267">
        <v>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254</v>
      </c>
      <c r="AU267" s="273" t="s">
        <v>89</v>
      </c>
      <c r="AV267" s="14" t="s">
        <v>100</v>
      </c>
      <c r="AW267" s="14" t="s">
        <v>35</v>
      </c>
      <c r="AX267" s="14" t="s">
        <v>87</v>
      </c>
      <c r="AY267" s="273" t="s">
        <v>196</v>
      </c>
    </row>
    <row r="268" s="2" customFormat="1" ht="21.75" customHeight="1">
      <c r="A268" s="38"/>
      <c r="B268" s="39"/>
      <c r="C268" s="228" t="s">
        <v>451</v>
      </c>
      <c r="D268" s="228" t="s">
        <v>199</v>
      </c>
      <c r="E268" s="229" t="s">
        <v>2768</v>
      </c>
      <c r="F268" s="230" t="s">
        <v>2769</v>
      </c>
      <c r="G268" s="231" t="s">
        <v>326</v>
      </c>
      <c r="H268" s="232">
        <v>20</v>
      </c>
      <c r="I268" s="233"/>
      <c r="J268" s="234">
        <f>ROUND(I268*H268,2)</f>
        <v>0</v>
      </c>
      <c r="K268" s="235"/>
      <c r="L268" s="44"/>
      <c r="M268" s="236" t="s">
        <v>1</v>
      </c>
      <c r="N268" s="237" t="s">
        <v>45</v>
      </c>
      <c r="O268" s="91"/>
      <c r="P268" s="238">
        <f>O268*H268</f>
        <v>0</v>
      </c>
      <c r="Q268" s="238">
        <v>0</v>
      </c>
      <c r="R268" s="238">
        <f>Q268*H268</f>
        <v>0</v>
      </c>
      <c r="S268" s="238">
        <v>0.0089999999999999993</v>
      </c>
      <c r="T268" s="239">
        <f>S268*H268</f>
        <v>0.17999999999999999</v>
      </c>
      <c r="U268" s="38"/>
      <c r="V268" s="38"/>
      <c r="W268" s="38"/>
      <c r="X268" s="38"/>
      <c r="Y268" s="38"/>
      <c r="Z268" s="38"/>
      <c r="AA268" s="38"/>
      <c r="AB268" s="38"/>
      <c r="AC268" s="38"/>
      <c r="AD268" s="38"/>
      <c r="AE268" s="38"/>
      <c r="AR268" s="240" t="s">
        <v>113</v>
      </c>
      <c r="AT268" s="240" t="s">
        <v>199</v>
      </c>
      <c r="AU268" s="240" t="s">
        <v>89</v>
      </c>
      <c r="AY268" s="17" t="s">
        <v>196</v>
      </c>
      <c r="BE268" s="241">
        <f>IF(N268="základní",J268,0)</f>
        <v>0</v>
      </c>
      <c r="BF268" s="241">
        <f>IF(N268="snížená",J268,0)</f>
        <v>0</v>
      </c>
      <c r="BG268" s="241">
        <f>IF(N268="zákl. přenesená",J268,0)</f>
        <v>0</v>
      </c>
      <c r="BH268" s="241">
        <f>IF(N268="sníž. přenesená",J268,0)</f>
        <v>0</v>
      </c>
      <c r="BI268" s="241">
        <f>IF(N268="nulová",J268,0)</f>
        <v>0</v>
      </c>
      <c r="BJ268" s="17" t="s">
        <v>87</v>
      </c>
      <c r="BK268" s="241">
        <f>ROUND(I268*H268,2)</f>
        <v>0</v>
      </c>
      <c r="BL268" s="17" t="s">
        <v>113</v>
      </c>
      <c r="BM268" s="240" t="s">
        <v>2770</v>
      </c>
    </row>
    <row r="269" s="2" customFormat="1">
      <c r="A269" s="38"/>
      <c r="B269" s="39"/>
      <c r="C269" s="40"/>
      <c r="D269" s="242" t="s">
        <v>205</v>
      </c>
      <c r="E269" s="40"/>
      <c r="F269" s="243" t="s">
        <v>2771</v>
      </c>
      <c r="G269" s="40"/>
      <c r="H269" s="40"/>
      <c r="I269" s="244"/>
      <c r="J269" s="40"/>
      <c r="K269" s="40"/>
      <c r="L269" s="44"/>
      <c r="M269" s="245"/>
      <c r="N269" s="246"/>
      <c r="O269" s="91"/>
      <c r="P269" s="91"/>
      <c r="Q269" s="91"/>
      <c r="R269" s="91"/>
      <c r="S269" s="91"/>
      <c r="T269" s="92"/>
      <c r="U269" s="38"/>
      <c r="V269" s="38"/>
      <c r="W269" s="38"/>
      <c r="X269" s="38"/>
      <c r="Y269" s="38"/>
      <c r="Z269" s="38"/>
      <c r="AA269" s="38"/>
      <c r="AB269" s="38"/>
      <c r="AC269" s="38"/>
      <c r="AD269" s="38"/>
      <c r="AE269" s="38"/>
      <c r="AT269" s="17" t="s">
        <v>205</v>
      </c>
      <c r="AU269" s="17" t="s">
        <v>89</v>
      </c>
    </row>
    <row r="270" s="13" customFormat="1">
      <c r="A270" s="13"/>
      <c r="B270" s="252"/>
      <c r="C270" s="253"/>
      <c r="D270" s="242" t="s">
        <v>254</v>
      </c>
      <c r="E270" s="254" t="s">
        <v>1</v>
      </c>
      <c r="F270" s="255" t="s">
        <v>439</v>
      </c>
      <c r="G270" s="253"/>
      <c r="H270" s="256">
        <v>20</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254</v>
      </c>
      <c r="AU270" s="262" t="s">
        <v>89</v>
      </c>
      <c r="AV270" s="13" t="s">
        <v>89</v>
      </c>
      <c r="AW270" s="13" t="s">
        <v>35</v>
      </c>
      <c r="AX270" s="13" t="s">
        <v>80</v>
      </c>
      <c r="AY270" s="262" t="s">
        <v>196</v>
      </c>
    </row>
    <row r="271" s="14" customFormat="1">
      <c r="A271" s="14"/>
      <c r="B271" s="263"/>
      <c r="C271" s="264"/>
      <c r="D271" s="242" t="s">
        <v>254</v>
      </c>
      <c r="E271" s="265" t="s">
        <v>1</v>
      </c>
      <c r="F271" s="266" t="s">
        <v>2772</v>
      </c>
      <c r="G271" s="264"/>
      <c r="H271" s="267">
        <v>20</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254</v>
      </c>
      <c r="AU271" s="273" t="s">
        <v>89</v>
      </c>
      <c r="AV271" s="14" t="s">
        <v>100</v>
      </c>
      <c r="AW271" s="14" t="s">
        <v>35</v>
      </c>
      <c r="AX271" s="14" t="s">
        <v>87</v>
      </c>
      <c r="AY271" s="273" t="s">
        <v>196</v>
      </c>
    </row>
    <row r="272" s="2" customFormat="1" ht="21.75" customHeight="1">
      <c r="A272" s="38"/>
      <c r="B272" s="39"/>
      <c r="C272" s="228" t="s">
        <v>457</v>
      </c>
      <c r="D272" s="228" t="s">
        <v>199</v>
      </c>
      <c r="E272" s="229" t="s">
        <v>2773</v>
      </c>
      <c r="F272" s="230" t="s">
        <v>2774</v>
      </c>
      <c r="G272" s="231" t="s">
        <v>326</v>
      </c>
      <c r="H272" s="232">
        <v>12</v>
      </c>
      <c r="I272" s="233"/>
      <c r="J272" s="234">
        <f>ROUND(I272*H272,2)</f>
        <v>0</v>
      </c>
      <c r="K272" s="235"/>
      <c r="L272" s="44"/>
      <c r="M272" s="236" t="s">
        <v>1</v>
      </c>
      <c r="N272" s="237" t="s">
        <v>45</v>
      </c>
      <c r="O272" s="91"/>
      <c r="P272" s="238">
        <f>O272*H272</f>
        <v>0</v>
      </c>
      <c r="Q272" s="238">
        <v>0</v>
      </c>
      <c r="R272" s="238">
        <f>Q272*H272</f>
        <v>0</v>
      </c>
      <c r="S272" s="238">
        <v>0.017999999999999999</v>
      </c>
      <c r="T272" s="239">
        <f>S272*H272</f>
        <v>0.21599999999999997</v>
      </c>
      <c r="U272" s="38"/>
      <c r="V272" s="38"/>
      <c r="W272" s="38"/>
      <c r="X272" s="38"/>
      <c r="Y272" s="38"/>
      <c r="Z272" s="38"/>
      <c r="AA272" s="38"/>
      <c r="AB272" s="38"/>
      <c r="AC272" s="38"/>
      <c r="AD272" s="38"/>
      <c r="AE272" s="38"/>
      <c r="AR272" s="240" t="s">
        <v>113</v>
      </c>
      <c r="AT272" s="240" t="s">
        <v>199</v>
      </c>
      <c r="AU272" s="240" t="s">
        <v>89</v>
      </c>
      <c r="AY272" s="17" t="s">
        <v>196</v>
      </c>
      <c r="BE272" s="241">
        <f>IF(N272="základní",J272,0)</f>
        <v>0</v>
      </c>
      <c r="BF272" s="241">
        <f>IF(N272="snížená",J272,0)</f>
        <v>0</v>
      </c>
      <c r="BG272" s="241">
        <f>IF(N272="zákl. přenesená",J272,0)</f>
        <v>0</v>
      </c>
      <c r="BH272" s="241">
        <f>IF(N272="sníž. přenesená",J272,0)</f>
        <v>0</v>
      </c>
      <c r="BI272" s="241">
        <f>IF(N272="nulová",J272,0)</f>
        <v>0</v>
      </c>
      <c r="BJ272" s="17" t="s">
        <v>87</v>
      </c>
      <c r="BK272" s="241">
        <f>ROUND(I272*H272,2)</f>
        <v>0</v>
      </c>
      <c r="BL272" s="17" t="s">
        <v>113</v>
      </c>
      <c r="BM272" s="240" t="s">
        <v>2775</v>
      </c>
    </row>
    <row r="273" s="2" customFormat="1">
      <c r="A273" s="38"/>
      <c r="B273" s="39"/>
      <c r="C273" s="40"/>
      <c r="D273" s="242" t="s">
        <v>205</v>
      </c>
      <c r="E273" s="40"/>
      <c r="F273" s="243" t="s">
        <v>2776</v>
      </c>
      <c r="G273" s="40"/>
      <c r="H273" s="40"/>
      <c r="I273" s="244"/>
      <c r="J273" s="40"/>
      <c r="K273" s="40"/>
      <c r="L273" s="44"/>
      <c r="M273" s="245"/>
      <c r="N273" s="246"/>
      <c r="O273" s="91"/>
      <c r="P273" s="91"/>
      <c r="Q273" s="91"/>
      <c r="R273" s="91"/>
      <c r="S273" s="91"/>
      <c r="T273" s="92"/>
      <c r="U273" s="38"/>
      <c r="V273" s="38"/>
      <c r="W273" s="38"/>
      <c r="X273" s="38"/>
      <c r="Y273" s="38"/>
      <c r="Z273" s="38"/>
      <c r="AA273" s="38"/>
      <c r="AB273" s="38"/>
      <c r="AC273" s="38"/>
      <c r="AD273" s="38"/>
      <c r="AE273" s="38"/>
      <c r="AT273" s="17" t="s">
        <v>205</v>
      </c>
      <c r="AU273" s="17" t="s">
        <v>89</v>
      </c>
    </row>
    <row r="274" s="13" customFormat="1">
      <c r="A274" s="13"/>
      <c r="B274" s="252"/>
      <c r="C274" s="253"/>
      <c r="D274" s="242" t="s">
        <v>254</v>
      </c>
      <c r="E274" s="254" t="s">
        <v>1</v>
      </c>
      <c r="F274" s="255" t="s">
        <v>366</v>
      </c>
      <c r="G274" s="253"/>
      <c r="H274" s="256">
        <v>12</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254</v>
      </c>
      <c r="AU274" s="262" t="s">
        <v>89</v>
      </c>
      <c r="AV274" s="13" t="s">
        <v>89</v>
      </c>
      <c r="AW274" s="13" t="s">
        <v>35</v>
      </c>
      <c r="AX274" s="13" t="s">
        <v>80</v>
      </c>
      <c r="AY274" s="262" t="s">
        <v>196</v>
      </c>
    </row>
    <row r="275" s="14" customFormat="1">
      <c r="A275" s="14"/>
      <c r="B275" s="263"/>
      <c r="C275" s="264"/>
      <c r="D275" s="242" t="s">
        <v>254</v>
      </c>
      <c r="E275" s="265" t="s">
        <v>1</v>
      </c>
      <c r="F275" s="266" t="s">
        <v>2777</v>
      </c>
      <c r="G275" s="264"/>
      <c r="H275" s="267">
        <v>12</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254</v>
      </c>
      <c r="AU275" s="273" t="s">
        <v>89</v>
      </c>
      <c r="AV275" s="14" t="s">
        <v>100</v>
      </c>
      <c r="AW275" s="14" t="s">
        <v>35</v>
      </c>
      <c r="AX275" s="14" t="s">
        <v>87</v>
      </c>
      <c r="AY275" s="273" t="s">
        <v>196</v>
      </c>
    </row>
    <row r="276" s="2" customFormat="1" ht="21.75" customHeight="1">
      <c r="A276" s="38"/>
      <c r="B276" s="39"/>
      <c r="C276" s="228" t="s">
        <v>463</v>
      </c>
      <c r="D276" s="228" t="s">
        <v>199</v>
      </c>
      <c r="E276" s="229" t="s">
        <v>2262</v>
      </c>
      <c r="F276" s="230" t="s">
        <v>2263</v>
      </c>
      <c r="G276" s="231" t="s">
        <v>326</v>
      </c>
      <c r="H276" s="232">
        <v>325</v>
      </c>
      <c r="I276" s="233"/>
      <c r="J276" s="234">
        <f>ROUND(I276*H276,2)</f>
        <v>0</v>
      </c>
      <c r="K276" s="235"/>
      <c r="L276" s="44"/>
      <c r="M276" s="236" t="s">
        <v>1</v>
      </c>
      <c r="N276" s="237" t="s">
        <v>45</v>
      </c>
      <c r="O276" s="91"/>
      <c r="P276" s="238">
        <f>O276*H276</f>
        <v>0</v>
      </c>
      <c r="Q276" s="238">
        <v>0</v>
      </c>
      <c r="R276" s="238">
        <f>Q276*H276</f>
        <v>0</v>
      </c>
      <c r="S276" s="238">
        <v>0.040000000000000001</v>
      </c>
      <c r="T276" s="239">
        <f>S276*H276</f>
        <v>13</v>
      </c>
      <c r="U276" s="38"/>
      <c r="V276" s="38"/>
      <c r="W276" s="38"/>
      <c r="X276" s="38"/>
      <c r="Y276" s="38"/>
      <c r="Z276" s="38"/>
      <c r="AA276" s="38"/>
      <c r="AB276" s="38"/>
      <c r="AC276" s="38"/>
      <c r="AD276" s="38"/>
      <c r="AE276" s="38"/>
      <c r="AR276" s="240" t="s">
        <v>113</v>
      </c>
      <c r="AT276" s="240" t="s">
        <v>199</v>
      </c>
      <c r="AU276" s="240" t="s">
        <v>89</v>
      </c>
      <c r="AY276" s="17" t="s">
        <v>196</v>
      </c>
      <c r="BE276" s="241">
        <f>IF(N276="základní",J276,0)</f>
        <v>0</v>
      </c>
      <c r="BF276" s="241">
        <f>IF(N276="snížená",J276,0)</f>
        <v>0</v>
      </c>
      <c r="BG276" s="241">
        <f>IF(N276="zákl. přenesená",J276,0)</f>
        <v>0</v>
      </c>
      <c r="BH276" s="241">
        <f>IF(N276="sníž. přenesená",J276,0)</f>
        <v>0</v>
      </c>
      <c r="BI276" s="241">
        <f>IF(N276="nulová",J276,0)</f>
        <v>0</v>
      </c>
      <c r="BJ276" s="17" t="s">
        <v>87</v>
      </c>
      <c r="BK276" s="241">
        <f>ROUND(I276*H276,2)</f>
        <v>0</v>
      </c>
      <c r="BL276" s="17" t="s">
        <v>113</v>
      </c>
      <c r="BM276" s="240" t="s">
        <v>2778</v>
      </c>
    </row>
    <row r="277" s="2" customFormat="1">
      <c r="A277" s="38"/>
      <c r="B277" s="39"/>
      <c r="C277" s="40"/>
      <c r="D277" s="242" t="s">
        <v>205</v>
      </c>
      <c r="E277" s="40"/>
      <c r="F277" s="243" t="s">
        <v>2265</v>
      </c>
      <c r="G277" s="40"/>
      <c r="H277" s="40"/>
      <c r="I277" s="244"/>
      <c r="J277" s="40"/>
      <c r="K277" s="40"/>
      <c r="L277" s="44"/>
      <c r="M277" s="245"/>
      <c r="N277" s="246"/>
      <c r="O277" s="91"/>
      <c r="P277" s="91"/>
      <c r="Q277" s="91"/>
      <c r="R277" s="91"/>
      <c r="S277" s="91"/>
      <c r="T277" s="92"/>
      <c r="U277" s="38"/>
      <c r="V277" s="38"/>
      <c r="W277" s="38"/>
      <c r="X277" s="38"/>
      <c r="Y277" s="38"/>
      <c r="Z277" s="38"/>
      <c r="AA277" s="38"/>
      <c r="AB277" s="38"/>
      <c r="AC277" s="38"/>
      <c r="AD277" s="38"/>
      <c r="AE277" s="38"/>
      <c r="AT277" s="17" t="s">
        <v>205</v>
      </c>
      <c r="AU277" s="17" t="s">
        <v>89</v>
      </c>
    </row>
    <row r="278" s="13" customFormat="1">
      <c r="A278" s="13"/>
      <c r="B278" s="252"/>
      <c r="C278" s="253"/>
      <c r="D278" s="242" t="s">
        <v>254</v>
      </c>
      <c r="E278" s="254" t="s">
        <v>1</v>
      </c>
      <c r="F278" s="255" t="s">
        <v>2779</v>
      </c>
      <c r="G278" s="253"/>
      <c r="H278" s="256">
        <v>210</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254</v>
      </c>
      <c r="AU278" s="262" t="s">
        <v>89</v>
      </c>
      <c r="AV278" s="13" t="s">
        <v>89</v>
      </c>
      <c r="AW278" s="13" t="s">
        <v>35</v>
      </c>
      <c r="AX278" s="13" t="s">
        <v>80</v>
      </c>
      <c r="AY278" s="262" t="s">
        <v>196</v>
      </c>
    </row>
    <row r="279" s="14" customFormat="1">
      <c r="A279" s="14"/>
      <c r="B279" s="263"/>
      <c r="C279" s="264"/>
      <c r="D279" s="242" t="s">
        <v>254</v>
      </c>
      <c r="E279" s="265" t="s">
        <v>1</v>
      </c>
      <c r="F279" s="266" t="s">
        <v>2780</v>
      </c>
      <c r="G279" s="264"/>
      <c r="H279" s="267">
        <v>210</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254</v>
      </c>
      <c r="AU279" s="273" t="s">
        <v>89</v>
      </c>
      <c r="AV279" s="14" t="s">
        <v>100</v>
      </c>
      <c r="AW279" s="14" t="s">
        <v>35</v>
      </c>
      <c r="AX279" s="14" t="s">
        <v>80</v>
      </c>
      <c r="AY279" s="273" t="s">
        <v>196</v>
      </c>
    </row>
    <row r="280" s="13" customFormat="1">
      <c r="A280" s="13"/>
      <c r="B280" s="252"/>
      <c r="C280" s="253"/>
      <c r="D280" s="242" t="s">
        <v>254</v>
      </c>
      <c r="E280" s="254" t="s">
        <v>1</v>
      </c>
      <c r="F280" s="255" t="s">
        <v>439</v>
      </c>
      <c r="G280" s="253"/>
      <c r="H280" s="256">
        <v>20</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254</v>
      </c>
      <c r="AU280" s="262" t="s">
        <v>89</v>
      </c>
      <c r="AV280" s="13" t="s">
        <v>89</v>
      </c>
      <c r="AW280" s="13" t="s">
        <v>35</v>
      </c>
      <c r="AX280" s="13" t="s">
        <v>80</v>
      </c>
      <c r="AY280" s="262" t="s">
        <v>196</v>
      </c>
    </row>
    <row r="281" s="14" customFormat="1">
      <c r="A281" s="14"/>
      <c r="B281" s="263"/>
      <c r="C281" s="264"/>
      <c r="D281" s="242" t="s">
        <v>254</v>
      </c>
      <c r="E281" s="265" t="s">
        <v>1</v>
      </c>
      <c r="F281" s="266" t="s">
        <v>2781</v>
      </c>
      <c r="G281" s="264"/>
      <c r="H281" s="267">
        <v>20</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254</v>
      </c>
      <c r="AU281" s="273" t="s">
        <v>89</v>
      </c>
      <c r="AV281" s="14" t="s">
        <v>100</v>
      </c>
      <c r="AW281" s="14" t="s">
        <v>35</v>
      </c>
      <c r="AX281" s="14" t="s">
        <v>80</v>
      </c>
      <c r="AY281" s="273" t="s">
        <v>196</v>
      </c>
    </row>
    <row r="282" s="13" customFormat="1">
      <c r="A282" s="13"/>
      <c r="B282" s="252"/>
      <c r="C282" s="253"/>
      <c r="D282" s="242" t="s">
        <v>254</v>
      </c>
      <c r="E282" s="254" t="s">
        <v>1</v>
      </c>
      <c r="F282" s="255" t="s">
        <v>1164</v>
      </c>
      <c r="G282" s="253"/>
      <c r="H282" s="256">
        <v>95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254</v>
      </c>
      <c r="AU282" s="262" t="s">
        <v>89</v>
      </c>
      <c r="AV282" s="13" t="s">
        <v>89</v>
      </c>
      <c r="AW282" s="13" t="s">
        <v>35</v>
      </c>
      <c r="AX282" s="13" t="s">
        <v>80</v>
      </c>
      <c r="AY282" s="262" t="s">
        <v>196</v>
      </c>
    </row>
    <row r="283" s="14" customFormat="1">
      <c r="A283" s="14"/>
      <c r="B283" s="263"/>
      <c r="C283" s="264"/>
      <c r="D283" s="242" t="s">
        <v>254</v>
      </c>
      <c r="E283" s="265" t="s">
        <v>1</v>
      </c>
      <c r="F283" s="266" t="s">
        <v>2782</v>
      </c>
      <c r="G283" s="264"/>
      <c r="H283" s="267">
        <v>95</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254</v>
      </c>
      <c r="AU283" s="273" t="s">
        <v>89</v>
      </c>
      <c r="AV283" s="14" t="s">
        <v>100</v>
      </c>
      <c r="AW283" s="14" t="s">
        <v>35</v>
      </c>
      <c r="AX283" s="14" t="s">
        <v>80</v>
      </c>
      <c r="AY283" s="273" t="s">
        <v>196</v>
      </c>
    </row>
    <row r="284" s="15" customFormat="1">
      <c r="A284" s="15"/>
      <c r="B284" s="274"/>
      <c r="C284" s="275"/>
      <c r="D284" s="242" t="s">
        <v>254</v>
      </c>
      <c r="E284" s="276" t="s">
        <v>1</v>
      </c>
      <c r="F284" s="277" t="s">
        <v>267</v>
      </c>
      <c r="G284" s="275"/>
      <c r="H284" s="278">
        <v>325</v>
      </c>
      <c r="I284" s="279"/>
      <c r="J284" s="275"/>
      <c r="K284" s="275"/>
      <c r="L284" s="280"/>
      <c r="M284" s="281"/>
      <c r="N284" s="282"/>
      <c r="O284" s="282"/>
      <c r="P284" s="282"/>
      <c r="Q284" s="282"/>
      <c r="R284" s="282"/>
      <c r="S284" s="282"/>
      <c r="T284" s="283"/>
      <c r="U284" s="15"/>
      <c r="V284" s="15"/>
      <c r="W284" s="15"/>
      <c r="X284" s="15"/>
      <c r="Y284" s="15"/>
      <c r="Z284" s="15"/>
      <c r="AA284" s="15"/>
      <c r="AB284" s="15"/>
      <c r="AC284" s="15"/>
      <c r="AD284" s="15"/>
      <c r="AE284" s="15"/>
      <c r="AT284" s="284" t="s">
        <v>254</v>
      </c>
      <c r="AU284" s="284" t="s">
        <v>89</v>
      </c>
      <c r="AV284" s="15" t="s">
        <v>113</v>
      </c>
      <c r="AW284" s="15" t="s">
        <v>35</v>
      </c>
      <c r="AX284" s="15" t="s">
        <v>87</v>
      </c>
      <c r="AY284" s="284" t="s">
        <v>196</v>
      </c>
    </row>
    <row r="285" s="2" customFormat="1" ht="21.75" customHeight="1">
      <c r="A285" s="38"/>
      <c r="B285" s="39"/>
      <c r="C285" s="228" t="s">
        <v>469</v>
      </c>
      <c r="D285" s="228" t="s">
        <v>199</v>
      </c>
      <c r="E285" s="229" t="s">
        <v>2783</v>
      </c>
      <c r="F285" s="230" t="s">
        <v>2784</v>
      </c>
      <c r="G285" s="231" t="s">
        <v>326</v>
      </c>
      <c r="H285" s="232">
        <v>12.800000000000001</v>
      </c>
      <c r="I285" s="233"/>
      <c r="J285" s="234">
        <f>ROUND(I285*H285,2)</f>
        <v>0</v>
      </c>
      <c r="K285" s="235"/>
      <c r="L285" s="44"/>
      <c r="M285" s="236" t="s">
        <v>1</v>
      </c>
      <c r="N285" s="237" t="s">
        <v>45</v>
      </c>
      <c r="O285" s="91"/>
      <c r="P285" s="238">
        <f>O285*H285</f>
        <v>0</v>
      </c>
      <c r="Q285" s="238">
        <v>0</v>
      </c>
      <c r="R285" s="238">
        <f>Q285*H285</f>
        <v>0</v>
      </c>
      <c r="S285" s="238">
        <v>0.049000000000000002</v>
      </c>
      <c r="T285" s="239">
        <f>S285*H285</f>
        <v>0.62720000000000009</v>
      </c>
      <c r="U285" s="38"/>
      <c r="V285" s="38"/>
      <c r="W285" s="38"/>
      <c r="X285" s="38"/>
      <c r="Y285" s="38"/>
      <c r="Z285" s="38"/>
      <c r="AA285" s="38"/>
      <c r="AB285" s="38"/>
      <c r="AC285" s="38"/>
      <c r="AD285" s="38"/>
      <c r="AE285" s="38"/>
      <c r="AR285" s="240" t="s">
        <v>113</v>
      </c>
      <c r="AT285" s="240" t="s">
        <v>199</v>
      </c>
      <c r="AU285" s="240" t="s">
        <v>89</v>
      </c>
      <c r="AY285" s="17" t="s">
        <v>196</v>
      </c>
      <c r="BE285" s="241">
        <f>IF(N285="základní",J285,0)</f>
        <v>0</v>
      </c>
      <c r="BF285" s="241">
        <f>IF(N285="snížená",J285,0)</f>
        <v>0</v>
      </c>
      <c r="BG285" s="241">
        <f>IF(N285="zákl. přenesená",J285,0)</f>
        <v>0</v>
      </c>
      <c r="BH285" s="241">
        <f>IF(N285="sníž. přenesená",J285,0)</f>
        <v>0</v>
      </c>
      <c r="BI285" s="241">
        <f>IF(N285="nulová",J285,0)</f>
        <v>0</v>
      </c>
      <c r="BJ285" s="17" t="s">
        <v>87</v>
      </c>
      <c r="BK285" s="241">
        <f>ROUND(I285*H285,2)</f>
        <v>0</v>
      </c>
      <c r="BL285" s="17" t="s">
        <v>113</v>
      </c>
      <c r="BM285" s="240" t="s">
        <v>2785</v>
      </c>
    </row>
    <row r="286" s="2" customFormat="1">
      <c r="A286" s="38"/>
      <c r="B286" s="39"/>
      <c r="C286" s="40"/>
      <c r="D286" s="242" t="s">
        <v>205</v>
      </c>
      <c r="E286" s="40"/>
      <c r="F286" s="243" t="s">
        <v>2786</v>
      </c>
      <c r="G286" s="40"/>
      <c r="H286" s="40"/>
      <c r="I286" s="244"/>
      <c r="J286" s="40"/>
      <c r="K286" s="40"/>
      <c r="L286" s="44"/>
      <c r="M286" s="245"/>
      <c r="N286" s="246"/>
      <c r="O286" s="91"/>
      <c r="P286" s="91"/>
      <c r="Q286" s="91"/>
      <c r="R286" s="91"/>
      <c r="S286" s="91"/>
      <c r="T286" s="92"/>
      <c r="U286" s="38"/>
      <c r="V286" s="38"/>
      <c r="W286" s="38"/>
      <c r="X286" s="38"/>
      <c r="Y286" s="38"/>
      <c r="Z286" s="38"/>
      <c r="AA286" s="38"/>
      <c r="AB286" s="38"/>
      <c r="AC286" s="38"/>
      <c r="AD286" s="38"/>
      <c r="AE286" s="38"/>
      <c r="AT286" s="17" t="s">
        <v>205</v>
      </c>
      <c r="AU286" s="17" t="s">
        <v>89</v>
      </c>
    </row>
    <row r="287" s="13" customFormat="1">
      <c r="A287" s="13"/>
      <c r="B287" s="252"/>
      <c r="C287" s="253"/>
      <c r="D287" s="242" t="s">
        <v>254</v>
      </c>
      <c r="E287" s="254" t="s">
        <v>1</v>
      </c>
      <c r="F287" s="255" t="s">
        <v>2787</v>
      </c>
      <c r="G287" s="253"/>
      <c r="H287" s="256">
        <v>12.800000000000001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254</v>
      </c>
      <c r="AU287" s="262" t="s">
        <v>89</v>
      </c>
      <c r="AV287" s="13" t="s">
        <v>89</v>
      </c>
      <c r="AW287" s="13" t="s">
        <v>35</v>
      </c>
      <c r="AX287" s="13" t="s">
        <v>80</v>
      </c>
      <c r="AY287" s="262" t="s">
        <v>196</v>
      </c>
    </row>
    <row r="288" s="14" customFormat="1">
      <c r="A288" s="14"/>
      <c r="B288" s="263"/>
      <c r="C288" s="264"/>
      <c r="D288" s="242" t="s">
        <v>254</v>
      </c>
      <c r="E288" s="265" t="s">
        <v>1</v>
      </c>
      <c r="F288" s="266" t="s">
        <v>2788</v>
      </c>
      <c r="G288" s="264"/>
      <c r="H288" s="267">
        <v>12.800000000000001</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254</v>
      </c>
      <c r="AU288" s="273" t="s">
        <v>89</v>
      </c>
      <c r="AV288" s="14" t="s">
        <v>100</v>
      </c>
      <c r="AW288" s="14" t="s">
        <v>35</v>
      </c>
      <c r="AX288" s="14" t="s">
        <v>87</v>
      </c>
      <c r="AY288" s="273" t="s">
        <v>196</v>
      </c>
    </row>
    <row r="289" s="2" customFormat="1" ht="21.75" customHeight="1">
      <c r="A289" s="38"/>
      <c r="B289" s="39"/>
      <c r="C289" s="228" t="s">
        <v>476</v>
      </c>
      <c r="D289" s="228" t="s">
        <v>199</v>
      </c>
      <c r="E289" s="229" t="s">
        <v>2789</v>
      </c>
      <c r="F289" s="230" t="s">
        <v>2790</v>
      </c>
      <c r="G289" s="231" t="s">
        <v>326</v>
      </c>
      <c r="H289" s="232">
        <v>4.7999999999999998</v>
      </c>
      <c r="I289" s="233"/>
      <c r="J289" s="234">
        <f>ROUND(I289*H289,2)</f>
        <v>0</v>
      </c>
      <c r="K289" s="235"/>
      <c r="L289" s="44"/>
      <c r="M289" s="236" t="s">
        <v>1</v>
      </c>
      <c r="N289" s="237" t="s">
        <v>45</v>
      </c>
      <c r="O289" s="91"/>
      <c r="P289" s="238">
        <f>O289*H289</f>
        <v>0</v>
      </c>
      <c r="Q289" s="238">
        <v>0</v>
      </c>
      <c r="R289" s="238">
        <f>Q289*H289</f>
        <v>0</v>
      </c>
      <c r="S289" s="238">
        <v>0.086999999999999994</v>
      </c>
      <c r="T289" s="239">
        <f>S289*H289</f>
        <v>0.41759999999999997</v>
      </c>
      <c r="U289" s="38"/>
      <c r="V289" s="38"/>
      <c r="W289" s="38"/>
      <c r="X289" s="38"/>
      <c r="Y289" s="38"/>
      <c r="Z289" s="38"/>
      <c r="AA289" s="38"/>
      <c r="AB289" s="38"/>
      <c r="AC289" s="38"/>
      <c r="AD289" s="38"/>
      <c r="AE289" s="38"/>
      <c r="AR289" s="240" t="s">
        <v>113</v>
      </c>
      <c r="AT289" s="240" t="s">
        <v>199</v>
      </c>
      <c r="AU289" s="240" t="s">
        <v>89</v>
      </c>
      <c r="AY289" s="17" t="s">
        <v>196</v>
      </c>
      <c r="BE289" s="241">
        <f>IF(N289="základní",J289,0)</f>
        <v>0</v>
      </c>
      <c r="BF289" s="241">
        <f>IF(N289="snížená",J289,0)</f>
        <v>0</v>
      </c>
      <c r="BG289" s="241">
        <f>IF(N289="zákl. přenesená",J289,0)</f>
        <v>0</v>
      </c>
      <c r="BH289" s="241">
        <f>IF(N289="sníž. přenesená",J289,0)</f>
        <v>0</v>
      </c>
      <c r="BI289" s="241">
        <f>IF(N289="nulová",J289,0)</f>
        <v>0</v>
      </c>
      <c r="BJ289" s="17" t="s">
        <v>87</v>
      </c>
      <c r="BK289" s="241">
        <f>ROUND(I289*H289,2)</f>
        <v>0</v>
      </c>
      <c r="BL289" s="17" t="s">
        <v>113</v>
      </c>
      <c r="BM289" s="240" t="s">
        <v>2791</v>
      </c>
    </row>
    <row r="290" s="2" customFormat="1">
      <c r="A290" s="38"/>
      <c r="B290" s="39"/>
      <c r="C290" s="40"/>
      <c r="D290" s="242" t="s">
        <v>205</v>
      </c>
      <c r="E290" s="40"/>
      <c r="F290" s="243" t="s">
        <v>2792</v>
      </c>
      <c r="G290" s="40"/>
      <c r="H290" s="40"/>
      <c r="I290" s="244"/>
      <c r="J290" s="40"/>
      <c r="K290" s="40"/>
      <c r="L290" s="44"/>
      <c r="M290" s="245"/>
      <c r="N290" s="246"/>
      <c r="O290" s="91"/>
      <c r="P290" s="91"/>
      <c r="Q290" s="91"/>
      <c r="R290" s="91"/>
      <c r="S290" s="91"/>
      <c r="T290" s="92"/>
      <c r="U290" s="38"/>
      <c r="V290" s="38"/>
      <c r="W290" s="38"/>
      <c r="X290" s="38"/>
      <c r="Y290" s="38"/>
      <c r="Z290" s="38"/>
      <c r="AA290" s="38"/>
      <c r="AB290" s="38"/>
      <c r="AC290" s="38"/>
      <c r="AD290" s="38"/>
      <c r="AE290" s="38"/>
      <c r="AT290" s="17" t="s">
        <v>205</v>
      </c>
      <c r="AU290" s="17" t="s">
        <v>89</v>
      </c>
    </row>
    <row r="291" s="13" customFormat="1">
      <c r="A291" s="13"/>
      <c r="B291" s="252"/>
      <c r="C291" s="253"/>
      <c r="D291" s="242" t="s">
        <v>254</v>
      </c>
      <c r="E291" s="254" t="s">
        <v>1</v>
      </c>
      <c r="F291" s="255" t="s">
        <v>2793</v>
      </c>
      <c r="G291" s="253"/>
      <c r="H291" s="256">
        <v>4</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2794</v>
      </c>
      <c r="G292" s="264"/>
      <c r="H292" s="267">
        <v>4</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3" customFormat="1">
      <c r="A293" s="13"/>
      <c r="B293" s="252"/>
      <c r="C293" s="253"/>
      <c r="D293" s="242" t="s">
        <v>254</v>
      </c>
      <c r="E293" s="254" t="s">
        <v>1</v>
      </c>
      <c r="F293" s="255" t="s">
        <v>2795</v>
      </c>
      <c r="G293" s="253"/>
      <c r="H293" s="256">
        <v>0.80000000000000004</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2796</v>
      </c>
      <c r="G294" s="264"/>
      <c r="H294" s="267">
        <v>0.80000000000000004</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5" customFormat="1">
      <c r="A295" s="15"/>
      <c r="B295" s="274"/>
      <c r="C295" s="275"/>
      <c r="D295" s="242" t="s">
        <v>254</v>
      </c>
      <c r="E295" s="276" t="s">
        <v>1</v>
      </c>
      <c r="F295" s="277" t="s">
        <v>267</v>
      </c>
      <c r="G295" s="275"/>
      <c r="H295" s="278">
        <v>4.7999999999999998</v>
      </c>
      <c r="I295" s="279"/>
      <c r="J295" s="275"/>
      <c r="K295" s="275"/>
      <c r="L295" s="280"/>
      <c r="M295" s="281"/>
      <c r="N295" s="282"/>
      <c r="O295" s="282"/>
      <c r="P295" s="282"/>
      <c r="Q295" s="282"/>
      <c r="R295" s="282"/>
      <c r="S295" s="282"/>
      <c r="T295" s="283"/>
      <c r="U295" s="15"/>
      <c r="V295" s="15"/>
      <c r="W295" s="15"/>
      <c r="X295" s="15"/>
      <c r="Y295" s="15"/>
      <c r="Z295" s="15"/>
      <c r="AA295" s="15"/>
      <c r="AB295" s="15"/>
      <c r="AC295" s="15"/>
      <c r="AD295" s="15"/>
      <c r="AE295" s="15"/>
      <c r="AT295" s="284" t="s">
        <v>254</v>
      </c>
      <c r="AU295" s="284" t="s">
        <v>89</v>
      </c>
      <c r="AV295" s="15" t="s">
        <v>113</v>
      </c>
      <c r="AW295" s="15" t="s">
        <v>35</v>
      </c>
      <c r="AX295" s="15" t="s">
        <v>87</v>
      </c>
      <c r="AY295" s="284" t="s">
        <v>196</v>
      </c>
    </row>
    <row r="296" s="2" customFormat="1" ht="21.75" customHeight="1">
      <c r="A296" s="38"/>
      <c r="B296" s="39"/>
      <c r="C296" s="228" t="s">
        <v>482</v>
      </c>
      <c r="D296" s="228" t="s">
        <v>199</v>
      </c>
      <c r="E296" s="229" t="s">
        <v>2797</v>
      </c>
      <c r="F296" s="230" t="s">
        <v>2798</v>
      </c>
      <c r="G296" s="231" t="s">
        <v>326</v>
      </c>
      <c r="H296" s="232">
        <v>8</v>
      </c>
      <c r="I296" s="233"/>
      <c r="J296" s="234">
        <f>ROUND(I296*H296,2)</f>
        <v>0</v>
      </c>
      <c r="K296" s="235"/>
      <c r="L296" s="44"/>
      <c r="M296" s="236" t="s">
        <v>1</v>
      </c>
      <c r="N296" s="237" t="s">
        <v>45</v>
      </c>
      <c r="O296" s="91"/>
      <c r="P296" s="238">
        <f>O296*H296</f>
        <v>0</v>
      </c>
      <c r="Q296" s="238">
        <v>0.00072000000000000005</v>
      </c>
      <c r="R296" s="238">
        <f>Q296*H296</f>
        <v>0.0057600000000000004</v>
      </c>
      <c r="S296" s="238">
        <v>0.025000000000000001</v>
      </c>
      <c r="T296" s="239">
        <f>S296*H296</f>
        <v>0.20000000000000001</v>
      </c>
      <c r="U296" s="38"/>
      <c r="V296" s="38"/>
      <c r="W296" s="38"/>
      <c r="X296" s="38"/>
      <c r="Y296" s="38"/>
      <c r="Z296" s="38"/>
      <c r="AA296" s="38"/>
      <c r="AB296" s="38"/>
      <c r="AC296" s="38"/>
      <c r="AD296" s="38"/>
      <c r="AE296" s="38"/>
      <c r="AR296" s="240" t="s">
        <v>113</v>
      </c>
      <c r="AT296" s="240" t="s">
        <v>199</v>
      </c>
      <c r="AU296" s="240" t="s">
        <v>89</v>
      </c>
      <c r="AY296" s="17" t="s">
        <v>196</v>
      </c>
      <c r="BE296" s="241">
        <f>IF(N296="základní",J296,0)</f>
        <v>0</v>
      </c>
      <c r="BF296" s="241">
        <f>IF(N296="snížená",J296,0)</f>
        <v>0</v>
      </c>
      <c r="BG296" s="241">
        <f>IF(N296="zákl. přenesená",J296,0)</f>
        <v>0</v>
      </c>
      <c r="BH296" s="241">
        <f>IF(N296="sníž. přenesená",J296,0)</f>
        <v>0</v>
      </c>
      <c r="BI296" s="241">
        <f>IF(N296="nulová",J296,0)</f>
        <v>0</v>
      </c>
      <c r="BJ296" s="17" t="s">
        <v>87</v>
      </c>
      <c r="BK296" s="241">
        <f>ROUND(I296*H296,2)</f>
        <v>0</v>
      </c>
      <c r="BL296" s="17" t="s">
        <v>113</v>
      </c>
      <c r="BM296" s="240" t="s">
        <v>2799</v>
      </c>
    </row>
    <row r="297" s="2" customFormat="1">
      <c r="A297" s="38"/>
      <c r="B297" s="39"/>
      <c r="C297" s="40"/>
      <c r="D297" s="242" t="s">
        <v>205</v>
      </c>
      <c r="E297" s="40"/>
      <c r="F297" s="243" t="s">
        <v>2800</v>
      </c>
      <c r="G297" s="40"/>
      <c r="H297" s="40"/>
      <c r="I297" s="244"/>
      <c r="J297" s="40"/>
      <c r="K297" s="40"/>
      <c r="L297" s="44"/>
      <c r="M297" s="245"/>
      <c r="N297" s="246"/>
      <c r="O297" s="91"/>
      <c r="P297" s="91"/>
      <c r="Q297" s="91"/>
      <c r="R297" s="91"/>
      <c r="S297" s="91"/>
      <c r="T297" s="92"/>
      <c r="U297" s="38"/>
      <c r="V297" s="38"/>
      <c r="W297" s="38"/>
      <c r="X297" s="38"/>
      <c r="Y297" s="38"/>
      <c r="Z297" s="38"/>
      <c r="AA297" s="38"/>
      <c r="AB297" s="38"/>
      <c r="AC297" s="38"/>
      <c r="AD297" s="38"/>
      <c r="AE297" s="38"/>
      <c r="AT297" s="17" t="s">
        <v>205</v>
      </c>
      <c r="AU297" s="17" t="s">
        <v>89</v>
      </c>
    </row>
    <row r="298" s="13" customFormat="1">
      <c r="A298" s="13"/>
      <c r="B298" s="252"/>
      <c r="C298" s="253"/>
      <c r="D298" s="242" t="s">
        <v>254</v>
      </c>
      <c r="E298" s="254" t="s">
        <v>1</v>
      </c>
      <c r="F298" s="255" t="s">
        <v>2801</v>
      </c>
      <c r="G298" s="253"/>
      <c r="H298" s="256">
        <v>7</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254</v>
      </c>
      <c r="AU298" s="262" t="s">
        <v>89</v>
      </c>
      <c r="AV298" s="13" t="s">
        <v>89</v>
      </c>
      <c r="AW298" s="13" t="s">
        <v>35</v>
      </c>
      <c r="AX298" s="13" t="s">
        <v>80</v>
      </c>
      <c r="AY298" s="262" t="s">
        <v>196</v>
      </c>
    </row>
    <row r="299" s="14" customFormat="1">
      <c r="A299" s="14"/>
      <c r="B299" s="263"/>
      <c r="C299" s="264"/>
      <c r="D299" s="242" t="s">
        <v>254</v>
      </c>
      <c r="E299" s="265" t="s">
        <v>1</v>
      </c>
      <c r="F299" s="266" t="s">
        <v>2802</v>
      </c>
      <c r="G299" s="264"/>
      <c r="H299" s="267">
        <v>7</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254</v>
      </c>
      <c r="AU299" s="273" t="s">
        <v>89</v>
      </c>
      <c r="AV299" s="14" t="s">
        <v>100</v>
      </c>
      <c r="AW299" s="14" t="s">
        <v>35</v>
      </c>
      <c r="AX299" s="14" t="s">
        <v>80</v>
      </c>
      <c r="AY299" s="273" t="s">
        <v>196</v>
      </c>
    </row>
    <row r="300" s="13" customFormat="1">
      <c r="A300" s="13"/>
      <c r="B300" s="252"/>
      <c r="C300" s="253"/>
      <c r="D300" s="242" t="s">
        <v>254</v>
      </c>
      <c r="E300" s="254" t="s">
        <v>1</v>
      </c>
      <c r="F300" s="255" t="s">
        <v>2803</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254</v>
      </c>
      <c r="AU300" s="262" t="s">
        <v>89</v>
      </c>
      <c r="AV300" s="13" t="s">
        <v>89</v>
      </c>
      <c r="AW300" s="13" t="s">
        <v>35</v>
      </c>
      <c r="AX300" s="13" t="s">
        <v>80</v>
      </c>
      <c r="AY300" s="262" t="s">
        <v>196</v>
      </c>
    </row>
    <row r="301" s="14" customFormat="1">
      <c r="A301" s="14"/>
      <c r="B301" s="263"/>
      <c r="C301" s="264"/>
      <c r="D301" s="242" t="s">
        <v>254</v>
      </c>
      <c r="E301" s="265" t="s">
        <v>1</v>
      </c>
      <c r="F301" s="266" t="s">
        <v>2804</v>
      </c>
      <c r="G301" s="264"/>
      <c r="H301" s="267">
        <v>1</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254</v>
      </c>
      <c r="AU301" s="273" t="s">
        <v>89</v>
      </c>
      <c r="AV301" s="14" t="s">
        <v>100</v>
      </c>
      <c r="AW301" s="14" t="s">
        <v>35</v>
      </c>
      <c r="AX301" s="14" t="s">
        <v>80</v>
      </c>
      <c r="AY301" s="273" t="s">
        <v>196</v>
      </c>
    </row>
    <row r="302" s="15" customFormat="1">
      <c r="A302" s="15"/>
      <c r="B302" s="274"/>
      <c r="C302" s="275"/>
      <c r="D302" s="242" t="s">
        <v>254</v>
      </c>
      <c r="E302" s="276" t="s">
        <v>1</v>
      </c>
      <c r="F302" s="277" t="s">
        <v>267</v>
      </c>
      <c r="G302" s="275"/>
      <c r="H302" s="278">
        <v>8</v>
      </c>
      <c r="I302" s="279"/>
      <c r="J302" s="275"/>
      <c r="K302" s="275"/>
      <c r="L302" s="280"/>
      <c r="M302" s="281"/>
      <c r="N302" s="282"/>
      <c r="O302" s="282"/>
      <c r="P302" s="282"/>
      <c r="Q302" s="282"/>
      <c r="R302" s="282"/>
      <c r="S302" s="282"/>
      <c r="T302" s="283"/>
      <c r="U302" s="15"/>
      <c r="V302" s="15"/>
      <c r="W302" s="15"/>
      <c r="X302" s="15"/>
      <c r="Y302" s="15"/>
      <c r="Z302" s="15"/>
      <c r="AA302" s="15"/>
      <c r="AB302" s="15"/>
      <c r="AC302" s="15"/>
      <c r="AD302" s="15"/>
      <c r="AE302" s="15"/>
      <c r="AT302" s="284" t="s">
        <v>254</v>
      </c>
      <c r="AU302" s="284" t="s">
        <v>89</v>
      </c>
      <c r="AV302" s="15" t="s">
        <v>113</v>
      </c>
      <c r="AW302" s="15" t="s">
        <v>35</v>
      </c>
      <c r="AX302" s="15" t="s">
        <v>87</v>
      </c>
      <c r="AY302" s="284" t="s">
        <v>196</v>
      </c>
    </row>
    <row r="303" s="2" customFormat="1" ht="21.75" customHeight="1">
      <c r="A303" s="38"/>
      <c r="B303" s="39"/>
      <c r="C303" s="228" t="s">
        <v>488</v>
      </c>
      <c r="D303" s="228" t="s">
        <v>199</v>
      </c>
      <c r="E303" s="229" t="s">
        <v>2805</v>
      </c>
      <c r="F303" s="230" t="s">
        <v>2806</v>
      </c>
      <c r="G303" s="231" t="s">
        <v>326</v>
      </c>
      <c r="H303" s="232">
        <v>2.25</v>
      </c>
      <c r="I303" s="233"/>
      <c r="J303" s="234">
        <f>ROUND(I303*H303,2)</f>
        <v>0</v>
      </c>
      <c r="K303" s="235"/>
      <c r="L303" s="44"/>
      <c r="M303" s="236" t="s">
        <v>1</v>
      </c>
      <c r="N303" s="237" t="s">
        <v>45</v>
      </c>
      <c r="O303" s="91"/>
      <c r="P303" s="238">
        <f>O303*H303</f>
        <v>0</v>
      </c>
      <c r="Q303" s="238">
        <v>0.00093000000000000005</v>
      </c>
      <c r="R303" s="238">
        <f>Q303*H303</f>
        <v>0.0020925000000000002</v>
      </c>
      <c r="S303" s="238">
        <v>0.070000000000000007</v>
      </c>
      <c r="T303" s="239">
        <f>S303*H303</f>
        <v>0.15750000000000003</v>
      </c>
      <c r="U303" s="38"/>
      <c r="V303" s="38"/>
      <c r="W303" s="38"/>
      <c r="X303" s="38"/>
      <c r="Y303" s="38"/>
      <c r="Z303" s="38"/>
      <c r="AA303" s="38"/>
      <c r="AB303" s="38"/>
      <c r="AC303" s="38"/>
      <c r="AD303" s="38"/>
      <c r="AE303" s="38"/>
      <c r="AR303" s="240" t="s">
        <v>113</v>
      </c>
      <c r="AT303" s="240" t="s">
        <v>199</v>
      </c>
      <c r="AU303" s="240" t="s">
        <v>89</v>
      </c>
      <c r="AY303" s="17" t="s">
        <v>196</v>
      </c>
      <c r="BE303" s="241">
        <f>IF(N303="základní",J303,0)</f>
        <v>0</v>
      </c>
      <c r="BF303" s="241">
        <f>IF(N303="snížená",J303,0)</f>
        <v>0</v>
      </c>
      <c r="BG303" s="241">
        <f>IF(N303="zákl. přenesená",J303,0)</f>
        <v>0</v>
      </c>
      <c r="BH303" s="241">
        <f>IF(N303="sníž. přenesená",J303,0)</f>
        <v>0</v>
      </c>
      <c r="BI303" s="241">
        <f>IF(N303="nulová",J303,0)</f>
        <v>0</v>
      </c>
      <c r="BJ303" s="17" t="s">
        <v>87</v>
      </c>
      <c r="BK303" s="241">
        <f>ROUND(I303*H303,2)</f>
        <v>0</v>
      </c>
      <c r="BL303" s="17" t="s">
        <v>113</v>
      </c>
      <c r="BM303" s="240" t="s">
        <v>2807</v>
      </c>
    </row>
    <row r="304" s="2" customFormat="1">
      <c r="A304" s="38"/>
      <c r="B304" s="39"/>
      <c r="C304" s="40"/>
      <c r="D304" s="242" t="s">
        <v>205</v>
      </c>
      <c r="E304" s="40"/>
      <c r="F304" s="243" t="s">
        <v>2808</v>
      </c>
      <c r="G304" s="40"/>
      <c r="H304" s="40"/>
      <c r="I304" s="244"/>
      <c r="J304" s="40"/>
      <c r="K304" s="40"/>
      <c r="L304" s="44"/>
      <c r="M304" s="245"/>
      <c r="N304" s="246"/>
      <c r="O304" s="91"/>
      <c r="P304" s="91"/>
      <c r="Q304" s="91"/>
      <c r="R304" s="91"/>
      <c r="S304" s="91"/>
      <c r="T304" s="92"/>
      <c r="U304" s="38"/>
      <c r="V304" s="38"/>
      <c r="W304" s="38"/>
      <c r="X304" s="38"/>
      <c r="Y304" s="38"/>
      <c r="Z304" s="38"/>
      <c r="AA304" s="38"/>
      <c r="AB304" s="38"/>
      <c r="AC304" s="38"/>
      <c r="AD304" s="38"/>
      <c r="AE304" s="38"/>
      <c r="AT304" s="17" t="s">
        <v>205</v>
      </c>
      <c r="AU304" s="17" t="s">
        <v>89</v>
      </c>
    </row>
    <row r="305" s="13" customFormat="1">
      <c r="A305" s="13"/>
      <c r="B305" s="252"/>
      <c r="C305" s="253"/>
      <c r="D305" s="242" t="s">
        <v>254</v>
      </c>
      <c r="E305" s="254" t="s">
        <v>1</v>
      </c>
      <c r="F305" s="255" t="s">
        <v>2809</v>
      </c>
      <c r="G305" s="253"/>
      <c r="H305" s="256">
        <v>2.25</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254</v>
      </c>
      <c r="AU305" s="262" t="s">
        <v>89</v>
      </c>
      <c r="AV305" s="13" t="s">
        <v>89</v>
      </c>
      <c r="AW305" s="13" t="s">
        <v>35</v>
      </c>
      <c r="AX305" s="13" t="s">
        <v>80</v>
      </c>
      <c r="AY305" s="262" t="s">
        <v>196</v>
      </c>
    </row>
    <row r="306" s="14" customFormat="1">
      <c r="A306" s="14"/>
      <c r="B306" s="263"/>
      <c r="C306" s="264"/>
      <c r="D306" s="242" t="s">
        <v>254</v>
      </c>
      <c r="E306" s="265" t="s">
        <v>1</v>
      </c>
      <c r="F306" s="266" t="s">
        <v>2810</v>
      </c>
      <c r="G306" s="264"/>
      <c r="H306" s="267">
        <v>2.25</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254</v>
      </c>
      <c r="AU306" s="273" t="s">
        <v>89</v>
      </c>
      <c r="AV306" s="14" t="s">
        <v>100</v>
      </c>
      <c r="AW306" s="14" t="s">
        <v>35</v>
      </c>
      <c r="AX306" s="14" t="s">
        <v>87</v>
      </c>
      <c r="AY306" s="273" t="s">
        <v>196</v>
      </c>
    </row>
    <row r="307" s="2" customFormat="1" ht="21.75" customHeight="1">
      <c r="A307" s="38"/>
      <c r="B307" s="39"/>
      <c r="C307" s="228" t="s">
        <v>494</v>
      </c>
      <c r="D307" s="228" t="s">
        <v>199</v>
      </c>
      <c r="E307" s="229" t="s">
        <v>2811</v>
      </c>
      <c r="F307" s="230" t="s">
        <v>2812</v>
      </c>
      <c r="G307" s="231" t="s">
        <v>326</v>
      </c>
      <c r="H307" s="232">
        <v>19.25</v>
      </c>
      <c r="I307" s="233"/>
      <c r="J307" s="234">
        <f>ROUND(I307*H307,2)</f>
        <v>0</v>
      </c>
      <c r="K307" s="235"/>
      <c r="L307" s="44"/>
      <c r="M307" s="236" t="s">
        <v>1</v>
      </c>
      <c r="N307" s="237" t="s">
        <v>45</v>
      </c>
      <c r="O307" s="91"/>
      <c r="P307" s="238">
        <f>O307*H307</f>
        <v>0</v>
      </c>
      <c r="Q307" s="238">
        <v>0.00232</v>
      </c>
      <c r="R307" s="238">
        <f>Q307*H307</f>
        <v>0.044659999999999998</v>
      </c>
      <c r="S307" s="238">
        <v>0.10100000000000001</v>
      </c>
      <c r="T307" s="239">
        <f>S307*H307</f>
        <v>1.94425</v>
      </c>
      <c r="U307" s="38"/>
      <c r="V307" s="38"/>
      <c r="W307" s="38"/>
      <c r="X307" s="38"/>
      <c r="Y307" s="38"/>
      <c r="Z307" s="38"/>
      <c r="AA307" s="38"/>
      <c r="AB307" s="38"/>
      <c r="AC307" s="38"/>
      <c r="AD307" s="38"/>
      <c r="AE307" s="38"/>
      <c r="AR307" s="240" t="s">
        <v>113</v>
      </c>
      <c r="AT307" s="240" t="s">
        <v>199</v>
      </c>
      <c r="AU307" s="240" t="s">
        <v>89</v>
      </c>
      <c r="AY307" s="17" t="s">
        <v>196</v>
      </c>
      <c r="BE307" s="241">
        <f>IF(N307="základní",J307,0)</f>
        <v>0</v>
      </c>
      <c r="BF307" s="241">
        <f>IF(N307="snížená",J307,0)</f>
        <v>0</v>
      </c>
      <c r="BG307" s="241">
        <f>IF(N307="zákl. přenesená",J307,0)</f>
        <v>0</v>
      </c>
      <c r="BH307" s="241">
        <f>IF(N307="sníž. přenesená",J307,0)</f>
        <v>0</v>
      </c>
      <c r="BI307" s="241">
        <f>IF(N307="nulová",J307,0)</f>
        <v>0</v>
      </c>
      <c r="BJ307" s="17" t="s">
        <v>87</v>
      </c>
      <c r="BK307" s="241">
        <f>ROUND(I307*H307,2)</f>
        <v>0</v>
      </c>
      <c r="BL307" s="17" t="s">
        <v>113</v>
      </c>
      <c r="BM307" s="240" t="s">
        <v>2813</v>
      </c>
    </row>
    <row r="308" s="2" customFormat="1">
      <c r="A308" s="38"/>
      <c r="B308" s="39"/>
      <c r="C308" s="40"/>
      <c r="D308" s="242" t="s">
        <v>205</v>
      </c>
      <c r="E308" s="40"/>
      <c r="F308" s="243" t="s">
        <v>2814</v>
      </c>
      <c r="G308" s="40"/>
      <c r="H308" s="40"/>
      <c r="I308" s="244"/>
      <c r="J308" s="40"/>
      <c r="K308" s="40"/>
      <c r="L308" s="44"/>
      <c r="M308" s="245"/>
      <c r="N308" s="246"/>
      <c r="O308" s="91"/>
      <c r="P308" s="91"/>
      <c r="Q308" s="91"/>
      <c r="R308" s="91"/>
      <c r="S308" s="91"/>
      <c r="T308" s="92"/>
      <c r="U308" s="38"/>
      <c r="V308" s="38"/>
      <c r="W308" s="38"/>
      <c r="X308" s="38"/>
      <c r="Y308" s="38"/>
      <c r="Z308" s="38"/>
      <c r="AA308" s="38"/>
      <c r="AB308" s="38"/>
      <c r="AC308" s="38"/>
      <c r="AD308" s="38"/>
      <c r="AE308" s="38"/>
      <c r="AT308" s="17" t="s">
        <v>205</v>
      </c>
      <c r="AU308" s="17" t="s">
        <v>89</v>
      </c>
    </row>
    <row r="309" s="13" customFormat="1">
      <c r="A309" s="13"/>
      <c r="B309" s="252"/>
      <c r="C309" s="253"/>
      <c r="D309" s="242" t="s">
        <v>254</v>
      </c>
      <c r="E309" s="254" t="s">
        <v>1</v>
      </c>
      <c r="F309" s="255" t="s">
        <v>2815</v>
      </c>
      <c r="G309" s="253"/>
      <c r="H309" s="256">
        <v>19.25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254</v>
      </c>
      <c r="AU309" s="262" t="s">
        <v>89</v>
      </c>
      <c r="AV309" s="13" t="s">
        <v>89</v>
      </c>
      <c r="AW309" s="13" t="s">
        <v>35</v>
      </c>
      <c r="AX309" s="13" t="s">
        <v>80</v>
      </c>
      <c r="AY309" s="262" t="s">
        <v>196</v>
      </c>
    </row>
    <row r="310" s="14" customFormat="1">
      <c r="A310" s="14"/>
      <c r="B310" s="263"/>
      <c r="C310" s="264"/>
      <c r="D310" s="242" t="s">
        <v>254</v>
      </c>
      <c r="E310" s="265" t="s">
        <v>1</v>
      </c>
      <c r="F310" s="266" t="s">
        <v>2816</v>
      </c>
      <c r="G310" s="264"/>
      <c r="H310" s="267">
        <v>19.25</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254</v>
      </c>
      <c r="AU310" s="273" t="s">
        <v>89</v>
      </c>
      <c r="AV310" s="14" t="s">
        <v>100</v>
      </c>
      <c r="AW310" s="14" t="s">
        <v>35</v>
      </c>
      <c r="AX310" s="14" t="s">
        <v>87</v>
      </c>
      <c r="AY310" s="273" t="s">
        <v>196</v>
      </c>
    </row>
    <row r="311" s="2" customFormat="1" ht="21.75" customHeight="1">
      <c r="A311" s="38"/>
      <c r="B311" s="39"/>
      <c r="C311" s="228" t="s">
        <v>787</v>
      </c>
      <c r="D311" s="228" t="s">
        <v>199</v>
      </c>
      <c r="E311" s="229" t="s">
        <v>2817</v>
      </c>
      <c r="F311" s="230" t="s">
        <v>2818</v>
      </c>
      <c r="G311" s="231" t="s">
        <v>326</v>
      </c>
      <c r="H311" s="232">
        <v>380</v>
      </c>
      <c r="I311" s="233"/>
      <c r="J311" s="234">
        <f>ROUND(I311*H311,2)</f>
        <v>0</v>
      </c>
      <c r="K311" s="235"/>
      <c r="L311" s="44"/>
      <c r="M311" s="236" t="s">
        <v>1</v>
      </c>
      <c r="N311" s="237" t="s">
        <v>45</v>
      </c>
      <c r="O311" s="91"/>
      <c r="P311" s="238">
        <f>O311*H311</f>
        <v>0</v>
      </c>
      <c r="Q311" s="238">
        <v>0</v>
      </c>
      <c r="R311" s="238">
        <f>Q311*H311</f>
        <v>0</v>
      </c>
      <c r="S311" s="238">
        <v>0</v>
      </c>
      <c r="T311" s="239">
        <f>S311*H311</f>
        <v>0</v>
      </c>
      <c r="U311" s="38"/>
      <c r="V311" s="38"/>
      <c r="W311" s="38"/>
      <c r="X311" s="38"/>
      <c r="Y311" s="38"/>
      <c r="Z311" s="38"/>
      <c r="AA311" s="38"/>
      <c r="AB311" s="38"/>
      <c r="AC311" s="38"/>
      <c r="AD311" s="38"/>
      <c r="AE311" s="38"/>
      <c r="AR311" s="240" t="s">
        <v>113</v>
      </c>
      <c r="AT311" s="240" t="s">
        <v>199</v>
      </c>
      <c r="AU311" s="240" t="s">
        <v>89</v>
      </c>
      <c r="AY311" s="17" t="s">
        <v>196</v>
      </c>
      <c r="BE311" s="241">
        <f>IF(N311="základní",J311,0)</f>
        <v>0</v>
      </c>
      <c r="BF311" s="241">
        <f>IF(N311="snížená",J311,0)</f>
        <v>0</v>
      </c>
      <c r="BG311" s="241">
        <f>IF(N311="zákl. přenesená",J311,0)</f>
        <v>0</v>
      </c>
      <c r="BH311" s="241">
        <f>IF(N311="sníž. přenesená",J311,0)</f>
        <v>0</v>
      </c>
      <c r="BI311" s="241">
        <f>IF(N311="nulová",J311,0)</f>
        <v>0</v>
      </c>
      <c r="BJ311" s="17" t="s">
        <v>87</v>
      </c>
      <c r="BK311" s="241">
        <f>ROUND(I311*H311,2)</f>
        <v>0</v>
      </c>
      <c r="BL311" s="17" t="s">
        <v>113</v>
      </c>
      <c r="BM311" s="240" t="s">
        <v>2819</v>
      </c>
    </row>
    <row r="312" s="2" customFormat="1">
      <c r="A312" s="38"/>
      <c r="B312" s="39"/>
      <c r="C312" s="40"/>
      <c r="D312" s="242" t="s">
        <v>205</v>
      </c>
      <c r="E312" s="40"/>
      <c r="F312" s="243" t="s">
        <v>2820</v>
      </c>
      <c r="G312" s="40"/>
      <c r="H312" s="40"/>
      <c r="I312" s="244"/>
      <c r="J312" s="40"/>
      <c r="K312" s="40"/>
      <c r="L312" s="44"/>
      <c r="M312" s="245"/>
      <c r="N312" s="246"/>
      <c r="O312" s="91"/>
      <c r="P312" s="91"/>
      <c r="Q312" s="91"/>
      <c r="R312" s="91"/>
      <c r="S312" s="91"/>
      <c r="T312" s="92"/>
      <c r="U312" s="38"/>
      <c r="V312" s="38"/>
      <c r="W312" s="38"/>
      <c r="X312" s="38"/>
      <c r="Y312" s="38"/>
      <c r="Z312" s="38"/>
      <c r="AA312" s="38"/>
      <c r="AB312" s="38"/>
      <c r="AC312" s="38"/>
      <c r="AD312" s="38"/>
      <c r="AE312" s="38"/>
      <c r="AT312" s="17" t="s">
        <v>205</v>
      </c>
      <c r="AU312" s="17" t="s">
        <v>89</v>
      </c>
    </row>
    <row r="313" s="13" customFormat="1">
      <c r="A313" s="13"/>
      <c r="B313" s="252"/>
      <c r="C313" s="253"/>
      <c r="D313" s="242" t="s">
        <v>254</v>
      </c>
      <c r="E313" s="254" t="s">
        <v>1</v>
      </c>
      <c r="F313" s="255" t="s">
        <v>2821</v>
      </c>
      <c r="G313" s="253"/>
      <c r="H313" s="256">
        <v>380</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254</v>
      </c>
      <c r="AU313" s="262" t="s">
        <v>89</v>
      </c>
      <c r="AV313" s="13" t="s">
        <v>89</v>
      </c>
      <c r="AW313" s="13" t="s">
        <v>35</v>
      </c>
      <c r="AX313" s="13" t="s">
        <v>80</v>
      </c>
      <c r="AY313" s="262" t="s">
        <v>196</v>
      </c>
    </row>
    <row r="314" s="14" customFormat="1">
      <c r="A314" s="14"/>
      <c r="B314" s="263"/>
      <c r="C314" s="264"/>
      <c r="D314" s="242" t="s">
        <v>254</v>
      </c>
      <c r="E314" s="265" t="s">
        <v>1</v>
      </c>
      <c r="F314" s="266" t="s">
        <v>445</v>
      </c>
      <c r="G314" s="264"/>
      <c r="H314" s="267">
        <v>380</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254</v>
      </c>
      <c r="AU314" s="273" t="s">
        <v>89</v>
      </c>
      <c r="AV314" s="14" t="s">
        <v>100</v>
      </c>
      <c r="AW314" s="14" t="s">
        <v>35</v>
      </c>
      <c r="AX314" s="14" t="s">
        <v>87</v>
      </c>
      <c r="AY314" s="273" t="s">
        <v>196</v>
      </c>
    </row>
    <row r="315" s="2" customFormat="1" ht="21.75" customHeight="1">
      <c r="A315" s="38"/>
      <c r="B315" s="39"/>
      <c r="C315" s="228" t="s">
        <v>505</v>
      </c>
      <c r="D315" s="228" t="s">
        <v>199</v>
      </c>
      <c r="E315" s="229" t="s">
        <v>970</v>
      </c>
      <c r="F315" s="230" t="s">
        <v>2822</v>
      </c>
      <c r="G315" s="231" t="s">
        <v>202</v>
      </c>
      <c r="H315" s="232">
        <v>2</v>
      </c>
      <c r="I315" s="233"/>
      <c r="J315" s="234">
        <f>ROUND(I315*H315,2)</f>
        <v>0</v>
      </c>
      <c r="K315" s="235"/>
      <c r="L315" s="44"/>
      <c r="M315" s="236" t="s">
        <v>1</v>
      </c>
      <c r="N315" s="237" t="s">
        <v>45</v>
      </c>
      <c r="O315" s="91"/>
      <c r="P315" s="238">
        <f>O315*H315</f>
        <v>0</v>
      </c>
      <c r="Q315" s="238">
        <v>0</v>
      </c>
      <c r="R315" s="238">
        <f>Q315*H315</f>
        <v>0</v>
      </c>
      <c r="S315" s="238">
        <v>0</v>
      </c>
      <c r="T315" s="239">
        <f>S315*H315</f>
        <v>0</v>
      </c>
      <c r="U315" s="38"/>
      <c r="V315" s="38"/>
      <c r="W315" s="38"/>
      <c r="X315" s="38"/>
      <c r="Y315" s="38"/>
      <c r="Z315" s="38"/>
      <c r="AA315" s="38"/>
      <c r="AB315" s="38"/>
      <c r="AC315" s="38"/>
      <c r="AD315" s="38"/>
      <c r="AE315" s="38"/>
      <c r="AR315" s="240" t="s">
        <v>113</v>
      </c>
      <c r="AT315" s="240" t="s">
        <v>199</v>
      </c>
      <c r="AU315" s="240" t="s">
        <v>89</v>
      </c>
      <c r="AY315" s="17" t="s">
        <v>196</v>
      </c>
      <c r="BE315" s="241">
        <f>IF(N315="základní",J315,0)</f>
        <v>0</v>
      </c>
      <c r="BF315" s="241">
        <f>IF(N315="snížená",J315,0)</f>
        <v>0</v>
      </c>
      <c r="BG315" s="241">
        <f>IF(N315="zákl. přenesená",J315,0)</f>
        <v>0</v>
      </c>
      <c r="BH315" s="241">
        <f>IF(N315="sníž. přenesená",J315,0)</f>
        <v>0</v>
      </c>
      <c r="BI315" s="241">
        <f>IF(N315="nulová",J315,0)</f>
        <v>0</v>
      </c>
      <c r="BJ315" s="17" t="s">
        <v>87</v>
      </c>
      <c r="BK315" s="241">
        <f>ROUND(I315*H315,2)</f>
        <v>0</v>
      </c>
      <c r="BL315" s="17" t="s">
        <v>113</v>
      </c>
      <c r="BM315" s="240" t="s">
        <v>2823</v>
      </c>
    </row>
    <row r="316" s="2" customFormat="1">
      <c r="A316" s="38"/>
      <c r="B316" s="39"/>
      <c r="C316" s="40"/>
      <c r="D316" s="242" t="s">
        <v>205</v>
      </c>
      <c r="E316" s="40"/>
      <c r="F316" s="243" t="s">
        <v>2824</v>
      </c>
      <c r="G316" s="40"/>
      <c r="H316" s="40"/>
      <c r="I316" s="244"/>
      <c r="J316" s="40"/>
      <c r="K316" s="40"/>
      <c r="L316" s="44"/>
      <c r="M316" s="245"/>
      <c r="N316" s="246"/>
      <c r="O316" s="91"/>
      <c r="P316" s="91"/>
      <c r="Q316" s="91"/>
      <c r="R316" s="91"/>
      <c r="S316" s="91"/>
      <c r="T316" s="92"/>
      <c r="U316" s="38"/>
      <c r="V316" s="38"/>
      <c r="W316" s="38"/>
      <c r="X316" s="38"/>
      <c r="Y316" s="38"/>
      <c r="Z316" s="38"/>
      <c r="AA316" s="38"/>
      <c r="AB316" s="38"/>
      <c r="AC316" s="38"/>
      <c r="AD316" s="38"/>
      <c r="AE316" s="38"/>
      <c r="AT316" s="17" t="s">
        <v>205</v>
      </c>
      <c r="AU316" s="17" t="s">
        <v>89</v>
      </c>
    </row>
    <row r="317" s="2" customFormat="1" ht="21.75" customHeight="1">
      <c r="A317" s="38"/>
      <c r="B317" s="39"/>
      <c r="C317" s="228" t="s">
        <v>518</v>
      </c>
      <c r="D317" s="228" t="s">
        <v>199</v>
      </c>
      <c r="E317" s="229" t="s">
        <v>2825</v>
      </c>
      <c r="F317" s="230" t="s">
        <v>2826</v>
      </c>
      <c r="G317" s="231" t="s">
        <v>202</v>
      </c>
      <c r="H317" s="232">
        <v>8</v>
      </c>
      <c r="I317" s="233"/>
      <c r="J317" s="234">
        <f>ROUND(I317*H317,2)</f>
        <v>0</v>
      </c>
      <c r="K317" s="235"/>
      <c r="L317" s="44"/>
      <c r="M317" s="236" t="s">
        <v>1</v>
      </c>
      <c r="N317" s="237" t="s">
        <v>45</v>
      </c>
      <c r="O317" s="91"/>
      <c r="P317" s="238">
        <f>O317*H317</f>
        <v>0</v>
      </c>
      <c r="Q317" s="238">
        <v>0</v>
      </c>
      <c r="R317" s="238">
        <f>Q317*H317</f>
        <v>0</v>
      </c>
      <c r="S317" s="238">
        <v>0</v>
      </c>
      <c r="T317" s="239">
        <f>S317*H317</f>
        <v>0</v>
      </c>
      <c r="U317" s="38"/>
      <c r="V317" s="38"/>
      <c r="W317" s="38"/>
      <c r="X317" s="38"/>
      <c r="Y317" s="38"/>
      <c r="Z317" s="38"/>
      <c r="AA317" s="38"/>
      <c r="AB317" s="38"/>
      <c r="AC317" s="38"/>
      <c r="AD317" s="38"/>
      <c r="AE317" s="38"/>
      <c r="AR317" s="240" t="s">
        <v>113</v>
      </c>
      <c r="AT317" s="240" t="s">
        <v>199</v>
      </c>
      <c r="AU317" s="240" t="s">
        <v>89</v>
      </c>
      <c r="AY317" s="17" t="s">
        <v>196</v>
      </c>
      <c r="BE317" s="241">
        <f>IF(N317="základní",J317,0)</f>
        <v>0</v>
      </c>
      <c r="BF317" s="241">
        <f>IF(N317="snížená",J317,0)</f>
        <v>0</v>
      </c>
      <c r="BG317" s="241">
        <f>IF(N317="zákl. přenesená",J317,0)</f>
        <v>0</v>
      </c>
      <c r="BH317" s="241">
        <f>IF(N317="sníž. přenesená",J317,0)</f>
        <v>0</v>
      </c>
      <c r="BI317" s="241">
        <f>IF(N317="nulová",J317,0)</f>
        <v>0</v>
      </c>
      <c r="BJ317" s="17" t="s">
        <v>87</v>
      </c>
      <c r="BK317" s="241">
        <f>ROUND(I317*H317,2)</f>
        <v>0</v>
      </c>
      <c r="BL317" s="17" t="s">
        <v>113</v>
      </c>
      <c r="BM317" s="240" t="s">
        <v>2827</v>
      </c>
    </row>
    <row r="318" s="2" customFormat="1">
      <c r="A318" s="38"/>
      <c r="B318" s="39"/>
      <c r="C318" s="40"/>
      <c r="D318" s="242" t="s">
        <v>205</v>
      </c>
      <c r="E318" s="40"/>
      <c r="F318" s="243" t="s">
        <v>2826</v>
      </c>
      <c r="G318" s="40"/>
      <c r="H318" s="40"/>
      <c r="I318" s="244"/>
      <c r="J318" s="40"/>
      <c r="K318" s="40"/>
      <c r="L318" s="44"/>
      <c r="M318" s="245"/>
      <c r="N318" s="246"/>
      <c r="O318" s="91"/>
      <c r="P318" s="91"/>
      <c r="Q318" s="91"/>
      <c r="R318" s="91"/>
      <c r="S318" s="91"/>
      <c r="T318" s="92"/>
      <c r="U318" s="38"/>
      <c r="V318" s="38"/>
      <c r="W318" s="38"/>
      <c r="X318" s="38"/>
      <c r="Y318" s="38"/>
      <c r="Z318" s="38"/>
      <c r="AA318" s="38"/>
      <c r="AB318" s="38"/>
      <c r="AC318" s="38"/>
      <c r="AD318" s="38"/>
      <c r="AE318" s="38"/>
      <c r="AT318" s="17" t="s">
        <v>205</v>
      </c>
      <c r="AU318" s="17" t="s">
        <v>89</v>
      </c>
    </row>
    <row r="319" s="2" customFormat="1" ht="21.75" customHeight="1">
      <c r="A319" s="38"/>
      <c r="B319" s="39"/>
      <c r="C319" s="228" t="s">
        <v>529</v>
      </c>
      <c r="D319" s="228" t="s">
        <v>199</v>
      </c>
      <c r="E319" s="229" t="s">
        <v>2828</v>
      </c>
      <c r="F319" s="230" t="s">
        <v>2829</v>
      </c>
      <c r="G319" s="231" t="s">
        <v>202</v>
      </c>
      <c r="H319" s="232">
        <v>17</v>
      </c>
      <c r="I319" s="233"/>
      <c r="J319" s="234">
        <f>ROUND(I319*H319,2)</f>
        <v>0</v>
      </c>
      <c r="K319" s="235"/>
      <c r="L319" s="44"/>
      <c r="M319" s="236" t="s">
        <v>1</v>
      </c>
      <c r="N319" s="237" t="s">
        <v>45</v>
      </c>
      <c r="O319" s="91"/>
      <c r="P319" s="238">
        <f>O319*H319</f>
        <v>0</v>
      </c>
      <c r="Q319" s="238">
        <v>0</v>
      </c>
      <c r="R319" s="238">
        <f>Q319*H319</f>
        <v>0</v>
      </c>
      <c r="S319" s="238">
        <v>0</v>
      </c>
      <c r="T319" s="239">
        <f>S319*H319</f>
        <v>0</v>
      </c>
      <c r="U319" s="38"/>
      <c r="V319" s="38"/>
      <c r="W319" s="38"/>
      <c r="X319" s="38"/>
      <c r="Y319" s="38"/>
      <c r="Z319" s="38"/>
      <c r="AA319" s="38"/>
      <c r="AB319" s="38"/>
      <c r="AC319" s="38"/>
      <c r="AD319" s="38"/>
      <c r="AE319" s="38"/>
      <c r="AR319" s="240" t="s">
        <v>113</v>
      </c>
      <c r="AT319" s="240" t="s">
        <v>199</v>
      </c>
      <c r="AU319" s="240" t="s">
        <v>89</v>
      </c>
      <c r="AY319" s="17" t="s">
        <v>196</v>
      </c>
      <c r="BE319" s="241">
        <f>IF(N319="základní",J319,0)</f>
        <v>0</v>
      </c>
      <c r="BF319" s="241">
        <f>IF(N319="snížená",J319,0)</f>
        <v>0</v>
      </c>
      <c r="BG319" s="241">
        <f>IF(N319="zákl. přenesená",J319,0)</f>
        <v>0</v>
      </c>
      <c r="BH319" s="241">
        <f>IF(N319="sníž. přenesená",J319,0)</f>
        <v>0</v>
      </c>
      <c r="BI319" s="241">
        <f>IF(N319="nulová",J319,0)</f>
        <v>0</v>
      </c>
      <c r="BJ319" s="17" t="s">
        <v>87</v>
      </c>
      <c r="BK319" s="241">
        <f>ROUND(I319*H319,2)</f>
        <v>0</v>
      </c>
      <c r="BL319" s="17" t="s">
        <v>113</v>
      </c>
      <c r="BM319" s="240" t="s">
        <v>2830</v>
      </c>
    </row>
    <row r="320" s="2" customFormat="1">
      <c r="A320" s="38"/>
      <c r="B320" s="39"/>
      <c r="C320" s="40"/>
      <c r="D320" s="242" t="s">
        <v>205</v>
      </c>
      <c r="E320" s="40"/>
      <c r="F320" s="243" t="s">
        <v>2829</v>
      </c>
      <c r="G320" s="40"/>
      <c r="H320" s="40"/>
      <c r="I320" s="244"/>
      <c r="J320" s="40"/>
      <c r="K320" s="40"/>
      <c r="L320" s="44"/>
      <c r="M320" s="245"/>
      <c r="N320" s="246"/>
      <c r="O320" s="91"/>
      <c r="P320" s="91"/>
      <c r="Q320" s="91"/>
      <c r="R320" s="91"/>
      <c r="S320" s="91"/>
      <c r="T320" s="92"/>
      <c r="U320" s="38"/>
      <c r="V320" s="38"/>
      <c r="W320" s="38"/>
      <c r="X320" s="38"/>
      <c r="Y320" s="38"/>
      <c r="Z320" s="38"/>
      <c r="AA320" s="38"/>
      <c r="AB320" s="38"/>
      <c r="AC320" s="38"/>
      <c r="AD320" s="38"/>
      <c r="AE320" s="38"/>
      <c r="AT320" s="17" t="s">
        <v>205</v>
      </c>
      <c r="AU320" s="17" t="s">
        <v>89</v>
      </c>
    </row>
    <row r="321" s="12" customFormat="1" ht="22.8" customHeight="1">
      <c r="A321" s="12"/>
      <c r="B321" s="212"/>
      <c r="C321" s="213"/>
      <c r="D321" s="214" t="s">
        <v>79</v>
      </c>
      <c r="E321" s="226" t="s">
        <v>426</v>
      </c>
      <c r="F321" s="226" t="s">
        <v>427</v>
      </c>
      <c r="G321" s="213"/>
      <c r="H321" s="213"/>
      <c r="I321" s="216"/>
      <c r="J321" s="227">
        <f>BK321</f>
        <v>0</v>
      </c>
      <c r="K321" s="213"/>
      <c r="L321" s="218"/>
      <c r="M321" s="219"/>
      <c r="N321" s="220"/>
      <c r="O321" s="220"/>
      <c r="P321" s="221">
        <f>SUM(P322:P341)</f>
        <v>0</v>
      </c>
      <c r="Q321" s="220"/>
      <c r="R321" s="221">
        <f>SUM(R322:R341)</f>
        <v>0</v>
      </c>
      <c r="S321" s="220"/>
      <c r="T321" s="222">
        <f>SUM(T322:T341)</f>
        <v>0</v>
      </c>
      <c r="U321" s="12"/>
      <c r="V321" s="12"/>
      <c r="W321" s="12"/>
      <c r="X321" s="12"/>
      <c r="Y321" s="12"/>
      <c r="Z321" s="12"/>
      <c r="AA321" s="12"/>
      <c r="AB321" s="12"/>
      <c r="AC321" s="12"/>
      <c r="AD321" s="12"/>
      <c r="AE321" s="12"/>
      <c r="AR321" s="223" t="s">
        <v>87</v>
      </c>
      <c r="AT321" s="224" t="s">
        <v>79</v>
      </c>
      <c r="AU321" s="224" t="s">
        <v>87</v>
      </c>
      <c r="AY321" s="223" t="s">
        <v>196</v>
      </c>
      <c r="BK321" s="225">
        <f>SUM(BK322:BK341)</f>
        <v>0</v>
      </c>
    </row>
    <row r="322" s="2" customFormat="1" ht="33" customHeight="1">
      <c r="A322" s="38"/>
      <c r="B322" s="39"/>
      <c r="C322" s="228" t="s">
        <v>535</v>
      </c>
      <c r="D322" s="228" t="s">
        <v>199</v>
      </c>
      <c r="E322" s="229" t="s">
        <v>1793</v>
      </c>
      <c r="F322" s="230" t="s">
        <v>1794</v>
      </c>
      <c r="G322" s="231" t="s">
        <v>431</v>
      </c>
      <c r="H322" s="232">
        <v>55.393000000000001</v>
      </c>
      <c r="I322" s="233"/>
      <c r="J322" s="234">
        <f>ROUND(I322*H322,2)</f>
        <v>0</v>
      </c>
      <c r="K322" s="235"/>
      <c r="L322" s="44"/>
      <c r="M322" s="236" t="s">
        <v>1</v>
      </c>
      <c r="N322" s="237" t="s">
        <v>45</v>
      </c>
      <c r="O322" s="91"/>
      <c r="P322" s="238">
        <f>O322*H322</f>
        <v>0</v>
      </c>
      <c r="Q322" s="238">
        <v>0</v>
      </c>
      <c r="R322" s="238">
        <f>Q322*H322</f>
        <v>0</v>
      </c>
      <c r="S322" s="238">
        <v>0</v>
      </c>
      <c r="T322" s="239">
        <f>S322*H322</f>
        <v>0</v>
      </c>
      <c r="U322" s="38"/>
      <c r="V322" s="38"/>
      <c r="W322" s="38"/>
      <c r="X322" s="38"/>
      <c r="Y322" s="38"/>
      <c r="Z322" s="38"/>
      <c r="AA322" s="38"/>
      <c r="AB322" s="38"/>
      <c r="AC322" s="38"/>
      <c r="AD322" s="38"/>
      <c r="AE322" s="38"/>
      <c r="AR322" s="240" t="s">
        <v>113</v>
      </c>
      <c r="AT322" s="240" t="s">
        <v>199</v>
      </c>
      <c r="AU322" s="240" t="s">
        <v>89</v>
      </c>
      <c r="AY322" s="17" t="s">
        <v>196</v>
      </c>
      <c r="BE322" s="241">
        <f>IF(N322="základní",J322,0)</f>
        <v>0</v>
      </c>
      <c r="BF322" s="241">
        <f>IF(N322="snížená",J322,0)</f>
        <v>0</v>
      </c>
      <c r="BG322" s="241">
        <f>IF(N322="zákl. přenesená",J322,0)</f>
        <v>0</v>
      </c>
      <c r="BH322" s="241">
        <f>IF(N322="sníž. přenesená",J322,0)</f>
        <v>0</v>
      </c>
      <c r="BI322" s="241">
        <f>IF(N322="nulová",J322,0)</f>
        <v>0</v>
      </c>
      <c r="BJ322" s="17" t="s">
        <v>87</v>
      </c>
      <c r="BK322" s="241">
        <f>ROUND(I322*H322,2)</f>
        <v>0</v>
      </c>
      <c r="BL322" s="17" t="s">
        <v>113</v>
      </c>
      <c r="BM322" s="240" t="s">
        <v>2831</v>
      </c>
    </row>
    <row r="323" s="2" customFormat="1">
      <c r="A323" s="38"/>
      <c r="B323" s="39"/>
      <c r="C323" s="40"/>
      <c r="D323" s="242" t="s">
        <v>205</v>
      </c>
      <c r="E323" s="40"/>
      <c r="F323" s="243" t="s">
        <v>1796</v>
      </c>
      <c r="G323" s="40"/>
      <c r="H323" s="40"/>
      <c r="I323" s="244"/>
      <c r="J323" s="40"/>
      <c r="K323" s="40"/>
      <c r="L323" s="44"/>
      <c r="M323" s="245"/>
      <c r="N323" s="246"/>
      <c r="O323" s="91"/>
      <c r="P323" s="91"/>
      <c r="Q323" s="91"/>
      <c r="R323" s="91"/>
      <c r="S323" s="91"/>
      <c r="T323" s="92"/>
      <c r="U323" s="38"/>
      <c r="V323" s="38"/>
      <c r="W323" s="38"/>
      <c r="X323" s="38"/>
      <c r="Y323" s="38"/>
      <c r="Z323" s="38"/>
      <c r="AA323" s="38"/>
      <c r="AB323" s="38"/>
      <c r="AC323" s="38"/>
      <c r="AD323" s="38"/>
      <c r="AE323" s="38"/>
      <c r="AT323" s="17" t="s">
        <v>205</v>
      </c>
      <c r="AU323" s="17" t="s">
        <v>89</v>
      </c>
    </row>
    <row r="324" s="2" customFormat="1" ht="21.75" customHeight="1">
      <c r="A324" s="38"/>
      <c r="B324" s="39"/>
      <c r="C324" s="228" t="s">
        <v>545</v>
      </c>
      <c r="D324" s="228" t="s">
        <v>199</v>
      </c>
      <c r="E324" s="229" t="s">
        <v>435</v>
      </c>
      <c r="F324" s="230" t="s">
        <v>436</v>
      </c>
      <c r="G324" s="231" t="s">
        <v>431</v>
      </c>
      <c r="H324" s="232">
        <v>55.393000000000001</v>
      </c>
      <c r="I324" s="233"/>
      <c r="J324" s="234">
        <f>ROUND(I324*H324,2)</f>
        <v>0</v>
      </c>
      <c r="K324" s="235"/>
      <c r="L324" s="44"/>
      <c r="M324" s="236" t="s">
        <v>1</v>
      </c>
      <c r="N324" s="237" t="s">
        <v>45</v>
      </c>
      <c r="O324" s="91"/>
      <c r="P324" s="238">
        <f>O324*H324</f>
        <v>0</v>
      </c>
      <c r="Q324" s="238">
        <v>0</v>
      </c>
      <c r="R324" s="238">
        <f>Q324*H324</f>
        <v>0</v>
      </c>
      <c r="S324" s="238">
        <v>0</v>
      </c>
      <c r="T324" s="239">
        <f>S324*H324</f>
        <v>0</v>
      </c>
      <c r="U324" s="38"/>
      <c r="V324" s="38"/>
      <c r="W324" s="38"/>
      <c r="X324" s="38"/>
      <c r="Y324" s="38"/>
      <c r="Z324" s="38"/>
      <c r="AA324" s="38"/>
      <c r="AB324" s="38"/>
      <c r="AC324" s="38"/>
      <c r="AD324" s="38"/>
      <c r="AE324" s="38"/>
      <c r="AR324" s="240" t="s">
        <v>113</v>
      </c>
      <c r="AT324" s="240" t="s">
        <v>199</v>
      </c>
      <c r="AU324" s="240" t="s">
        <v>89</v>
      </c>
      <c r="AY324" s="17" t="s">
        <v>196</v>
      </c>
      <c r="BE324" s="241">
        <f>IF(N324="základní",J324,0)</f>
        <v>0</v>
      </c>
      <c r="BF324" s="241">
        <f>IF(N324="snížená",J324,0)</f>
        <v>0</v>
      </c>
      <c r="BG324" s="241">
        <f>IF(N324="zákl. přenesená",J324,0)</f>
        <v>0</v>
      </c>
      <c r="BH324" s="241">
        <f>IF(N324="sníž. přenesená",J324,0)</f>
        <v>0</v>
      </c>
      <c r="BI324" s="241">
        <f>IF(N324="nulová",J324,0)</f>
        <v>0</v>
      </c>
      <c r="BJ324" s="17" t="s">
        <v>87</v>
      </c>
      <c r="BK324" s="241">
        <f>ROUND(I324*H324,2)</f>
        <v>0</v>
      </c>
      <c r="BL324" s="17" t="s">
        <v>113</v>
      </c>
      <c r="BM324" s="240" t="s">
        <v>2832</v>
      </c>
    </row>
    <row r="325" s="2" customFormat="1">
      <c r="A325" s="38"/>
      <c r="B325" s="39"/>
      <c r="C325" s="40"/>
      <c r="D325" s="242" t="s">
        <v>205</v>
      </c>
      <c r="E325" s="40"/>
      <c r="F325" s="243" t="s">
        <v>438</v>
      </c>
      <c r="G325" s="40"/>
      <c r="H325" s="40"/>
      <c r="I325" s="244"/>
      <c r="J325" s="40"/>
      <c r="K325" s="40"/>
      <c r="L325" s="44"/>
      <c r="M325" s="245"/>
      <c r="N325" s="246"/>
      <c r="O325" s="91"/>
      <c r="P325" s="91"/>
      <c r="Q325" s="91"/>
      <c r="R325" s="91"/>
      <c r="S325" s="91"/>
      <c r="T325" s="92"/>
      <c r="U325" s="38"/>
      <c r="V325" s="38"/>
      <c r="W325" s="38"/>
      <c r="X325" s="38"/>
      <c r="Y325" s="38"/>
      <c r="Z325" s="38"/>
      <c r="AA325" s="38"/>
      <c r="AB325" s="38"/>
      <c r="AC325" s="38"/>
      <c r="AD325" s="38"/>
      <c r="AE325" s="38"/>
      <c r="AT325" s="17" t="s">
        <v>205</v>
      </c>
      <c r="AU325" s="17" t="s">
        <v>89</v>
      </c>
    </row>
    <row r="326" s="2" customFormat="1" ht="33" customHeight="1">
      <c r="A326" s="38"/>
      <c r="B326" s="39"/>
      <c r="C326" s="228" t="s">
        <v>824</v>
      </c>
      <c r="D326" s="228" t="s">
        <v>199</v>
      </c>
      <c r="E326" s="229" t="s">
        <v>440</v>
      </c>
      <c r="F326" s="230" t="s">
        <v>1798</v>
      </c>
      <c r="G326" s="231" t="s">
        <v>431</v>
      </c>
      <c r="H326" s="232">
        <v>830.89499999999998</v>
      </c>
      <c r="I326" s="233"/>
      <c r="J326" s="234">
        <f>ROUND(I326*H326,2)</f>
        <v>0</v>
      </c>
      <c r="K326" s="235"/>
      <c r="L326" s="44"/>
      <c r="M326" s="236" t="s">
        <v>1</v>
      </c>
      <c r="N326" s="237" t="s">
        <v>45</v>
      </c>
      <c r="O326" s="91"/>
      <c r="P326" s="238">
        <f>O326*H326</f>
        <v>0</v>
      </c>
      <c r="Q326" s="238">
        <v>0</v>
      </c>
      <c r="R326" s="238">
        <f>Q326*H326</f>
        <v>0</v>
      </c>
      <c r="S326" s="238">
        <v>0</v>
      </c>
      <c r="T326" s="239">
        <f>S326*H326</f>
        <v>0</v>
      </c>
      <c r="U326" s="38"/>
      <c r="V326" s="38"/>
      <c r="W326" s="38"/>
      <c r="X326" s="38"/>
      <c r="Y326" s="38"/>
      <c r="Z326" s="38"/>
      <c r="AA326" s="38"/>
      <c r="AB326" s="38"/>
      <c r="AC326" s="38"/>
      <c r="AD326" s="38"/>
      <c r="AE326" s="38"/>
      <c r="AR326" s="240" t="s">
        <v>113</v>
      </c>
      <c r="AT326" s="240" t="s">
        <v>199</v>
      </c>
      <c r="AU326" s="240" t="s">
        <v>89</v>
      </c>
      <c r="AY326" s="17" t="s">
        <v>196</v>
      </c>
      <c r="BE326" s="241">
        <f>IF(N326="základní",J326,0)</f>
        <v>0</v>
      </c>
      <c r="BF326" s="241">
        <f>IF(N326="snížená",J326,0)</f>
        <v>0</v>
      </c>
      <c r="BG326" s="241">
        <f>IF(N326="zákl. přenesená",J326,0)</f>
        <v>0</v>
      </c>
      <c r="BH326" s="241">
        <f>IF(N326="sníž. přenesená",J326,0)</f>
        <v>0</v>
      </c>
      <c r="BI326" s="241">
        <f>IF(N326="nulová",J326,0)</f>
        <v>0</v>
      </c>
      <c r="BJ326" s="17" t="s">
        <v>87</v>
      </c>
      <c r="BK326" s="241">
        <f>ROUND(I326*H326,2)</f>
        <v>0</v>
      </c>
      <c r="BL326" s="17" t="s">
        <v>113</v>
      </c>
      <c r="BM326" s="240" t="s">
        <v>2833</v>
      </c>
    </row>
    <row r="327" s="2" customFormat="1">
      <c r="A327" s="38"/>
      <c r="B327" s="39"/>
      <c r="C327" s="40"/>
      <c r="D327" s="242" t="s">
        <v>205</v>
      </c>
      <c r="E327" s="40"/>
      <c r="F327" s="243" t="s">
        <v>1800</v>
      </c>
      <c r="G327" s="40"/>
      <c r="H327" s="40"/>
      <c r="I327" s="244"/>
      <c r="J327" s="40"/>
      <c r="K327" s="40"/>
      <c r="L327" s="44"/>
      <c r="M327" s="245"/>
      <c r="N327" s="246"/>
      <c r="O327" s="91"/>
      <c r="P327" s="91"/>
      <c r="Q327" s="91"/>
      <c r="R327" s="91"/>
      <c r="S327" s="91"/>
      <c r="T327" s="92"/>
      <c r="U327" s="38"/>
      <c r="V327" s="38"/>
      <c r="W327" s="38"/>
      <c r="X327" s="38"/>
      <c r="Y327" s="38"/>
      <c r="Z327" s="38"/>
      <c r="AA327" s="38"/>
      <c r="AB327" s="38"/>
      <c r="AC327" s="38"/>
      <c r="AD327" s="38"/>
      <c r="AE327" s="38"/>
      <c r="AT327" s="17" t="s">
        <v>205</v>
      </c>
      <c r="AU327" s="17" t="s">
        <v>89</v>
      </c>
    </row>
    <row r="328" s="13" customFormat="1">
      <c r="A328" s="13"/>
      <c r="B328" s="252"/>
      <c r="C328" s="253"/>
      <c r="D328" s="242" t="s">
        <v>254</v>
      </c>
      <c r="E328" s="254" t="s">
        <v>1</v>
      </c>
      <c r="F328" s="255" t="s">
        <v>2834</v>
      </c>
      <c r="G328" s="253"/>
      <c r="H328" s="256">
        <v>830.89499999999998</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254</v>
      </c>
      <c r="AU328" s="262" t="s">
        <v>89</v>
      </c>
      <c r="AV328" s="13" t="s">
        <v>89</v>
      </c>
      <c r="AW328" s="13" t="s">
        <v>35</v>
      </c>
      <c r="AX328" s="13" t="s">
        <v>80</v>
      </c>
      <c r="AY328" s="262" t="s">
        <v>196</v>
      </c>
    </row>
    <row r="329" s="14" customFormat="1">
      <c r="A329" s="14"/>
      <c r="B329" s="263"/>
      <c r="C329" s="264"/>
      <c r="D329" s="242" t="s">
        <v>254</v>
      </c>
      <c r="E329" s="265" t="s">
        <v>1</v>
      </c>
      <c r="F329" s="266" t="s">
        <v>445</v>
      </c>
      <c r="G329" s="264"/>
      <c r="H329" s="267">
        <v>830.89499999999998</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254</v>
      </c>
      <c r="AU329" s="273" t="s">
        <v>89</v>
      </c>
      <c r="AV329" s="14" t="s">
        <v>100</v>
      </c>
      <c r="AW329" s="14" t="s">
        <v>35</v>
      </c>
      <c r="AX329" s="14" t="s">
        <v>87</v>
      </c>
      <c r="AY329" s="273" t="s">
        <v>196</v>
      </c>
    </row>
    <row r="330" s="2" customFormat="1" ht="33" customHeight="1">
      <c r="A330" s="38"/>
      <c r="B330" s="39"/>
      <c r="C330" s="228" t="s">
        <v>553</v>
      </c>
      <c r="D330" s="228" t="s">
        <v>199</v>
      </c>
      <c r="E330" s="229" t="s">
        <v>2835</v>
      </c>
      <c r="F330" s="230" t="s">
        <v>2836</v>
      </c>
      <c r="G330" s="231" t="s">
        <v>431</v>
      </c>
      <c r="H330" s="232">
        <v>0.60799999999999998</v>
      </c>
      <c r="I330" s="233"/>
      <c r="J330" s="234">
        <f>ROUND(I330*H330,2)</f>
        <v>0</v>
      </c>
      <c r="K330" s="235"/>
      <c r="L330" s="44"/>
      <c r="M330" s="236" t="s">
        <v>1</v>
      </c>
      <c r="N330" s="237" t="s">
        <v>45</v>
      </c>
      <c r="O330" s="91"/>
      <c r="P330" s="238">
        <f>O330*H330</f>
        <v>0</v>
      </c>
      <c r="Q330" s="238">
        <v>0</v>
      </c>
      <c r="R330" s="238">
        <f>Q330*H330</f>
        <v>0</v>
      </c>
      <c r="S330" s="238">
        <v>0</v>
      </c>
      <c r="T330" s="239">
        <f>S330*H330</f>
        <v>0</v>
      </c>
      <c r="U330" s="38"/>
      <c r="V330" s="38"/>
      <c r="W330" s="38"/>
      <c r="X330" s="38"/>
      <c r="Y330" s="38"/>
      <c r="Z330" s="38"/>
      <c r="AA330" s="38"/>
      <c r="AB330" s="38"/>
      <c r="AC330" s="38"/>
      <c r="AD330" s="38"/>
      <c r="AE330" s="38"/>
      <c r="AR330" s="240" t="s">
        <v>113</v>
      </c>
      <c r="AT330" s="240" t="s">
        <v>199</v>
      </c>
      <c r="AU330" s="240" t="s">
        <v>89</v>
      </c>
      <c r="AY330" s="17" t="s">
        <v>196</v>
      </c>
      <c r="BE330" s="241">
        <f>IF(N330="základní",J330,0)</f>
        <v>0</v>
      </c>
      <c r="BF330" s="241">
        <f>IF(N330="snížená",J330,0)</f>
        <v>0</v>
      </c>
      <c r="BG330" s="241">
        <f>IF(N330="zákl. přenesená",J330,0)</f>
        <v>0</v>
      </c>
      <c r="BH330" s="241">
        <f>IF(N330="sníž. přenesená",J330,0)</f>
        <v>0</v>
      </c>
      <c r="BI330" s="241">
        <f>IF(N330="nulová",J330,0)</f>
        <v>0</v>
      </c>
      <c r="BJ330" s="17" t="s">
        <v>87</v>
      </c>
      <c r="BK330" s="241">
        <f>ROUND(I330*H330,2)</f>
        <v>0</v>
      </c>
      <c r="BL330" s="17" t="s">
        <v>113</v>
      </c>
      <c r="BM330" s="240" t="s">
        <v>2837</v>
      </c>
    </row>
    <row r="331" s="2" customFormat="1">
      <c r="A331" s="38"/>
      <c r="B331" s="39"/>
      <c r="C331" s="40"/>
      <c r="D331" s="242" t="s">
        <v>205</v>
      </c>
      <c r="E331" s="40"/>
      <c r="F331" s="243" t="s">
        <v>2838</v>
      </c>
      <c r="G331" s="40"/>
      <c r="H331" s="40"/>
      <c r="I331" s="244"/>
      <c r="J331" s="40"/>
      <c r="K331" s="40"/>
      <c r="L331" s="44"/>
      <c r="M331" s="245"/>
      <c r="N331" s="246"/>
      <c r="O331" s="91"/>
      <c r="P331" s="91"/>
      <c r="Q331" s="91"/>
      <c r="R331" s="91"/>
      <c r="S331" s="91"/>
      <c r="T331" s="92"/>
      <c r="U331" s="38"/>
      <c r="V331" s="38"/>
      <c r="W331" s="38"/>
      <c r="X331" s="38"/>
      <c r="Y331" s="38"/>
      <c r="Z331" s="38"/>
      <c r="AA331" s="38"/>
      <c r="AB331" s="38"/>
      <c r="AC331" s="38"/>
      <c r="AD331" s="38"/>
      <c r="AE331" s="38"/>
      <c r="AT331" s="17" t="s">
        <v>205</v>
      </c>
      <c r="AU331" s="17" t="s">
        <v>89</v>
      </c>
    </row>
    <row r="332" s="13" customFormat="1">
      <c r="A332" s="13"/>
      <c r="B332" s="252"/>
      <c r="C332" s="253"/>
      <c r="D332" s="242" t="s">
        <v>254</v>
      </c>
      <c r="E332" s="254" t="s">
        <v>1</v>
      </c>
      <c r="F332" s="255" t="s">
        <v>2839</v>
      </c>
      <c r="G332" s="253"/>
      <c r="H332" s="256">
        <v>0.60799999999999998</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254</v>
      </c>
      <c r="AU332" s="262" t="s">
        <v>89</v>
      </c>
      <c r="AV332" s="13" t="s">
        <v>89</v>
      </c>
      <c r="AW332" s="13" t="s">
        <v>35</v>
      </c>
      <c r="AX332" s="13" t="s">
        <v>80</v>
      </c>
      <c r="AY332" s="262" t="s">
        <v>196</v>
      </c>
    </row>
    <row r="333" s="14" customFormat="1">
      <c r="A333" s="14"/>
      <c r="B333" s="263"/>
      <c r="C333" s="264"/>
      <c r="D333" s="242" t="s">
        <v>254</v>
      </c>
      <c r="E333" s="265" t="s">
        <v>1</v>
      </c>
      <c r="F333" s="266" t="s">
        <v>445</v>
      </c>
      <c r="G333" s="264"/>
      <c r="H333" s="267">
        <v>0.60799999999999998</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254</v>
      </c>
      <c r="AU333" s="273" t="s">
        <v>89</v>
      </c>
      <c r="AV333" s="14" t="s">
        <v>100</v>
      </c>
      <c r="AW333" s="14" t="s">
        <v>35</v>
      </c>
      <c r="AX333" s="14" t="s">
        <v>87</v>
      </c>
      <c r="AY333" s="273" t="s">
        <v>196</v>
      </c>
    </row>
    <row r="334" s="2" customFormat="1" ht="33" customHeight="1">
      <c r="A334" s="38"/>
      <c r="B334" s="39"/>
      <c r="C334" s="228" t="s">
        <v>561</v>
      </c>
      <c r="D334" s="228" t="s">
        <v>199</v>
      </c>
      <c r="E334" s="229" t="s">
        <v>483</v>
      </c>
      <c r="F334" s="230" t="s">
        <v>484</v>
      </c>
      <c r="G334" s="231" t="s">
        <v>431</v>
      </c>
      <c r="H334" s="232">
        <v>38.581000000000003</v>
      </c>
      <c r="I334" s="233"/>
      <c r="J334" s="234">
        <f>ROUND(I334*H334,2)</f>
        <v>0</v>
      </c>
      <c r="K334" s="235"/>
      <c r="L334" s="44"/>
      <c r="M334" s="236" t="s">
        <v>1</v>
      </c>
      <c r="N334" s="237" t="s">
        <v>45</v>
      </c>
      <c r="O334" s="91"/>
      <c r="P334" s="238">
        <f>O334*H334</f>
        <v>0</v>
      </c>
      <c r="Q334" s="238">
        <v>0</v>
      </c>
      <c r="R334" s="238">
        <f>Q334*H334</f>
        <v>0</v>
      </c>
      <c r="S334" s="238">
        <v>0</v>
      </c>
      <c r="T334" s="239">
        <f>S334*H334</f>
        <v>0</v>
      </c>
      <c r="U334" s="38"/>
      <c r="V334" s="38"/>
      <c r="W334" s="38"/>
      <c r="X334" s="38"/>
      <c r="Y334" s="38"/>
      <c r="Z334" s="38"/>
      <c r="AA334" s="38"/>
      <c r="AB334" s="38"/>
      <c r="AC334" s="38"/>
      <c r="AD334" s="38"/>
      <c r="AE334" s="38"/>
      <c r="AR334" s="240" t="s">
        <v>113</v>
      </c>
      <c r="AT334" s="240" t="s">
        <v>199</v>
      </c>
      <c r="AU334" s="240" t="s">
        <v>89</v>
      </c>
      <c r="AY334" s="17" t="s">
        <v>196</v>
      </c>
      <c r="BE334" s="241">
        <f>IF(N334="základní",J334,0)</f>
        <v>0</v>
      </c>
      <c r="BF334" s="241">
        <f>IF(N334="snížená",J334,0)</f>
        <v>0</v>
      </c>
      <c r="BG334" s="241">
        <f>IF(N334="zákl. přenesená",J334,0)</f>
        <v>0</v>
      </c>
      <c r="BH334" s="241">
        <f>IF(N334="sníž. přenesená",J334,0)</f>
        <v>0</v>
      </c>
      <c r="BI334" s="241">
        <f>IF(N334="nulová",J334,0)</f>
        <v>0</v>
      </c>
      <c r="BJ334" s="17" t="s">
        <v>87</v>
      </c>
      <c r="BK334" s="241">
        <f>ROUND(I334*H334,2)</f>
        <v>0</v>
      </c>
      <c r="BL334" s="17" t="s">
        <v>113</v>
      </c>
      <c r="BM334" s="240" t="s">
        <v>2840</v>
      </c>
    </row>
    <row r="335" s="2" customFormat="1">
      <c r="A335" s="38"/>
      <c r="B335" s="39"/>
      <c r="C335" s="40"/>
      <c r="D335" s="242" t="s">
        <v>205</v>
      </c>
      <c r="E335" s="40"/>
      <c r="F335" s="243" t="s">
        <v>486</v>
      </c>
      <c r="G335" s="40"/>
      <c r="H335" s="40"/>
      <c r="I335" s="244"/>
      <c r="J335" s="40"/>
      <c r="K335" s="40"/>
      <c r="L335" s="44"/>
      <c r="M335" s="245"/>
      <c r="N335" s="246"/>
      <c r="O335" s="91"/>
      <c r="P335" s="91"/>
      <c r="Q335" s="91"/>
      <c r="R335" s="91"/>
      <c r="S335" s="91"/>
      <c r="T335" s="92"/>
      <c r="U335" s="38"/>
      <c r="V335" s="38"/>
      <c r="W335" s="38"/>
      <c r="X335" s="38"/>
      <c r="Y335" s="38"/>
      <c r="Z335" s="38"/>
      <c r="AA335" s="38"/>
      <c r="AB335" s="38"/>
      <c r="AC335" s="38"/>
      <c r="AD335" s="38"/>
      <c r="AE335" s="38"/>
      <c r="AT335" s="17" t="s">
        <v>205</v>
      </c>
      <c r="AU335" s="17" t="s">
        <v>89</v>
      </c>
    </row>
    <row r="336" s="13" customFormat="1">
      <c r="A336" s="13"/>
      <c r="B336" s="252"/>
      <c r="C336" s="253"/>
      <c r="D336" s="242" t="s">
        <v>254</v>
      </c>
      <c r="E336" s="254" t="s">
        <v>1</v>
      </c>
      <c r="F336" s="255" t="s">
        <v>2841</v>
      </c>
      <c r="G336" s="253"/>
      <c r="H336" s="256">
        <v>38.581000000000003</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254</v>
      </c>
      <c r="AU336" s="262" t="s">
        <v>89</v>
      </c>
      <c r="AV336" s="13" t="s">
        <v>89</v>
      </c>
      <c r="AW336" s="13" t="s">
        <v>35</v>
      </c>
      <c r="AX336" s="13" t="s">
        <v>80</v>
      </c>
      <c r="AY336" s="262" t="s">
        <v>196</v>
      </c>
    </row>
    <row r="337" s="14" customFormat="1">
      <c r="A337" s="14"/>
      <c r="B337" s="263"/>
      <c r="C337" s="264"/>
      <c r="D337" s="242" t="s">
        <v>254</v>
      </c>
      <c r="E337" s="265" t="s">
        <v>1</v>
      </c>
      <c r="F337" s="266" t="s">
        <v>1804</v>
      </c>
      <c r="G337" s="264"/>
      <c r="H337" s="267">
        <v>38.581000000000003</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254</v>
      </c>
      <c r="AU337" s="273" t="s">
        <v>89</v>
      </c>
      <c r="AV337" s="14" t="s">
        <v>100</v>
      </c>
      <c r="AW337" s="14" t="s">
        <v>35</v>
      </c>
      <c r="AX337" s="14" t="s">
        <v>87</v>
      </c>
      <c r="AY337" s="273" t="s">
        <v>196</v>
      </c>
    </row>
    <row r="338" s="2" customFormat="1" ht="33" customHeight="1">
      <c r="A338" s="38"/>
      <c r="B338" s="39"/>
      <c r="C338" s="228" t="s">
        <v>570</v>
      </c>
      <c r="D338" s="228" t="s">
        <v>199</v>
      </c>
      <c r="E338" s="229" t="s">
        <v>489</v>
      </c>
      <c r="F338" s="230" t="s">
        <v>490</v>
      </c>
      <c r="G338" s="231" t="s">
        <v>431</v>
      </c>
      <c r="H338" s="232">
        <v>16.204000000000001</v>
      </c>
      <c r="I338" s="233"/>
      <c r="J338" s="234">
        <f>ROUND(I338*H338,2)</f>
        <v>0</v>
      </c>
      <c r="K338" s="235"/>
      <c r="L338" s="44"/>
      <c r="M338" s="236" t="s">
        <v>1</v>
      </c>
      <c r="N338" s="237" t="s">
        <v>45</v>
      </c>
      <c r="O338" s="91"/>
      <c r="P338" s="238">
        <f>O338*H338</f>
        <v>0</v>
      </c>
      <c r="Q338" s="238">
        <v>0</v>
      </c>
      <c r="R338" s="238">
        <f>Q338*H338</f>
        <v>0</v>
      </c>
      <c r="S338" s="238">
        <v>0</v>
      </c>
      <c r="T338" s="239">
        <f>S338*H338</f>
        <v>0</v>
      </c>
      <c r="U338" s="38"/>
      <c r="V338" s="38"/>
      <c r="W338" s="38"/>
      <c r="X338" s="38"/>
      <c r="Y338" s="38"/>
      <c r="Z338" s="38"/>
      <c r="AA338" s="38"/>
      <c r="AB338" s="38"/>
      <c r="AC338" s="38"/>
      <c r="AD338" s="38"/>
      <c r="AE338" s="38"/>
      <c r="AR338" s="240" t="s">
        <v>113</v>
      </c>
      <c r="AT338" s="240" t="s">
        <v>199</v>
      </c>
      <c r="AU338" s="240" t="s">
        <v>89</v>
      </c>
      <c r="AY338" s="17" t="s">
        <v>196</v>
      </c>
      <c r="BE338" s="241">
        <f>IF(N338="základní",J338,0)</f>
        <v>0</v>
      </c>
      <c r="BF338" s="241">
        <f>IF(N338="snížená",J338,0)</f>
        <v>0</v>
      </c>
      <c r="BG338" s="241">
        <f>IF(N338="zákl. přenesená",J338,0)</f>
        <v>0</v>
      </c>
      <c r="BH338" s="241">
        <f>IF(N338="sníž. přenesená",J338,0)</f>
        <v>0</v>
      </c>
      <c r="BI338" s="241">
        <f>IF(N338="nulová",J338,0)</f>
        <v>0</v>
      </c>
      <c r="BJ338" s="17" t="s">
        <v>87</v>
      </c>
      <c r="BK338" s="241">
        <f>ROUND(I338*H338,2)</f>
        <v>0</v>
      </c>
      <c r="BL338" s="17" t="s">
        <v>113</v>
      </c>
      <c r="BM338" s="240" t="s">
        <v>2842</v>
      </c>
    </row>
    <row r="339" s="2" customFormat="1">
      <c r="A339" s="38"/>
      <c r="B339" s="39"/>
      <c r="C339" s="40"/>
      <c r="D339" s="242" t="s">
        <v>205</v>
      </c>
      <c r="E339" s="40"/>
      <c r="F339" s="243" t="s">
        <v>492</v>
      </c>
      <c r="G339" s="40"/>
      <c r="H339" s="40"/>
      <c r="I339" s="244"/>
      <c r="J339" s="40"/>
      <c r="K339" s="40"/>
      <c r="L339" s="44"/>
      <c r="M339" s="245"/>
      <c r="N339" s="246"/>
      <c r="O339" s="91"/>
      <c r="P339" s="91"/>
      <c r="Q339" s="91"/>
      <c r="R339" s="91"/>
      <c r="S339" s="91"/>
      <c r="T339" s="92"/>
      <c r="U339" s="38"/>
      <c r="V339" s="38"/>
      <c r="W339" s="38"/>
      <c r="X339" s="38"/>
      <c r="Y339" s="38"/>
      <c r="Z339" s="38"/>
      <c r="AA339" s="38"/>
      <c r="AB339" s="38"/>
      <c r="AC339" s="38"/>
      <c r="AD339" s="38"/>
      <c r="AE339" s="38"/>
      <c r="AT339" s="17" t="s">
        <v>205</v>
      </c>
      <c r="AU339" s="17" t="s">
        <v>89</v>
      </c>
    </row>
    <row r="340" s="13" customFormat="1">
      <c r="A340" s="13"/>
      <c r="B340" s="252"/>
      <c r="C340" s="253"/>
      <c r="D340" s="242" t="s">
        <v>254</v>
      </c>
      <c r="E340" s="254" t="s">
        <v>1</v>
      </c>
      <c r="F340" s="255" t="s">
        <v>2843</v>
      </c>
      <c r="G340" s="253"/>
      <c r="H340" s="256">
        <v>16.204000000000001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254</v>
      </c>
      <c r="AU340" s="262" t="s">
        <v>89</v>
      </c>
      <c r="AV340" s="13" t="s">
        <v>89</v>
      </c>
      <c r="AW340" s="13" t="s">
        <v>35</v>
      </c>
      <c r="AX340" s="13" t="s">
        <v>80</v>
      </c>
      <c r="AY340" s="262" t="s">
        <v>196</v>
      </c>
    </row>
    <row r="341" s="14" customFormat="1">
      <c r="A341" s="14"/>
      <c r="B341" s="263"/>
      <c r="C341" s="264"/>
      <c r="D341" s="242" t="s">
        <v>254</v>
      </c>
      <c r="E341" s="265" t="s">
        <v>1</v>
      </c>
      <c r="F341" s="266" t="s">
        <v>1804</v>
      </c>
      <c r="G341" s="264"/>
      <c r="H341" s="267">
        <v>16.204000000000001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254</v>
      </c>
      <c r="AU341" s="273" t="s">
        <v>89</v>
      </c>
      <c r="AV341" s="14" t="s">
        <v>100</v>
      </c>
      <c r="AW341" s="14" t="s">
        <v>35</v>
      </c>
      <c r="AX341" s="14" t="s">
        <v>87</v>
      </c>
      <c r="AY341" s="273" t="s">
        <v>196</v>
      </c>
    </row>
    <row r="342" s="12" customFormat="1" ht="22.8" customHeight="1">
      <c r="A342" s="12"/>
      <c r="B342" s="212"/>
      <c r="C342" s="213"/>
      <c r="D342" s="214" t="s">
        <v>79</v>
      </c>
      <c r="E342" s="226" t="s">
        <v>982</v>
      </c>
      <c r="F342" s="226" t="s">
        <v>983</v>
      </c>
      <c r="G342" s="213"/>
      <c r="H342" s="213"/>
      <c r="I342" s="216"/>
      <c r="J342" s="227">
        <f>BK342</f>
        <v>0</v>
      </c>
      <c r="K342" s="213"/>
      <c r="L342" s="218"/>
      <c r="M342" s="219"/>
      <c r="N342" s="220"/>
      <c r="O342" s="220"/>
      <c r="P342" s="221">
        <f>SUM(P343:P344)</f>
        <v>0</v>
      </c>
      <c r="Q342" s="220"/>
      <c r="R342" s="221">
        <f>SUM(R343:R344)</f>
        <v>0</v>
      </c>
      <c r="S342" s="220"/>
      <c r="T342" s="222">
        <f>SUM(T343:T344)</f>
        <v>0</v>
      </c>
      <c r="U342" s="12"/>
      <c r="V342" s="12"/>
      <c r="W342" s="12"/>
      <c r="X342" s="12"/>
      <c r="Y342" s="12"/>
      <c r="Z342" s="12"/>
      <c r="AA342" s="12"/>
      <c r="AB342" s="12"/>
      <c r="AC342" s="12"/>
      <c r="AD342" s="12"/>
      <c r="AE342" s="12"/>
      <c r="AR342" s="223" t="s">
        <v>87</v>
      </c>
      <c r="AT342" s="224" t="s">
        <v>79</v>
      </c>
      <c r="AU342" s="224" t="s">
        <v>87</v>
      </c>
      <c r="AY342" s="223" t="s">
        <v>196</v>
      </c>
      <c r="BK342" s="225">
        <f>SUM(BK343:BK344)</f>
        <v>0</v>
      </c>
    </row>
    <row r="343" s="2" customFormat="1" ht="16.5" customHeight="1">
      <c r="A343" s="38"/>
      <c r="B343" s="39"/>
      <c r="C343" s="228" t="s">
        <v>581</v>
      </c>
      <c r="D343" s="228" t="s">
        <v>199</v>
      </c>
      <c r="E343" s="229" t="s">
        <v>985</v>
      </c>
      <c r="F343" s="230" t="s">
        <v>986</v>
      </c>
      <c r="G343" s="231" t="s">
        <v>431</v>
      </c>
      <c r="H343" s="232">
        <v>215.227</v>
      </c>
      <c r="I343" s="233"/>
      <c r="J343" s="234">
        <f>ROUND(I343*H343,2)</f>
        <v>0</v>
      </c>
      <c r="K343" s="235"/>
      <c r="L343" s="44"/>
      <c r="M343" s="236" t="s">
        <v>1</v>
      </c>
      <c r="N343" s="237" t="s">
        <v>45</v>
      </c>
      <c r="O343" s="91"/>
      <c r="P343" s="238">
        <f>O343*H343</f>
        <v>0</v>
      </c>
      <c r="Q343" s="238">
        <v>0</v>
      </c>
      <c r="R343" s="238">
        <f>Q343*H343</f>
        <v>0</v>
      </c>
      <c r="S343" s="238">
        <v>0</v>
      </c>
      <c r="T343" s="239">
        <f>S343*H343</f>
        <v>0</v>
      </c>
      <c r="U343" s="38"/>
      <c r="V343" s="38"/>
      <c r="W343" s="38"/>
      <c r="X343" s="38"/>
      <c r="Y343" s="38"/>
      <c r="Z343" s="38"/>
      <c r="AA343" s="38"/>
      <c r="AB343" s="38"/>
      <c r="AC343" s="38"/>
      <c r="AD343" s="38"/>
      <c r="AE343" s="38"/>
      <c r="AR343" s="240" t="s">
        <v>113</v>
      </c>
      <c r="AT343" s="240" t="s">
        <v>199</v>
      </c>
      <c r="AU343" s="240" t="s">
        <v>89</v>
      </c>
      <c r="AY343" s="17" t="s">
        <v>196</v>
      </c>
      <c r="BE343" s="241">
        <f>IF(N343="základní",J343,0)</f>
        <v>0</v>
      </c>
      <c r="BF343" s="241">
        <f>IF(N343="snížená",J343,0)</f>
        <v>0</v>
      </c>
      <c r="BG343" s="241">
        <f>IF(N343="zákl. přenesená",J343,0)</f>
        <v>0</v>
      </c>
      <c r="BH343" s="241">
        <f>IF(N343="sníž. přenesená",J343,0)</f>
        <v>0</v>
      </c>
      <c r="BI343" s="241">
        <f>IF(N343="nulová",J343,0)</f>
        <v>0</v>
      </c>
      <c r="BJ343" s="17" t="s">
        <v>87</v>
      </c>
      <c r="BK343" s="241">
        <f>ROUND(I343*H343,2)</f>
        <v>0</v>
      </c>
      <c r="BL343" s="17" t="s">
        <v>113</v>
      </c>
      <c r="BM343" s="240" t="s">
        <v>2844</v>
      </c>
    </row>
    <row r="344" s="2" customFormat="1">
      <c r="A344" s="38"/>
      <c r="B344" s="39"/>
      <c r="C344" s="40"/>
      <c r="D344" s="242" t="s">
        <v>205</v>
      </c>
      <c r="E344" s="40"/>
      <c r="F344" s="243" t="s">
        <v>988</v>
      </c>
      <c r="G344" s="40"/>
      <c r="H344" s="40"/>
      <c r="I344" s="244"/>
      <c r="J344" s="40"/>
      <c r="K344" s="40"/>
      <c r="L344" s="44"/>
      <c r="M344" s="245"/>
      <c r="N344" s="246"/>
      <c r="O344" s="91"/>
      <c r="P344" s="91"/>
      <c r="Q344" s="91"/>
      <c r="R344" s="91"/>
      <c r="S344" s="91"/>
      <c r="T344" s="92"/>
      <c r="U344" s="38"/>
      <c r="V344" s="38"/>
      <c r="W344" s="38"/>
      <c r="X344" s="38"/>
      <c r="Y344" s="38"/>
      <c r="Z344" s="38"/>
      <c r="AA344" s="38"/>
      <c r="AB344" s="38"/>
      <c r="AC344" s="38"/>
      <c r="AD344" s="38"/>
      <c r="AE344" s="38"/>
      <c r="AT344" s="17" t="s">
        <v>205</v>
      </c>
      <c r="AU344" s="17" t="s">
        <v>89</v>
      </c>
    </row>
    <row r="345" s="12" customFormat="1" ht="25.92" customHeight="1">
      <c r="A345" s="12"/>
      <c r="B345" s="212"/>
      <c r="C345" s="213"/>
      <c r="D345" s="214" t="s">
        <v>79</v>
      </c>
      <c r="E345" s="215" t="s">
        <v>501</v>
      </c>
      <c r="F345" s="215" t="s">
        <v>502</v>
      </c>
      <c r="G345" s="213"/>
      <c r="H345" s="213"/>
      <c r="I345" s="216"/>
      <c r="J345" s="217">
        <f>BK345</f>
        <v>0</v>
      </c>
      <c r="K345" s="213"/>
      <c r="L345" s="218"/>
      <c r="M345" s="219"/>
      <c r="N345" s="220"/>
      <c r="O345" s="220"/>
      <c r="P345" s="221">
        <f>P346</f>
        <v>0</v>
      </c>
      <c r="Q345" s="220"/>
      <c r="R345" s="221">
        <f>R346</f>
        <v>0</v>
      </c>
      <c r="S345" s="220"/>
      <c r="T345" s="222">
        <f>T346</f>
        <v>0.60799999999999998</v>
      </c>
      <c r="U345" s="12"/>
      <c r="V345" s="12"/>
      <c r="W345" s="12"/>
      <c r="X345" s="12"/>
      <c r="Y345" s="12"/>
      <c r="Z345" s="12"/>
      <c r="AA345" s="12"/>
      <c r="AB345" s="12"/>
      <c r="AC345" s="12"/>
      <c r="AD345" s="12"/>
      <c r="AE345" s="12"/>
      <c r="AR345" s="223" t="s">
        <v>89</v>
      </c>
      <c r="AT345" s="224" t="s">
        <v>79</v>
      </c>
      <c r="AU345" s="224" t="s">
        <v>80</v>
      </c>
      <c r="AY345" s="223" t="s">
        <v>196</v>
      </c>
      <c r="BK345" s="225">
        <f>BK346</f>
        <v>0</v>
      </c>
    </row>
    <row r="346" s="12" customFormat="1" ht="22.8" customHeight="1">
      <c r="A346" s="12"/>
      <c r="B346" s="212"/>
      <c r="C346" s="213"/>
      <c r="D346" s="214" t="s">
        <v>79</v>
      </c>
      <c r="E346" s="226" t="s">
        <v>503</v>
      </c>
      <c r="F346" s="226" t="s">
        <v>504</v>
      </c>
      <c r="G346" s="213"/>
      <c r="H346" s="213"/>
      <c r="I346" s="216"/>
      <c r="J346" s="227">
        <f>BK346</f>
        <v>0</v>
      </c>
      <c r="K346" s="213"/>
      <c r="L346" s="218"/>
      <c r="M346" s="219"/>
      <c r="N346" s="220"/>
      <c r="O346" s="220"/>
      <c r="P346" s="221">
        <f>SUM(P347:P350)</f>
        <v>0</v>
      </c>
      <c r="Q346" s="220"/>
      <c r="R346" s="221">
        <f>SUM(R347:R350)</f>
        <v>0</v>
      </c>
      <c r="S346" s="220"/>
      <c r="T346" s="222">
        <f>SUM(T347:T350)</f>
        <v>0.60799999999999998</v>
      </c>
      <c r="U346" s="12"/>
      <c r="V346" s="12"/>
      <c r="W346" s="12"/>
      <c r="X346" s="12"/>
      <c r="Y346" s="12"/>
      <c r="Z346" s="12"/>
      <c r="AA346" s="12"/>
      <c r="AB346" s="12"/>
      <c r="AC346" s="12"/>
      <c r="AD346" s="12"/>
      <c r="AE346" s="12"/>
      <c r="AR346" s="223" t="s">
        <v>89</v>
      </c>
      <c r="AT346" s="224" t="s">
        <v>79</v>
      </c>
      <c r="AU346" s="224" t="s">
        <v>87</v>
      </c>
      <c r="AY346" s="223" t="s">
        <v>196</v>
      </c>
      <c r="BK346" s="225">
        <f>SUM(BK347:BK350)</f>
        <v>0</v>
      </c>
    </row>
    <row r="347" s="2" customFormat="1" ht="16.5" customHeight="1">
      <c r="A347" s="38"/>
      <c r="B347" s="39"/>
      <c r="C347" s="228" t="s">
        <v>589</v>
      </c>
      <c r="D347" s="228" t="s">
        <v>199</v>
      </c>
      <c r="E347" s="229" t="s">
        <v>506</v>
      </c>
      <c r="F347" s="230" t="s">
        <v>507</v>
      </c>
      <c r="G347" s="231" t="s">
        <v>251</v>
      </c>
      <c r="H347" s="232">
        <v>152</v>
      </c>
      <c r="I347" s="233"/>
      <c r="J347" s="234">
        <f>ROUND(I347*H347,2)</f>
        <v>0</v>
      </c>
      <c r="K347" s="235"/>
      <c r="L347" s="44"/>
      <c r="M347" s="236" t="s">
        <v>1</v>
      </c>
      <c r="N347" s="237" t="s">
        <v>45</v>
      </c>
      <c r="O347" s="91"/>
      <c r="P347" s="238">
        <f>O347*H347</f>
        <v>0</v>
      </c>
      <c r="Q347" s="238">
        <v>0</v>
      </c>
      <c r="R347" s="238">
        <f>Q347*H347</f>
        <v>0</v>
      </c>
      <c r="S347" s="238">
        <v>0.0040000000000000001</v>
      </c>
      <c r="T347" s="239">
        <f>S347*H347</f>
        <v>0.60799999999999998</v>
      </c>
      <c r="U347" s="38"/>
      <c r="V347" s="38"/>
      <c r="W347" s="38"/>
      <c r="X347" s="38"/>
      <c r="Y347" s="38"/>
      <c r="Z347" s="38"/>
      <c r="AA347" s="38"/>
      <c r="AB347" s="38"/>
      <c r="AC347" s="38"/>
      <c r="AD347" s="38"/>
      <c r="AE347" s="38"/>
      <c r="AR347" s="240" t="s">
        <v>405</v>
      </c>
      <c r="AT347" s="240" t="s">
        <v>199</v>
      </c>
      <c r="AU347" s="240" t="s">
        <v>89</v>
      </c>
      <c r="AY347" s="17" t="s">
        <v>196</v>
      </c>
      <c r="BE347" s="241">
        <f>IF(N347="základní",J347,0)</f>
        <v>0</v>
      </c>
      <c r="BF347" s="241">
        <f>IF(N347="snížená",J347,0)</f>
        <v>0</v>
      </c>
      <c r="BG347" s="241">
        <f>IF(N347="zákl. přenesená",J347,0)</f>
        <v>0</v>
      </c>
      <c r="BH347" s="241">
        <f>IF(N347="sníž. přenesená",J347,0)</f>
        <v>0</v>
      </c>
      <c r="BI347" s="241">
        <f>IF(N347="nulová",J347,0)</f>
        <v>0</v>
      </c>
      <c r="BJ347" s="17" t="s">
        <v>87</v>
      </c>
      <c r="BK347" s="241">
        <f>ROUND(I347*H347,2)</f>
        <v>0</v>
      </c>
      <c r="BL347" s="17" t="s">
        <v>405</v>
      </c>
      <c r="BM347" s="240" t="s">
        <v>2845</v>
      </c>
    </row>
    <row r="348" s="2" customFormat="1">
      <c r="A348" s="38"/>
      <c r="B348" s="39"/>
      <c r="C348" s="40"/>
      <c r="D348" s="242" t="s">
        <v>205</v>
      </c>
      <c r="E348" s="40"/>
      <c r="F348" s="243" t="s">
        <v>509</v>
      </c>
      <c r="G348" s="40"/>
      <c r="H348" s="40"/>
      <c r="I348" s="244"/>
      <c r="J348" s="40"/>
      <c r="K348" s="40"/>
      <c r="L348" s="44"/>
      <c r="M348" s="245"/>
      <c r="N348" s="246"/>
      <c r="O348" s="91"/>
      <c r="P348" s="91"/>
      <c r="Q348" s="91"/>
      <c r="R348" s="91"/>
      <c r="S348" s="91"/>
      <c r="T348" s="92"/>
      <c r="U348" s="38"/>
      <c r="V348" s="38"/>
      <c r="W348" s="38"/>
      <c r="X348" s="38"/>
      <c r="Y348" s="38"/>
      <c r="Z348" s="38"/>
      <c r="AA348" s="38"/>
      <c r="AB348" s="38"/>
      <c r="AC348" s="38"/>
      <c r="AD348" s="38"/>
      <c r="AE348" s="38"/>
      <c r="AT348" s="17" t="s">
        <v>205</v>
      </c>
      <c r="AU348" s="17" t="s">
        <v>89</v>
      </c>
    </row>
    <row r="349" s="13" customFormat="1">
      <c r="A349" s="13"/>
      <c r="B349" s="252"/>
      <c r="C349" s="253"/>
      <c r="D349" s="242" t="s">
        <v>254</v>
      </c>
      <c r="E349" s="254" t="s">
        <v>1</v>
      </c>
      <c r="F349" s="255" t="s">
        <v>2846</v>
      </c>
      <c r="G349" s="253"/>
      <c r="H349" s="256">
        <v>152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254</v>
      </c>
      <c r="AU349" s="262" t="s">
        <v>89</v>
      </c>
      <c r="AV349" s="13" t="s">
        <v>89</v>
      </c>
      <c r="AW349" s="13" t="s">
        <v>35</v>
      </c>
      <c r="AX349" s="13" t="s">
        <v>80</v>
      </c>
      <c r="AY349" s="262" t="s">
        <v>196</v>
      </c>
    </row>
    <row r="350" s="14" customFormat="1">
      <c r="A350" s="14"/>
      <c r="B350" s="263"/>
      <c r="C350" s="264"/>
      <c r="D350" s="242" t="s">
        <v>254</v>
      </c>
      <c r="E350" s="265" t="s">
        <v>1</v>
      </c>
      <c r="F350" s="266" t="s">
        <v>2847</v>
      </c>
      <c r="G350" s="264"/>
      <c r="H350" s="267">
        <v>152</v>
      </c>
      <c r="I350" s="268"/>
      <c r="J350" s="264"/>
      <c r="K350" s="264"/>
      <c r="L350" s="269"/>
      <c r="M350" s="301"/>
      <c r="N350" s="302"/>
      <c r="O350" s="302"/>
      <c r="P350" s="302"/>
      <c r="Q350" s="302"/>
      <c r="R350" s="302"/>
      <c r="S350" s="302"/>
      <c r="T350" s="303"/>
      <c r="U350" s="14"/>
      <c r="V350" s="14"/>
      <c r="W350" s="14"/>
      <c r="X350" s="14"/>
      <c r="Y350" s="14"/>
      <c r="Z350" s="14"/>
      <c r="AA350" s="14"/>
      <c r="AB350" s="14"/>
      <c r="AC350" s="14"/>
      <c r="AD350" s="14"/>
      <c r="AE350" s="14"/>
      <c r="AT350" s="273" t="s">
        <v>254</v>
      </c>
      <c r="AU350" s="273" t="s">
        <v>89</v>
      </c>
      <c r="AV350" s="14" t="s">
        <v>100</v>
      </c>
      <c r="AW350" s="14" t="s">
        <v>35</v>
      </c>
      <c r="AX350" s="14" t="s">
        <v>87</v>
      </c>
      <c r="AY350" s="273" t="s">
        <v>196</v>
      </c>
    </row>
    <row r="351" s="2" customFormat="1" ht="6.96" customHeight="1">
      <c r="A351" s="38"/>
      <c r="B351" s="66"/>
      <c r="C351" s="67"/>
      <c r="D351" s="67"/>
      <c r="E351" s="67"/>
      <c r="F351" s="67"/>
      <c r="G351" s="67"/>
      <c r="H351" s="67"/>
      <c r="I351" s="67"/>
      <c r="J351" s="67"/>
      <c r="K351" s="67"/>
      <c r="L351" s="44"/>
      <c r="M351" s="38"/>
      <c r="O351" s="38"/>
      <c r="P351" s="38"/>
      <c r="Q351" s="38"/>
      <c r="R351" s="38"/>
      <c r="S351" s="38"/>
      <c r="T351" s="38"/>
      <c r="U351" s="38"/>
      <c r="V351" s="38"/>
      <c r="W351" s="38"/>
      <c r="X351" s="38"/>
      <c r="Y351" s="38"/>
      <c r="Z351" s="38"/>
      <c r="AA351" s="38"/>
      <c r="AB351" s="38"/>
      <c r="AC351" s="38"/>
      <c r="AD351" s="38"/>
      <c r="AE351" s="38"/>
    </row>
  </sheetData>
  <sheetProtection sheet="1" autoFilter="0" formatColumns="0" formatRows="0" objects="1" scenarios="1" spinCount="100000" saltValue="Dijs93NYtupQBP7BPLyM79CKfnMlEvGGbe689peyFjdA/huS9Ky15olQemoVb384T9IQsUaGki3NP/ZIssno5w==" hashValue="VMdccOst6rlvGDXoeImhFDT00N/dzZlBKkvHuG8Wv5P/CbQhIaYwWDk05NULYVY4yWSjjhKQjFI28q/xRn4KWw==" algorithmName="SHA-512" password="CC35"/>
  <autoFilter ref="C133:K350"/>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138</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2848</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ROUND(J132,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ROUND((SUM(BE132:BE302)),  2)</f>
        <v>0</v>
      </c>
      <c r="G37" s="38"/>
      <c r="H37" s="38"/>
      <c r="I37" s="165">
        <v>0.20999999999999999</v>
      </c>
      <c r="J37" s="164">
        <f>ROUND(((SUM(BE132:BE302))*I37),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ROUND((SUM(BF132:BF302)),  2)</f>
        <v>0</v>
      </c>
      <c r="G38" s="38"/>
      <c r="H38" s="38"/>
      <c r="I38" s="165">
        <v>0.14999999999999999</v>
      </c>
      <c r="J38" s="164">
        <f>ROUND(((SUM(BF132:BF302))*I38),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ROUND((SUM(BG132:BG302)),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ROUND((SUM(BH132:BH302)),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ROUND((SUM(BI132:BI302)),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20022-D.1.4.e - V - 20022-D.1.4.e - V - Vnitřní vodovod</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J132</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J133</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235</v>
      </c>
      <c r="E102" s="197"/>
      <c r="F102" s="197"/>
      <c r="G102" s="197"/>
      <c r="H102" s="197"/>
      <c r="I102" s="197"/>
      <c r="J102" s="198">
        <f>J134</f>
        <v>0</v>
      </c>
      <c r="K102" s="133"/>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237</v>
      </c>
      <c r="E103" s="192"/>
      <c r="F103" s="192"/>
      <c r="G103" s="192"/>
      <c r="H103" s="192"/>
      <c r="I103" s="192"/>
      <c r="J103" s="193">
        <f>J143</f>
        <v>0</v>
      </c>
      <c r="K103" s="190"/>
      <c r="L103" s="194"/>
      <c r="S103" s="9"/>
      <c r="T103" s="9"/>
      <c r="U103" s="9"/>
      <c r="V103" s="9"/>
      <c r="W103" s="9"/>
      <c r="X103" s="9"/>
      <c r="Y103" s="9"/>
      <c r="Z103" s="9"/>
      <c r="AA103" s="9"/>
      <c r="AB103" s="9"/>
      <c r="AC103" s="9"/>
      <c r="AD103" s="9"/>
      <c r="AE103" s="9"/>
    </row>
    <row r="104" s="10" customFormat="1" ht="19.92" customHeight="1">
      <c r="A104" s="10"/>
      <c r="B104" s="195"/>
      <c r="C104" s="133"/>
      <c r="D104" s="196" t="s">
        <v>239</v>
      </c>
      <c r="E104" s="197"/>
      <c r="F104" s="197"/>
      <c r="G104" s="197"/>
      <c r="H104" s="197"/>
      <c r="I104" s="197"/>
      <c r="J104" s="198">
        <f>J144</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2326</v>
      </c>
      <c r="E105" s="197"/>
      <c r="F105" s="197"/>
      <c r="G105" s="197"/>
      <c r="H105" s="197"/>
      <c r="I105" s="197"/>
      <c r="J105" s="198">
        <f>J154</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2327</v>
      </c>
      <c r="E106" s="197"/>
      <c r="F106" s="197"/>
      <c r="G106" s="197"/>
      <c r="H106" s="197"/>
      <c r="I106" s="197"/>
      <c r="J106" s="198">
        <f>J161</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2849</v>
      </c>
      <c r="E107" s="197"/>
      <c r="F107" s="197"/>
      <c r="G107" s="197"/>
      <c r="H107" s="197"/>
      <c r="I107" s="197"/>
      <c r="J107" s="198">
        <f>J281</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1835</v>
      </c>
      <c r="E108" s="197"/>
      <c r="F108" s="197"/>
      <c r="G108" s="197"/>
      <c r="H108" s="197"/>
      <c r="I108" s="197"/>
      <c r="J108" s="198">
        <f>J290</f>
        <v>0</v>
      </c>
      <c r="K108" s="133"/>
      <c r="L108" s="199"/>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181</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84" t="str">
        <f>E7</f>
        <v>20022-Oprava budovy F1-Technická univerzita v Liberci</v>
      </c>
      <c r="F118" s="32"/>
      <c r="G118" s="32"/>
      <c r="H118" s="32"/>
      <c r="I118" s="40"/>
      <c r="J118" s="40"/>
      <c r="K118" s="40"/>
      <c r="L118" s="63"/>
      <c r="S118" s="38"/>
      <c r="T118" s="38"/>
      <c r="U118" s="38"/>
      <c r="V118" s="38"/>
      <c r="W118" s="38"/>
      <c r="X118" s="38"/>
      <c r="Y118" s="38"/>
      <c r="Z118" s="38"/>
      <c r="AA118" s="38"/>
      <c r="AB118" s="38"/>
      <c r="AC118" s="38"/>
      <c r="AD118" s="38"/>
      <c r="AE118" s="38"/>
    </row>
    <row r="119" s="1" customFormat="1" ht="12" customHeight="1">
      <c r="B119" s="21"/>
      <c r="C119" s="32" t="s">
        <v>167</v>
      </c>
      <c r="D119" s="22"/>
      <c r="E119" s="22"/>
      <c r="F119" s="22"/>
      <c r="G119" s="22"/>
      <c r="H119" s="22"/>
      <c r="I119" s="22"/>
      <c r="J119" s="22"/>
      <c r="K119" s="22"/>
      <c r="L119" s="20"/>
    </row>
    <row r="120" s="1" customFormat="1" ht="16.5" customHeight="1">
      <c r="B120" s="21"/>
      <c r="C120" s="22"/>
      <c r="D120" s="22"/>
      <c r="E120" s="184" t="s">
        <v>168</v>
      </c>
      <c r="F120" s="22"/>
      <c r="G120" s="22"/>
      <c r="H120" s="22"/>
      <c r="I120" s="22"/>
      <c r="J120" s="22"/>
      <c r="K120" s="22"/>
      <c r="L120" s="20"/>
    </row>
    <row r="121" s="1" customFormat="1" ht="12" customHeight="1">
      <c r="B121" s="21"/>
      <c r="C121" s="32" t="s">
        <v>169</v>
      </c>
      <c r="D121" s="22"/>
      <c r="E121" s="22"/>
      <c r="F121" s="22"/>
      <c r="G121" s="22"/>
      <c r="H121" s="22"/>
      <c r="I121" s="22"/>
      <c r="J121" s="22"/>
      <c r="K121" s="22"/>
      <c r="L121" s="20"/>
    </row>
    <row r="122" s="2" customFormat="1" ht="23.25" customHeight="1">
      <c r="A122" s="38"/>
      <c r="B122" s="39"/>
      <c r="C122" s="40"/>
      <c r="D122" s="40"/>
      <c r="E122" s="251" t="s">
        <v>1472</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1473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E13</f>
        <v>20022-D.1.4.e - V - 20022-D.1.4.e - V - Vnitřní vodovod</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F16</f>
        <v>Liberec</v>
      </c>
      <c r="G126" s="40"/>
      <c r="H126" s="40"/>
      <c r="I126" s="32" t="s">
        <v>22</v>
      </c>
      <c r="J126" s="79" t="str">
        <f>IF(J16="","",J16)</f>
        <v>2. 11. 2021</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40.05" customHeight="1">
      <c r="A128" s="38"/>
      <c r="B128" s="39"/>
      <c r="C128" s="32" t="s">
        <v>24</v>
      </c>
      <c r="D128" s="40"/>
      <c r="E128" s="40"/>
      <c r="F128" s="27" t="str">
        <f>E19</f>
        <v>Technická unmiverzita v Liberci,Hálkova 6, Liberec</v>
      </c>
      <c r="G128" s="40"/>
      <c r="H128" s="40"/>
      <c r="I128" s="32" t="s">
        <v>31</v>
      </c>
      <c r="J128" s="36" t="str">
        <f>E25</f>
        <v>Profes projekt, s. r.o., Vejrichova 272, Turnov</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29</v>
      </c>
      <c r="D129" s="40"/>
      <c r="E129" s="40"/>
      <c r="F129" s="27" t="str">
        <f>IF(E22="","",E22)</f>
        <v>Vyplň údaj</v>
      </c>
      <c r="G129" s="40"/>
      <c r="H129" s="40"/>
      <c r="I129" s="32" t="s">
        <v>36</v>
      </c>
      <c r="J129" s="36" t="str">
        <f>E28</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200"/>
      <c r="B131" s="201"/>
      <c r="C131" s="202" t="s">
        <v>182</v>
      </c>
      <c r="D131" s="203" t="s">
        <v>65</v>
      </c>
      <c r="E131" s="203" t="s">
        <v>61</v>
      </c>
      <c r="F131" s="203" t="s">
        <v>62</v>
      </c>
      <c r="G131" s="203" t="s">
        <v>183</v>
      </c>
      <c r="H131" s="203" t="s">
        <v>184</v>
      </c>
      <c r="I131" s="203" t="s">
        <v>185</v>
      </c>
      <c r="J131" s="204" t="s">
        <v>173</v>
      </c>
      <c r="K131" s="205" t="s">
        <v>186</v>
      </c>
      <c r="L131" s="206"/>
      <c r="M131" s="100" t="s">
        <v>1</v>
      </c>
      <c r="N131" s="101" t="s">
        <v>44</v>
      </c>
      <c r="O131" s="101" t="s">
        <v>187</v>
      </c>
      <c r="P131" s="101" t="s">
        <v>188</v>
      </c>
      <c r="Q131" s="101" t="s">
        <v>189</v>
      </c>
      <c r="R131" s="101" t="s">
        <v>190</v>
      </c>
      <c r="S131" s="101" t="s">
        <v>191</v>
      </c>
      <c r="T131" s="102" t="s">
        <v>192</v>
      </c>
      <c r="U131" s="200"/>
      <c r="V131" s="200"/>
      <c r="W131" s="200"/>
      <c r="X131" s="200"/>
      <c r="Y131" s="200"/>
      <c r="Z131" s="200"/>
      <c r="AA131" s="200"/>
      <c r="AB131" s="200"/>
      <c r="AC131" s="200"/>
      <c r="AD131" s="200"/>
      <c r="AE131" s="200"/>
    </row>
    <row r="132" s="2" customFormat="1" ht="22.8" customHeight="1">
      <c r="A132" s="38"/>
      <c r="B132" s="39"/>
      <c r="C132" s="107" t="s">
        <v>193</v>
      </c>
      <c r="D132" s="40"/>
      <c r="E132" s="40"/>
      <c r="F132" s="40"/>
      <c r="G132" s="40"/>
      <c r="H132" s="40"/>
      <c r="I132" s="40"/>
      <c r="J132" s="207">
        <f>BK132</f>
        <v>0</v>
      </c>
      <c r="K132" s="40"/>
      <c r="L132" s="44"/>
      <c r="M132" s="103"/>
      <c r="N132" s="208"/>
      <c r="O132" s="104"/>
      <c r="P132" s="209">
        <f>P133+P143</f>
        <v>0</v>
      </c>
      <c r="Q132" s="104"/>
      <c r="R132" s="209">
        <f>R133+R143</f>
        <v>6.1737799999999998</v>
      </c>
      <c r="S132" s="104"/>
      <c r="T132" s="210">
        <f>T133+T143</f>
        <v>6.4400000000000004</v>
      </c>
      <c r="U132" s="38"/>
      <c r="V132" s="38"/>
      <c r="W132" s="38"/>
      <c r="X132" s="38"/>
      <c r="Y132" s="38"/>
      <c r="Z132" s="38"/>
      <c r="AA132" s="38"/>
      <c r="AB132" s="38"/>
      <c r="AC132" s="38"/>
      <c r="AD132" s="38"/>
      <c r="AE132" s="38"/>
      <c r="AT132" s="17" t="s">
        <v>79</v>
      </c>
      <c r="AU132" s="17" t="s">
        <v>175</v>
      </c>
      <c r="BK132" s="211">
        <f>BK133+BK143</f>
        <v>0</v>
      </c>
    </row>
    <row r="133" s="12" customFormat="1" ht="25.92" customHeight="1">
      <c r="A133" s="12"/>
      <c r="B133" s="212"/>
      <c r="C133" s="213"/>
      <c r="D133" s="214" t="s">
        <v>79</v>
      </c>
      <c r="E133" s="215" t="s">
        <v>245</v>
      </c>
      <c r="F133" s="215" t="s">
        <v>246</v>
      </c>
      <c r="G133" s="213"/>
      <c r="H133" s="213"/>
      <c r="I133" s="216"/>
      <c r="J133" s="217">
        <f>BK133</f>
        <v>0</v>
      </c>
      <c r="K133" s="213"/>
      <c r="L133" s="218"/>
      <c r="M133" s="219"/>
      <c r="N133" s="220"/>
      <c r="O133" s="220"/>
      <c r="P133" s="221">
        <f>P134</f>
        <v>0</v>
      </c>
      <c r="Q133" s="220"/>
      <c r="R133" s="221">
        <f>R134</f>
        <v>0.0104</v>
      </c>
      <c r="S133" s="220"/>
      <c r="T133" s="222">
        <f>T134</f>
        <v>6.4400000000000004</v>
      </c>
      <c r="U133" s="12"/>
      <c r="V133" s="12"/>
      <c r="W133" s="12"/>
      <c r="X133" s="12"/>
      <c r="Y133" s="12"/>
      <c r="Z133" s="12"/>
      <c r="AA133" s="12"/>
      <c r="AB133" s="12"/>
      <c r="AC133" s="12"/>
      <c r="AD133" s="12"/>
      <c r="AE133" s="12"/>
      <c r="AR133" s="223" t="s">
        <v>87</v>
      </c>
      <c r="AT133" s="224" t="s">
        <v>79</v>
      </c>
      <c r="AU133" s="224" t="s">
        <v>80</v>
      </c>
      <c r="AY133" s="223" t="s">
        <v>196</v>
      </c>
      <c r="BK133" s="225">
        <f>BK134</f>
        <v>0</v>
      </c>
    </row>
    <row r="134" s="12" customFormat="1" ht="22.8" customHeight="1">
      <c r="A134" s="12"/>
      <c r="B134" s="212"/>
      <c r="C134" s="213"/>
      <c r="D134" s="214" t="s">
        <v>79</v>
      </c>
      <c r="E134" s="226" t="s">
        <v>247</v>
      </c>
      <c r="F134" s="226" t="s">
        <v>248</v>
      </c>
      <c r="G134" s="213"/>
      <c r="H134" s="213"/>
      <c r="I134" s="216"/>
      <c r="J134" s="227">
        <f>BK134</f>
        <v>0</v>
      </c>
      <c r="K134" s="213"/>
      <c r="L134" s="218"/>
      <c r="M134" s="219"/>
      <c r="N134" s="220"/>
      <c r="O134" s="220"/>
      <c r="P134" s="221">
        <f>SUM(P135:P142)</f>
        <v>0</v>
      </c>
      <c r="Q134" s="220"/>
      <c r="R134" s="221">
        <f>SUM(R135:R142)</f>
        <v>0.0104</v>
      </c>
      <c r="S134" s="220"/>
      <c r="T134" s="222">
        <f>SUM(T135:T142)</f>
        <v>6.4400000000000004</v>
      </c>
      <c r="U134" s="12"/>
      <c r="V134" s="12"/>
      <c r="W134" s="12"/>
      <c r="X134" s="12"/>
      <c r="Y134" s="12"/>
      <c r="Z134" s="12"/>
      <c r="AA134" s="12"/>
      <c r="AB134" s="12"/>
      <c r="AC134" s="12"/>
      <c r="AD134" s="12"/>
      <c r="AE134" s="12"/>
      <c r="AR134" s="223" t="s">
        <v>87</v>
      </c>
      <c r="AT134" s="224" t="s">
        <v>79</v>
      </c>
      <c r="AU134" s="224" t="s">
        <v>87</v>
      </c>
      <c r="AY134" s="223" t="s">
        <v>196</v>
      </c>
      <c r="BK134" s="225">
        <f>SUM(BK135:BK142)</f>
        <v>0</v>
      </c>
    </row>
    <row r="135" s="2" customFormat="1" ht="33" customHeight="1">
      <c r="A135" s="38"/>
      <c r="B135" s="39"/>
      <c r="C135" s="228" t="s">
        <v>87</v>
      </c>
      <c r="D135" s="228" t="s">
        <v>199</v>
      </c>
      <c r="E135" s="229" t="s">
        <v>1480</v>
      </c>
      <c r="F135" s="230" t="s">
        <v>1481</v>
      </c>
      <c r="G135" s="231" t="s">
        <v>251</v>
      </c>
      <c r="H135" s="232">
        <v>80</v>
      </c>
      <c r="I135" s="233"/>
      <c r="J135" s="234">
        <f>ROUND(I135*H135,2)</f>
        <v>0</v>
      </c>
      <c r="K135" s="235"/>
      <c r="L135" s="44"/>
      <c r="M135" s="236" t="s">
        <v>1</v>
      </c>
      <c r="N135" s="237" t="s">
        <v>45</v>
      </c>
      <c r="O135" s="91"/>
      <c r="P135" s="238">
        <f>O135*H135</f>
        <v>0</v>
      </c>
      <c r="Q135" s="238">
        <v>0.00012999999999999999</v>
      </c>
      <c r="R135" s="238">
        <f>Q135*H135</f>
        <v>0.0104</v>
      </c>
      <c r="S135" s="238">
        <v>0</v>
      </c>
      <c r="T135" s="239">
        <f>S135*H135</f>
        <v>0</v>
      </c>
      <c r="U135" s="38"/>
      <c r="V135" s="38"/>
      <c r="W135" s="38"/>
      <c r="X135" s="38"/>
      <c r="Y135" s="38"/>
      <c r="Z135" s="38"/>
      <c r="AA135" s="38"/>
      <c r="AB135" s="38"/>
      <c r="AC135" s="38"/>
      <c r="AD135" s="38"/>
      <c r="AE135" s="38"/>
      <c r="AR135" s="240" t="s">
        <v>113</v>
      </c>
      <c r="AT135" s="240" t="s">
        <v>199</v>
      </c>
      <c r="AU135" s="240" t="s">
        <v>89</v>
      </c>
      <c r="AY135" s="17" t="s">
        <v>196</v>
      </c>
      <c r="BE135" s="241">
        <f>IF(N135="základní",J135,0)</f>
        <v>0</v>
      </c>
      <c r="BF135" s="241">
        <f>IF(N135="snížená",J135,0)</f>
        <v>0</v>
      </c>
      <c r="BG135" s="241">
        <f>IF(N135="zákl. přenesená",J135,0)</f>
        <v>0</v>
      </c>
      <c r="BH135" s="241">
        <f>IF(N135="sníž. přenesená",J135,0)</f>
        <v>0</v>
      </c>
      <c r="BI135" s="241">
        <f>IF(N135="nulová",J135,0)</f>
        <v>0</v>
      </c>
      <c r="BJ135" s="17" t="s">
        <v>87</v>
      </c>
      <c r="BK135" s="241">
        <f>ROUND(I135*H135,2)</f>
        <v>0</v>
      </c>
      <c r="BL135" s="17" t="s">
        <v>113</v>
      </c>
      <c r="BM135" s="240" t="s">
        <v>2850</v>
      </c>
    </row>
    <row r="136" s="2" customFormat="1">
      <c r="A136" s="38"/>
      <c r="B136" s="39"/>
      <c r="C136" s="40"/>
      <c r="D136" s="242" t="s">
        <v>205</v>
      </c>
      <c r="E136" s="40"/>
      <c r="F136" s="243" t="s">
        <v>1483</v>
      </c>
      <c r="G136" s="40"/>
      <c r="H136" s="40"/>
      <c r="I136" s="244"/>
      <c r="J136" s="40"/>
      <c r="K136" s="40"/>
      <c r="L136" s="44"/>
      <c r="M136" s="245"/>
      <c r="N136" s="246"/>
      <c r="O136" s="91"/>
      <c r="P136" s="91"/>
      <c r="Q136" s="91"/>
      <c r="R136" s="91"/>
      <c r="S136" s="91"/>
      <c r="T136" s="92"/>
      <c r="U136" s="38"/>
      <c r="V136" s="38"/>
      <c r="W136" s="38"/>
      <c r="X136" s="38"/>
      <c r="Y136" s="38"/>
      <c r="Z136" s="38"/>
      <c r="AA136" s="38"/>
      <c r="AB136" s="38"/>
      <c r="AC136" s="38"/>
      <c r="AD136" s="38"/>
      <c r="AE136" s="38"/>
      <c r="AT136" s="17" t="s">
        <v>205</v>
      </c>
      <c r="AU136" s="17" t="s">
        <v>89</v>
      </c>
    </row>
    <row r="137" s="2" customFormat="1" ht="21.75" customHeight="1">
      <c r="A137" s="38"/>
      <c r="B137" s="39"/>
      <c r="C137" s="228" t="s">
        <v>89</v>
      </c>
      <c r="D137" s="228" t="s">
        <v>199</v>
      </c>
      <c r="E137" s="229" t="s">
        <v>2851</v>
      </c>
      <c r="F137" s="230" t="s">
        <v>2852</v>
      </c>
      <c r="G137" s="231" t="s">
        <v>326</v>
      </c>
      <c r="H137" s="232">
        <v>400</v>
      </c>
      <c r="I137" s="233"/>
      <c r="J137" s="234">
        <f>ROUND(I137*H137,2)</f>
        <v>0</v>
      </c>
      <c r="K137" s="235"/>
      <c r="L137" s="44"/>
      <c r="M137" s="236" t="s">
        <v>1</v>
      </c>
      <c r="N137" s="237" t="s">
        <v>45</v>
      </c>
      <c r="O137" s="91"/>
      <c r="P137" s="238">
        <f>O137*H137</f>
        <v>0</v>
      </c>
      <c r="Q137" s="238">
        <v>0</v>
      </c>
      <c r="R137" s="238">
        <f>Q137*H137</f>
        <v>0</v>
      </c>
      <c r="S137" s="238">
        <v>0.0070000000000000001</v>
      </c>
      <c r="T137" s="239">
        <f>S137*H137</f>
        <v>2.8000000000000003</v>
      </c>
      <c r="U137" s="38"/>
      <c r="V137" s="38"/>
      <c r="W137" s="38"/>
      <c r="X137" s="38"/>
      <c r="Y137" s="38"/>
      <c r="Z137" s="38"/>
      <c r="AA137" s="38"/>
      <c r="AB137" s="38"/>
      <c r="AC137" s="38"/>
      <c r="AD137" s="38"/>
      <c r="AE137" s="38"/>
      <c r="AR137" s="240" t="s">
        <v>113</v>
      </c>
      <c r="AT137" s="240" t="s">
        <v>199</v>
      </c>
      <c r="AU137" s="240" t="s">
        <v>89</v>
      </c>
      <c r="AY137" s="17" t="s">
        <v>196</v>
      </c>
      <c r="BE137" s="241">
        <f>IF(N137="základní",J137,0)</f>
        <v>0</v>
      </c>
      <c r="BF137" s="241">
        <f>IF(N137="snížená",J137,0)</f>
        <v>0</v>
      </c>
      <c r="BG137" s="241">
        <f>IF(N137="zákl. přenesená",J137,0)</f>
        <v>0</v>
      </c>
      <c r="BH137" s="241">
        <f>IF(N137="sníž. přenesená",J137,0)</f>
        <v>0</v>
      </c>
      <c r="BI137" s="241">
        <f>IF(N137="nulová",J137,0)</f>
        <v>0</v>
      </c>
      <c r="BJ137" s="17" t="s">
        <v>87</v>
      </c>
      <c r="BK137" s="241">
        <f>ROUND(I137*H137,2)</f>
        <v>0</v>
      </c>
      <c r="BL137" s="17" t="s">
        <v>113</v>
      </c>
      <c r="BM137" s="240" t="s">
        <v>2853</v>
      </c>
    </row>
    <row r="138" s="2" customFormat="1">
      <c r="A138" s="38"/>
      <c r="B138" s="39"/>
      <c r="C138" s="40"/>
      <c r="D138" s="242" t="s">
        <v>205</v>
      </c>
      <c r="E138" s="40"/>
      <c r="F138" s="243" t="s">
        <v>1775</v>
      </c>
      <c r="G138" s="40"/>
      <c r="H138" s="40"/>
      <c r="I138" s="244"/>
      <c r="J138" s="40"/>
      <c r="K138" s="40"/>
      <c r="L138" s="44"/>
      <c r="M138" s="245"/>
      <c r="N138" s="246"/>
      <c r="O138" s="91"/>
      <c r="P138" s="91"/>
      <c r="Q138" s="91"/>
      <c r="R138" s="91"/>
      <c r="S138" s="91"/>
      <c r="T138" s="92"/>
      <c r="U138" s="38"/>
      <c r="V138" s="38"/>
      <c r="W138" s="38"/>
      <c r="X138" s="38"/>
      <c r="Y138" s="38"/>
      <c r="Z138" s="38"/>
      <c r="AA138" s="38"/>
      <c r="AB138" s="38"/>
      <c r="AC138" s="38"/>
      <c r="AD138" s="38"/>
      <c r="AE138" s="38"/>
      <c r="AT138" s="17" t="s">
        <v>205</v>
      </c>
      <c r="AU138" s="17" t="s">
        <v>89</v>
      </c>
    </row>
    <row r="139" s="2" customFormat="1" ht="21.75" customHeight="1">
      <c r="A139" s="38"/>
      <c r="B139" s="39"/>
      <c r="C139" s="228" t="s">
        <v>100</v>
      </c>
      <c r="D139" s="228" t="s">
        <v>199</v>
      </c>
      <c r="E139" s="229" t="s">
        <v>2854</v>
      </c>
      <c r="F139" s="230" t="s">
        <v>2855</v>
      </c>
      <c r="G139" s="231" t="s">
        <v>326</v>
      </c>
      <c r="H139" s="232">
        <v>520</v>
      </c>
      <c r="I139" s="233"/>
      <c r="J139" s="234">
        <f>ROUND(I139*H139,2)</f>
        <v>0</v>
      </c>
      <c r="K139" s="235"/>
      <c r="L139" s="44"/>
      <c r="M139" s="236" t="s">
        <v>1</v>
      </c>
      <c r="N139" s="237" t="s">
        <v>45</v>
      </c>
      <c r="O139" s="91"/>
      <c r="P139" s="238">
        <f>O139*H139</f>
        <v>0</v>
      </c>
      <c r="Q139" s="238">
        <v>0</v>
      </c>
      <c r="R139" s="238">
        <f>Q139*H139</f>
        <v>0</v>
      </c>
      <c r="S139" s="238">
        <v>0.0070000000000000001</v>
      </c>
      <c r="T139" s="239">
        <f>S139*H139</f>
        <v>3.6400000000000001</v>
      </c>
      <c r="U139" s="38"/>
      <c r="V139" s="38"/>
      <c r="W139" s="38"/>
      <c r="X139" s="38"/>
      <c r="Y139" s="38"/>
      <c r="Z139" s="38"/>
      <c r="AA139" s="38"/>
      <c r="AB139" s="38"/>
      <c r="AC139" s="38"/>
      <c r="AD139" s="38"/>
      <c r="AE139" s="38"/>
      <c r="AR139" s="240" t="s">
        <v>113</v>
      </c>
      <c r="AT139" s="240" t="s">
        <v>199</v>
      </c>
      <c r="AU139" s="240" t="s">
        <v>89</v>
      </c>
      <c r="AY139" s="17" t="s">
        <v>196</v>
      </c>
      <c r="BE139" s="241">
        <f>IF(N139="základní",J139,0)</f>
        <v>0</v>
      </c>
      <c r="BF139" s="241">
        <f>IF(N139="snížená",J139,0)</f>
        <v>0</v>
      </c>
      <c r="BG139" s="241">
        <f>IF(N139="zákl. přenesená",J139,0)</f>
        <v>0</v>
      </c>
      <c r="BH139" s="241">
        <f>IF(N139="sníž. přenesená",J139,0)</f>
        <v>0</v>
      </c>
      <c r="BI139" s="241">
        <f>IF(N139="nulová",J139,0)</f>
        <v>0</v>
      </c>
      <c r="BJ139" s="17" t="s">
        <v>87</v>
      </c>
      <c r="BK139" s="241">
        <f>ROUND(I139*H139,2)</f>
        <v>0</v>
      </c>
      <c r="BL139" s="17" t="s">
        <v>113</v>
      </c>
      <c r="BM139" s="240" t="s">
        <v>2856</v>
      </c>
    </row>
    <row r="140" s="2" customFormat="1">
      <c r="A140" s="38"/>
      <c r="B140" s="39"/>
      <c r="C140" s="40"/>
      <c r="D140" s="242" t="s">
        <v>205</v>
      </c>
      <c r="E140" s="40"/>
      <c r="F140" s="243" t="s">
        <v>1775</v>
      </c>
      <c r="G140" s="40"/>
      <c r="H140" s="40"/>
      <c r="I140" s="244"/>
      <c r="J140" s="40"/>
      <c r="K140" s="40"/>
      <c r="L140" s="44"/>
      <c r="M140" s="245"/>
      <c r="N140" s="246"/>
      <c r="O140" s="91"/>
      <c r="P140" s="91"/>
      <c r="Q140" s="91"/>
      <c r="R140" s="91"/>
      <c r="S140" s="91"/>
      <c r="T140" s="92"/>
      <c r="U140" s="38"/>
      <c r="V140" s="38"/>
      <c r="W140" s="38"/>
      <c r="X140" s="38"/>
      <c r="Y140" s="38"/>
      <c r="Z140" s="38"/>
      <c r="AA140" s="38"/>
      <c r="AB140" s="38"/>
      <c r="AC140" s="38"/>
      <c r="AD140" s="38"/>
      <c r="AE140" s="38"/>
      <c r="AT140" s="17" t="s">
        <v>205</v>
      </c>
      <c r="AU140" s="17" t="s">
        <v>89</v>
      </c>
    </row>
    <row r="141" s="2" customFormat="1" ht="21.75" customHeight="1">
      <c r="A141" s="38"/>
      <c r="B141" s="39"/>
      <c r="C141" s="228" t="s">
        <v>113</v>
      </c>
      <c r="D141" s="228" t="s">
        <v>199</v>
      </c>
      <c r="E141" s="229" t="s">
        <v>2857</v>
      </c>
      <c r="F141" s="230" t="s">
        <v>2858</v>
      </c>
      <c r="G141" s="231" t="s">
        <v>202</v>
      </c>
      <c r="H141" s="232">
        <v>5</v>
      </c>
      <c r="I141" s="233"/>
      <c r="J141" s="234">
        <f>ROUND(I141*H141,2)</f>
        <v>0</v>
      </c>
      <c r="K141" s="235"/>
      <c r="L141" s="44"/>
      <c r="M141" s="236" t="s">
        <v>1</v>
      </c>
      <c r="N141" s="237" t="s">
        <v>45</v>
      </c>
      <c r="O141" s="91"/>
      <c r="P141" s="238">
        <f>O141*H141</f>
        <v>0</v>
      </c>
      <c r="Q141" s="238">
        <v>0</v>
      </c>
      <c r="R141" s="238">
        <f>Q141*H141</f>
        <v>0</v>
      </c>
      <c r="S141" s="238">
        <v>0</v>
      </c>
      <c r="T141" s="239">
        <f>S141*H141</f>
        <v>0</v>
      </c>
      <c r="U141" s="38"/>
      <c r="V141" s="38"/>
      <c r="W141" s="38"/>
      <c r="X141" s="38"/>
      <c r="Y141" s="38"/>
      <c r="Z141" s="38"/>
      <c r="AA141" s="38"/>
      <c r="AB141" s="38"/>
      <c r="AC141" s="38"/>
      <c r="AD141" s="38"/>
      <c r="AE141" s="38"/>
      <c r="AR141" s="240" t="s">
        <v>113</v>
      </c>
      <c r="AT141" s="240" t="s">
        <v>199</v>
      </c>
      <c r="AU141" s="240" t="s">
        <v>89</v>
      </c>
      <c r="AY141" s="17" t="s">
        <v>196</v>
      </c>
      <c r="BE141" s="241">
        <f>IF(N141="základní",J141,0)</f>
        <v>0</v>
      </c>
      <c r="BF141" s="241">
        <f>IF(N141="snížená",J141,0)</f>
        <v>0</v>
      </c>
      <c r="BG141" s="241">
        <f>IF(N141="zákl. přenesená",J141,0)</f>
        <v>0</v>
      </c>
      <c r="BH141" s="241">
        <f>IF(N141="sníž. přenesená",J141,0)</f>
        <v>0</v>
      </c>
      <c r="BI141" s="241">
        <f>IF(N141="nulová",J141,0)</f>
        <v>0</v>
      </c>
      <c r="BJ141" s="17" t="s">
        <v>87</v>
      </c>
      <c r="BK141" s="241">
        <f>ROUND(I141*H141,2)</f>
        <v>0</v>
      </c>
      <c r="BL141" s="17" t="s">
        <v>113</v>
      </c>
      <c r="BM141" s="240" t="s">
        <v>2859</v>
      </c>
    </row>
    <row r="142" s="2" customFormat="1">
      <c r="A142" s="38"/>
      <c r="B142" s="39"/>
      <c r="C142" s="40"/>
      <c r="D142" s="242" t="s">
        <v>205</v>
      </c>
      <c r="E142" s="40"/>
      <c r="F142" s="243" t="s">
        <v>2858</v>
      </c>
      <c r="G142" s="40"/>
      <c r="H142" s="40"/>
      <c r="I142" s="244"/>
      <c r="J142" s="40"/>
      <c r="K142" s="40"/>
      <c r="L142" s="44"/>
      <c r="M142" s="245"/>
      <c r="N142" s="246"/>
      <c r="O142" s="91"/>
      <c r="P142" s="91"/>
      <c r="Q142" s="91"/>
      <c r="R142" s="91"/>
      <c r="S142" s="91"/>
      <c r="T142" s="92"/>
      <c r="U142" s="38"/>
      <c r="V142" s="38"/>
      <c r="W142" s="38"/>
      <c r="X142" s="38"/>
      <c r="Y142" s="38"/>
      <c r="Z142" s="38"/>
      <c r="AA142" s="38"/>
      <c r="AB142" s="38"/>
      <c r="AC142" s="38"/>
      <c r="AD142" s="38"/>
      <c r="AE142" s="38"/>
      <c r="AT142" s="17" t="s">
        <v>205</v>
      </c>
      <c r="AU142" s="17" t="s">
        <v>89</v>
      </c>
    </row>
    <row r="143" s="12" customFormat="1" ht="25.92" customHeight="1">
      <c r="A143" s="12"/>
      <c r="B143" s="212"/>
      <c r="C143" s="213"/>
      <c r="D143" s="214" t="s">
        <v>79</v>
      </c>
      <c r="E143" s="215" t="s">
        <v>501</v>
      </c>
      <c r="F143" s="215" t="s">
        <v>502</v>
      </c>
      <c r="G143" s="213"/>
      <c r="H143" s="213"/>
      <c r="I143" s="216"/>
      <c r="J143" s="217">
        <f>BK143</f>
        <v>0</v>
      </c>
      <c r="K143" s="213"/>
      <c r="L143" s="218"/>
      <c r="M143" s="219"/>
      <c r="N143" s="220"/>
      <c r="O143" s="220"/>
      <c r="P143" s="221">
        <f>P144+P154+P161+P281+P290</f>
        <v>0</v>
      </c>
      <c r="Q143" s="220"/>
      <c r="R143" s="221">
        <f>R144+R154+R161+R281+R290</f>
        <v>6.1633800000000001</v>
      </c>
      <c r="S143" s="220"/>
      <c r="T143" s="222">
        <f>T144+T154+T161+T281+T290</f>
        <v>0</v>
      </c>
      <c r="U143" s="12"/>
      <c r="V143" s="12"/>
      <c r="W143" s="12"/>
      <c r="X143" s="12"/>
      <c r="Y143" s="12"/>
      <c r="Z143" s="12"/>
      <c r="AA143" s="12"/>
      <c r="AB143" s="12"/>
      <c r="AC143" s="12"/>
      <c r="AD143" s="12"/>
      <c r="AE143" s="12"/>
      <c r="AR143" s="223" t="s">
        <v>89</v>
      </c>
      <c r="AT143" s="224" t="s">
        <v>79</v>
      </c>
      <c r="AU143" s="224" t="s">
        <v>80</v>
      </c>
      <c r="AY143" s="223" t="s">
        <v>196</v>
      </c>
      <c r="BK143" s="225">
        <f>BK144+BK154+BK161+BK281+BK290</f>
        <v>0</v>
      </c>
    </row>
    <row r="144" s="12" customFormat="1" ht="22.8" customHeight="1">
      <c r="A144" s="12"/>
      <c r="B144" s="212"/>
      <c r="C144" s="213"/>
      <c r="D144" s="214" t="s">
        <v>79</v>
      </c>
      <c r="E144" s="226" t="s">
        <v>516</v>
      </c>
      <c r="F144" s="226" t="s">
        <v>517</v>
      </c>
      <c r="G144" s="213"/>
      <c r="H144" s="213"/>
      <c r="I144" s="216"/>
      <c r="J144" s="227">
        <f>BK144</f>
        <v>0</v>
      </c>
      <c r="K144" s="213"/>
      <c r="L144" s="218"/>
      <c r="M144" s="219"/>
      <c r="N144" s="220"/>
      <c r="O144" s="220"/>
      <c r="P144" s="221">
        <f>SUM(P145:P153)</f>
        <v>0</v>
      </c>
      <c r="Q144" s="220"/>
      <c r="R144" s="221">
        <f>SUM(R145:R153)</f>
        <v>0</v>
      </c>
      <c r="S144" s="220"/>
      <c r="T144" s="222">
        <f>SUM(T145:T153)</f>
        <v>0</v>
      </c>
      <c r="U144" s="12"/>
      <c r="V144" s="12"/>
      <c r="W144" s="12"/>
      <c r="X144" s="12"/>
      <c r="Y144" s="12"/>
      <c r="Z144" s="12"/>
      <c r="AA144" s="12"/>
      <c r="AB144" s="12"/>
      <c r="AC144" s="12"/>
      <c r="AD144" s="12"/>
      <c r="AE144" s="12"/>
      <c r="AR144" s="223" t="s">
        <v>89</v>
      </c>
      <c r="AT144" s="224" t="s">
        <v>79</v>
      </c>
      <c r="AU144" s="224" t="s">
        <v>87</v>
      </c>
      <c r="AY144" s="223" t="s">
        <v>196</v>
      </c>
      <c r="BK144" s="225">
        <f>SUM(BK145:BK153)</f>
        <v>0</v>
      </c>
    </row>
    <row r="145" s="2" customFormat="1" ht="21.75" customHeight="1">
      <c r="A145" s="38"/>
      <c r="B145" s="39"/>
      <c r="C145" s="228" t="s">
        <v>208</v>
      </c>
      <c r="D145" s="228" t="s">
        <v>199</v>
      </c>
      <c r="E145" s="229" t="s">
        <v>2860</v>
      </c>
      <c r="F145" s="230" t="s">
        <v>2861</v>
      </c>
      <c r="G145" s="231" t="s">
        <v>1378</v>
      </c>
      <c r="H145" s="300"/>
      <c r="I145" s="233"/>
      <c r="J145" s="234">
        <f>ROUND(I145*H145,2)</f>
        <v>0</v>
      </c>
      <c r="K145" s="235"/>
      <c r="L145" s="44"/>
      <c r="M145" s="236" t="s">
        <v>1</v>
      </c>
      <c r="N145" s="237" t="s">
        <v>45</v>
      </c>
      <c r="O145" s="91"/>
      <c r="P145" s="238">
        <f>O145*H145</f>
        <v>0</v>
      </c>
      <c r="Q145" s="238">
        <v>0</v>
      </c>
      <c r="R145" s="238">
        <f>Q145*H145</f>
        <v>0</v>
      </c>
      <c r="S145" s="238">
        <v>0</v>
      </c>
      <c r="T145" s="239">
        <f>S145*H145</f>
        <v>0</v>
      </c>
      <c r="U145" s="38"/>
      <c r="V145" s="38"/>
      <c r="W145" s="38"/>
      <c r="X145" s="38"/>
      <c r="Y145" s="38"/>
      <c r="Z145" s="38"/>
      <c r="AA145" s="38"/>
      <c r="AB145" s="38"/>
      <c r="AC145" s="38"/>
      <c r="AD145" s="38"/>
      <c r="AE145" s="38"/>
      <c r="AR145" s="240" t="s">
        <v>405</v>
      </c>
      <c r="AT145" s="240" t="s">
        <v>199</v>
      </c>
      <c r="AU145" s="240" t="s">
        <v>89</v>
      </c>
      <c r="AY145" s="17" t="s">
        <v>196</v>
      </c>
      <c r="BE145" s="241">
        <f>IF(N145="základní",J145,0)</f>
        <v>0</v>
      </c>
      <c r="BF145" s="241">
        <f>IF(N145="snížená",J145,0)</f>
        <v>0</v>
      </c>
      <c r="BG145" s="241">
        <f>IF(N145="zákl. přenesená",J145,0)</f>
        <v>0</v>
      </c>
      <c r="BH145" s="241">
        <f>IF(N145="sníž. přenesená",J145,0)</f>
        <v>0</v>
      </c>
      <c r="BI145" s="241">
        <f>IF(N145="nulová",J145,0)</f>
        <v>0</v>
      </c>
      <c r="BJ145" s="17" t="s">
        <v>87</v>
      </c>
      <c r="BK145" s="241">
        <f>ROUND(I145*H145,2)</f>
        <v>0</v>
      </c>
      <c r="BL145" s="17" t="s">
        <v>405</v>
      </c>
      <c r="BM145" s="240" t="s">
        <v>2862</v>
      </c>
    </row>
    <row r="146" s="2" customFormat="1">
      <c r="A146" s="38"/>
      <c r="B146" s="39"/>
      <c r="C146" s="40"/>
      <c r="D146" s="242" t="s">
        <v>205</v>
      </c>
      <c r="E146" s="40"/>
      <c r="F146" s="243" t="s">
        <v>2863</v>
      </c>
      <c r="G146" s="40"/>
      <c r="H146" s="40"/>
      <c r="I146" s="244"/>
      <c r="J146" s="40"/>
      <c r="K146" s="40"/>
      <c r="L146" s="44"/>
      <c r="M146" s="245"/>
      <c r="N146" s="246"/>
      <c r="O146" s="91"/>
      <c r="P146" s="91"/>
      <c r="Q146" s="91"/>
      <c r="R146" s="91"/>
      <c r="S146" s="91"/>
      <c r="T146" s="92"/>
      <c r="U146" s="38"/>
      <c r="V146" s="38"/>
      <c r="W146" s="38"/>
      <c r="X146" s="38"/>
      <c r="Y146" s="38"/>
      <c r="Z146" s="38"/>
      <c r="AA146" s="38"/>
      <c r="AB146" s="38"/>
      <c r="AC146" s="38"/>
      <c r="AD146" s="38"/>
      <c r="AE146" s="38"/>
      <c r="AT146" s="17" t="s">
        <v>205</v>
      </c>
      <c r="AU146" s="17" t="s">
        <v>89</v>
      </c>
    </row>
    <row r="147" s="2" customFormat="1" ht="21.75" customHeight="1">
      <c r="A147" s="38"/>
      <c r="B147" s="39"/>
      <c r="C147" s="228" t="s">
        <v>223</v>
      </c>
      <c r="D147" s="228" t="s">
        <v>199</v>
      </c>
      <c r="E147" s="229" t="s">
        <v>2864</v>
      </c>
      <c r="F147" s="230" t="s">
        <v>2865</v>
      </c>
      <c r="G147" s="231" t="s">
        <v>326</v>
      </c>
      <c r="H147" s="232">
        <v>6</v>
      </c>
      <c r="I147" s="233"/>
      <c r="J147" s="234">
        <f>ROUND(I147*H147,2)</f>
        <v>0</v>
      </c>
      <c r="K147" s="235"/>
      <c r="L147" s="44"/>
      <c r="M147" s="236" t="s">
        <v>1</v>
      </c>
      <c r="N147" s="237" t="s">
        <v>45</v>
      </c>
      <c r="O147" s="91"/>
      <c r="P147" s="238">
        <f>O147*H147</f>
        <v>0</v>
      </c>
      <c r="Q147" s="238">
        <v>0</v>
      </c>
      <c r="R147" s="238">
        <f>Q147*H147</f>
        <v>0</v>
      </c>
      <c r="S147" s="238">
        <v>0</v>
      </c>
      <c r="T147" s="239">
        <f>S147*H147</f>
        <v>0</v>
      </c>
      <c r="U147" s="38"/>
      <c r="V147" s="38"/>
      <c r="W147" s="38"/>
      <c r="X147" s="38"/>
      <c r="Y147" s="38"/>
      <c r="Z147" s="38"/>
      <c r="AA147" s="38"/>
      <c r="AB147" s="38"/>
      <c r="AC147" s="38"/>
      <c r="AD147" s="38"/>
      <c r="AE147" s="38"/>
      <c r="AR147" s="240" t="s">
        <v>405</v>
      </c>
      <c r="AT147" s="240" t="s">
        <v>199</v>
      </c>
      <c r="AU147" s="240" t="s">
        <v>89</v>
      </c>
      <c r="AY147" s="17" t="s">
        <v>196</v>
      </c>
      <c r="BE147" s="241">
        <f>IF(N147="základní",J147,0)</f>
        <v>0</v>
      </c>
      <c r="BF147" s="241">
        <f>IF(N147="snížená",J147,0)</f>
        <v>0</v>
      </c>
      <c r="BG147" s="241">
        <f>IF(N147="zákl. přenesená",J147,0)</f>
        <v>0</v>
      </c>
      <c r="BH147" s="241">
        <f>IF(N147="sníž. přenesená",J147,0)</f>
        <v>0</v>
      </c>
      <c r="BI147" s="241">
        <f>IF(N147="nulová",J147,0)</f>
        <v>0</v>
      </c>
      <c r="BJ147" s="17" t="s">
        <v>87</v>
      </c>
      <c r="BK147" s="241">
        <f>ROUND(I147*H147,2)</f>
        <v>0</v>
      </c>
      <c r="BL147" s="17" t="s">
        <v>405</v>
      </c>
      <c r="BM147" s="240" t="s">
        <v>2866</v>
      </c>
    </row>
    <row r="148" s="2" customFormat="1">
      <c r="A148" s="38"/>
      <c r="B148" s="39"/>
      <c r="C148" s="40"/>
      <c r="D148" s="242" t="s">
        <v>205</v>
      </c>
      <c r="E148" s="40"/>
      <c r="F148" s="243" t="s">
        <v>2865</v>
      </c>
      <c r="G148" s="40"/>
      <c r="H148" s="40"/>
      <c r="I148" s="244"/>
      <c r="J148" s="40"/>
      <c r="K148" s="40"/>
      <c r="L148" s="44"/>
      <c r="M148" s="245"/>
      <c r="N148" s="246"/>
      <c r="O148" s="91"/>
      <c r="P148" s="91"/>
      <c r="Q148" s="91"/>
      <c r="R148" s="91"/>
      <c r="S148" s="91"/>
      <c r="T148" s="92"/>
      <c r="U148" s="38"/>
      <c r="V148" s="38"/>
      <c r="W148" s="38"/>
      <c r="X148" s="38"/>
      <c r="Y148" s="38"/>
      <c r="Z148" s="38"/>
      <c r="AA148" s="38"/>
      <c r="AB148" s="38"/>
      <c r="AC148" s="38"/>
      <c r="AD148" s="38"/>
      <c r="AE148" s="38"/>
      <c r="AT148" s="17" t="s">
        <v>205</v>
      </c>
      <c r="AU148" s="17" t="s">
        <v>89</v>
      </c>
    </row>
    <row r="149" s="2" customFormat="1" ht="21.75" customHeight="1">
      <c r="A149" s="38"/>
      <c r="B149" s="39"/>
      <c r="C149" s="228" t="s">
        <v>227</v>
      </c>
      <c r="D149" s="228" t="s">
        <v>199</v>
      </c>
      <c r="E149" s="229" t="s">
        <v>2867</v>
      </c>
      <c r="F149" s="230" t="s">
        <v>2868</v>
      </c>
      <c r="G149" s="231" t="s">
        <v>1</v>
      </c>
      <c r="H149" s="232">
        <v>10</v>
      </c>
      <c r="I149" s="233"/>
      <c r="J149" s="234">
        <f>ROUND(I149*H149,2)</f>
        <v>0</v>
      </c>
      <c r="K149" s="235"/>
      <c r="L149" s="44"/>
      <c r="M149" s="236" t="s">
        <v>1</v>
      </c>
      <c r="N149" s="237" t="s">
        <v>45</v>
      </c>
      <c r="O149" s="91"/>
      <c r="P149" s="238">
        <f>O149*H149</f>
        <v>0</v>
      </c>
      <c r="Q149" s="238">
        <v>0</v>
      </c>
      <c r="R149" s="238">
        <f>Q149*H149</f>
        <v>0</v>
      </c>
      <c r="S149" s="238">
        <v>0</v>
      </c>
      <c r="T149" s="239">
        <f>S149*H149</f>
        <v>0</v>
      </c>
      <c r="U149" s="38"/>
      <c r="V149" s="38"/>
      <c r="W149" s="38"/>
      <c r="X149" s="38"/>
      <c r="Y149" s="38"/>
      <c r="Z149" s="38"/>
      <c r="AA149" s="38"/>
      <c r="AB149" s="38"/>
      <c r="AC149" s="38"/>
      <c r="AD149" s="38"/>
      <c r="AE149" s="38"/>
      <c r="AR149" s="240" t="s">
        <v>405</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405</v>
      </c>
      <c r="BM149" s="240" t="s">
        <v>2869</v>
      </c>
    </row>
    <row r="150" s="2" customFormat="1">
      <c r="A150" s="38"/>
      <c r="B150" s="39"/>
      <c r="C150" s="40"/>
      <c r="D150" s="242" t="s">
        <v>205</v>
      </c>
      <c r="E150" s="40"/>
      <c r="F150" s="243" t="s">
        <v>2868</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13" customFormat="1">
      <c r="A151" s="13"/>
      <c r="B151" s="252"/>
      <c r="C151" s="253"/>
      <c r="D151" s="242" t="s">
        <v>254</v>
      </c>
      <c r="E151" s="254" t="s">
        <v>1</v>
      </c>
      <c r="F151" s="255" t="s">
        <v>351</v>
      </c>
      <c r="G151" s="253"/>
      <c r="H151" s="256">
        <v>10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254</v>
      </c>
      <c r="AU151" s="262" t="s">
        <v>89</v>
      </c>
      <c r="AV151" s="13" t="s">
        <v>89</v>
      </c>
      <c r="AW151" s="13" t="s">
        <v>35</v>
      </c>
      <c r="AX151" s="13" t="s">
        <v>87</v>
      </c>
      <c r="AY151" s="262" t="s">
        <v>196</v>
      </c>
    </row>
    <row r="152" s="2" customFormat="1" ht="21.75" customHeight="1">
      <c r="A152" s="38"/>
      <c r="B152" s="39"/>
      <c r="C152" s="228" t="s">
        <v>334</v>
      </c>
      <c r="D152" s="228" t="s">
        <v>199</v>
      </c>
      <c r="E152" s="229" t="s">
        <v>2870</v>
      </c>
      <c r="F152" s="230" t="s">
        <v>2871</v>
      </c>
      <c r="G152" s="231" t="s">
        <v>326</v>
      </c>
      <c r="H152" s="232">
        <v>10</v>
      </c>
      <c r="I152" s="233"/>
      <c r="J152" s="234">
        <f>ROUND(I152*H152,2)</f>
        <v>0</v>
      </c>
      <c r="K152" s="235"/>
      <c r="L152" s="44"/>
      <c r="M152" s="236" t="s">
        <v>1</v>
      </c>
      <c r="N152" s="237" t="s">
        <v>45</v>
      </c>
      <c r="O152" s="91"/>
      <c r="P152" s="238">
        <f>O152*H152</f>
        <v>0</v>
      </c>
      <c r="Q152" s="238">
        <v>0</v>
      </c>
      <c r="R152" s="238">
        <f>Q152*H152</f>
        <v>0</v>
      </c>
      <c r="S152" s="238">
        <v>0</v>
      </c>
      <c r="T152" s="239">
        <f>S152*H152</f>
        <v>0</v>
      </c>
      <c r="U152" s="38"/>
      <c r="V152" s="38"/>
      <c r="W152" s="38"/>
      <c r="X152" s="38"/>
      <c r="Y152" s="38"/>
      <c r="Z152" s="38"/>
      <c r="AA152" s="38"/>
      <c r="AB152" s="38"/>
      <c r="AC152" s="38"/>
      <c r="AD152" s="38"/>
      <c r="AE152" s="38"/>
      <c r="AR152" s="240" t="s">
        <v>405</v>
      </c>
      <c r="AT152" s="240" t="s">
        <v>199</v>
      </c>
      <c r="AU152" s="240" t="s">
        <v>89</v>
      </c>
      <c r="AY152" s="17" t="s">
        <v>196</v>
      </c>
      <c r="BE152" s="241">
        <f>IF(N152="základní",J152,0)</f>
        <v>0</v>
      </c>
      <c r="BF152" s="241">
        <f>IF(N152="snížená",J152,0)</f>
        <v>0</v>
      </c>
      <c r="BG152" s="241">
        <f>IF(N152="zákl. přenesená",J152,0)</f>
        <v>0</v>
      </c>
      <c r="BH152" s="241">
        <f>IF(N152="sníž. přenesená",J152,0)</f>
        <v>0</v>
      </c>
      <c r="BI152" s="241">
        <f>IF(N152="nulová",J152,0)</f>
        <v>0</v>
      </c>
      <c r="BJ152" s="17" t="s">
        <v>87</v>
      </c>
      <c r="BK152" s="241">
        <f>ROUND(I152*H152,2)</f>
        <v>0</v>
      </c>
      <c r="BL152" s="17" t="s">
        <v>405</v>
      </c>
      <c r="BM152" s="240" t="s">
        <v>2872</v>
      </c>
    </row>
    <row r="153" s="2" customFormat="1">
      <c r="A153" s="38"/>
      <c r="B153" s="39"/>
      <c r="C153" s="40"/>
      <c r="D153" s="242" t="s">
        <v>205</v>
      </c>
      <c r="E153" s="40"/>
      <c r="F153" s="243" t="s">
        <v>2871</v>
      </c>
      <c r="G153" s="40"/>
      <c r="H153" s="40"/>
      <c r="I153" s="244"/>
      <c r="J153" s="40"/>
      <c r="K153" s="40"/>
      <c r="L153" s="44"/>
      <c r="M153" s="245"/>
      <c r="N153" s="246"/>
      <c r="O153" s="91"/>
      <c r="P153" s="91"/>
      <c r="Q153" s="91"/>
      <c r="R153" s="91"/>
      <c r="S153" s="91"/>
      <c r="T153" s="92"/>
      <c r="U153" s="38"/>
      <c r="V153" s="38"/>
      <c r="W153" s="38"/>
      <c r="X153" s="38"/>
      <c r="Y153" s="38"/>
      <c r="Z153" s="38"/>
      <c r="AA153" s="38"/>
      <c r="AB153" s="38"/>
      <c r="AC153" s="38"/>
      <c r="AD153" s="38"/>
      <c r="AE153" s="38"/>
      <c r="AT153" s="17" t="s">
        <v>205</v>
      </c>
      <c r="AU153" s="17" t="s">
        <v>89</v>
      </c>
    </row>
    <row r="154" s="12" customFormat="1" ht="22.8" customHeight="1">
      <c r="A154" s="12"/>
      <c r="B154" s="212"/>
      <c r="C154" s="213"/>
      <c r="D154" s="214" t="s">
        <v>79</v>
      </c>
      <c r="E154" s="226" t="s">
        <v>2358</v>
      </c>
      <c r="F154" s="226" t="s">
        <v>2359</v>
      </c>
      <c r="G154" s="213"/>
      <c r="H154" s="213"/>
      <c r="I154" s="216"/>
      <c r="J154" s="227">
        <f>BK154</f>
        <v>0</v>
      </c>
      <c r="K154" s="213"/>
      <c r="L154" s="218"/>
      <c r="M154" s="219"/>
      <c r="N154" s="220"/>
      <c r="O154" s="220"/>
      <c r="P154" s="221">
        <f>SUM(P155:P160)</f>
        <v>0</v>
      </c>
      <c r="Q154" s="220"/>
      <c r="R154" s="221">
        <f>SUM(R155:R160)</f>
        <v>0.00034000000000000002</v>
      </c>
      <c r="S154" s="220"/>
      <c r="T154" s="222">
        <f>SUM(T155:T160)</f>
        <v>0</v>
      </c>
      <c r="U154" s="12"/>
      <c r="V154" s="12"/>
      <c r="W154" s="12"/>
      <c r="X154" s="12"/>
      <c r="Y154" s="12"/>
      <c r="Z154" s="12"/>
      <c r="AA154" s="12"/>
      <c r="AB154" s="12"/>
      <c r="AC154" s="12"/>
      <c r="AD154" s="12"/>
      <c r="AE154" s="12"/>
      <c r="AR154" s="223" t="s">
        <v>89</v>
      </c>
      <c r="AT154" s="224" t="s">
        <v>79</v>
      </c>
      <c r="AU154" s="224" t="s">
        <v>87</v>
      </c>
      <c r="AY154" s="223" t="s">
        <v>196</v>
      </c>
      <c r="BK154" s="225">
        <f>SUM(BK155:BK160)</f>
        <v>0</v>
      </c>
    </row>
    <row r="155" s="2" customFormat="1" ht="21.75" customHeight="1">
      <c r="A155" s="38"/>
      <c r="B155" s="39"/>
      <c r="C155" s="228" t="s">
        <v>247</v>
      </c>
      <c r="D155" s="228" t="s">
        <v>199</v>
      </c>
      <c r="E155" s="229" t="s">
        <v>2873</v>
      </c>
      <c r="F155" s="230" t="s">
        <v>2874</v>
      </c>
      <c r="G155" s="231" t="s">
        <v>354</v>
      </c>
      <c r="H155" s="232">
        <v>1</v>
      </c>
      <c r="I155" s="233"/>
      <c r="J155" s="234">
        <f>ROUND(I155*H155,2)</f>
        <v>0</v>
      </c>
      <c r="K155" s="235"/>
      <c r="L155" s="44"/>
      <c r="M155" s="236" t="s">
        <v>1</v>
      </c>
      <c r="N155" s="237" t="s">
        <v>45</v>
      </c>
      <c r="O155" s="91"/>
      <c r="P155" s="238">
        <f>O155*H155</f>
        <v>0</v>
      </c>
      <c r="Q155" s="238">
        <v>0.00034000000000000002</v>
      </c>
      <c r="R155" s="238">
        <f>Q155*H155</f>
        <v>0.00034000000000000002</v>
      </c>
      <c r="S155" s="238">
        <v>0</v>
      </c>
      <c r="T155" s="239">
        <f>S155*H155</f>
        <v>0</v>
      </c>
      <c r="U155" s="38"/>
      <c r="V155" s="38"/>
      <c r="W155" s="38"/>
      <c r="X155" s="38"/>
      <c r="Y155" s="38"/>
      <c r="Z155" s="38"/>
      <c r="AA155" s="38"/>
      <c r="AB155" s="38"/>
      <c r="AC155" s="38"/>
      <c r="AD155" s="38"/>
      <c r="AE155" s="38"/>
      <c r="AR155" s="240" t="s">
        <v>405</v>
      </c>
      <c r="AT155" s="240" t="s">
        <v>199</v>
      </c>
      <c r="AU155" s="240" t="s">
        <v>89</v>
      </c>
      <c r="AY155" s="17" t="s">
        <v>196</v>
      </c>
      <c r="BE155" s="241">
        <f>IF(N155="základní",J155,0)</f>
        <v>0</v>
      </c>
      <c r="BF155" s="241">
        <f>IF(N155="snížená",J155,0)</f>
        <v>0</v>
      </c>
      <c r="BG155" s="241">
        <f>IF(N155="zákl. přenesená",J155,0)</f>
        <v>0</v>
      </c>
      <c r="BH155" s="241">
        <f>IF(N155="sníž. přenesená",J155,0)</f>
        <v>0</v>
      </c>
      <c r="BI155" s="241">
        <f>IF(N155="nulová",J155,0)</f>
        <v>0</v>
      </c>
      <c r="BJ155" s="17" t="s">
        <v>87</v>
      </c>
      <c r="BK155" s="241">
        <f>ROUND(I155*H155,2)</f>
        <v>0</v>
      </c>
      <c r="BL155" s="17" t="s">
        <v>405</v>
      </c>
      <c r="BM155" s="240" t="s">
        <v>2875</v>
      </c>
    </row>
    <row r="156" s="2" customFormat="1">
      <c r="A156" s="38"/>
      <c r="B156" s="39"/>
      <c r="C156" s="40"/>
      <c r="D156" s="242" t="s">
        <v>205</v>
      </c>
      <c r="E156" s="40"/>
      <c r="F156" s="243" t="s">
        <v>2876</v>
      </c>
      <c r="G156" s="40"/>
      <c r="H156" s="40"/>
      <c r="I156" s="244"/>
      <c r="J156" s="40"/>
      <c r="K156" s="40"/>
      <c r="L156" s="44"/>
      <c r="M156" s="245"/>
      <c r="N156" s="246"/>
      <c r="O156" s="91"/>
      <c r="P156" s="91"/>
      <c r="Q156" s="91"/>
      <c r="R156" s="91"/>
      <c r="S156" s="91"/>
      <c r="T156" s="92"/>
      <c r="U156" s="38"/>
      <c r="V156" s="38"/>
      <c r="W156" s="38"/>
      <c r="X156" s="38"/>
      <c r="Y156" s="38"/>
      <c r="Z156" s="38"/>
      <c r="AA156" s="38"/>
      <c r="AB156" s="38"/>
      <c r="AC156" s="38"/>
      <c r="AD156" s="38"/>
      <c r="AE156" s="38"/>
      <c r="AT156" s="17" t="s">
        <v>205</v>
      </c>
      <c r="AU156" s="17" t="s">
        <v>89</v>
      </c>
    </row>
    <row r="157" s="13" customFormat="1">
      <c r="A157" s="13"/>
      <c r="B157" s="252"/>
      <c r="C157" s="253"/>
      <c r="D157" s="242" t="s">
        <v>254</v>
      </c>
      <c r="E157" s="254" t="s">
        <v>1</v>
      </c>
      <c r="F157" s="255" t="s">
        <v>87</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254</v>
      </c>
      <c r="AU157" s="262" t="s">
        <v>89</v>
      </c>
      <c r="AV157" s="13" t="s">
        <v>89</v>
      </c>
      <c r="AW157" s="13" t="s">
        <v>35</v>
      </c>
      <c r="AX157" s="13" t="s">
        <v>80</v>
      </c>
      <c r="AY157" s="262" t="s">
        <v>196</v>
      </c>
    </row>
    <row r="158" s="14" customFormat="1">
      <c r="A158" s="14"/>
      <c r="B158" s="263"/>
      <c r="C158" s="264"/>
      <c r="D158" s="242" t="s">
        <v>254</v>
      </c>
      <c r="E158" s="265" t="s">
        <v>1</v>
      </c>
      <c r="F158" s="266" t="s">
        <v>445</v>
      </c>
      <c r="G158" s="264"/>
      <c r="H158" s="267">
        <v>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254</v>
      </c>
      <c r="AU158" s="273" t="s">
        <v>89</v>
      </c>
      <c r="AV158" s="14" t="s">
        <v>100</v>
      </c>
      <c r="AW158" s="14" t="s">
        <v>35</v>
      </c>
      <c r="AX158" s="14" t="s">
        <v>87</v>
      </c>
      <c r="AY158" s="273" t="s">
        <v>196</v>
      </c>
    </row>
    <row r="159" s="2" customFormat="1" ht="21.75" customHeight="1">
      <c r="A159" s="38"/>
      <c r="B159" s="39"/>
      <c r="C159" s="228" t="s">
        <v>351</v>
      </c>
      <c r="D159" s="228" t="s">
        <v>199</v>
      </c>
      <c r="E159" s="229" t="s">
        <v>2442</v>
      </c>
      <c r="F159" s="230" t="s">
        <v>2443</v>
      </c>
      <c r="G159" s="231" t="s">
        <v>431</v>
      </c>
      <c r="H159" s="232">
        <v>0</v>
      </c>
      <c r="I159" s="233"/>
      <c r="J159" s="234">
        <f>ROUND(I159*H159,2)</f>
        <v>0</v>
      </c>
      <c r="K159" s="235"/>
      <c r="L159" s="44"/>
      <c r="M159" s="236" t="s">
        <v>1</v>
      </c>
      <c r="N159" s="237" t="s">
        <v>45</v>
      </c>
      <c r="O159" s="91"/>
      <c r="P159" s="238">
        <f>O159*H159</f>
        <v>0</v>
      </c>
      <c r="Q159" s="238">
        <v>0</v>
      </c>
      <c r="R159" s="238">
        <f>Q159*H159</f>
        <v>0</v>
      </c>
      <c r="S159" s="238">
        <v>0</v>
      </c>
      <c r="T159" s="239">
        <f>S159*H159</f>
        <v>0</v>
      </c>
      <c r="U159" s="38"/>
      <c r="V159" s="38"/>
      <c r="W159" s="38"/>
      <c r="X159" s="38"/>
      <c r="Y159" s="38"/>
      <c r="Z159" s="38"/>
      <c r="AA159" s="38"/>
      <c r="AB159" s="38"/>
      <c r="AC159" s="38"/>
      <c r="AD159" s="38"/>
      <c r="AE159" s="38"/>
      <c r="AR159" s="240" t="s">
        <v>405</v>
      </c>
      <c r="AT159" s="240" t="s">
        <v>199</v>
      </c>
      <c r="AU159" s="240" t="s">
        <v>89</v>
      </c>
      <c r="AY159" s="17" t="s">
        <v>196</v>
      </c>
      <c r="BE159" s="241">
        <f>IF(N159="základní",J159,0)</f>
        <v>0</v>
      </c>
      <c r="BF159" s="241">
        <f>IF(N159="snížená",J159,0)</f>
        <v>0</v>
      </c>
      <c r="BG159" s="241">
        <f>IF(N159="zákl. přenesená",J159,0)</f>
        <v>0</v>
      </c>
      <c r="BH159" s="241">
        <f>IF(N159="sníž. přenesená",J159,0)</f>
        <v>0</v>
      </c>
      <c r="BI159" s="241">
        <f>IF(N159="nulová",J159,0)</f>
        <v>0</v>
      </c>
      <c r="BJ159" s="17" t="s">
        <v>87</v>
      </c>
      <c r="BK159" s="241">
        <f>ROUND(I159*H159,2)</f>
        <v>0</v>
      </c>
      <c r="BL159" s="17" t="s">
        <v>405</v>
      </c>
      <c r="BM159" s="240" t="s">
        <v>2877</v>
      </c>
    </row>
    <row r="160" s="2" customFormat="1">
      <c r="A160" s="38"/>
      <c r="B160" s="39"/>
      <c r="C160" s="40"/>
      <c r="D160" s="242" t="s">
        <v>205</v>
      </c>
      <c r="E160" s="40"/>
      <c r="F160" s="243" t="s">
        <v>2445</v>
      </c>
      <c r="G160" s="40"/>
      <c r="H160" s="40"/>
      <c r="I160" s="244"/>
      <c r="J160" s="40"/>
      <c r="K160" s="40"/>
      <c r="L160" s="44"/>
      <c r="M160" s="245"/>
      <c r="N160" s="246"/>
      <c r="O160" s="91"/>
      <c r="P160" s="91"/>
      <c r="Q160" s="91"/>
      <c r="R160" s="91"/>
      <c r="S160" s="91"/>
      <c r="T160" s="92"/>
      <c r="U160" s="38"/>
      <c r="V160" s="38"/>
      <c r="W160" s="38"/>
      <c r="X160" s="38"/>
      <c r="Y160" s="38"/>
      <c r="Z160" s="38"/>
      <c r="AA160" s="38"/>
      <c r="AB160" s="38"/>
      <c r="AC160" s="38"/>
      <c r="AD160" s="38"/>
      <c r="AE160" s="38"/>
      <c r="AT160" s="17" t="s">
        <v>205</v>
      </c>
      <c r="AU160" s="17" t="s">
        <v>89</v>
      </c>
    </row>
    <row r="161" s="12" customFormat="1" ht="22.8" customHeight="1">
      <c r="A161" s="12"/>
      <c r="B161" s="212"/>
      <c r="C161" s="213"/>
      <c r="D161" s="214" t="s">
        <v>79</v>
      </c>
      <c r="E161" s="226" t="s">
        <v>2473</v>
      </c>
      <c r="F161" s="226" t="s">
        <v>2474</v>
      </c>
      <c r="G161" s="213"/>
      <c r="H161" s="213"/>
      <c r="I161" s="216"/>
      <c r="J161" s="227">
        <f>BK161</f>
        <v>0</v>
      </c>
      <c r="K161" s="213"/>
      <c r="L161" s="218"/>
      <c r="M161" s="219"/>
      <c r="N161" s="220"/>
      <c r="O161" s="220"/>
      <c r="P161" s="221">
        <f>SUM(P162:P280)</f>
        <v>0</v>
      </c>
      <c r="Q161" s="220"/>
      <c r="R161" s="221">
        <f>SUM(R162:R280)</f>
        <v>6.0972200000000001</v>
      </c>
      <c r="S161" s="220"/>
      <c r="T161" s="222">
        <f>SUM(T162:T280)</f>
        <v>0</v>
      </c>
      <c r="U161" s="12"/>
      <c r="V161" s="12"/>
      <c r="W161" s="12"/>
      <c r="X161" s="12"/>
      <c r="Y161" s="12"/>
      <c r="Z161" s="12"/>
      <c r="AA161" s="12"/>
      <c r="AB161" s="12"/>
      <c r="AC161" s="12"/>
      <c r="AD161" s="12"/>
      <c r="AE161" s="12"/>
      <c r="AR161" s="223" t="s">
        <v>89</v>
      </c>
      <c r="AT161" s="224" t="s">
        <v>79</v>
      </c>
      <c r="AU161" s="224" t="s">
        <v>87</v>
      </c>
      <c r="AY161" s="223" t="s">
        <v>196</v>
      </c>
      <c r="BK161" s="225">
        <f>SUM(BK162:BK280)</f>
        <v>0</v>
      </c>
    </row>
    <row r="162" s="2" customFormat="1" ht="21.75" customHeight="1">
      <c r="A162" s="38"/>
      <c r="B162" s="39"/>
      <c r="C162" s="228" t="s">
        <v>357</v>
      </c>
      <c r="D162" s="228" t="s">
        <v>199</v>
      </c>
      <c r="E162" s="229" t="s">
        <v>2878</v>
      </c>
      <c r="F162" s="230" t="s">
        <v>2879</v>
      </c>
      <c r="G162" s="231" t="s">
        <v>326</v>
      </c>
      <c r="H162" s="232">
        <v>14</v>
      </c>
      <c r="I162" s="233"/>
      <c r="J162" s="234">
        <f>ROUND(I162*H162,2)</f>
        <v>0</v>
      </c>
      <c r="K162" s="235"/>
      <c r="L162" s="44"/>
      <c r="M162" s="236" t="s">
        <v>1</v>
      </c>
      <c r="N162" s="237" t="s">
        <v>45</v>
      </c>
      <c r="O162" s="91"/>
      <c r="P162" s="238">
        <f>O162*H162</f>
        <v>0</v>
      </c>
      <c r="Q162" s="238">
        <v>0.0045100000000000001</v>
      </c>
      <c r="R162" s="238">
        <f>Q162*H162</f>
        <v>0.063140000000000002</v>
      </c>
      <c r="S162" s="238">
        <v>0</v>
      </c>
      <c r="T162" s="239">
        <f>S162*H162</f>
        <v>0</v>
      </c>
      <c r="U162" s="38"/>
      <c r="V162" s="38"/>
      <c r="W162" s="38"/>
      <c r="X162" s="38"/>
      <c r="Y162" s="38"/>
      <c r="Z162" s="38"/>
      <c r="AA162" s="38"/>
      <c r="AB162" s="38"/>
      <c r="AC162" s="38"/>
      <c r="AD162" s="38"/>
      <c r="AE162" s="38"/>
      <c r="AR162" s="240" t="s">
        <v>405</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405</v>
      </c>
      <c r="BM162" s="240" t="s">
        <v>2880</v>
      </c>
    </row>
    <row r="163" s="2" customFormat="1">
      <c r="A163" s="38"/>
      <c r="B163" s="39"/>
      <c r="C163" s="40"/>
      <c r="D163" s="242" t="s">
        <v>205</v>
      </c>
      <c r="E163" s="40"/>
      <c r="F163" s="243" t="s">
        <v>2881</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13" customFormat="1">
      <c r="A164" s="13"/>
      <c r="B164" s="252"/>
      <c r="C164" s="253"/>
      <c r="D164" s="242" t="s">
        <v>254</v>
      </c>
      <c r="E164" s="254" t="s">
        <v>1</v>
      </c>
      <c r="F164" s="255" t="s">
        <v>383</v>
      </c>
      <c r="G164" s="253"/>
      <c r="H164" s="256">
        <v>14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4" customFormat="1">
      <c r="A165" s="14"/>
      <c r="B165" s="263"/>
      <c r="C165" s="264"/>
      <c r="D165" s="242" t="s">
        <v>254</v>
      </c>
      <c r="E165" s="265" t="s">
        <v>1</v>
      </c>
      <c r="F165" s="266" t="s">
        <v>445</v>
      </c>
      <c r="G165" s="264"/>
      <c r="H165" s="267">
        <v>14</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254</v>
      </c>
      <c r="AU165" s="273" t="s">
        <v>89</v>
      </c>
      <c r="AV165" s="14" t="s">
        <v>100</v>
      </c>
      <c r="AW165" s="14" t="s">
        <v>35</v>
      </c>
      <c r="AX165" s="14" t="s">
        <v>87</v>
      </c>
      <c r="AY165" s="273" t="s">
        <v>196</v>
      </c>
    </row>
    <row r="166" s="2" customFormat="1" ht="21.75" customHeight="1">
      <c r="A166" s="38"/>
      <c r="B166" s="39"/>
      <c r="C166" s="228" t="s">
        <v>366</v>
      </c>
      <c r="D166" s="228" t="s">
        <v>199</v>
      </c>
      <c r="E166" s="229" t="s">
        <v>2882</v>
      </c>
      <c r="F166" s="230" t="s">
        <v>2883</v>
      </c>
      <c r="G166" s="231" t="s">
        <v>326</v>
      </c>
      <c r="H166" s="232">
        <v>55</v>
      </c>
      <c r="I166" s="233"/>
      <c r="J166" s="234">
        <f>ROUND(I166*H166,2)</f>
        <v>0</v>
      </c>
      <c r="K166" s="235"/>
      <c r="L166" s="44"/>
      <c r="M166" s="236" t="s">
        <v>1</v>
      </c>
      <c r="N166" s="237" t="s">
        <v>45</v>
      </c>
      <c r="O166" s="91"/>
      <c r="P166" s="238">
        <f>O166*H166</f>
        <v>0</v>
      </c>
      <c r="Q166" s="238">
        <v>0.0064000000000000003</v>
      </c>
      <c r="R166" s="238">
        <f>Q166*H166</f>
        <v>0.35200000000000004</v>
      </c>
      <c r="S166" s="238">
        <v>0</v>
      </c>
      <c r="T166" s="239">
        <f>S166*H166</f>
        <v>0</v>
      </c>
      <c r="U166" s="38"/>
      <c r="V166" s="38"/>
      <c r="W166" s="38"/>
      <c r="X166" s="38"/>
      <c r="Y166" s="38"/>
      <c r="Z166" s="38"/>
      <c r="AA166" s="38"/>
      <c r="AB166" s="38"/>
      <c r="AC166" s="38"/>
      <c r="AD166" s="38"/>
      <c r="AE166" s="38"/>
      <c r="AR166" s="240" t="s">
        <v>405</v>
      </c>
      <c r="AT166" s="240" t="s">
        <v>199</v>
      </c>
      <c r="AU166" s="240" t="s">
        <v>89</v>
      </c>
      <c r="AY166" s="17" t="s">
        <v>196</v>
      </c>
      <c r="BE166" s="241">
        <f>IF(N166="základní",J166,0)</f>
        <v>0</v>
      </c>
      <c r="BF166" s="241">
        <f>IF(N166="snížená",J166,0)</f>
        <v>0</v>
      </c>
      <c r="BG166" s="241">
        <f>IF(N166="zákl. přenesená",J166,0)</f>
        <v>0</v>
      </c>
      <c r="BH166" s="241">
        <f>IF(N166="sníž. přenesená",J166,0)</f>
        <v>0</v>
      </c>
      <c r="BI166" s="241">
        <f>IF(N166="nulová",J166,0)</f>
        <v>0</v>
      </c>
      <c r="BJ166" s="17" t="s">
        <v>87</v>
      </c>
      <c r="BK166" s="241">
        <f>ROUND(I166*H166,2)</f>
        <v>0</v>
      </c>
      <c r="BL166" s="17" t="s">
        <v>405</v>
      </c>
      <c r="BM166" s="240" t="s">
        <v>2884</v>
      </c>
    </row>
    <row r="167" s="2" customFormat="1">
      <c r="A167" s="38"/>
      <c r="B167" s="39"/>
      <c r="C167" s="40"/>
      <c r="D167" s="242" t="s">
        <v>205</v>
      </c>
      <c r="E167" s="40"/>
      <c r="F167" s="243" t="s">
        <v>2885</v>
      </c>
      <c r="G167" s="40"/>
      <c r="H167" s="40"/>
      <c r="I167" s="244"/>
      <c r="J167" s="40"/>
      <c r="K167" s="40"/>
      <c r="L167" s="44"/>
      <c r="M167" s="245"/>
      <c r="N167" s="246"/>
      <c r="O167" s="91"/>
      <c r="P167" s="91"/>
      <c r="Q167" s="91"/>
      <c r="R167" s="91"/>
      <c r="S167" s="91"/>
      <c r="T167" s="92"/>
      <c r="U167" s="38"/>
      <c r="V167" s="38"/>
      <c r="W167" s="38"/>
      <c r="X167" s="38"/>
      <c r="Y167" s="38"/>
      <c r="Z167" s="38"/>
      <c r="AA167" s="38"/>
      <c r="AB167" s="38"/>
      <c r="AC167" s="38"/>
      <c r="AD167" s="38"/>
      <c r="AE167" s="38"/>
      <c r="AT167" s="17" t="s">
        <v>205</v>
      </c>
      <c r="AU167" s="17" t="s">
        <v>89</v>
      </c>
    </row>
    <row r="168" s="13" customFormat="1">
      <c r="A168" s="13"/>
      <c r="B168" s="252"/>
      <c r="C168" s="253"/>
      <c r="D168" s="242" t="s">
        <v>254</v>
      </c>
      <c r="E168" s="254" t="s">
        <v>1</v>
      </c>
      <c r="F168" s="255" t="s">
        <v>469</v>
      </c>
      <c r="G168" s="253"/>
      <c r="H168" s="256">
        <v>25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254</v>
      </c>
      <c r="AU168" s="262" t="s">
        <v>89</v>
      </c>
      <c r="AV168" s="13" t="s">
        <v>89</v>
      </c>
      <c r="AW168" s="13" t="s">
        <v>35</v>
      </c>
      <c r="AX168" s="13" t="s">
        <v>80</v>
      </c>
      <c r="AY168" s="262" t="s">
        <v>196</v>
      </c>
    </row>
    <row r="169" s="14" customFormat="1">
      <c r="A169" s="14"/>
      <c r="B169" s="263"/>
      <c r="C169" s="264"/>
      <c r="D169" s="242" t="s">
        <v>254</v>
      </c>
      <c r="E169" s="265" t="s">
        <v>1</v>
      </c>
      <c r="F169" s="266" t="s">
        <v>445</v>
      </c>
      <c r="G169" s="264"/>
      <c r="H169" s="267">
        <v>25</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254</v>
      </c>
      <c r="AU169" s="273" t="s">
        <v>89</v>
      </c>
      <c r="AV169" s="14" t="s">
        <v>100</v>
      </c>
      <c r="AW169" s="14" t="s">
        <v>35</v>
      </c>
      <c r="AX169" s="14" t="s">
        <v>80</v>
      </c>
      <c r="AY169" s="273" t="s">
        <v>196</v>
      </c>
    </row>
    <row r="170" s="13" customFormat="1">
      <c r="A170" s="13"/>
      <c r="B170" s="252"/>
      <c r="C170" s="253"/>
      <c r="D170" s="242" t="s">
        <v>254</v>
      </c>
      <c r="E170" s="254" t="s">
        <v>1</v>
      </c>
      <c r="F170" s="255" t="s">
        <v>787</v>
      </c>
      <c r="G170" s="253"/>
      <c r="H170" s="256">
        <v>30</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254</v>
      </c>
      <c r="AU170" s="262" t="s">
        <v>89</v>
      </c>
      <c r="AV170" s="13" t="s">
        <v>89</v>
      </c>
      <c r="AW170" s="13" t="s">
        <v>35</v>
      </c>
      <c r="AX170" s="13" t="s">
        <v>80</v>
      </c>
      <c r="AY170" s="262" t="s">
        <v>196</v>
      </c>
    </row>
    <row r="171" s="14" customFormat="1">
      <c r="A171" s="14"/>
      <c r="B171" s="263"/>
      <c r="C171" s="264"/>
      <c r="D171" s="242" t="s">
        <v>254</v>
      </c>
      <c r="E171" s="265" t="s">
        <v>1</v>
      </c>
      <c r="F171" s="266" t="s">
        <v>445</v>
      </c>
      <c r="G171" s="264"/>
      <c r="H171" s="267">
        <v>30</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254</v>
      </c>
      <c r="AU171" s="273" t="s">
        <v>89</v>
      </c>
      <c r="AV171" s="14" t="s">
        <v>100</v>
      </c>
      <c r="AW171" s="14" t="s">
        <v>35</v>
      </c>
      <c r="AX171" s="14" t="s">
        <v>80</v>
      </c>
      <c r="AY171" s="273" t="s">
        <v>196</v>
      </c>
    </row>
    <row r="172" s="15" customFormat="1">
      <c r="A172" s="15"/>
      <c r="B172" s="274"/>
      <c r="C172" s="275"/>
      <c r="D172" s="242" t="s">
        <v>254</v>
      </c>
      <c r="E172" s="276" t="s">
        <v>1</v>
      </c>
      <c r="F172" s="277" t="s">
        <v>267</v>
      </c>
      <c r="G172" s="275"/>
      <c r="H172" s="278">
        <v>55</v>
      </c>
      <c r="I172" s="279"/>
      <c r="J172" s="275"/>
      <c r="K172" s="275"/>
      <c r="L172" s="280"/>
      <c r="M172" s="281"/>
      <c r="N172" s="282"/>
      <c r="O172" s="282"/>
      <c r="P172" s="282"/>
      <c r="Q172" s="282"/>
      <c r="R172" s="282"/>
      <c r="S172" s="282"/>
      <c r="T172" s="283"/>
      <c r="U172" s="15"/>
      <c r="V172" s="15"/>
      <c r="W172" s="15"/>
      <c r="X172" s="15"/>
      <c r="Y172" s="15"/>
      <c r="Z172" s="15"/>
      <c r="AA172" s="15"/>
      <c r="AB172" s="15"/>
      <c r="AC172" s="15"/>
      <c r="AD172" s="15"/>
      <c r="AE172" s="15"/>
      <c r="AT172" s="284" t="s">
        <v>254</v>
      </c>
      <c r="AU172" s="284" t="s">
        <v>89</v>
      </c>
      <c r="AV172" s="15" t="s">
        <v>113</v>
      </c>
      <c r="AW172" s="15" t="s">
        <v>35</v>
      </c>
      <c r="AX172" s="15" t="s">
        <v>87</v>
      </c>
      <c r="AY172" s="284" t="s">
        <v>196</v>
      </c>
    </row>
    <row r="173" s="2" customFormat="1" ht="21.75" customHeight="1">
      <c r="A173" s="38"/>
      <c r="B173" s="39"/>
      <c r="C173" s="228" t="s">
        <v>375</v>
      </c>
      <c r="D173" s="228" t="s">
        <v>199</v>
      </c>
      <c r="E173" s="229" t="s">
        <v>2886</v>
      </c>
      <c r="F173" s="230" t="s">
        <v>2887</v>
      </c>
      <c r="G173" s="231" t="s">
        <v>326</v>
      </c>
      <c r="H173" s="232">
        <v>288</v>
      </c>
      <c r="I173" s="233"/>
      <c r="J173" s="234">
        <f>ROUND(I173*H173,2)</f>
        <v>0</v>
      </c>
      <c r="K173" s="235"/>
      <c r="L173" s="44"/>
      <c r="M173" s="236" t="s">
        <v>1</v>
      </c>
      <c r="N173" s="237" t="s">
        <v>45</v>
      </c>
      <c r="O173" s="91"/>
      <c r="P173" s="238">
        <f>O173*H173</f>
        <v>0</v>
      </c>
      <c r="Q173" s="238">
        <v>0.0012600000000000001</v>
      </c>
      <c r="R173" s="238">
        <f>Q173*H173</f>
        <v>0.36288000000000004</v>
      </c>
      <c r="S173" s="238">
        <v>0</v>
      </c>
      <c r="T173" s="239">
        <f>S173*H173</f>
        <v>0</v>
      </c>
      <c r="U173" s="38"/>
      <c r="V173" s="38"/>
      <c r="W173" s="38"/>
      <c r="X173" s="38"/>
      <c r="Y173" s="38"/>
      <c r="Z173" s="38"/>
      <c r="AA173" s="38"/>
      <c r="AB173" s="38"/>
      <c r="AC173" s="38"/>
      <c r="AD173" s="38"/>
      <c r="AE173" s="38"/>
      <c r="AR173" s="240" t="s">
        <v>405</v>
      </c>
      <c r="AT173" s="240" t="s">
        <v>199</v>
      </c>
      <c r="AU173" s="240" t="s">
        <v>89</v>
      </c>
      <c r="AY173" s="17" t="s">
        <v>196</v>
      </c>
      <c r="BE173" s="241">
        <f>IF(N173="základní",J173,0)</f>
        <v>0</v>
      </c>
      <c r="BF173" s="241">
        <f>IF(N173="snížená",J173,0)</f>
        <v>0</v>
      </c>
      <c r="BG173" s="241">
        <f>IF(N173="zákl. přenesená",J173,0)</f>
        <v>0</v>
      </c>
      <c r="BH173" s="241">
        <f>IF(N173="sníž. přenesená",J173,0)</f>
        <v>0</v>
      </c>
      <c r="BI173" s="241">
        <f>IF(N173="nulová",J173,0)</f>
        <v>0</v>
      </c>
      <c r="BJ173" s="17" t="s">
        <v>87</v>
      </c>
      <c r="BK173" s="241">
        <f>ROUND(I173*H173,2)</f>
        <v>0</v>
      </c>
      <c r="BL173" s="17" t="s">
        <v>405</v>
      </c>
      <c r="BM173" s="240" t="s">
        <v>2888</v>
      </c>
    </row>
    <row r="174" s="2" customFormat="1">
      <c r="A174" s="38"/>
      <c r="B174" s="39"/>
      <c r="C174" s="40"/>
      <c r="D174" s="242" t="s">
        <v>205</v>
      </c>
      <c r="E174" s="40"/>
      <c r="F174" s="243" t="s">
        <v>2889</v>
      </c>
      <c r="G174" s="40"/>
      <c r="H174" s="40"/>
      <c r="I174" s="244"/>
      <c r="J174" s="40"/>
      <c r="K174" s="40"/>
      <c r="L174" s="44"/>
      <c r="M174" s="245"/>
      <c r="N174" s="246"/>
      <c r="O174" s="91"/>
      <c r="P174" s="91"/>
      <c r="Q174" s="91"/>
      <c r="R174" s="91"/>
      <c r="S174" s="91"/>
      <c r="T174" s="92"/>
      <c r="U174" s="38"/>
      <c r="V174" s="38"/>
      <c r="W174" s="38"/>
      <c r="X174" s="38"/>
      <c r="Y174" s="38"/>
      <c r="Z174" s="38"/>
      <c r="AA174" s="38"/>
      <c r="AB174" s="38"/>
      <c r="AC174" s="38"/>
      <c r="AD174" s="38"/>
      <c r="AE174" s="38"/>
      <c r="AT174" s="17" t="s">
        <v>205</v>
      </c>
      <c r="AU174" s="17" t="s">
        <v>89</v>
      </c>
    </row>
    <row r="175" s="2" customFormat="1" ht="21.75" customHeight="1">
      <c r="A175" s="38"/>
      <c r="B175" s="39"/>
      <c r="C175" s="228" t="s">
        <v>383</v>
      </c>
      <c r="D175" s="228" t="s">
        <v>199</v>
      </c>
      <c r="E175" s="229" t="s">
        <v>2475</v>
      </c>
      <c r="F175" s="230" t="s">
        <v>2890</v>
      </c>
      <c r="G175" s="231" t="s">
        <v>326</v>
      </c>
      <c r="H175" s="232">
        <v>362</v>
      </c>
      <c r="I175" s="233"/>
      <c r="J175" s="234">
        <f>ROUND(I175*H175,2)</f>
        <v>0</v>
      </c>
      <c r="K175" s="235"/>
      <c r="L175" s="44"/>
      <c r="M175" s="236" t="s">
        <v>1</v>
      </c>
      <c r="N175" s="237" t="s">
        <v>45</v>
      </c>
      <c r="O175" s="91"/>
      <c r="P175" s="238">
        <f>O175*H175</f>
        <v>0</v>
      </c>
      <c r="Q175" s="238">
        <v>0.0015299999999999999</v>
      </c>
      <c r="R175" s="238">
        <f>Q175*H175</f>
        <v>0.55385999999999991</v>
      </c>
      <c r="S175" s="238">
        <v>0</v>
      </c>
      <c r="T175" s="239">
        <f>S175*H175</f>
        <v>0</v>
      </c>
      <c r="U175" s="38"/>
      <c r="V175" s="38"/>
      <c r="W175" s="38"/>
      <c r="X175" s="38"/>
      <c r="Y175" s="38"/>
      <c r="Z175" s="38"/>
      <c r="AA175" s="38"/>
      <c r="AB175" s="38"/>
      <c r="AC175" s="38"/>
      <c r="AD175" s="38"/>
      <c r="AE175" s="38"/>
      <c r="AR175" s="240" t="s">
        <v>405</v>
      </c>
      <c r="AT175" s="240" t="s">
        <v>199</v>
      </c>
      <c r="AU175" s="240" t="s">
        <v>89</v>
      </c>
      <c r="AY175" s="17" t="s">
        <v>196</v>
      </c>
      <c r="BE175" s="241">
        <f>IF(N175="základní",J175,0)</f>
        <v>0</v>
      </c>
      <c r="BF175" s="241">
        <f>IF(N175="snížená",J175,0)</f>
        <v>0</v>
      </c>
      <c r="BG175" s="241">
        <f>IF(N175="zákl. přenesená",J175,0)</f>
        <v>0</v>
      </c>
      <c r="BH175" s="241">
        <f>IF(N175="sníž. přenesená",J175,0)</f>
        <v>0</v>
      </c>
      <c r="BI175" s="241">
        <f>IF(N175="nulová",J175,0)</f>
        <v>0</v>
      </c>
      <c r="BJ175" s="17" t="s">
        <v>87</v>
      </c>
      <c r="BK175" s="241">
        <f>ROUND(I175*H175,2)</f>
        <v>0</v>
      </c>
      <c r="BL175" s="17" t="s">
        <v>405</v>
      </c>
      <c r="BM175" s="240" t="s">
        <v>2891</v>
      </c>
    </row>
    <row r="176" s="2" customFormat="1">
      <c r="A176" s="38"/>
      <c r="B176" s="39"/>
      <c r="C176" s="40"/>
      <c r="D176" s="242" t="s">
        <v>205</v>
      </c>
      <c r="E176" s="40"/>
      <c r="F176" s="243" t="s">
        <v>2892</v>
      </c>
      <c r="G176" s="40"/>
      <c r="H176" s="40"/>
      <c r="I176" s="244"/>
      <c r="J176" s="40"/>
      <c r="K176" s="40"/>
      <c r="L176" s="44"/>
      <c r="M176" s="245"/>
      <c r="N176" s="246"/>
      <c r="O176" s="91"/>
      <c r="P176" s="91"/>
      <c r="Q176" s="91"/>
      <c r="R176" s="91"/>
      <c r="S176" s="91"/>
      <c r="T176" s="92"/>
      <c r="U176" s="38"/>
      <c r="V176" s="38"/>
      <c r="W176" s="38"/>
      <c r="X176" s="38"/>
      <c r="Y176" s="38"/>
      <c r="Z176" s="38"/>
      <c r="AA176" s="38"/>
      <c r="AB176" s="38"/>
      <c r="AC176" s="38"/>
      <c r="AD176" s="38"/>
      <c r="AE176" s="38"/>
      <c r="AT176" s="17" t="s">
        <v>205</v>
      </c>
      <c r="AU176" s="17" t="s">
        <v>89</v>
      </c>
    </row>
    <row r="177" s="2" customFormat="1" ht="21.75" customHeight="1">
      <c r="A177" s="38"/>
      <c r="B177" s="39"/>
      <c r="C177" s="228" t="s">
        <v>8</v>
      </c>
      <c r="D177" s="228" t="s">
        <v>199</v>
      </c>
      <c r="E177" s="229" t="s">
        <v>2893</v>
      </c>
      <c r="F177" s="230" t="s">
        <v>2894</v>
      </c>
      <c r="G177" s="231" t="s">
        <v>326</v>
      </c>
      <c r="H177" s="232">
        <v>90</v>
      </c>
      <c r="I177" s="233"/>
      <c r="J177" s="234">
        <f>ROUND(I177*H177,2)</f>
        <v>0</v>
      </c>
      <c r="K177" s="235"/>
      <c r="L177" s="44"/>
      <c r="M177" s="236" t="s">
        <v>1</v>
      </c>
      <c r="N177" s="237" t="s">
        <v>45</v>
      </c>
      <c r="O177" s="91"/>
      <c r="P177" s="238">
        <f>O177*H177</f>
        <v>0</v>
      </c>
      <c r="Q177" s="238">
        <v>0.0028400000000000001</v>
      </c>
      <c r="R177" s="238">
        <f>Q177*H177</f>
        <v>0.25559999999999999</v>
      </c>
      <c r="S177" s="238">
        <v>0</v>
      </c>
      <c r="T177" s="239">
        <f>S177*H177</f>
        <v>0</v>
      </c>
      <c r="U177" s="38"/>
      <c r="V177" s="38"/>
      <c r="W177" s="38"/>
      <c r="X177" s="38"/>
      <c r="Y177" s="38"/>
      <c r="Z177" s="38"/>
      <c r="AA177" s="38"/>
      <c r="AB177" s="38"/>
      <c r="AC177" s="38"/>
      <c r="AD177" s="38"/>
      <c r="AE177" s="38"/>
      <c r="AR177" s="240" t="s">
        <v>405</v>
      </c>
      <c r="AT177" s="240" t="s">
        <v>199</v>
      </c>
      <c r="AU177" s="240" t="s">
        <v>89</v>
      </c>
      <c r="AY177" s="17" t="s">
        <v>196</v>
      </c>
      <c r="BE177" s="241">
        <f>IF(N177="základní",J177,0)</f>
        <v>0</v>
      </c>
      <c r="BF177" s="241">
        <f>IF(N177="snížená",J177,0)</f>
        <v>0</v>
      </c>
      <c r="BG177" s="241">
        <f>IF(N177="zákl. přenesená",J177,0)</f>
        <v>0</v>
      </c>
      <c r="BH177" s="241">
        <f>IF(N177="sníž. přenesená",J177,0)</f>
        <v>0</v>
      </c>
      <c r="BI177" s="241">
        <f>IF(N177="nulová",J177,0)</f>
        <v>0</v>
      </c>
      <c r="BJ177" s="17" t="s">
        <v>87</v>
      </c>
      <c r="BK177" s="241">
        <f>ROUND(I177*H177,2)</f>
        <v>0</v>
      </c>
      <c r="BL177" s="17" t="s">
        <v>405</v>
      </c>
      <c r="BM177" s="240" t="s">
        <v>2895</v>
      </c>
    </row>
    <row r="178" s="2" customFormat="1">
      <c r="A178" s="38"/>
      <c r="B178" s="39"/>
      <c r="C178" s="40"/>
      <c r="D178" s="242" t="s">
        <v>205</v>
      </c>
      <c r="E178" s="40"/>
      <c r="F178" s="243" t="s">
        <v>2896</v>
      </c>
      <c r="G178" s="40"/>
      <c r="H178" s="40"/>
      <c r="I178" s="244"/>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205</v>
      </c>
      <c r="AU178" s="17" t="s">
        <v>89</v>
      </c>
    </row>
    <row r="179" s="2" customFormat="1" ht="21.75" customHeight="1">
      <c r="A179" s="38"/>
      <c r="B179" s="39"/>
      <c r="C179" s="228" t="s">
        <v>405</v>
      </c>
      <c r="D179" s="228" t="s">
        <v>199</v>
      </c>
      <c r="E179" s="229" t="s">
        <v>2897</v>
      </c>
      <c r="F179" s="230" t="s">
        <v>2898</v>
      </c>
      <c r="G179" s="231" t="s">
        <v>326</v>
      </c>
      <c r="H179" s="232">
        <v>20</v>
      </c>
      <c r="I179" s="233"/>
      <c r="J179" s="234">
        <f>ROUND(I179*H179,2)</f>
        <v>0</v>
      </c>
      <c r="K179" s="235"/>
      <c r="L179" s="44"/>
      <c r="M179" s="236" t="s">
        <v>1</v>
      </c>
      <c r="N179" s="237" t="s">
        <v>45</v>
      </c>
      <c r="O179" s="91"/>
      <c r="P179" s="238">
        <f>O179*H179</f>
        <v>0</v>
      </c>
      <c r="Q179" s="238">
        <v>0.0037299999999999998</v>
      </c>
      <c r="R179" s="238">
        <f>Q179*H179</f>
        <v>0.0746</v>
      </c>
      <c r="S179" s="238">
        <v>0</v>
      </c>
      <c r="T179" s="239">
        <f>S179*H179</f>
        <v>0</v>
      </c>
      <c r="U179" s="38"/>
      <c r="V179" s="38"/>
      <c r="W179" s="38"/>
      <c r="X179" s="38"/>
      <c r="Y179" s="38"/>
      <c r="Z179" s="38"/>
      <c r="AA179" s="38"/>
      <c r="AB179" s="38"/>
      <c r="AC179" s="38"/>
      <c r="AD179" s="38"/>
      <c r="AE179" s="38"/>
      <c r="AR179" s="240" t="s">
        <v>405</v>
      </c>
      <c r="AT179" s="240" t="s">
        <v>199</v>
      </c>
      <c r="AU179" s="240" t="s">
        <v>89</v>
      </c>
      <c r="AY179" s="17" t="s">
        <v>196</v>
      </c>
      <c r="BE179" s="241">
        <f>IF(N179="základní",J179,0)</f>
        <v>0</v>
      </c>
      <c r="BF179" s="241">
        <f>IF(N179="snížená",J179,0)</f>
        <v>0</v>
      </c>
      <c r="BG179" s="241">
        <f>IF(N179="zákl. přenesená",J179,0)</f>
        <v>0</v>
      </c>
      <c r="BH179" s="241">
        <f>IF(N179="sníž. přenesená",J179,0)</f>
        <v>0</v>
      </c>
      <c r="BI179" s="241">
        <f>IF(N179="nulová",J179,0)</f>
        <v>0</v>
      </c>
      <c r="BJ179" s="17" t="s">
        <v>87</v>
      </c>
      <c r="BK179" s="241">
        <f>ROUND(I179*H179,2)</f>
        <v>0</v>
      </c>
      <c r="BL179" s="17" t="s">
        <v>405</v>
      </c>
      <c r="BM179" s="240" t="s">
        <v>2899</v>
      </c>
    </row>
    <row r="180" s="2" customFormat="1">
      <c r="A180" s="38"/>
      <c r="B180" s="39"/>
      <c r="C180" s="40"/>
      <c r="D180" s="242" t="s">
        <v>205</v>
      </c>
      <c r="E180" s="40"/>
      <c r="F180" s="243" t="s">
        <v>2900</v>
      </c>
      <c r="G180" s="40"/>
      <c r="H180" s="40"/>
      <c r="I180" s="244"/>
      <c r="J180" s="40"/>
      <c r="K180" s="40"/>
      <c r="L180" s="44"/>
      <c r="M180" s="245"/>
      <c r="N180" s="246"/>
      <c r="O180" s="91"/>
      <c r="P180" s="91"/>
      <c r="Q180" s="91"/>
      <c r="R180" s="91"/>
      <c r="S180" s="91"/>
      <c r="T180" s="92"/>
      <c r="U180" s="38"/>
      <c r="V180" s="38"/>
      <c r="W180" s="38"/>
      <c r="X180" s="38"/>
      <c r="Y180" s="38"/>
      <c r="Z180" s="38"/>
      <c r="AA180" s="38"/>
      <c r="AB180" s="38"/>
      <c r="AC180" s="38"/>
      <c r="AD180" s="38"/>
      <c r="AE180" s="38"/>
      <c r="AT180" s="17" t="s">
        <v>205</v>
      </c>
      <c r="AU180" s="17" t="s">
        <v>89</v>
      </c>
    </row>
    <row r="181" s="2" customFormat="1" ht="21.75" customHeight="1">
      <c r="A181" s="38"/>
      <c r="B181" s="39"/>
      <c r="C181" s="228" t="s">
        <v>421</v>
      </c>
      <c r="D181" s="228" t="s">
        <v>199</v>
      </c>
      <c r="E181" s="229" t="s">
        <v>2901</v>
      </c>
      <c r="F181" s="230" t="s">
        <v>2902</v>
      </c>
      <c r="G181" s="231" t="s">
        <v>326</v>
      </c>
      <c r="H181" s="232">
        <v>125</v>
      </c>
      <c r="I181" s="233"/>
      <c r="J181" s="234">
        <f>ROUND(I181*H181,2)</f>
        <v>0</v>
      </c>
      <c r="K181" s="235"/>
      <c r="L181" s="44"/>
      <c r="M181" s="236" t="s">
        <v>1</v>
      </c>
      <c r="N181" s="237" t="s">
        <v>45</v>
      </c>
      <c r="O181" s="91"/>
      <c r="P181" s="238">
        <f>O181*H181</f>
        <v>0</v>
      </c>
      <c r="Q181" s="238">
        <v>0.0063</v>
      </c>
      <c r="R181" s="238">
        <f>Q181*H181</f>
        <v>0.78749999999999998</v>
      </c>
      <c r="S181" s="238">
        <v>0</v>
      </c>
      <c r="T181" s="239">
        <f>S181*H181</f>
        <v>0</v>
      </c>
      <c r="U181" s="38"/>
      <c r="V181" s="38"/>
      <c r="W181" s="38"/>
      <c r="X181" s="38"/>
      <c r="Y181" s="38"/>
      <c r="Z181" s="38"/>
      <c r="AA181" s="38"/>
      <c r="AB181" s="38"/>
      <c r="AC181" s="38"/>
      <c r="AD181" s="38"/>
      <c r="AE181" s="38"/>
      <c r="AR181" s="240" t="s">
        <v>405</v>
      </c>
      <c r="AT181" s="240" t="s">
        <v>199</v>
      </c>
      <c r="AU181" s="240" t="s">
        <v>89</v>
      </c>
      <c r="AY181" s="17" t="s">
        <v>196</v>
      </c>
      <c r="BE181" s="241">
        <f>IF(N181="základní",J181,0)</f>
        <v>0</v>
      </c>
      <c r="BF181" s="241">
        <f>IF(N181="snížená",J181,0)</f>
        <v>0</v>
      </c>
      <c r="BG181" s="241">
        <f>IF(N181="zákl. přenesená",J181,0)</f>
        <v>0</v>
      </c>
      <c r="BH181" s="241">
        <f>IF(N181="sníž. přenesená",J181,0)</f>
        <v>0</v>
      </c>
      <c r="BI181" s="241">
        <f>IF(N181="nulová",J181,0)</f>
        <v>0</v>
      </c>
      <c r="BJ181" s="17" t="s">
        <v>87</v>
      </c>
      <c r="BK181" s="241">
        <f>ROUND(I181*H181,2)</f>
        <v>0</v>
      </c>
      <c r="BL181" s="17" t="s">
        <v>405</v>
      </c>
      <c r="BM181" s="240" t="s">
        <v>2903</v>
      </c>
    </row>
    <row r="182" s="2" customFormat="1">
      <c r="A182" s="38"/>
      <c r="B182" s="39"/>
      <c r="C182" s="40"/>
      <c r="D182" s="242" t="s">
        <v>205</v>
      </c>
      <c r="E182" s="40"/>
      <c r="F182" s="243" t="s">
        <v>2904</v>
      </c>
      <c r="G182" s="40"/>
      <c r="H182" s="40"/>
      <c r="I182" s="244"/>
      <c r="J182" s="40"/>
      <c r="K182" s="40"/>
      <c r="L182" s="44"/>
      <c r="M182" s="245"/>
      <c r="N182" s="246"/>
      <c r="O182" s="91"/>
      <c r="P182" s="91"/>
      <c r="Q182" s="91"/>
      <c r="R182" s="91"/>
      <c r="S182" s="91"/>
      <c r="T182" s="92"/>
      <c r="U182" s="38"/>
      <c r="V182" s="38"/>
      <c r="W182" s="38"/>
      <c r="X182" s="38"/>
      <c r="Y182" s="38"/>
      <c r="Z182" s="38"/>
      <c r="AA182" s="38"/>
      <c r="AB182" s="38"/>
      <c r="AC182" s="38"/>
      <c r="AD182" s="38"/>
      <c r="AE182" s="38"/>
      <c r="AT182" s="17" t="s">
        <v>205</v>
      </c>
      <c r="AU182" s="17" t="s">
        <v>89</v>
      </c>
    </row>
    <row r="183" s="2" customFormat="1" ht="21.75" customHeight="1">
      <c r="A183" s="38"/>
      <c r="B183" s="39"/>
      <c r="C183" s="228" t="s">
        <v>428</v>
      </c>
      <c r="D183" s="228" t="s">
        <v>199</v>
      </c>
      <c r="E183" s="229" t="s">
        <v>2905</v>
      </c>
      <c r="F183" s="230" t="s">
        <v>2906</v>
      </c>
      <c r="G183" s="231" t="s">
        <v>326</v>
      </c>
      <c r="H183" s="232">
        <v>25</v>
      </c>
      <c r="I183" s="233"/>
      <c r="J183" s="234">
        <f>ROUND(I183*H183,2)</f>
        <v>0</v>
      </c>
      <c r="K183" s="235"/>
      <c r="L183" s="44"/>
      <c r="M183" s="236" t="s">
        <v>1</v>
      </c>
      <c r="N183" s="237" t="s">
        <v>45</v>
      </c>
      <c r="O183" s="91"/>
      <c r="P183" s="238">
        <f>O183*H183</f>
        <v>0</v>
      </c>
      <c r="Q183" s="238">
        <v>0.014840000000000001</v>
      </c>
      <c r="R183" s="238">
        <f>Q183*H183</f>
        <v>0.371</v>
      </c>
      <c r="S183" s="238">
        <v>0</v>
      </c>
      <c r="T183" s="239">
        <f>S183*H183</f>
        <v>0</v>
      </c>
      <c r="U183" s="38"/>
      <c r="V183" s="38"/>
      <c r="W183" s="38"/>
      <c r="X183" s="38"/>
      <c r="Y183" s="38"/>
      <c r="Z183" s="38"/>
      <c r="AA183" s="38"/>
      <c r="AB183" s="38"/>
      <c r="AC183" s="38"/>
      <c r="AD183" s="38"/>
      <c r="AE183" s="38"/>
      <c r="AR183" s="240" t="s">
        <v>405</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405</v>
      </c>
      <c r="BM183" s="240" t="s">
        <v>2907</v>
      </c>
    </row>
    <row r="184" s="2" customFormat="1">
      <c r="A184" s="38"/>
      <c r="B184" s="39"/>
      <c r="C184" s="40"/>
      <c r="D184" s="242" t="s">
        <v>205</v>
      </c>
      <c r="E184" s="40"/>
      <c r="F184" s="243" t="s">
        <v>2908</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2" customFormat="1" ht="33" customHeight="1">
      <c r="A185" s="38"/>
      <c r="B185" s="39"/>
      <c r="C185" s="228" t="s">
        <v>434</v>
      </c>
      <c r="D185" s="228" t="s">
        <v>199</v>
      </c>
      <c r="E185" s="229" t="s">
        <v>2909</v>
      </c>
      <c r="F185" s="230" t="s">
        <v>2910</v>
      </c>
      <c r="G185" s="231" t="s">
        <v>326</v>
      </c>
      <c r="H185" s="232">
        <v>14</v>
      </c>
      <c r="I185" s="233"/>
      <c r="J185" s="234">
        <f>ROUND(I185*H185,2)</f>
        <v>0</v>
      </c>
      <c r="K185" s="235"/>
      <c r="L185" s="44"/>
      <c r="M185" s="236" t="s">
        <v>1</v>
      </c>
      <c r="N185" s="237" t="s">
        <v>45</v>
      </c>
      <c r="O185" s="91"/>
      <c r="P185" s="238">
        <f>O185*H185</f>
        <v>0</v>
      </c>
      <c r="Q185" s="238">
        <v>0.00016000000000000001</v>
      </c>
      <c r="R185" s="238">
        <f>Q185*H185</f>
        <v>0.0022400000000000002</v>
      </c>
      <c r="S185" s="238">
        <v>0</v>
      </c>
      <c r="T185" s="239">
        <f>S185*H185</f>
        <v>0</v>
      </c>
      <c r="U185" s="38"/>
      <c r="V185" s="38"/>
      <c r="W185" s="38"/>
      <c r="X185" s="38"/>
      <c r="Y185" s="38"/>
      <c r="Z185" s="38"/>
      <c r="AA185" s="38"/>
      <c r="AB185" s="38"/>
      <c r="AC185" s="38"/>
      <c r="AD185" s="38"/>
      <c r="AE185" s="38"/>
      <c r="AR185" s="240" t="s">
        <v>405</v>
      </c>
      <c r="AT185" s="240" t="s">
        <v>199</v>
      </c>
      <c r="AU185" s="240" t="s">
        <v>89</v>
      </c>
      <c r="AY185" s="17" t="s">
        <v>196</v>
      </c>
      <c r="BE185" s="241">
        <f>IF(N185="základní",J185,0)</f>
        <v>0</v>
      </c>
      <c r="BF185" s="241">
        <f>IF(N185="snížená",J185,0)</f>
        <v>0</v>
      </c>
      <c r="BG185" s="241">
        <f>IF(N185="zákl. přenesená",J185,0)</f>
        <v>0</v>
      </c>
      <c r="BH185" s="241">
        <f>IF(N185="sníž. přenesená",J185,0)</f>
        <v>0</v>
      </c>
      <c r="BI185" s="241">
        <f>IF(N185="nulová",J185,0)</f>
        <v>0</v>
      </c>
      <c r="BJ185" s="17" t="s">
        <v>87</v>
      </c>
      <c r="BK185" s="241">
        <f>ROUND(I185*H185,2)</f>
        <v>0</v>
      </c>
      <c r="BL185" s="17" t="s">
        <v>405</v>
      </c>
      <c r="BM185" s="240" t="s">
        <v>2911</v>
      </c>
    </row>
    <row r="186" s="2" customFormat="1">
      <c r="A186" s="38"/>
      <c r="B186" s="39"/>
      <c r="C186" s="40"/>
      <c r="D186" s="242" t="s">
        <v>205</v>
      </c>
      <c r="E186" s="40"/>
      <c r="F186" s="243" t="s">
        <v>2912</v>
      </c>
      <c r="G186" s="40"/>
      <c r="H186" s="40"/>
      <c r="I186" s="244"/>
      <c r="J186" s="40"/>
      <c r="K186" s="40"/>
      <c r="L186" s="44"/>
      <c r="M186" s="245"/>
      <c r="N186" s="246"/>
      <c r="O186" s="91"/>
      <c r="P186" s="91"/>
      <c r="Q186" s="91"/>
      <c r="R186" s="91"/>
      <c r="S186" s="91"/>
      <c r="T186" s="92"/>
      <c r="U186" s="38"/>
      <c r="V186" s="38"/>
      <c r="W186" s="38"/>
      <c r="X186" s="38"/>
      <c r="Y186" s="38"/>
      <c r="Z186" s="38"/>
      <c r="AA186" s="38"/>
      <c r="AB186" s="38"/>
      <c r="AC186" s="38"/>
      <c r="AD186" s="38"/>
      <c r="AE186" s="38"/>
      <c r="AT186" s="17" t="s">
        <v>205</v>
      </c>
      <c r="AU186" s="17" t="s">
        <v>89</v>
      </c>
    </row>
    <row r="187" s="2" customFormat="1" ht="33" customHeight="1">
      <c r="A187" s="38"/>
      <c r="B187" s="39"/>
      <c r="C187" s="228" t="s">
        <v>439</v>
      </c>
      <c r="D187" s="228" t="s">
        <v>199</v>
      </c>
      <c r="E187" s="229" t="s">
        <v>2913</v>
      </c>
      <c r="F187" s="230" t="s">
        <v>2914</v>
      </c>
      <c r="G187" s="231" t="s">
        <v>326</v>
      </c>
      <c r="H187" s="232">
        <v>25</v>
      </c>
      <c r="I187" s="233"/>
      <c r="J187" s="234">
        <f>ROUND(I187*H187,2)</f>
        <v>0</v>
      </c>
      <c r="K187" s="235"/>
      <c r="L187" s="44"/>
      <c r="M187" s="236" t="s">
        <v>1</v>
      </c>
      <c r="N187" s="237" t="s">
        <v>45</v>
      </c>
      <c r="O187" s="91"/>
      <c r="P187" s="238">
        <f>O187*H187</f>
        <v>0</v>
      </c>
      <c r="Q187" s="238">
        <v>0.00019000000000000001</v>
      </c>
      <c r="R187" s="238">
        <f>Q187*H187</f>
        <v>0.0047499999999999999</v>
      </c>
      <c r="S187" s="238">
        <v>0</v>
      </c>
      <c r="T187" s="239">
        <f>S187*H187</f>
        <v>0</v>
      </c>
      <c r="U187" s="38"/>
      <c r="V187" s="38"/>
      <c r="W187" s="38"/>
      <c r="X187" s="38"/>
      <c r="Y187" s="38"/>
      <c r="Z187" s="38"/>
      <c r="AA187" s="38"/>
      <c r="AB187" s="38"/>
      <c r="AC187" s="38"/>
      <c r="AD187" s="38"/>
      <c r="AE187" s="38"/>
      <c r="AR187" s="240" t="s">
        <v>405</v>
      </c>
      <c r="AT187" s="240" t="s">
        <v>199</v>
      </c>
      <c r="AU187" s="240" t="s">
        <v>89</v>
      </c>
      <c r="AY187" s="17" t="s">
        <v>196</v>
      </c>
      <c r="BE187" s="241">
        <f>IF(N187="základní",J187,0)</f>
        <v>0</v>
      </c>
      <c r="BF187" s="241">
        <f>IF(N187="snížená",J187,0)</f>
        <v>0</v>
      </c>
      <c r="BG187" s="241">
        <f>IF(N187="zákl. přenesená",J187,0)</f>
        <v>0</v>
      </c>
      <c r="BH187" s="241">
        <f>IF(N187="sníž. přenesená",J187,0)</f>
        <v>0</v>
      </c>
      <c r="BI187" s="241">
        <f>IF(N187="nulová",J187,0)</f>
        <v>0</v>
      </c>
      <c r="BJ187" s="17" t="s">
        <v>87</v>
      </c>
      <c r="BK187" s="241">
        <f>ROUND(I187*H187,2)</f>
        <v>0</v>
      </c>
      <c r="BL187" s="17" t="s">
        <v>405</v>
      </c>
      <c r="BM187" s="240" t="s">
        <v>2915</v>
      </c>
    </row>
    <row r="188" s="2" customFormat="1">
      <c r="A188" s="38"/>
      <c r="B188" s="39"/>
      <c r="C188" s="40"/>
      <c r="D188" s="242" t="s">
        <v>205</v>
      </c>
      <c r="E188" s="40"/>
      <c r="F188" s="243" t="s">
        <v>2916</v>
      </c>
      <c r="G188" s="40"/>
      <c r="H188" s="40"/>
      <c r="I188" s="244"/>
      <c r="J188" s="40"/>
      <c r="K188" s="40"/>
      <c r="L188" s="44"/>
      <c r="M188" s="245"/>
      <c r="N188" s="246"/>
      <c r="O188" s="91"/>
      <c r="P188" s="91"/>
      <c r="Q188" s="91"/>
      <c r="R188" s="91"/>
      <c r="S188" s="91"/>
      <c r="T188" s="92"/>
      <c r="U188" s="38"/>
      <c r="V188" s="38"/>
      <c r="W188" s="38"/>
      <c r="X188" s="38"/>
      <c r="Y188" s="38"/>
      <c r="Z188" s="38"/>
      <c r="AA188" s="38"/>
      <c r="AB188" s="38"/>
      <c r="AC188" s="38"/>
      <c r="AD188" s="38"/>
      <c r="AE188" s="38"/>
      <c r="AT188" s="17" t="s">
        <v>205</v>
      </c>
      <c r="AU188" s="17" t="s">
        <v>89</v>
      </c>
    </row>
    <row r="189" s="2" customFormat="1" ht="33" customHeight="1">
      <c r="A189" s="38"/>
      <c r="B189" s="39"/>
      <c r="C189" s="228" t="s">
        <v>7</v>
      </c>
      <c r="D189" s="228" t="s">
        <v>199</v>
      </c>
      <c r="E189" s="229" t="s">
        <v>2917</v>
      </c>
      <c r="F189" s="230" t="s">
        <v>2918</v>
      </c>
      <c r="G189" s="231" t="s">
        <v>326</v>
      </c>
      <c r="H189" s="232">
        <v>740</v>
      </c>
      <c r="I189" s="233"/>
      <c r="J189" s="234">
        <f>ROUND(I189*H189,2)</f>
        <v>0</v>
      </c>
      <c r="K189" s="235"/>
      <c r="L189" s="44"/>
      <c r="M189" s="236" t="s">
        <v>1</v>
      </c>
      <c r="N189" s="237" t="s">
        <v>45</v>
      </c>
      <c r="O189" s="91"/>
      <c r="P189" s="238">
        <f>O189*H189</f>
        <v>0</v>
      </c>
      <c r="Q189" s="238">
        <v>0.00024000000000000001</v>
      </c>
      <c r="R189" s="238">
        <f>Q189*H189</f>
        <v>0.17760000000000001</v>
      </c>
      <c r="S189" s="238">
        <v>0</v>
      </c>
      <c r="T189" s="239">
        <f>S189*H189</f>
        <v>0</v>
      </c>
      <c r="U189" s="38"/>
      <c r="V189" s="38"/>
      <c r="W189" s="38"/>
      <c r="X189" s="38"/>
      <c r="Y189" s="38"/>
      <c r="Z189" s="38"/>
      <c r="AA189" s="38"/>
      <c r="AB189" s="38"/>
      <c r="AC189" s="38"/>
      <c r="AD189" s="38"/>
      <c r="AE189" s="38"/>
      <c r="AR189" s="240" t="s">
        <v>405</v>
      </c>
      <c r="AT189" s="240" t="s">
        <v>199</v>
      </c>
      <c r="AU189" s="240" t="s">
        <v>89</v>
      </c>
      <c r="AY189" s="17" t="s">
        <v>196</v>
      </c>
      <c r="BE189" s="241">
        <f>IF(N189="základní",J189,0)</f>
        <v>0</v>
      </c>
      <c r="BF189" s="241">
        <f>IF(N189="snížená",J189,0)</f>
        <v>0</v>
      </c>
      <c r="BG189" s="241">
        <f>IF(N189="zákl. přenesená",J189,0)</f>
        <v>0</v>
      </c>
      <c r="BH189" s="241">
        <f>IF(N189="sníž. přenesená",J189,0)</f>
        <v>0</v>
      </c>
      <c r="BI189" s="241">
        <f>IF(N189="nulová",J189,0)</f>
        <v>0</v>
      </c>
      <c r="BJ189" s="17" t="s">
        <v>87</v>
      </c>
      <c r="BK189" s="241">
        <f>ROUND(I189*H189,2)</f>
        <v>0</v>
      </c>
      <c r="BL189" s="17" t="s">
        <v>405</v>
      </c>
      <c r="BM189" s="240" t="s">
        <v>2919</v>
      </c>
    </row>
    <row r="190" s="2" customFormat="1">
      <c r="A190" s="38"/>
      <c r="B190" s="39"/>
      <c r="C190" s="40"/>
      <c r="D190" s="242" t="s">
        <v>205</v>
      </c>
      <c r="E190" s="40"/>
      <c r="F190" s="243" t="s">
        <v>2920</v>
      </c>
      <c r="G190" s="40"/>
      <c r="H190" s="40"/>
      <c r="I190" s="244"/>
      <c r="J190" s="40"/>
      <c r="K190" s="40"/>
      <c r="L190" s="44"/>
      <c r="M190" s="245"/>
      <c r="N190" s="246"/>
      <c r="O190" s="91"/>
      <c r="P190" s="91"/>
      <c r="Q190" s="91"/>
      <c r="R190" s="91"/>
      <c r="S190" s="91"/>
      <c r="T190" s="92"/>
      <c r="U190" s="38"/>
      <c r="V190" s="38"/>
      <c r="W190" s="38"/>
      <c r="X190" s="38"/>
      <c r="Y190" s="38"/>
      <c r="Z190" s="38"/>
      <c r="AA190" s="38"/>
      <c r="AB190" s="38"/>
      <c r="AC190" s="38"/>
      <c r="AD190" s="38"/>
      <c r="AE190" s="38"/>
      <c r="AT190" s="17" t="s">
        <v>205</v>
      </c>
      <c r="AU190" s="17" t="s">
        <v>89</v>
      </c>
    </row>
    <row r="191" s="13" customFormat="1">
      <c r="A191" s="13"/>
      <c r="B191" s="252"/>
      <c r="C191" s="253"/>
      <c r="D191" s="242" t="s">
        <v>254</v>
      </c>
      <c r="E191" s="254" t="s">
        <v>1</v>
      </c>
      <c r="F191" s="255" t="s">
        <v>2921</v>
      </c>
      <c r="G191" s="253"/>
      <c r="H191" s="256">
        <v>740</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254</v>
      </c>
      <c r="AU191" s="262" t="s">
        <v>89</v>
      </c>
      <c r="AV191" s="13" t="s">
        <v>89</v>
      </c>
      <c r="AW191" s="13" t="s">
        <v>35</v>
      </c>
      <c r="AX191" s="13" t="s">
        <v>80</v>
      </c>
      <c r="AY191" s="262" t="s">
        <v>196</v>
      </c>
    </row>
    <row r="192" s="14" customFormat="1">
      <c r="A192" s="14"/>
      <c r="B192" s="263"/>
      <c r="C192" s="264"/>
      <c r="D192" s="242" t="s">
        <v>254</v>
      </c>
      <c r="E192" s="265" t="s">
        <v>1</v>
      </c>
      <c r="F192" s="266" t="s">
        <v>445</v>
      </c>
      <c r="G192" s="264"/>
      <c r="H192" s="267">
        <v>740</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254</v>
      </c>
      <c r="AU192" s="273" t="s">
        <v>89</v>
      </c>
      <c r="AV192" s="14" t="s">
        <v>100</v>
      </c>
      <c r="AW192" s="14" t="s">
        <v>35</v>
      </c>
      <c r="AX192" s="14" t="s">
        <v>87</v>
      </c>
      <c r="AY192" s="273" t="s">
        <v>196</v>
      </c>
    </row>
    <row r="193" s="2" customFormat="1" ht="33" customHeight="1">
      <c r="A193" s="38"/>
      <c r="B193" s="39"/>
      <c r="C193" s="228" t="s">
        <v>451</v>
      </c>
      <c r="D193" s="228" t="s">
        <v>199</v>
      </c>
      <c r="E193" s="229" t="s">
        <v>2922</v>
      </c>
      <c r="F193" s="230" t="s">
        <v>2923</v>
      </c>
      <c r="G193" s="231" t="s">
        <v>326</v>
      </c>
      <c r="H193" s="232">
        <v>145</v>
      </c>
      <c r="I193" s="233"/>
      <c r="J193" s="234">
        <f>ROUND(I193*H193,2)</f>
        <v>0</v>
      </c>
      <c r="K193" s="235"/>
      <c r="L193" s="44"/>
      <c r="M193" s="236" t="s">
        <v>1</v>
      </c>
      <c r="N193" s="237" t="s">
        <v>45</v>
      </c>
      <c r="O193" s="91"/>
      <c r="P193" s="238">
        <f>O193*H193</f>
        <v>0</v>
      </c>
      <c r="Q193" s="238">
        <v>0.00027</v>
      </c>
      <c r="R193" s="238">
        <f>Q193*H193</f>
        <v>0.039149999999999997</v>
      </c>
      <c r="S193" s="238">
        <v>0</v>
      </c>
      <c r="T193" s="239">
        <f>S193*H193</f>
        <v>0</v>
      </c>
      <c r="U193" s="38"/>
      <c r="V193" s="38"/>
      <c r="W193" s="38"/>
      <c r="X193" s="38"/>
      <c r="Y193" s="38"/>
      <c r="Z193" s="38"/>
      <c r="AA193" s="38"/>
      <c r="AB193" s="38"/>
      <c r="AC193" s="38"/>
      <c r="AD193" s="38"/>
      <c r="AE193" s="38"/>
      <c r="AR193" s="240" t="s">
        <v>405</v>
      </c>
      <c r="AT193" s="240" t="s">
        <v>199</v>
      </c>
      <c r="AU193" s="240" t="s">
        <v>89</v>
      </c>
      <c r="AY193" s="17" t="s">
        <v>196</v>
      </c>
      <c r="BE193" s="241">
        <f>IF(N193="základní",J193,0)</f>
        <v>0</v>
      </c>
      <c r="BF193" s="241">
        <f>IF(N193="snížená",J193,0)</f>
        <v>0</v>
      </c>
      <c r="BG193" s="241">
        <f>IF(N193="zákl. přenesená",J193,0)</f>
        <v>0</v>
      </c>
      <c r="BH193" s="241">
        <f>IF(N193="sníž. přenesená",J193,0)</f>
        <v>0</v>
      </c>
      <c r="BI193" s="241">
        <f>IF(N193="nulová",J193,0)</f>
        <v>0</v>
      </c>
      <c r="BJ193" s="17" t="s">
        <v>87</v>
      </c>
      <c r="BK193" s="241">
        <f>ROUND(I193*H193,2)</f>
        <v>0</v>
      </c>
      <c r="BL193" s="17" t="s">
        <v>405</v>
      </c>
      <c r="BM193" s="240" t="s">
        <v>2924</v>
      </c>
    </row>
    <row r="194" s="2" customFormat="1">
      <c r="A194" s="38"/>
      <c r="B194" s="39"/>
      <c r="C194" s="40"/>
      <c r="D194" s="242" t="s">
        <v>205</v>
      </c>
      <c r="E194" s="40"/>
      <c r="F194" s="243" t="s">
        <v>2925</v>
      </c>
      <c r="G194" s="40"/>
      <c r="H194" s="40"/>
      <c r="I194" s="244"/>
      <c r="J194" s="40"/>
      <c r="K194" s="40"/>
      <c r="L194" s="44"/>
      <c r="M194" s="245"/>
      <c r="N194" s="246"/>
      <c r="O194" s="91"/>
      <c r="P194" s="91"/>
      <c r="Q194" s="91"/>
      <c r="R194" s="91"/>
      <c r="S194" s="91"/>
      <c r="T194" s="92"/>
      <c r="U194" s="38"/>
      <c r="V194" s="38"/>
      <c r="W194" s="38"/>
      <c r="X194" s="38"/>
      <c r="Y194" s="38"/>
      <c r="Z194" s="38"/>
      <c r="AA194" s="38"/>
      <c r="AB194" s="38"/>
      <c r="AC194" s="38"/>
      <c r="AD194" s="38"/>
      <c r="AE194" s="38"/>
      <c r="AT194" s="17" t="s">
        <v>205</v>
      </c>
      <c r="AU194" s="17" t="s">
        <v>89</v>
      </c>
    </row>
    <row r="195" s="13" customFormat="1">
      <c r="A195" s="13"/>
      <c r="B195" s="252"/>
      <c r="C195" s="253"/>
      <c r="D195" s="242" t="s">
        <v>254</v>
      </c>
      <c r="E195" s="254" t="s">
        <v>1</v>
      </c>
      <c r="F195" s="255" t="s">
        <v>2926</v>
      </c>
      <c r="G195" s="253"/>
      <c r="H195" s="256">
        <v>145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254</v>
      </c>
      <c r="AU195" s="262" t="s">
        <v>89</v>
      </c>
      <c r="AV195" s="13" t="s">
        <v>89</v>
      </c>
      <c r="AW195" s="13" t="s">
        <v>35</v>
      </c>
      <c r="AX195" s="13" t="s">
        <v>80</v>
      </c>
      <c r="AY195" s="262" t="s">
        <v>196</v>
      </c>
    </row>
    <row r="196" s="14" customFormat="1">
      <c r="A196" s="14"/>
      <c r="B196" s="263"/>
      <c r="C196" s="264"/>
      <c r="D196" s="242" t="s">
        <v>254</v>
      </c>
      <c r="E196" s="265" t="s">
        <v>1</v>
      </c>
      <c r="F196" s="266" t="s">
        <v>445</v>
      </c>
      <c r="G196" s="264"/>
      <c r="H196" s="267">
        <v>145</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254</v>
      </c>
      <c r="AU196" s="273" t="s">
        <v>89</v>
      </c>
      <c r="AV196" s="14" t="s">
        <v>100</v>
      </c>
      <c r="AW196" s="14" t="s">
        <v>35</v>
      </c>
      <c r="AX196" s="14" t="s">
        <v>87</v>
      </c>
      <c r="AY196" s="273" t="s">
        <v>196</v>
      </c>
    </row>
    <row r="197" s="2" customFormat="1" ht="33" customHeight="1">
      <c r="A197" s="38"/>
      <c r="B197" s="39"/>
      <c r="C197" s="228" t="s">
        <v>457</v>
      </c>
      <c r="D197" s="228" t="s">
        <v>199</v>
      </c>
      <c r="E197" s="229" t="s">
        <v>2927</v>
      </c>
      <c r="F197" s="230" t="s">
        <v>2928</v>
      </c>
      <c r="G197" s="231" t="s">
        <v>326</v>
      </c>
      <c r="H197" s="232">
        <v>25</v>
      </c>
      <c r="I197" s="233"/>
      <c r="J197" s="234">
        <f>ROUND(I197*H197,2)</f>
        <v>0</v>
      </c>
      <c r="K197" s="235"/>
      <c r="L197" s="44"/>
      <c r="M197" s="236" t="s">
        <v>1</v>
      </c>
      <c r="N197" s="237" t="s">
        <v>45</v>
      </c>
      <c r="O197" s="91"/>
      <c r="P197" s="238">
        <f>O197*H197</f>
        <v>0</v>
      </c>
      <c r="Q197" s="238">
        <v>0.00034000000000000002</v>
      </c>
      <c r="R197" s="238">
        <f>Q197*H197</f>
        <v>0.0085000000000000006</v>
      </c>
      <c r="S197" s="238">
        <v>0</v>
      </c>
      <c r="T197" s="239">
        <f>S197*H197</f>
        <v>0</v>
      </c>
      <c r="U197" s="38"/>
      <c r="V197" s="38"/>
      <c r="W197" s="38"/>
      <c r="X197" s="38"/>
      <c r="Y197" s="38"/>
      <c r="Z197" s="38"/>
      <c r="AA197" s="38"/>
      <c r="AB197" s="38"/>
      <c r="AC197" s="38"/>
      <c r="AD197" s="38"/>
      <c r="AE197" s="38"/>
      <c r="AR197" s="240" t="s">
        <v>405</v>
      </c>
      <c r="AT197" s="240" t="s">
        <v>199</v>
      </c>
      <c r="AU197" s="240" t="s">
        <v>89</v>
      </c>
      <c r="AY197" s="17" t="s">
        <v>196</v>
      </c>
      <c r="BE197" s="241">
        <f>IF(N197="základní",J197,0)</f>
        <v>0</v>
      </c>
      <c r="BF197" s="241">
        <f>IF(N197="snížená",J197,0)</f>
        <v>0</v>
      </c>
      <c r="BG197" s="241">
        <f>IF(N197="zákl. přenesená",J197,0)</f>
        <v>0</v>
      </c>
      <c r="BH197" s="241">
        <f>IF(N197="sníž. přenesená",J197,0)</f>
        <v>0</v>
      </c>
      <c r="BI197" s="241">
        <f>IF(N197="nulová",J197,0)</f>
        <v>0</v>
      </c>
      <c r="BJ197" s="17" t="s">
        <v>87</v>
      </c>
      <c r="BK197" s="241">
        <f>ROUND(I197*H197,2)</f>
        <v>0</v>
      </c>
      <c r="BL197" s="17" t="s">
        <v>405</v>
      </c>
      <c r="BM197" s="240" t="s">
        <v>2929</v>
      </c>
    </row>
    <row r="198" s="2" customFormat="1">
      <c r="A198" s="38"/>
      <c r="B198" s="39"/>
      <c r="C198" s="40"/>
      <c r="D198" s="242" t="s">
        <v>205</v>
      </c>
      <c r="E198" s="40"/>
      <c r="F198" s="243" t="s">
        <v>2930</v>
      </c>
      <c r="G198" s="40"/>
      <c r="H198" s="40"/>
      <c r="I198" s="244"/>
      <c r="J198" s="40"/>
      <c r="K198" s="40"/>
      <c r="L198" s="44"/>
      <c r="M198" s="245"/>
      <c r="N198" s="246"/>
      <c r="O198" s="91"/>
      <c r="P198" s="91"/>
      <c r="Q198" s="91"/>
      <c r="R198" s="91"/>
      <c r="S198" s="91"/>
      <c r="T198" s="92"/>
      <c r="U198" s="38"/>
      <c r="V198" s="38"/>
      <c r="W198" s="38"/>
      <c r="X198" s="38"/>
      <c r="Y198" s="38"/>
      <c r="Z198" s="38"/>
      <c r="AA198" s="38"/>
      <c r="AB198" s="38"/>
      <c r="AC198" s="38"/>
      <c r="AD198" s="38"/>
      <c r="AE198" s="38"/>
      <c r="AT198" s="17" t="s">
        <v>205</v>
      </c>
      <c r="AU198" s="17" t="s">
        <v>89</v>
      </c>
    </row>
    <row r="199" s="2" customFormat="1" ht="16.5" customHeight="1">
      <c r="A199" s="38"/>
      <c r="B199" s="39"/>
      <c r="C199" s="228" t="s">
        <v>463</v>
      </c>
      <c r="D199" s="228" t="s">
        <v>199</v>
      </c>
      <c r="E199" s="229" t="s">
        <v>2931</v>
      </c>
      <c r="F199" s="230" t="s">
        <v>2932</v>
      </c>
      <c r="G199" s="231" t="s">
        <v>326</v>
      </c>
      <c r="H199" s="232">
        <v>288</v>
      </c>
      <c r="I199" s="233"/>
      <c r="J199" s="234">
        <f>ROUND(I199*H199,2)</f>
        <v>0</v>
      </c>
      <c r="K199" s="235"/>
      <c r="L199" s="44"/>
      <c r="M199" s="236" t="s">
        <v>1</v>
      </c>
      <c r="N199" s="237" t="s">
        <v>45</v>
      </c>
      <c r="O199" s="91"/>
      <c r="P199" s="238">
        <f>O199*H199</f>
        <v>0</v>
      </c>
      <c r="Q199" s="238">
        <v>0.0019200000000000001</v>
      </c>
      <c r="R199" s="238">
        <f>Q199*H199</f>
        <v>0.55296000000000001</v>
      </c>
      <c r="S199" s="238">
        <v>0</v>
      </c>
      <c r="T199" s="239">
        <f>S199*H199</f>
        <v>0</v>
      </c>
      <c r="U199" s="38"/>
      <c r="V199" s="38"/>
      <c r="W199" s="38"/>
      <c r="X199" s="38"/>
      <c r="Y199" s="38"/>
      <c r="Z199" s="38"/>
      <c r="AA199" s="38"/>
      <c r="AB199" s="38"/>
      <c r="AC199" s="38"/>
      <c r="AD199" s="38"/>
      <c r="AE199" s="38"/>
      <c r="AR199" s="240" t="s">
        <v>405</v>
      </c>
      <c r="AT199" s="240" t="s">
        <v>199</v>
      </c>
      <c r="AU199" s="240" t="s">
        <v>89</v>
      </c>
      <c r="AY199" s="17" t="s">
        <v>196</v>
      </c>
      <c r="BE199" s="241">
        <f>IF(N199="základní",J199,0)</f>
        <v>0</v>
      </c>
      <c r="BF199" s="241">
        <f>IF(N199="snížená",J199,0)</f>
        <v>0</v>
      </c>
      <c r="BG199" s="241">
        <f>IF(N199="zákl. přenesená",J199,0)</f>
        <v>0</v>
      </c>
      <c r="BH199" s="241">
        <f>IF(N199="sníž. přenesená",J199,0)</f>
        <v>0</v>
      </c>
      <c r="BI199" s="241">
        <f>IF(N199="nulová",J199,0)</f>
        <v>0</v>
      </c>
      <c r="BJ199" s="17" t="s">
        <v>87</v>
      </c>
      <c r="BK199" s="241">
        <f>ROUND(I199*H199,2)</f>
        <v>0</v>
      </c>
      <c r="BL199" s="17" t="s">
        <v>405</v>
      </c>
      <c r="BM199" s="240" t="s">
        <v>2933</v>
      </c>
    </row>
    <row r="200" s="2" customFormat="1">
      <c r="A200" s="38"/>
      <c r="B200" s="39"/>
      <c r="C200" s="40"/>
      <c r="D200" s="242" t="s">
        <v>205</v>
      </c>
      <c r="E200" s="40"/>
      <c r="F200" s="243" t="s">
        <v>2934</v>
      </c>
      <c r="G200" s="40"/>
      <c r="H200" s="40"/>
      <c r="I200" s="244"/>
      <c r="J200" s="40"/>
      <c r="K200" s="40"/>
      <c r="L200" s="44"/>
      <c r="M200" s="245"/>
      <c r="N200" s="246"/>
      <c r="O200" s="91"/>
      <c r="P200" s="91"/>
      <c r="Q200" s="91"/>
      <c r="R200" s="91"/>
      <c r="S200" s="91"/>
      <c r="T200" s="92"/>
      <c r="U200" s="38"/>
      <c r="V200" s="38"/>
      <c r="W200" s="38"/>
      <c r="X200" s="38"/>
      <c r="Y200" s="38"/>
      <c r="Z200" s="38"/>
      <c r="AA200" s="38"/>
      <c r="AB200" s="38"/>
      <c r="AC200" s="38"/>
      <c r="AD200" s="38"/>
      <c r="AE200" s="38"/>
      <c r="AT200" s="17" t="s">
        <v>205</v>
      </c>
      <c r="AU200" s="17" t="s">
        <v>89</v>
      </c>
    </row>
    <row r="201" s="2" customFormat="1" ht="16.5" customHeight="1">
      <c r="A201" s="38"/>
      <c r="B201" s="39"/>
      <c r="C201" s="228" t="s">
        <v>469</v>
      </c>
      <c r="D201" s="228" t="s">
        <v>199</v>
      </c>
      <c r="E201" s="229" t="s">
        <v>2935</v>
      </c>
      <c r="F201" s="230" t="s">
        <v>2936</v>
      </c>
      <c r="G201" s="231" t="s">
        <v>326</v>
      </c>
      <c r="H201" s="232">
        <v>362</v>
      </c>
      <c r="I201" s="233"/>
      <c r="J201" s="234">
        <f>ROUND(I201*H201,2)</f>
        <v>0</v>
      </c>
      <c r="K201" s="235"/>
      <c r="L201" s="44"/>
      <c r="M201" s="236" t="s">
        <v>1</v>
      </c>
      <c r="N201" s="237" t="s">
        <v>45</v>
      </c>
      <c r="O201" s="91"/>
      <c r="P201" s="238">
        <f>O201*H201</f>
        <v>0</v>
      </c>
      <c r="Q201" s="238">
        <v>0.0024199999999999998</v>
      </c>
      <c r="R201" s="238">
        <f>Q201*H201</f>
        <v>0.87603999999999993</v>
      </c>
      <c r="S201" s="238">
        <v>0</v>
      </c>
      <c r="T201" s="239">
        <f>S201*H201</f>
        <v>0</v>
      </c>
      <c r="U201" s="38"/>
      <c r="V201" s="38"/>
      <c r="W201" s="38"/>
      <c r="X201" s="38"/>
      <c r="Y201" s="38"/>
      <c r="Z201" s="38"/>
      <c r="AA201" s="38"/>
      <c r="AB201" s="38"/>
      <c r="AC201" s="38"/>
      <c r="AD201" s="38"/>
      <c r="AE201" s="38"/>
      <c r="AR201" s="240" t="s">
        <v>405</v>
      </c>
      <c r="AT201" s="240" t="s">
        <v>199</v>
      </c>
      <c r="AU201" s="240" t="s">
        <v>89</v>
      </c>
      <c r="AY201" s="17" t="s">
        <v>196</v>
      </c>
      <c r="BE201" s="241">
        <f>IF(N201="základní",J201,0)</f>
        <v>0</v>
      </c>
      <c r="BF201" s="241">
        <f>IF(N201="snížená",J201,0)</f>
        <v>0</v>
      </c>
      <c r="BG201" s="241">
        <f>IF(N201="zákl. přenesená",J201,0)</f>
        <v>0</v>
      </c>
      <c r="BH201" s="241">
        <f>IF(N201="sníž. přenesená",J201,0)</f>
        <v>0</v>
      </c>
      <c r="BI201" s="241">
        <f>IF(N201="nulová",J201,0)</f>
        <v>0</v>
      </c>
      <c r="BJ201" s="17" t="s">
        <v>87</v>
      </c>
      <c r="BK201" s="241">
        <f>ROUND(I201*H201,2)</f>
        <v>0</v>
      </c>
      <c r="BL201" s="17" t="s">
        <v>405</v>
      </c>
      <c r="BM201" s="240" t="s">
        <v>2937</v>
      </c>
    </row>
    <row r="202" s="2" customFormat="1">
      <c r="A202" s="38"/>
      <c r="B202" s="39"/>
      <c r="C202" s="40"/>
      <c r="D202" s="242" t="s">
        <v>205</v>
      </c>
      <c r="E202" s="40"/>
      <c r="F202" s="243" t="s">
        <v>2938</v>
      </c>
      <c r="G202" s="40"/>
      <c r="H202" s="40"/>
      <c r="I202" s="244"/>
      <c r="J202" s="40"/>
      <c r="K202" s="40"/>
      <c r="L202" s="44"/>
      <c r="M202" s="245"/>
      <c r="N202" s="246"/>
      <c r="O202" s="91"/>
      <c r="P202" s="91"/>
      <c r="Q202" s="91"/>
      <c r="R202" s="91"/>
      <c r="S202" s="91"/>
      <c r="T202" s="92"/>
      <c r="U202" s="38"/>
      <c r="V202" s="38"/>
      <c r="W202" s="38"/>
      <c r="X202" s="38"/>
      <c r="Y202" s="38"/>
      <c r="Z202" s="38"/>
      <c r="AA202" s="38"/>
      <c r="AB202" s="38"/>
      <c r="AC202" s="38"/>
      <c r="AD202" s="38"/>
      <c r="AE202" s="38"/>
      <c r="AT202" s="17" t="s">
        <v>205</v>
      </c>
      <c r="AU202" s="17" t="s">
        <v>89</v>
      </c>
    </row>
    <row r="203" s="2" customFormat="1" ht="16.5" customHeight="1">
      <c r="A203" s="38"/>
      <c r="B203" s="39"/>
      <c r="C203" s="228" t="s">
        <v>476</v>
      </c>
      <c r="D203" s="228" t="s">
        <v>199</v>
      </c>
      <c r="E203" s="229" t="s">
        <v>2939</v>
      </c>
      <c r="F203" s="230" t="s">
        <v>2940</v>
      </c>
      <c r="G203" s="231" t="s">
        <v>326</v>
      </c>
      <c r="H203" s="232">
        <v>90</v>
      </c>
      <c r="I203" s="233"/>
      <c r="J203" s="234">
        <f>ROUND(I203*H203,2)</f>
        <v>0</v>
      </c>
      <c r="K203" s="235"/>
      <c r="L203" s="44"/>
      <c r="M203" s="236" t="s">
        <v>1</v>
      </c>
      <c r="N203" s="237" t="s">
        <v>45</v>
      </c>
      <c r="O203" s="91"/>
      <c r="P203" s="238">
        <f>O203*H203</f>
        <v>0</v>
      </c>
      <c r="Q203" s="238">
        <v>0.0026800000000000001</v>
      </c>
      <c r="R203" s="238">
        <f>Q203*H203</f>
        <v>0.2412</v>
      </c>
      <c r="S203" s="238">
        <v>0</v>
      </c>
      <c r="T203" s="239">
        <f>S203*H203</f>
        <v>0</v>
      </c>
      <c r="U203" s="38"/>
      <c r="V203" s="38"/>
      <c r="W203" s="38"/>
      <c r="X203" s="38"/>
      <c r="Y203" s="38"/>
      <c r="Z203" s="38"/>
      <c r="AA203" s="38"/>
      <c r="AB203" s="38"/>
      <c r="AC203" s="38"/>
      <c r="AD203" s="38"/>
      <c r="AE203" s="38"/>
      <c r="AR203" s="240" t="s">
        <v>405</v>
      </c>
      <c r="AT203" s="240" t="s">
        <v>199</v>
      </c>
      <c r="AU203" s="240" t="s">
        <v>89</v>
      </c>
      <c r="AY203" s="17" t="s">
        <v>196</v>
      </c>
      <c r="BE203" s="241">
        <f>IF(N203="základní",J203,0)</f>
        <v>0</v>
      </c>
      <c r="BF203" s="241">
        <f>IF(N203="snížená",J203,0)</f>
        <v>0</v>
      </c>
      <c r="BG203" s="241">
        <f>IF(N203="zákl. přenesená",J203,0)</f>
        <v>0</v>
      </c>
      <c r="BH203" s="241">
        <f>IF(N203="sníž. přenesená",J203,0)</f>
        <v>0</v>
      </c>
      <c r="BI203" s="241">
        <f>IF(N203="nulová",J203,0)</f>
        <v>0</v>
      </c>
      <c r="BJ203" s="17" t="s">
        <v>87</v>
      </c>
      <c r="BK203" s="241">
        <f>ROUND(I203*H203,2)</f>
        <v>0</v>
      </c>
      <c r="BL203" s="17" t="s">
        <v>405</v>
      </c>
      <c r="BM203" s="240" t="s">
        <v>2941</v>
      </c>
    </row>
    <row r="204" s="2" customFormat="1">
      <c r="A204" s="38"/>
      <c r="B204" s="39"/>
      <c r="C204" s="40"/>
      <c r="D204" s="242" t="s">
        <v>205</v>
      </c>
      <c r="E204" s="40"/>
      <c r="F204" s="243" t="s">
        <v>2942</v>
      </c>
      <c r="G204" s="40"/>
      <c r="H204" s="40"/>
      <c r="I204" s="244"/>
      <c r="J204" s="40"/>
      <c r="K204" s="40"/>
      <c r="L204" s="44"/>
      <c r="M204" s="245"/>
      <c r="N204" s="246"/>
      <c r="O204" s="91"/>
      <c r="P204" s="91"/>
      <c r="Q204" s="91"/>
      <c r="R204" s="91"/>
      <c r="S204" s="91"/>
      <c r="T204" s="92"/>
      <c r="U204" s="38"/>
      <c r="V204" s="38"/>
      <c r="W204" s="38"/>
      <c r="X204" s="38"/>
      <c r="Y204" s="38"/>
      <c r="Z204" s="38"/>
      <c r="AA204" s="38"/>
      <c r="AB204" s="38"/>
      <c r="AC204" s="38"/>
      <c r="AD204" s="38"/>
      <c r="AE204" s="38"/>
      <c r="AT204" s="17" t="s">
        <v>205</v>
      </c>
      <c r="AU204" s="17" t="s">
        <v>89</v>
      </c>
    </row>
    <row r="205" s="2" customFormat="1" ht="16.5" customHeight="1">
      <c r="A205" s="38"/>
      <c r="B205" s="39"/>
      <c r="C205" s="228" t="s">
        <v>482</v>
      </c>
      <c r="D205" s="228" t="s">
        <v>199</v>
      </c>
      <c r="E205" s="229" t="s">
        <v>2943</v>
      </c>
      <c r="F205" s="230" t="s">
        <v>2944</v>
      </c>
      <c r="G205" s="231" t="s">
        <v>326</v>
      </c>
      <c r="H205" s="232">
        <v>20</v>
      </c>
      <c r="I205" s="233"/>
      <c r="J205" s="234">
        <f>ROUND(I205*H205,2)</f>
        <v>0</v>
      </c>
      <c r="K205" s="235"/>
      <c r="L205" s="44"/>
      <c r="M205" s="236" t="s">
        <v>1</v>
      </c>
      <c r="N205" s="237" t="s">
        <v>45</v>
      </c>
      <c r="O205" s="91"/>
      <c r="P205" s="238">
        <f>O205*H205</f>
        <v>0</v>
      </c>
      <c r="Q205" s="238">
        <v>0.0039399999999999999</v>
      </c>
      <c r="R205" s="238">
        <f>Q205*H205</f>
        <v>0.078799999999999995</v>
      </c>
      <c r="S205" s="238">
        <v>0</v>
      </c>
      <c r="T205" s="239">
        <f>S205*H205</f>
        <v>0</v>
      </c>
      <c r="U205" s="38"/>
      <c r="V205" s="38"/>
      <c r="W205" s="38"/>
      <c r="X205" s="38"/>
      <c r="Y205" s="38"/>
      <c r="Z205" s="38"/>
      <c r="AA205" s="38"/>
      <c r="AB205" s="38"/>
      <c r="AC205" s="38"/>
      <c r="AD205" s="38"/>
      <c r="AE205" s="38"/>
      <c r="AR205" s="240" t="s">
        <v>405</v>
      </c>
      <c r="AT205" s="240" t="s">
        <v>199</v>
      </c>
      <c r="AU205" s="240" t="s">
        <v>89</v>
      </c>
      <c r="AY205" s="17" t="s">
        <v>196</v>
      </c>
      <c r="BE205" s="241">
        <f>IF(N205="základní",J205,0)</f>
        <v>0</v>
      </c>
      <c r="BF205" s="241">
        <f>IF(N205="snížená",J205,0)</f>
        <v>0</v>
      </c>
      <c r="BG205" s="241">
        <f>IF(N205="zákl. přenesená",J205,0)</f>
        <v>0</v>
      </c>
      <c r="BH205" s="241">
        <f>IF(N205="sníž. přenesená",J205,0)</f>
        <v>0</v>
      </c>
      <c r="BI205" s="241">
        <f>IF(N205="nulová",J205,0)</f>
        <v>0</v>
      </c>
      <c r="BJ205" s="17" t="s">
        <v>87</v>
      </c>
      <c r="BK205" s="241">
        <f>ROUND(I205*H205,2)</f>
        <v>0</v>
      </c>
      <c r="BL205" s="17" t="s">
        <v>405</v>
      </c>
      <c r="BM205" s="240" t="s">
        <v>2945</v>
      </c>
    </row>
    <row r="206" s="2" customFormat="1">
      <c r="A206" s="38"/>
      <c r="B206" s="39"/>
      <c r="C206" s="40"/>
      <c r="D206" s="242" t="s">
        <v>205</v>
      </c>
      <c r="E206" s="40"/>
      <c r="F206" s="243" t="s">
        <v>2946</v>
      </c>
      <c r="G206" s="40"/>
      <c r="H206" s="40"/>
      <c r="I206" s="244"/>
      <c r="J206" s="40"/>
      <c r="K206" s="40"/>
      <c r="L206" s="44"/>
      <c r="M206" s="245"/>
      <c r="N206" s="246"/>
      <c r="O206" s="91"/>
      <c r="P206" s="91"/>
      <c r="Q206" s="91"/>
      <c r="R206" s="91"/>
      <c r="S206" s="91"/>
      <c r="T206" s="92"/>
      <c r="U206" s="38"/>
      <c r="V206" s="38"/>
      <c r="W206" s="38"/>
      <c r="X206" s="38"/>
      <c r="Y206" s="38"/>
      <c r="Z206" s="38"/>
      <c r="AA206" s="38"/>
      <c r="AB206" s="38"/>
      <c r="AC206" s="38"/>
      <c r="AD206" s="38"/>
      <c r="AE206" s="38"/>
      <c r="AT206" s="17" t="s">
        <v>205</v>
      </c>
      <c r="AU206" s="17" t="s">
        <v>89</v>
      </c>
    </row>
    <row r="207" s="2" customFormat="1" ht="16.5" customHeight="1">
      <c r="A207" s="38"/>
      <c r="B207" s="39"/>
      <c r="C207" s="228" t="s">
        <v>488</v>
      </c>
      <c r="D207" s="228" t="s">
        <v>199</v>
      </c>
      <c r="E207" s="229" t="s">
        <v>2947</v>
      </c>
      <c r="F207" s="230" t="s">
        <v>2948</v>
      </c>
      <c r="G207" s="231" t="s">
        <v>326</v>
      </c>
      <c r="H207" s="232">
        <v>125</v>
      </c>
      <c r="I207" s="233"/>
      <c r="J207" s="234">
        <f>ROUND(I207*H207,2)</f>
        <v>0</v>
      </c>
      <c r="K207" s="235"/>
      <c r="L207" s="44"/>
      <c r="M207" s="236" t="s">
        <v>1</v>
      </c>
      <c r="N207" s="237" t="s">
        <v>45</v>
      </c>
      <c r="O207" s="91"/>
      <c r="P207" s="238">
        <f>O207*H207</f>
        <v>0</v>
      </c>
      <c r="Q207" s="238">
        <v>0.0043400000000000001</v>
      </c>
      <c r="R207" s="238">
        <f>Q207*H207</f>
        <v>0.54249999999999998</v>
      </c>
      <c r="S207" s="238">
        <v>0</v>
      </c>
      <c r="T207" s="239">
        <f>S207*H207</f>
        <v>0</v>
      </c>
      <c r="U207" s="38"/>
      <c r="V207" s="38"/>
      <c r="W207" s="38"/>
      <c r="X207" s="38"/>
      <c r="Y207" s="38"/>
      <c r="Z207" s="38"/>
      <c r="AA207" s="38"/>
      <c r="AB207" s="38"/>
      <c r="AC207" s="38"/>
      <c r="AD207" s="38"/>
      <c r="AE207" s="38"/>
      <c r="AR207" s="240" t="s">
        <v>405</v>
      </c>
      <c r="AT207" s="240" t="s">
        <v>199</v>
      </c>
      <c r="AU207" s="240" t="s">
        <v>89</v>
      </c>
      <c r="AY207" s="17" t="s">
        <v>196</v>
      </c>
      <c r="BE207" s="241">
        <f>IF(N207="základní",J207,0)</f>
        <v>0</v>
      </c>
      <c r="BF207" s="241">
        <f>IF(N207="snížená",J207,0)</f>
        <v>0</v>
      </c>
      <c r="BG207" s="241">
        <f>IF(N207="zákl. přenesená",J207,0)</f>
        <v>0</v>
      </c>
      <c r="BH207" s="241">
        <f>IF(N207="sníž. přenesená",J207,0)</f>
        <v>0</v>
      </c>
      <c r="BI207" s="241">
        <f>IF(N207="nulová",J207,0)</f>
        <v>0</v>
      </c>
      <c r="BJ207" s="17" t="s">
        <v>87</v>
      </c>
      <c r="BK207" s="241">
        <f>ROUND(I207*H207,2)</f>
        <v>0</v>
      </c>
      <c r="BL207" s="17" t="s">
        <v>405</v>
      </c>
      <c r="BM207" s="240" t="s">
        <v>2949</v>
      </c>
    </row>
    <row r="208" s="2" customFormat="1">
      <c r="A208" s="38"/>
      <c r="B208" s="39"/>
      <c r="C208" s="40"/>
      <c r="D208" s="242" t="s">
        <v>205</v>
      </c>
      <c r="E208" s="40"/>
      <c r="F208" s="243" t="s">
        <v>2950</v>
      </c>
      <c r="G208" s="40"/>
      <c r="H208" s="40"/>
      <c r="I208" s="244"/>
      <c r="J208" s="40"/>
      <c r="K208" s="40"/>
      <c r="L208" s="44"/>
      <c r="M208" s="245"/>
      <c r="N208" s="246"/>
      <c r="O208" s="91"/>
      <c r="P208" s="91"/>
      <c r="Q208" s="91"/>
      <c r="R208" s="91"/>
      <c r="S208" s="91"/>
      <c r="T208" s="92"/>
      <c r="U208" s="38"/>
      <c r="V208" s="38"/>
      <c r="W208" s="38"/>
      <c r="X208" s="38"/>
      <c r="Y208" s="38"/>
      <c r="Z208" s="38"/>
      <c r="AA208" s="38"/>
      <c r="AB208" s="38"/>
      <c r="AC208" s="38"/>
      <c r="AD208" s="38"/>
      <c r="AE208" s="38"/>
      <c r="AT208" s="17" t="s">
        <v>205</v>
      </c>
      <c r="AU208" s="17" t="s">
        <v>89</v>
      </c>
    </row>
    <row r="209" s="2" customFormat="1" ht="16.5" customHeight="1">
      <c r="A209" s="38"/>
      <c r="B209" s="39"/>
      <c r="C209" s="228" t="s">
        <v>494</v>
      </c>
      <c r="D209" s="228" t="s">
        <v>199</v>
      </c>
      <c r="E209" s="229" t="s">
        <v>2951</v>
      </c>
      <c r="F209" s="230" t="s">
        <v>2952</v>
      </c>
      <c r="G209" s="231" t="s">
        <v>326</v>
      </c>
      <c r="H209" s="232">
        <v>25</v>
      </c>
      <c r="I209" s="233"/>
      <c r="J209" s="234">
        <f>ROUND(I209*H209,2)</f>
        <v>0</v>
      </c>
      <c r="K209" s="235"/>
      <c r="L209" s="44"/>
      <c r="M209" s="236" t="s">
        <v>1</v>
      </c>
      <c r="N209" s="237" t="s">
        <v>45</v>
      </c>
      <c r="O209" s="91"/>
      <c r="P209" s="238">
        <f>O209*H209</f>
        <v>0</v>
      </c>
      <c r="Q209" s="238">
        <v>0.0048500000000000001</v>
      </c>
      <c r="R209" s="238">
        <f>Q209*H209</f>
        <v>0.12125</v>
      </c>
      <c r="S209" s="238">
        <v>0</v>
      </c>
      <c r="T209" s="239">
        <f>S209*H209</f>
        <v>0</v>
      </c>
      <c r="U209" s="38"/>
      <c r="V209" s="38"/>
      <c r="W209" s="38"/>
      <c r="X209" s="38"/>
      <c r="Y209" s="38"/>
      <c r="Z209" s="38"/>
      <c r="AA209" s="38"/>
      <c r="AB209" s="38"/>
      <c r="AC209" s="38"/>
      <c r="AD209" s="38"/>
      <c r="AE209" s="38"/>
      <c r="AR209" s="240" t="s">
        <v>405</v>
      </c>
      <c r="AT209" s="240" t="s">
        <v>199</v>
      </c>
      <c r="AU209" s="240" t="s">
        <v>89</v>
      </c>
      <c r="AY209" s="17" t="s">
        <v>196</v>
      </c>
      <c r="BE209" s="241">
        <f>IF(N209="základní",J209,0)</f>
        <v>0</v>
      </c>
      <c r="BF209" s="241">
        <f>IF(N209="snížená",J209,0)</f>
        <v>0</v>
      </c>
      <c r="BG209" s="241">
        <f>IF(N209="zákl. přenesená",J209,0)</f>
        <v>0</v>
      </c>
      <c r="BH209" s="241">
        <f>IF(N209="sníž. přenesená",J209,0)</f>
        <v>0</v>
      </c>
      <c r="BI209" s="241">
        <f>IF(N209="nulová",J209,0)</f>
        <v>0</v>
      </c>
      <c r="BJ209" s="17" t="s">
        <v>87</v>
      </c>
      <c r="BK209" s="241">
        <f>ROUND(I209*H209,2)</f>
        <v>0</v>
      </c>
      <c r="BL209" s="17" t="s">
        <v>405</v>
      </c>
      <c r="BM209" s="240" t="s">
        <v>2953</v>
      </c>
    </row>
    <row r="210" s="2" customFormat="1">
      <c r="A210" s="38"/>
      <c r="B210" s="39"/>
      <c r="C210" s="40"/>
      <c r="D210" s="242" t="s">
        <v>205</v>
      </c>
      <c r="E210" s="40"/>
      <c r="F210" s="243" t="s">
        <v>2954</v>
      </c>
      <c r="G210" s="40"/>
      <c r="H210" s="40"/>
      <c r="I210" s="244"/>
      <c r="J210" s="40"/>
      <c r="K210" s="40"/>
      <c r="L210" s="44"/>
      <c r="M210" s="245"/>
      <c r="N210" s="246"/>
      <c r="O210" s="91"/>
      <c r="P210" s="91"/>
      <c r="Q210" s="91"/>
      <c r="R210" s="91"/>
      <c r="S210" s="91"/>
      <c r="T210" s="92"/>
      <c r="U210" s="38"/>
      <c r="V210" s="38"/>
      <c r="W210" s="38"/>
      <c r="X210" s="38"/>
      <c r="Y210" s="38"/>
      <c r="Z210" s="38"/>
      <c r="AA210" s="38"/>
      <c r="AB210" s="38"/>
      <c r="AC210" s="38"/>
      <c r="AD210" s="38"/>
      <c r="AE210" s="38"/>
      <c r="AT210" s="17" t="s">
        <v>205</v>
      </c>
      <c r="AU210" s="17" t="s">
        <v>89</v>
      </c>
    </row>
    <row r="211" s="2" customFormat="1" ht="16.5" customHeight="1">
      <c r="A211" s="38"/>
      <c r="B211" s="39"/>
      <c r="C211" s="228" t="s">
        <v>787</v>
      </c>
      <c r="D211" s="228" t="s">
        <v>199</v>
      </c>
      <c r="E211" s="229" t="s">
        <v>2955</v>
      </c>
      <c r="F211" s="230" t="s">
        <v>2956</v>
      </c>
      <c r="G211" s="231" t="s">
        <v>2487</v>
      </c>
      <c r="H211" s="232">
        <v>25</v>
      </c>
      <c r="I211" s="233"/>
      <c r="J211" s="234">
        <f>ROUND(I211*H211,2)</f>
        <v>0</v>
      </c>
      <c r="K211" s="235"/>
      <c r="L211" s="44"/>
      <c r="M211" s="236" t="s">
        <v>1</v>
      </c>
      <c r="N211" s="237" t="s">
        <v>45</v>
      </c>
      <c r="O211" s="91"/>
      <c r="P211" s="238">
        <f>O211*H211</f>
        <v>0</v>
      </c>
      <c r="Q211" s="238">
        <v>0.00056999999999999998</v>
      </c>
      <c r="R211" s="238">
        <f>Q211*H211</f>
        <v>0.014249999999999999</v>
      </c>
      <c r="S211" s="238">
        <v>0</v>
      </c>
      <c r="T211" s="239">
        <f>S211*H211</f>
        <v>0</v>
      </c>
      <c r="U211" s="38"/>
      <c r="V211" s="38"/>
      <c r="W211" s="38"/>
      <c r="X211" s="38"/>
      <c r="Y211" s="38"/>
      <c r="Z211" s="38"/>
      <c r="AA211" s="38"/>
      <c r="AB211" s="38"/>
      <c r="AC211" s="38"/>
      <c r="AD211" s="38"/>
      <c r="AE211" s="38"/>
      <c r="AR211" s="240" t="s">
        <v>405</v>
      </c>
      <c r="AT211" s="240" t="s">
        <v>199</v>
      </c>
      <c r="AU211" s="240" t="s">
        <v>89</v>
      </c>
      <c r="AY211" s="17" t="s">
        <v>196</v>
      </c>
      <c r="BE211" s="241">
        <f>IF(N211="základní",J211,0)</f>
        <v>0</v>
      </c>
      <c r="BF211" s="241">
        <f>IF(N211="snížená",J211,0)</f>
        <v>0</v>
      </c>
      <c r="BG211" s="241">
        <f>IF(N211="zákl. přenesená",J211,0)</f>
        <v>0</v>
      </c>
      <c r="BH211" s="241">
        <f>IF(N211="sníž. přenesená",J211,0)</f>
        <v>0</v>
      </c>
      <c r="BI211" s="241">
        <f>IF(N211="nulová",J211,0)</f>
        <v>0</v>
      </c>
      <c r="BJ211" s="17" t="s">
        <v>87</v>
      </c>
      <c r="BK211" s="241">
        <f>ROUND(I211*H211,2)</f>
        <v>0</v>
      </c>
      <c r="BL211" s="17" t="s">
        <v>405</v>
      </c>
      <c r="BM211" s="240" t="s">
        <v>2957</v>
      </c>
    </row>
    <row r="212" s="2" customFormat="1">
      <c r="A212" s="38"/>
      <c r="B212" s="39"/>
      <c r="C212" s="40"/>
      <c r="D212" s="242" t="s">
        <v>205</v>
      </c>
      <c r="E212" s="40"/>
      <c r="F212" s="243" t="s">
        <v>2958</v>
      </c>
      <c r="G212" s="40"/>
      <c r="H212" s="40"/>
      <c r="I212" s="244"/>
      <c r="J212" s="40"/>
      <c r="K212" s="40"/>
      <c r="L212" s="44"/>
      <c r="M212" s="245"/>
      <c r="N212" s="246"/>
      <c r="O212" s="91"/>
      <c r="P212" s="91"/>
      <c r="Q212" s="91"/>
      <c r="R212" s="91"/>
      <c r="S212" s="91"/>
      <c r="T212" s="92"/>
      <c r="U212" s="38"/>
      <c r="V212" s="38"/>
      <c r="W212" s="38"/>
      <c r="X212" s="38"/>
      <c r="Y212" s="38"/>
      <c r="Z212" s="38"/>
      <c r="AA212" s="38"/>
      <c r="AB212" s="38"/>
      <c r="AC212" s="38"/>
      <c r="AD212" s="38"/>
      <c r="AE212" s="38"/>
      <c r="AT212" s="17" t="s">
        <v>205</v>
      </c>
      <c r="AU212" s="17" t="s">
        <v>89</v>
      </c>
    </row>
    <row r="213" s="2" customFormat="1" ht="16.5" customHeight="1">
      <c r="A213" s="38"/>
      <c r="B213" s="39"/>
      <c r="C213" s="228" t="s">
        <v>505</v>
      </c>
      <c r="D213" s="228" t="s">
        <v>199</v>
      </c>
      <c r="E213" s="229" t="s">
        <v>2959</v>
      </c>
      <c r="F213" s="230" t="s">
        <v>2960</v>
      </c>
      <c r="G213" s="231" t="s">
        <v>354</v>
      </c>
      <c r="H213" s="232">
        <v>18</v>
      </c>
      <c r="I213" s="233"/>
      <c r="J213" s="234">
        <f>ROUND(I213*H213,2)</f>
        <v>0</v>
      </c>
      <c r="K213" s="235"/>
      <c r="L213" s="44"/>
      <c r="M213" s="236" t="s">
        <v>1</v>
      </c>
      <c r="N213" s="237" t="s">
        <v>45</v>
      </c>
      <c r="O213" s="91"/>
      <c r="P213" s="238">
        <f>O213*H213</f>
        <v>0</v>
      </c>
      <c r="Q213" s="238">
        <v>0.00056999999999999998</v>
      </c>
      <c r="R213" s="238">
        <f>Q213*H213</f>
        <v>0.01026</v>
      </c>
      <c r="S213" s="238">
        <v>0</v>
      </c>
      <c r="T213" s="239">
        <f>S213*H213</f>
        <v>0</v>
      </c>
      <c r="U213" s="38"/>
      <c r="V213" s="38"/>
      <c r="W213" s="38"/>
      <c r="X213" s="38"/>
      <c r="Y213" s="38"/>
      <c r="Z213" s="38"/>
      <c r="AA213" s="38"/>
      <c r="AB213" s="38"/>
      <c r="AC213" s="38"/>
      <c r="AD213" s="38"/>
      <c r="AE213" s="38"/>
      <c r="AR213" s="240" t="s">
        <v>405</v>
      </c>
      <c r="AT213" s="240" t="s">
        <v>199</v>
      </c>
      <c r="AU213" s="240" t="s">
        <v>89</v>
      </c>
      <c r="AY213" s="17" t="s">
        <v>196</v>
      </c>
      <c r="BE213" s="241">
        <f>IF(N213="základní",J213,0)</f>
        <v>0</v>
      </c>
      <c r="BF213" s="241">
        <f>IF(N213="snížená",J213,0)</f>
        <v>0</v>
      </c>
      <c r="BG213" s="241">
        <f>IF(N213="zákl. přenesená",J213,0)</f>
        <v>0</v>
      </c>
      <c r="BH213" s="241">
        <f>IF(N213="sníž. přenesená",J213,0)</f>
        <v>0</v>
      </c>
      <c r="BI213" s="241">
        <f>IF(N213="nulová",J213,0)</f>
        <v>0</v>
      </c>
      <c r="BJ213" s="17" t="s">
        <v>87</v>
      </c>
      <c r="BK213" s="241">
        <f>ROUND(I213*H213,2)</f>
        <v>0</v>
      </c>
      <c r="BL213" s="17" t="s">
        <v>405</v>
      </c>
      <c r="BM213" s="240" t="s">
        <v>2961</v>
      </c>
    </row>
    <row r="214" s="2" customFormat="1">
      <c r="A214" s="38"/>
      <c r="B214" s="39"/>
      <c r="C214" s="40"/>
      <c r="D214" s="242" t="s">
        <v>205</v>
      </c>
      <c r="E214" s="40"/>
      <c r="F214" s="243" t="s">
        <v>2962</v>
      </c>
      <c r="G214" s="40"/>
      <c r="H214" s="40"/>
      <c r="I214" s="244"/>
      <c r="J214" s="40"/>
      <c r="K214" s="40"/>
      <c r="L214" s="44"/>
      <c r="M214" s="245"/>
      <c r="N214" s="246"/>
      <c r="O214" s="91"/>
      <c r="P214" s="91"/>
      <c r="Q214" s="91"/>
      <c r="R214" s="91"/>
      <c r="S214" s="91"/>
      <c r="T214" s="92"/>
      <c r="U214" s="38"/>
      <c r="V214" s="38"/>
      <c r="W214" s="38"/>
      <c r="X214" s="38"/>
      <c r="Y214" s="38"/>
      <c r="Z214" s="38"/>
      <c r="AA214" s="38"/>
      <c r="AB214" s="38"/>
      <c r="AC214" s="38"/>
      <c r="AD214" s="38"/>
      <c r="AE214" s="38"/>
      <c r="AT214" s="17" t="s">
        <v>205</v>
      </c>
      <c r="AU214" s="17" t="s">
        <v>89</v>
      </c>
    </row>
    <row r="215" s="2" customFormat="1" ht="21.75" customHeight="1">
      <c r="A215" s="38"/>
      <c r="B215" s="39"/>
      <c r="C215" s="228" t="s">
        <v>518</v>
      </c>
      <c r="D215" s="228" t="s">
        <v>199</v>
      </c>
      <c r="E215" s="229" t="s">
        <v>2963</v>
      </c>
      <c r="F215" s="230" t="s">
        <v>2964</v>
      </c>
      <c r="G215" s="231" t="s">
        <v>354</v>
      </c>
      <c r="H215" s="232">
        <v>15</v>
      </c>
      <c r="I215" s="233"/>
      <c r="J215" s="234">
        <f>ROUND(I215*H215,2)</f>
        <v>0</v>
      </c>
      <c r="K215" s="235"/>
      <c r="L215" s="44"/>
      <c r="M215" s="236" t="s">
        <v>1</v>
      </c>
      <c r="N215" s="237" t="s">
        <v>45</v>
      </c>
      <c r="O215" s="91"/>
      <c r="P215" s="238">
        <f>O215*H215</f>
        <v>0</v>
      </c>
      <c r="Q215" s="238">
        <v>0.00035</v>
      </c>
      <c r="R215" s="238">
        <f>Q215*H215</f>
        <v>0.0052500000000000003</v>
      </c>
      <c r="S215" s="238">
        <v>0</v>
      </c>
      <c r="T215" s="239">
        <f>S215*H215</f>
        <v>0</v>
      </c>
      <c r="U215" s="38"/>
      <c r="V215" s="38"/>
      <c r="W215" s="38"/>
      <c r="X215" s="38"/>
      <c r="Y215" s="38"/>
      <c r="Z215" s="38"/>
      <c r="AA215" s="38"/>
      <c r="AB215" s="38"/>
      <c r="AC215" s="38"/>
      <c r="AD215" s="38"/>
      <c r="AE215" s="38"/>
      <c r="AR215" s="240" t="s">
        <v>405</v>
      </c>
      <c r="AT215" s="240" t="s">
        <v>199</v>
      </c>
      <c r="AU215" s="240" t="s">
        <v>89</v>
      </c>
      <c r="AY215" s="17" t="s">
        <v>196</v>
      </c>
      <c r="BE215" s="241">
        <f>IF(N215="základní",J215,0)</f>
        <v>0</v>
      </c>
      <c r="BF215" s="241">
        <f>IF(N215="snížená",J215,0)</f>
        <v>0</v>
      </c>
      <c r="BG215" s="241">
        <f>IF(N215="zákl. přenesená",J215,0)</f>
        <v>0</v>
      </c>
      <c r="BH215" s="241">
        <f>IF(N215="sníž. přenesená",J215,0)</f>
        <v>0</v>
      </c>
      <c r="BI215" s="241">
        <f>IF(N215="nulová",J215,0)</f>
        <v>0</v>
      </c>
      <c r="BJ215" s="17" t="s">
        <v>87</v>
      </c>
      <c r="BK215" s="241">
        <f>ROUND(I215*H215,2)</f>
        <v>0</v>
      </c>
      <c r="BL215" s="17" t="s">
        <v>405</v>
      </c>
      <c r="BM215" s="240" t="s">
        <v>2965</v>
      </c>
    </row>
    <row r="216" s="2" customFormat="1">
      <c r="A216" s="38"/>
      <c r="B216" s="39"/>
      <c r="C216" s="40"/>
      <c r="D216" s="242" t="s">
        <v>205</v>
      </c>
      <c r="E216" s="40"/>
      <c r="F216" s="243" t="s">
        <v>2966</v>
      </c>
      <c r="G216" s="40"/>
      <c r="H216" s="40"/>
      <c r="I216" s="244"/>
      <c r="J216" s="40"/>
      <c r="K216" s="40"/>
      <c r="L216" s="44"/>
      <c r="M216" s="245"/>
      <c r="N216" s="246"/>
      <c r="O216" s="91"/>
      <c r="P216" s="91"/>
      <c r="Q216" s="91"/>
      <c r="R216" s="91"/>
      <c r="S216" s="91"/>
      <c r="T216" s="92"/>
      <c r="U216" s="38"/>
      <c r="V216" s="38"/>
      <c r="W216" s="38"/>
      <c r="X216" s="38"/>
      <c r="Y216" s="38"/>
      <c r="Z216" s="38"/>
      <c r="AA216" s="38"/>
      <c r="AB216" s="38"/>
      <c r="AC216" s="38"/>
      <c r="AD216" s="38"/>
      <c r="AE216" s="38"/>
      <c r="AT216" s="17" t="s">
        <v>205</v>
      </c>
      <c r="AU216" s="17" t="s">
        <v>89</v>
      </c>
    </row>
    <row r="217" s="2" customFormat="1" ht="21.75" customHeight="1">
      <c r="A217" s="38"/>
      <c r="B217" s="39"/>
      <c r="C217" s="228" t="s">
        <v>529</v>
      </c>
      <c r="D217" s="228" t="s">
        <v>199</v>
      </c>
      <c r="E217" s="229" t="s">
        <v>2967</v>
      </c>
      <c r="F217" s="230" t="s">
        <v>2968</v>
      </c>
      <c r="G217" s="231" t="s">
        <v>354</v>
      </c>
      <c r="H217" s="232">
        <v>38</v>
      </c>
      <c r="I217" s="233"/>
      <c r="J217" s="234">
        <f>ROUND(I217*H217,2)</f>
        <v>0</v>
      </c>
      <c r="K217" s="235"/>
      <c r="L217" s="44"/>
      <c r="M217" s="236" t="s">
        <v>1</v>
      </c>
      <c r="N217" s="237" t="s">
        <v>45</v>
      </c>
      <c r="O217" s="91"/>
      <c r="P217" s="238">
        <f>O217*H217</f>
        <v>0</v>
      </c>
      <c r="Q217" s="238">
        <v>0.00056999999999999998</v>
      </c>
      <c r="R217" s="238">
        <f>Q217*H217</f>
        <v>0.021659999999999999</v>
      </c>
      <c r="S217" s="238">
        <v>0</v>
      </c>
      <c r="T217" s="239">
        <f>S217*H217</f>
        <v>0</v>
      </c>
      <c r="U217" s="38"/>
      <c r="V217" s="38"/>
      <c r="W217" s="38"/>
      <c r="X217" s="38"/>
      <c r="Y217" s="38"/>
      <c r="Z217" s="38"/>
      <c r="AA217" s="38"/>
      <c r="AB217" s="38"/>
      <c r="AC217" s="38"/>
      <c r="AD217" s="38"/>
      <c r="AE217" s="38"/>
      <c r="AR217" s="240" t="s">
        <v>405</v>
      </c>
      <c r="AT217" s="240" t="s">
        <v>199</v>
      </c>
      <c r="AU217" s="240" t="s">
        <v>89</v>
      </c>
      <c r="AY217" s="17" t="s">
        <v>196</v>
      </c>
      <c r="BE217" s="241">
        <f>IF(N217="základní",J217,0)</f>
        <v>0</v>
      </c>
      <c r="BF217" s="241">
        <f>IF(N217="snížená",J217,0)</f>
        <v>0</v>
      </c>
      <c r="BG217" s="241">
        <f>IF(N217="zákl. přenesená",J217,0)</f>
        <v>0</v>
      </c>
      <c r="BH217" s="241">
        <f>IF(N217="sníž. přenesená",J217,0)</f>
        <v>0</v>
      </c>
      <c r="BI217" s="241">
        <f>IF(N217="nulová",J217,0)</f>
        <v>0</v>
      </c>
      <c r="BJ217" s="17" t="s">
        <v>87</v>
      </c>
      <c r="BK217" s="241">
        <f>ROUND(I217*H217,2)</f>
        <v>0</v>
      </c>
      <c r="BL217" s="17" t="s">
        <v>405</v>
      </c>
      <c r="BM217" s="240" t="s">
        <v>2969</v>
      </c>
    </row>
    <row r="218" s="2" customFormat="1">
      <c r="A218" s="38"/>
      <c r="B218" s="39"/>
      <c r="C218" s="40"/>
      <c r="D218" s="242" t="s">
        <v>205</v>
      </c>
      <c r="E218" s="40"/>
      <c r="F218" s="243" t="s">
        <v>2970</v>
      </c>
      <c r="G218" s="40"/>
      <c r="H218" s="40"/>
      <c r="I218" s="244"/>
      <c r="J218" s="40"/>
      <c r="K218" s="40"/>
      <c r="L218" s="44"/>
      <c r="M218" s="245"/>
      <c r="N218" s="246"/>
      <c r="O218" s="91"/>
      <c r="P218" s="91"/>
      <c r="Q218" s="91"/>
      <c r="R218" s="91"/>
      <c r="S218" s="91"/>
      <c r="T218" s="92"/>
      <c r="U218" s="38"/>
      <c r="V218" s="38"/>
      <c r="W218" s="38"/>
      <c r="X218" s="38"/>
      <c r="Y218" s="38"/>
      <c r="Z218" s="38"/>
      <c r="AA218" s="38"/>
      <c r="AB218" s="38"/>
      <c r="AC218" s="38"/>
      <c r="AD218" s="38"/>
      <c r="AE218" s="38"/>
      <c r="AT218" s="17" t="s">
        <v>205</v>
      </c>
      <c r="AU218" s="17" t="s">
        <v>89</v>
      </c>
    </row>
    <row r="219" s="2" customFormat="1" ht="16.5" customHeight="1">
      <c r="A219" s="38"/>
      <c r="B219" s="39"/>
      <c r="C219" s="228" t="s">
        <v>535</v>
      </c>
      <c r="D219" s="228" t="s">
        <v>199</v>
      </c>
      <c r="E219" s="229" t="s">
        <v>2971</v>
      </c>
      <c r="F219" s="230" t="s">
        <v>2972</v>
      </c>
      <c r="G219" s="231" t="s">
        <v>354</v>
      </c>
      <c r="H219" s="232">
        <v>18</v>
      </c>
      <c r="I219" s="233"/>
      <c r="J219" s="234">
        <f>ROUND(I219*H219,2)</f>
        <v>0</v>
      </c>
      <c r="K219" s="235"/>
      <c r="L219" s="44"/>
      <c r="M219" s="236" t="s">
        <v>1</v>
      </c>
      <c r="N219" s="237" t="s">
        <v>45</v>
      </c>
      <c r="O219" s="91"/>
      <c r="P219" s="238">
        <f>O219*H219</f>
        <v>0</v>
      </c>
      <c r="Q219" s="238">
        <v>0.00072000000000000005</v>
      </c>
      <c r="R219" s="238">
        <f>Q219*H219</f>
        <v>0.012960000000000001</v>
      </c>
      <c r="S219" s="238">
        <v>0</v>
      </c>
      <c r="T219" s="239">
        <f>S219*H219</f>
        <v>0</v>
      </c>
      <c r="U219" s="38"/>
      <c r="V219" s="38"/>
      <c r="W219" s="38"/>
      <c r="X219" s="38"/>
      <c r="Y219" s="38"/>
      <c r="Z219" s="38"/>
      <c r="AA219" s="38"/>
      <c r="AB219" s="38"/>
      <c r="AC219" s="38"/>
      <c r="AD219" s="38"/>
      <c r="AE219" s="38"/>
      <c r="AR219" s="240" t="s">
        <v>405</v>
      </c>
      <c r="AT219" s="240" t="s">
        <v>199</v>
      </c>
      <c r="AU219" s="240" t="s">
        <v>89</v>
      </c>
      <c r="AY219" s="17" t="s">
        <v>196</v>
      </c>
      <c r="BE219" s="241">
        <f>IF(N219="základní",J219,0)</f>
        <v>0</v>
      </c>
      <c r="BF219" s="241">
        <f>IF(N219="snížená",J219,0)</f>
        <v>0</v>
      </c>
      <c r="BG219" s="241">
        <f>IF(N219="zákl. přenesená",J219,0)</f>
        <v>0</v>
      </c>
      <c r="BH219" s="241">
        <f>IF(N219="sníž. přenesená",J219,0)</f>
        <v>0</v>
      </c>
      <c r="BI219" s="241">
        <f>IF(N219="nulová",J219,0)</f>
        <v>0</v>
      </c>
      <c r="BJ219" s="17" t="s">
        <v>87</v>
      </c>
      <c r="BK219" s="241">
        <f>ROUND(I219*H219,2)</f>
        <v>0</v>
      </c>
      <c r="BL219" s="17" t="s">
        <v>405</v>
      </c>
      <c r="BM219" s="240" t="s">
        <v>2973</v>
      </c>
    </row>
    <row r="220" s="2" customFormat="1">
      <c r="A220" s="38"/>
      <c r="B220" s="39"/>
      <c r="C220" s="40"/>
      <c r="D220" s="242" t="s">
        <v>205</v>
      </c>
      <c r="E220" s="40"/>
      <c r="F220" s="243" t="s">
        <v>2974</v>
      </c>
      <c r="G220" s="40"/>
      <c r="H220" s="40"/>
      <c r="I220" s="244"/>
      <c r="J220" s="40"/>
      <c r="K220" s="40"/>
      <c r="L220" s="44"/>
      <c r="M220" s="245"/>
      <c r="N220" s="246"/>
      <c r="O220" s="91"/>
      <c r="P220" s="91"/>
      <c r="Q220" s="91"/>
      <c r="R220" s="91"/>
      <c r="S220" s="91"/>
      <c r="T220" s="92"/>
      <c r="U220" s="38"/>
      <c r="V220" s="38"/>
      <c r="W220" s="38"/>
      <c r="X220" s="38"/>
      <c r="Y220" s="38"/>
      <c r="Z220" s="38"/>
      <c r="AA220" s="38"/>
      <c r="AB220" s="38"/>
      <c r="AC220" s="38"/>
      <c r="AD220" s="38"/>
      <c r="AE220" s="38"/>
      <c r="AT220" s="17" t="s">
        <v>205</v>
      </c>
      <c r="AU220" s="17" t="s">
        <v>89</v>
      </c>
    </row>
    <row r="221" s="2" customFormat="1" ht="21.75" customHeight="1">
      <c r="A221" s="38"/>
      <c r="B221" s="39"/>
      <c r="C221" s="228" t="s">
        <v>545</v>
      </c>
      <c r="D221" s="228" t="s">
        <v>199</v>
      </c>
      <c r="E221" s="229" t="s">
        <v>2975</v>
      </c>
      <c r="F221" s="230" t="s">
        <v>2976</v>
      </c>
      <c r="G221" s="231" t="s">
        <v>354</v>
      </c>
      <c r="H221" s="232">
        <v>1</v>
      </c>
      <c r="I221" s="233"/>
      <c r="J221" s="234">
        <f>ROUND(I221*H221,2)</f>
        <v>0</v>
      </c>
      <c r="K221" s="235"/>
      <c r="L221" s="44"/>
      <c r="M221" s="236" t="s">
        <v>1</v>
      </c>
      <c r="N221" s="237" t="s">
        <v>45</v>
      </c>
      <c r="O221" s="91"/>
      <c r="P221" s="238">
        <f>O221*H221</f>
        <v>0</v>
      </c>
      <c r="Q221" s="238">
        <v>0.00072000000000000005</v>
      </c>
      <c r="R221" s="238">
        <f>Q221*H221</f>
        <v>0.00072000000000000005</v>
      </c>
      <c r="S221" s="238">
        <v>0</v>
      </c>
      <c r="T221" s="239">
        <f>S221*H221</f>
        <v>0</v>
      </c>
      <c r="U221" s="38"/>
      <c r="V221" s="38"/>
      <c r="W221" s="38"/>
      <c r="X221" s="38"/>
      <c r="Y221" s="38"/>
      <c r="Z221" s="38"/>
      <c r="AA221" s="38"/>
      <c r="AB221" s="38"/>
      <c r="AC221" s="38"/>
      <c r="AD221" s="38"/>
      <c r="AE221" s="38"/>
      <c r="AR221" s="240" t="s">
        <v>405</v>
      </c>
      <c r="AT221" s="240" t="s">
        <v>199</v>
      </c>
      <c r="AU221" s="240" t="s">
        <v>89</v>
      </c>
      <c r="AY221" s="17" t="s">
        <v>196</v>
      </c>
      <c r="BE221" s="241">
        <f>IF(N221="základní",J221,0)</f>
        <v>0</v>
      </c>
      <c r="BF221" s="241">
        <f>IF(N221="snížená",J221,0)</f>
        <v>0</v>
      </c>
      <c r="BG221" s="241">
        <f>IF(N221="zákl. přenesená",J221,0)</f>
        <v>0</v>
      </c>
      <c r="BH221" s="241">
        <f>IF(N221="sníž. přenesená",J221,0)</f>
        <v>0</v>
      </c>
      <c r="BI221" s="241">
        <f>IF(N221="nulová",J221,0)</f>
        <v>0</v>
      </c>
      <c r="BJ221" s="17" t="s">
        <v>87</v>
      </c>
      <c r="BK221" s="241">
        <f>ROUND(I221*H221,2)</f>
        <v>0</v>
      </c>
      <c r="BL221" s="17" t="s">
        <v>405</v>
      </c>
      <c r="BM221" s="240" t="s">
        <v>2977</v>
      </c>
    </row>
    <row r="222" s="2" customFormat="1">
      <c r="A222" s="38"/>
      <c r="B222" s="39"/>
      <c r="C222" s="40"/>
      <c r="D222" s="242" t="s">
        <v>205</v>
      </c>
      <c r="E222" s="40"/>
      <c r="F222" s="243" t="s">
        <v>2978</v>
      </c>
      <c r="G222" s="40"/>
      <c r="H222" s="40"/>
      <c r="I222" s="244"/>
      <c r="J222" s="40"/>
      <c r="K222" s="40"/>
      <c r="L222" s="44"/>
      <c r="M222" s="245"/>
      <c r="N222" s="246"/>
      <c r="O222" s="91"/>
      <c r="P222" s="91"/>
      <c r="Q222" s="91"/>
      <c r="R222" s="91"/>
      <c r="S222" s="91"/>
      <c r="T222" s="92"/>
      <c r="U222" s="38"/>
      <c r="V222" s="38"/>
      <c r="W222" s="38"/>
      <c r="X222" s="38"/>
      <c r="Y222" s="38"/>
      <c r="Z222" s="38"/>
      <c r="AA222" s="38"/>
      <c r="AB222" s="38"/>
      <c r="AC222" s="38"/>
      <c r="AD222" s="38"/>
      <c r="AE222" s="38"/>
      <c r="AT222" s="17" t="s">
        <v>205</v>
      </c>
      <c r="AU222" s="17" t="s">
        <v>89</v>
      </c>
    </row>
    <row r="223" s="13" customFormat="1">
      <c r="A223" s="13"/>
      <c r="B223" s="252"/>
      <c r="C223" s="253"/>
      <c r="D223" s="242" t="s">
        <v>254</v>
      </c>
      <c r="E223" s="254" t="s">
        <v>1</v>
      </c>
      <c r="F223" s="255" t="s">
        <v>87</v>
      </c>
      <c r="G223" s="253"/>
      <c r="H223" s="256">
        <v>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254</v>
      </c>
      <c r="AU223" s="262" t="s">
        <v>89</v>
      </c>
      <c r="AV223" s="13" t="s">
        <v>89</v>
      </c>
      <c r="AW223" s="13" t="s">
        <v>35</v>
      </c>
      <c r="AX223" s="13" t="s">
        <v>80</v>
      </c>
      <c r="AY223" s="262" t="s">
        <v>196</v>
      </c>
    </row>
    <row r="224" s="14" customFormat="1">
      <c r="A224" s="14"/>
      <c r="B224" s="263"/>
      <c r="C224" s="264"/>
      <c r="D224" s="242" t="s">
        <v>254</v>
      </c>
      <c r="E224" s="265" t="s">
        <v>1</v>
      </c>
      <c r="F224" s="266" t="s">
        <v>445</v>
      </c>
      <c r="G224" s="264"/>
      <c r="H224" s="267">
        <v>1</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254</v>
      </c>
      <c r="AU224" s="273" t="s">
        <v>89</v>
      </c>
      <c r="AV224" s="14" t="s">
        <v>100</v>
      </c>
      <c r="AW224" s="14" t="s">
        <v>35</v>
      </c>
      <c r="AX224" s="14" t="s">
        <v>87</v>
      </c>
      <c r="AY224" s="273" t="s">
        <v>196</v>
      </c>
    </row>
    <row r="225" s="2" customFormat="1" ht="21.75" customHeight="1">
      <c r="A225" s="38"/>
      <c r="B225" s="39"/>
      <c r="C225" s="228" t="s">
        <v>824</v>
      </c>
      <c r="D225" s="228" t="s">
        <v>199</v>
      </c>
      <c r="E225" s="229" t="s">
        <v>2979</v>
      </c>
      <c r="F225" s="230" t="s">
        <v>2980</v>
      </c>
      <c r="G225" s="231" t="s">
        <v>354</v>
      </c>
      <c r="H225" s="232">
        <v>8</v>
      </c>
      <c r="I225" s="233"/>
      <c r="J225" s="234">
        <f>ROUND(I225*H225,2)</f>
        <v>0</v>
      </c>
      <c r="K225" s="235"/>
      <c r="L225" s="44"/>
      <c r="M225" s="236" t="s">
        <v>1</v>
      </c>
      <c r="N225" s="237" t="s">
        <v>45</v>
      </c>
      <c r="O225" s="91"/>
      <c r="P225" s="238">
        <f>O225*H225</f>
        <v>0</v>
      </c>
      <c r="Q225" s="238">
        <v>0.0015200000000000001</v>
      </c>
      <c r="R225" s="238">
        <f>Q225*H225</f>
        <v>0.012160000000000001</v>
      </c>
      <c r="S225" s="238">
        <v>0</v>
      </c>
      <c r="T225" s="239">
        <f>S225*H225</f>
        <v>0</v>
      </c>
      <c r="U225" s="38"/>
      <c r="V225" s="38"/>
      <c r="W225" s="38"/>
      <c r="X225" s="38"/>
      <c r="Y225" s="38"/>
      <c r="Z225" s="38"/>
      <c r="AA225" s="38"/>
      <c r="AB225" s="38"/>
      <c r="AC225" s="38"/>
      <c r="AD225" s="38"/>
      <c r="AE225" s="38"/>
      <c r="AR225" s="240" t="s">
        <v>405</v>
      </c>
      <c r="AT225" s="240" t="s">
        <v>199</v>
      </c>
      <c r="AU225" s="240" t="s">
        <v>89</v>
      </c>
      <c r="AY225" s="17" t="s">
        <v>196</v>
      </c>
      <c r="BE225" s="241">
        <f>IF(N225="základní",J225,0)</f>
        <v>0</v>
      </c>
      <c r="BF225" s="241">
        <f>IF(N225="snížená",J225,0)</f>
        <v>0</v>
      </c>
      <c r="BG225" s="241">
        <f>IF(N225="zákl. přenesená",J225,0)</f>
        <v>0</v>
      </c>
      <c r="BH225" s="241">
        <f>IF(N225="sníž. přenesená",J225,0)</f>
        <v>0</v>
      </c>
      <c r="BI225" s="241">
        <f>IF(N225="nulová",J225,0)</f>
        <v>0</v>
      </c>
      <c r="BJ225" s="17" t="s">
        <v>87</v>
      </c>
      <c r="BK225" s="241">
        <f>ROUND(I225*H225,2)</f>
        <v>0</v>
      </c>
      <c r="BL225" s="17" t="s">
        <v>405</v>
      </c>
      <c r="BM225" s="240" t="s">
        <v>2981</v>
      </c>
    </row>
    <row r="226" s="2" customFormat="1">
      <c r="A226" s="38"/>
      <c r="B226" s="39"/>
      <c r="C226" s="40"/>
      <c r="D226" s="242" t="s">
        <v>205</v>
      </c>
      <c r="E226" s="40"/>
      <c r="F226" s="243" t="s">
        <v>2982</v>
      </c>
      <c r="G226" s="40"/>
      <c r="H226" s="40"/>
      <c r="I226" s="244"/>
      <c r="J226" s="40"/>
      <c r="K226" s="40"/>
      <c r="L226" s="44"/>
      <c r="M226" s="245"/>
      <c r="N226" s="246"/>
      <c r="O226" s="91"/>
      <c r="P226" s="91"/>
      <c r="Q226" s="91"/>
      <c r="R226" s="91"/>
      <c r="S226" s="91"/>
      <c r="T226" s="92"/>
      <c r="U226" s="38"/>
      <c r="V226" s="38"/>
      <c r="W226" s="38"/>
      <c r="X226" s="38"/>
      <c r="Y226" s="38"/>
      <c r="Z226" s="38"/>
      <c r="AA226" s="38"/>
      <c r="AB226" s="38"/>
      <c r="AC226" s="38"/>
      <c r="AD226" s="38"/>
      <c r="AE226" s="38"/>
      <c r="AT226" s="17" t="s">
        <v>205</v>
      </c>
      <c r="AU226" s="17" t="s">
        <v>89</v>
      </c>
    </row>
    <row r="227" s="2" customFormat="1" ht="16.5" customHeight="1">
      <c r="A227" s="38"/>
      <c r="B227" s="39"/>
      <c r="C227" s="228" t="s">
        <v>553</v>
      </c>
      <c r="D227" s="228" t="s">
        <v>199</v>
      </c>
      <c r="E227" s="229" t="s">
        <v>2983</v>
      </c>
      <c r="F227" s="230" t="s">
        <v>2984</v>
      </c>
      <c r="G227" s="231" t="s">
        <v>354</v>
      </c>
      <c r="H227" s="232">
        <v>2</v>
      </c>
      <c r="I227" s="233"/>
      <c r="J227" s="234">
        <f>ROUND(I227*H227,2)</f>
        <v>0</v>
      </c>
      <c r="K227" s="235"/>
      <c r="L227" s="44"/>
      <c r="M227" s="236" t="s">
        <v>1</v>
      </c>
      <c r="N227" s="237" t="s">
        <v>45</v>
      </c>
      <c r="O227" s="91"/>
      <c r="P227" s="238">
        <f>O227*H227</f>
        <v>0</v>
      </c>
      <c r="Q227" s="238">
        <v>0.0026199999999999999</v>
      </c>
      <c r="R227" s="238">
        <f>Q227*H227</f>
        <v>0.0052399999999999999</v>
      </c>
      <c r="S227" s="238">
        <v>0</v>
      </c>
      <c r="T227" s="239">
        <f>S227*H227</f>
        <v>0</v>
      </c>
      <c r="U227" s="38"/>
      <c r="V227" s="38"/>
      <c r="W227" s="38"/>
      <c r="X227" s="38"/>
      <c r="Y227" s="38"/>
      <c r="Z227" s="38"/>
      <c r="AA227" s="38"/>
      <c r="AB227" s="38"/>
      <c r="AC227" s="38"/>
      <c r="AD227" s="38"/>
      <c r="AE227" s="38"/>
      <c r="AR227" s="240" t="s">
        <v>405</v>
      </c>
      <c r="AT227" s="240" t="s">
        <v>199</v>
      </c>
      <c r="AU227" s="240" t="s">
        <v>89</v>
      </c>
      <c r="AY227" s="17" t="s">
        <v>196</v>
      </c>
      <c r="BE227" s="241">
        <f>IF(N227="základní",J227,0)</f>
        <v>0</v>
      </c>
      <c r="BF227" s="241">
        <f>IF(N227="snížená",J227,0)</f>
        <v>0</v>
      </c>
      <c r="BG227" s="241">
        <f>IF(N227="zákl. přenesená",J227,0)</f>
        <v>0</v>
      </c>
      <c r="BH227" s="241">
        <f>IF(N227="sníž. přenesená",J227,0)</f>
        <v>0</v>
      </c>
      <c r="BI227" s="241">
        <f>IF(N227="nulová",J227,0)</f>
        <v>0</v>
      </c>
      <c r="BJ227" s="17" t="s">
        <v>87</v>
      </c>
      <c r="BK227" s="241">
        <f>ROUND(I227*H227,2)</f>
        <v>0</v>
      </c>
      <c r="BL227" s="17" t="s">
        <v>405</v>
      </c>
      <c r="BM227" s="240" t="s">
        <v>2985</v>
      </c>
    </row>
    <row r="228" s="2" customFormat="1">
      <c r="A228" s="38"/>
      <c r="B228" s="39"/>
      <c r="C228" s="40"/>
      <c r="D228" s="242" t="s">
        <v>205</v>
      </c>
      <c r="E228" s="40"/>
      <c r="F228" s="243" t="s">
        <v>2986</v>
      </c>
      <c r="G228" s="40"/>
      <c r="H228" s="40"/>
      <c r="I228" s="244"/>
      <c r="J228" s="40"/>
      <c r="K228" s="40"/>
      <c r="L228" s="44"/>
      <c r="M228" s="245"/>
      <c r="N228" s="246"/>
      <c r="O228" s="91"/>
      <c r="P228" s="91"/>
      <c r="Q228" s="91"/>
      <c r="R228" s="91"/>
      <c r="S228" s="91"/>
      <c r="T228" s="92"/>
      <c r="U228" s="38"/>
      <c r="V228" s="38"/>
      <c r="W228" s="38"/>
      <c r="X228" s="38"/>
      <c r="Y228" s="38"/>
      <c r="Z228" s="38"/>
      <c r="AA228" s="38"/>
      <c r="AB228" s="38"/>
      <c r="AC228" s="38"/>
      <c r="AD228" s="38"/>
      <c r="AE228" s="38"/>
      <c r="AT228" s="17" t="s">
        <v>205</v>
      </c>
      <c r="AU228" s="17" t="s">
        <v>89</v>
      </c>
    </row>
    <row r="229" s="13" customFormat="1">
      <c r="A229" s="13"/>
      <c r="B229" s="252"/>
      <c r="C229" s="253"/>
      <c r="D229" s="242" t="s">
        <v>254</v>
      </c>
      <c r="E229" s="254" t="s">
        <v>1</v>
      </c>
      <c r="F229" s="255" t="s">
        <v>89</v>
      </c>
      <c r="G229" s="253"/>
      <c r="H229" s="256">
        <v>2</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254</v>
      </c>
      <c r="AU229" s="262" t="s">
        <v>89</v>
      </c>
      <c r="AV229" s="13" t="s">
        <v>89</v>
      </c>
      <c r="AW229" s="13" t="s">
        <v>35</v>
      </c>
      <c r="AX229" s="13" t="s">
        <v>80</v>
      </c>
      <c r="AY229" s="262" t="s">
        <v>196</v>
      </c>
    </row>
    <row r="230" s="14" customFormat="1">
      <c r="A230" s="14"/>
      <c r="B230" s="263"/>
      <c r="C230" s="264"/>
      <c r="D230" s="242" t="s">
        <v>254</v>
      </c>
      <c r="E230" s="265" t="s">
        <v>1</v>
      </c>
      <c r="F230" s="266" t="s">
        <v>445</v>
      </c>
      <c r="G230" s="264"/>
      <c r="H230" s="267">
        <v>2</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254</v>
      </c>
      <c r="AU230" s="273" t="s">
        <v>89</v>
      </c>
      <c r="AV230" s="14" t="s">
        <v>100</v>
      </c>
      <c r="AW230" s="14" t="s">
        <v>35</v>
      </c>
      <c r="AX230" s="14" t="s">
        <v>87</v>
      </c>
      <c r="AY230" s="273" t="s">
        <v>196</v>
      </c>
    </row>
    <row r="231" s="2" customFormat="1" ht="21.75" customHeight="1">
      <c r="A231" s="38"/>
      <c r="B231" s="39"/>
      <c r="C231" s="228" t="s">
        <v>561</v>
      </c>
      <c r="D231" s="228" t="s">
        <v>199</v>
      </c>
      <c r="E231" s="229" t="s">
        <v>2987</v>
      </c>
      <c r="F231" s="230" t="s">
        <v>2988</v>
      </c>
      <c r="G231" s="231" t="s">
        <v>354</v>
      </c>
      <c r="H231" s="232">
        <v>158</v>
      </c>
      <c r="I231" s="233"/>
      <c r="J231" s="234">
        <f>ROUND(I231*H231,2)</f>
        <v>0</v>
      </c>
      <c r="K231" s="235"/>
      <c r="L231" s="44"/>
      <c r="M231" s="236" t="s">
        <v>1</v>
      </c>
      <c r="N231" s="237" t="s">
        <v>45</v>
      </c>
      <c r="O231" s="91"/>
      <c r="P231" s="238">
        <f>O231*H231</f>
        <v>0</v>
      </c>
      <c r="Q231" s="238">
        <v>0.00027999999999999998</v>
      </c>
      <c r="R231" s="238">
        <f>Q231*H231</f>
        <v>0.044239999999999995</v>
      </c>
      <c r="S231" s="238">
        <v>0</v>
      </c>
      <c r="T231" s="239">
        <f>S231*H231</f>
        <v>0</v>
      </c>
      <c r="U231" s="38"/>
      <c r="V231" s="38"/>
      <c r="W231" s="38"/>
      <c r="X231" s="38"/>
      <c r="Y231" s="38"/>
      <c r="Z231" s="38"/>
      <c r="AA231" s="38"/>
      <c r="AB231" s="38"/>
      <c r="AC231" s="38"/>
      <c r="AD231" s="38"/>
      <c r="AE231" s="38"/>
      <c r="AR231" s="240" t="s">
        <v>405</v>
      </c>
      <c r="AT231" s="240" t="s">
        <v>199</v>
      </c>
      <c r="AU231" s="240" t="s">
        <v>89</v>
      </c>
      <c r="AY231" s="17" t="s">
        <v>196</v>
      </c>
      <c r="BE231" s="241">
        <f>IF(N231="základní",J231,0)</f>
        <v>0</v>
      </c>
      <c r="BF231" s="241">
        <f>IF(N231="snížená",J231,0)</f>
        <v>0</v>
      </c>
      <c r="BG231" s="241">
        <f>IF(N231="zákl. přenesená",J231,0)</f>
        <v>0</v>
      </c>
      <c r="BH231" s="241">
        <f>IF(N231="sníž. přenesená",J231,0)</f>
        <v>0</v>
      </c>
      <c r="BI231" s="241">
        <f>IF(N231="nulová",J231,0)</f>
        <v>0</v>
      </c>
      <c r="BJ231" s="17" t="s">
        <v>87</v>
      </c>
      <c r="BK231" s="241">
        <f>ROUND(I231*H231,2)</f>
        <v>0</v>
      </c>
      <c r="BL231" s="17" t="s">
        <v>405</v>
      </c>
      <c r="BM231" s="240" t="s">
        <v>2989</v>
      </c>
    </row>
    <row r="232" s="2" customFormat="1">
      <c r="A232" s="38"/>
      <c r="B232" s="39"/>
      <c r="C232" s="40"/>
      <c r="D232" s="242" t="s">
        <v>205</v>
      </c>
      <c r="E232" s="40"/>
      <c r="F232" s="243" t="s">
        <v>2990</v>
      </c>
      <c r="G232" s="40"/>
      <c r="H232" s="40"/>
      <c r="I232" s="244"/>
      <c r="J232" s="40"/>
      <c r="K232" s="40"/>
      <c r="L232" s="44"/>
      <c r="M232" s="245"/>
      <c r="N232" s="246"/>
      <c r="O232" s="91"/>
      <c r="P232" s="91"/>
      <c r="Q232" s="91"/>
      <c r="R232" s="91"/>
      <c r="S232" s="91"/>
      <c r="T232" s="92"/>
      <c r="U232" s="38"/>
      <c r="V232" s="38"/>
      <c r="W232" s="38"/>
      <c r="X232" s="38"/>
      <c r="Y232" s="38"/>
      <c r="Z232" s="38"/>
      <c r="AA232" s="38"/>
      <c r="AB232" s="38"/>
      <c r="AC232" s="38"/>
      <c r="AD232" s="38"/>
      <c r="AE232" s="38"/>
      <c r="AT232" s="17" t="s">
        <v>205</v>
      </c>
      <c r="AU232" s="17" t="s">
        <v>89</v>
      </c>
    </row>
    <row r="233" s="2" customFormat="1" ht="21.75" customHeight="1">
      <c r="A233" s="38"/>
      <c r="B233" s="39"/>
      <c r="C233" s="228" t="s">
        <v>570</v>
      </c>
      <c r="D233" s="228" t="s">
        <v>199</v>
      </c>
      <c r="E233" s="229" t="s">
        <v>2991</v>
      </c>
      <c r="F233" s="230" t="s">
        <v>2992</v>
      </c>
      <c r="G233" s="231" t="s">
        <v>354</v>
      </c>
      <c r="H233" s="232">
        <v>7</v>
      </c>
      <c r="I233" s="233"/>
      <c r="J233" s="234">
        <f>ROUND(I233*H233,2)</f>
        <v>0</v>
      </c>
      <c r="K233" s="235"/>
      <c r="L233" s="44"/>
      <c r="M233" s="236" t="s">
        <v>1</v>
      </c>
      <c r="N233" s="237" t="s">
        <v>45</v>
      </c>
      <c r="O233" s="91"/>
      <c r="P233" s="238">
        <f>O233*H233</f>
        <v>0</v>
      </c>
      <c r="Q233" s="238">
        <v>2.0000000000000002E-05</v>
      </c>
      <c r="R233" s="238">
        <f>Q233*H233</f>
        <v>0.00014000000000000002</v>
      </c>
      <c r="S233" s="238">
        <v>0</v>
      </c>
      <c r="T233" s="239">
        <f>S233*H233</f>
        <v>0</v>
      </c>
      <c r="U233" s="38"/>
      <c r="V233" s="38"/>
      <c r="W233" s="38"/>
      <c r="X233" s="38"/>
      <c r="Y233" s="38"/>
      <c r="Z233" s="38"/>
      <c r="AA233" s="38"/>
      <c r="AB233" s="38"/>
      <c r="AC233" s="38"/>
      <c r="AD233" s="38"/>
      <c r="AE233" s="38"/>
      <c r="AR233" s="240" t="s">
        <v>405</v>
      </c>
      <c r="AT233" s="240" t="s">
        <v>199</v>
      </c>
      <c r="AU233" s="240" t="s">
        <v>89</v>
      </c>
      <c r="AY233" s="17" t="s">
        <v>196</v>
      </c>
      <c r="BE233" s="241">
        <f>IF(N233="základní",J233,0)</f>
        <v>0</v>
      </c>
      <c r="BF233" s="241">
        <f>IF(N233="snížená",J233,0)</f>
        <v>0</v>
      </c>
      <c r="BG233" s="241">
        <f>IF(N233="zákl. přenesená",J233,0)</f>
        <v>0</v>
      </c>
      <c r="BH233" s="241">
        <f>IF(N233="sníž. přenesená",J233,0)</f>
        <v>0</v>
      </c>
      <c r="BI233" s="241">
        <f>IF(N233="nulová",J233,0)</f>
        <v>0</v>
      </c>
      <c r="BJ233" s="17" t="s">
        <v>87</v>
      </c>
      <c r="BK233" s="241">
        <f>ROUND(I233*H233,2)</f>
        <v>0</v>
      </c>
      <c r="BL233" s="17" t="s">
        <v>405</v>
      </c>
      <c r="BM233" s="240" t="s">
        <v>2993</v>
      </c>
    </row>
    <row r="234" s="2" customFormat="1">
      <c r="A234" s="38"/>
      <c r="B234" s="39"/>
      <c r="C234" s="40"/>
      <c r="D234" s="242" t="s">
        <v>205</v>
      </c>
      <c r="E234" s="40"/>
      <c r="F234" s="243" t="s">
        <v>2994</v>
      </c>
      <c r="G234" s="40"/>
      <c r="H234" s="40"/>
      <c r="I234" s="244"/>
      <c r="J234" s="40"/>
      <c r="K234" s="40"/>
      <c r="L234" s="44"/>
      <c r="M234" s="245"/>
      <c r="N234" s="246"/>
      <c r="O234" s="91"/>
      <c r="P234" s="91"/>
      <c r="Q234" s="91"/>
      <c r="R234" s="91"/>
      <c r="S234" s="91"/>
      <c r="T234" s="92"/>
      <c r="U234" s="38"/>
      <c r="V234" s="38"/>
      <c r="W234" s="38"/>
      <c r="X234" s="38"/>
      <c r="Y234" s="38"/>
      <c r="Z234" s="38"/>
      <c r="AA234" s="38"/>
      <c r="AB234" s="38"/>
      <c r="AC234" s="38"/>
      <c r="AD234" s="38"/>
      <c r="AE234" s="38"/>
      <c r="AT234" s="17" t="s">
        <v>205</v>
      </c>
      <c r="AU234" s="17" t="s">
        <v>89</v>
      </c>
    </row>
    <row r="235" s="2" customFormat="1" ht="21.75" customHeight="1">
      <c r="A235" s="38"/>
      <c r="B235" s="39"/>
      <c r="C235" s="288" t="s">
        <v>581</v>
      </c>
      <c r="D235" s="288" t="s">
        <v>646</v>
      </c>
      <c r="E235" s="289" t="s">
        <v>2995</v>
      </c>
      <c r="F235" s="290" t="s">
        <v>2996</v>
      </c>
      <c r="G235" s="291" t="s">
        <v>2997</v>
      </c>
      <c r="H235" s="292">
        <v>7</v>
      </c>
      <c r="I235" s="293"/>
      <c r="J235" s="294">
        <f>ROUND(I235*H235,2)</f>
        <v>0</v>
      </c>
      <c r="K235" s="295"/>
      <c r="L235" s="296"/>
      <c r="M235" s="297" t="s">
        <v>1</v>
      </c>
      <c r="N235" s="298" t="s">
        <v>45</v>
      </c>
      <c r="O235" s="91"/>
      <c r="P235" s="238">
        <f>O235*H235</f>
        <v>0</v>
      </c>
      <c r="Q235" s="238">
        <v>0</v>
      </c>
      <c r="R235" s="238">
        <f>Q235*H235</f>
        <v>0</v>
      </c>
      <c r="S235" s="238">
        <v>0</v>
      </c>
      <c r="T235" s="239">
        <f>S235*H235</f>
        <v>0</v>
      </c>
      <c r="U235" s="38"/>
      <c r="V235" s="38"/>
      <c r="W235" s="38"/>
      <c r="X235" s="38"/>
      <c r="Y235" s="38"/>
      <c r="Z235" s="38"/>
      <c r="AA235" s="38"/>
      <c r="AB235" s="38"/>
      <c r="AC235" s="38"/>
      <c r="AD235" s="38"/>
      <c r="AE235" s="38"/>
      <c r="AR235" s="240" t="s">
        <v>518</v>
      </c>
      <c r="AT235" s="240" t="s">
        <v>646</v>
      </c>
      <c r="AU235" s="240" t="s">
        <v>89</v>
      </c>
      <c r="AY235" s="17" t="s">
        <v>196</v>
      </c>
      <c r="BE235" s="241">
        <f>IF(N235="základní",J235,0)</f>
        <v>0</v>
      </c>
      <c r="BF235" s="241">
        <f>IF(N235="snížená",J235,0)</f>
        <v>0</v>
      </c>
      <c r="BG235" s="241">
        <f>IF(N235="zákl. přenesená",J235,0)</f>
        <v>0</v>
      </c>
      <c r="BH235" s="241">
        <f>IF(N235="sníž. přenesená",J235,0)</f>
        <v>0</v>
      </c>
      <c r="BI235" s="241">
        <f>IF(N235="nulová",J235,0)</f>
        <v>0</v>
      </c>
      <c r="BJ235" s="17" t="s">
        <v>87</v>
      </c>
      <c r="BK235" s="241">
        <f>ROUND(I235*H235,2)</f>
        <v>0</v>
      </c>
      <c r="BL235" s="17" t="s">
        <v>405</v>
      </c>
      <c r="BM235" s="240" t="s">
        <v>2998</v>
      </c>
    </row>
    <row r="236" s="2" customFormat="1">
      <c r="A236" s="38"/>
      <c r="B236" s="39"/>
      <c r="C236" s="40"/>
      <c r="D236" s="242" t="s">
        <v>205</v>
      </c>
      <c r="E236" s="40"/>
      <c r="F236" s="243" t="s">
        <v>2996</v>
      </c>
      <c r="G236" s="40"/>
      <c r="H236" s="40"/>
      <c r="I236" s="244"/>
      <c r="J236" s="40"/>
      <c r="K236" s="40"/>
      <c r="L236" s="44"/>
      <c r="M236" s="245"/>
      <c r="N236" s="246"/>
      <c r="O236" s="91"/>
      <c r="P236" s="91"/>
      <c r="Q236" s="91"/>
      <c r="R236" s="91"/>
      <c r="S236" s="91"/>
      <c r="T236" s="92"/>
      <c r="U236" s="38"/>
      <c r="V236" s="38"/>
      <c r="W236" s="38"/>
      <c r="X236" s="38"/>
      <c r="Y236" s="38"/>
      <c r="Z236" s="38"/>
      <c r="AA236" s="38"/>
      <c r="AB236" s="38"/>
      <c r="AC236" s="38"/>
      <c r="AD236" s="38"/>
      <c r="AE236" s="38"/>
      <c r="AT236" s="17" t="s">
        <v>205</v>
      </c>
      <c r="AU236" s="17" t="s">
        <v>89</v>
      </c>
    </row>
    <row r="237" s="2" customFormat="1" ht="21.75" customHeight="1">
      <c r="A237" s="38"/>
      <c r="B237" s="39"/>
      <c r="C237" s="228" t="s">
        <v>589</v>
      </c>
      <c r="D237" s="228" t="s">
        <v>199</v>
      </c>
      <c r="E237" s="229" t="s">
        <v>2999</v>
      </c>
      <c r="F237" s="230" t="s">
        <v>3000</v>
      </c>
      <c r="G237" s="231" t="s">
        <v>354</v>
      </c>
      <c r="H237" s="232">
        <v>1</v>
      </c>
      <c r="I237" s="233"/>
      <c r="J237" s="234">
        <f>ROUND(I237*H237,2)</f>
        <v>0</v>
      </c>
      <c r="K237" s="235"/>
      <c r="L237" s="44"/>
      <c r="M237" s="236" t="s">
        <v>1</v>
      </c>
      <c r="N237" s="237" t="s">
        <v>45</v>
      </c>
      <c r="O237" s="91"/>
      <c r="P237" s="238">
        <f>O237*H237</f>
        <v>0</v>
      </c>
      <c r="Q237" s="238">
        <v>2.0000000000000002E-05</v>
      </c>
      <c r="R237" s="238">
        <f>Q237*H237</f>
        <v>2.0000000000000002E-05</v>
      </c>
      <c r="S237" s="238">
        <v>0</v>
      </c>
      <c r="T237" s="239">
        <f>S237*H237</f>
        <v>0</v>
      </c>
      <c r="U237" s="38"/>
      <c r="V237" s="38"/>
      <c r="W237" s="38"/>
      <c r="X237" s="38"/>
      <c r="Y237" s="38"/>
      <c r="Z237" s="38"/>
      <c r="AA237" s="38"/>
      <c r="AB237" s="38"/>
      <c r="AC237" s="38"/>
      <c r="AD237" s="38"/>
      <c r="AE237" s="38"/>
      <c r="AR237" s="240" t="s">
        <v>405</v>
      </c>
      <c r="AT237" s="240" t="s">
        <v>199</v>
      </c>
      <c r="AU237" s="240" t="s">
        <v>89</v>
      </c>
      <c r="AY237" s="17" t="s">
        <v>196</v>
      </c>
      <c r="BE237" s="241">
        <f>IF(N237="základní",J237,0)</f>
        <v>0</v>
      </c>
      <c r="BF237" s="241">
        <f>IF(N237="snížená",J237,0)</f>
        <v>0</v>
      </c>
      <c r="BG237" s="241">
        <f>IF(N237="zákl. přenesená",J237,0)</f>
        <v>0</v>
      </c>
      <c r="BH237" s="241">
        <f>IF(N237="sníž. přenesená",J237,0)</f>
        <v>0</v>
      </c>
      <c r="BI237" s="241">
        <f>IF(N237="nulová",J237,0)</f>
        <v>0</v>
      </c>
      <c r="BJ237" s="17" t="s">
        <v>87</v>
      </c>
      <c r="BK237" s="241">
        <f>ROUND(I237*H237,2)</f>
        <v>0</v>
      </c>
      <c r="BL237" s="17" t="s">
        <v>405</v>
      </c>
      <c r="BM237" s="240" t="s">
        <v>3001</v>
      </c>
    </row>
    <row r="238" s="2" customFormat="1">
      <c r="A238" s="38"/>
      <c r="B238" s="39"/>
      <c r="C238" s="40"/>
      <c r="D238" s="242" t="s">
        <v>205</v>
      </c>
      <c r="E238" s="40"/>
      <c r="F238" s="243" t="s">
        <v>3002</v>
      </c>
      <c r="G238" s="40"/>
      <c r="H238" s="40"/>
      <c r="I238" s="244"/>
      <c r="J238" s="40"/>
      <c r="K238" s="40"/>
      <c r="L238" s="44"/>
      <c r="M238" s="245"/>
      <c r="N238" s="246"/>
      <c r="O238" s="91"/>
      <c r="P238" s="91"/>
      <c r="Q238" s="91"/>
      <c r="R238" s="91"/>
      <c r="S238" s="91"/>
      <c r="T238" s="92"/>
      <c r="U238" s="38"/>
      <c r="V238" s="38"/>
      <c r="W238" s="38"/>
      <c r="X238" s="38"/>
      <c r="Y238" s="38"/>
      <c r="Z238" s="38"/>
      <c r="AA238" s="38"/>
      <c r="AB238" s="38"/>
      <c r="AC238" s="38"/>
      <c r="AD238" s="38"/>
      <c r="AE238" s="38"/>
      <c r="AT238" s="17" t="s">
        <v>205</v>
      </c>
      <c r="AU238" s="17" t="s">
        <v>89</v>
      </c>
    </row>
    <row r="239" s="2" customFormat="1" ht="16.5" customHeight="1">
      <c r="A239" s="38"/>
      <c r="B239" s="39"/>
      <c r="C239" s="288" t="s">
        <v>853</v>
      </c>
      <c r="D239" s="288" t="s">
        <v>646</v>
      </c>
      <c r="E239" s="289" t="s">
        <v>3003</v>
      </c>
      <c r="F239" s="290" t="s">
        <v>3004</v>
      </c>
      <c r="G239" s="291" t="s">
        <v>202</v>
      </c>
      <c r="H239" s="292">
        <v>1</v>
      </c>
      <c r="I239" s="293"/>
      <c r="J239" s="294">
        <f>ROUND(I239*H239,2)</f>
        <v>0</v>
      </c>
      <c r="K239" s="295"/>
      <c r="L239" s="296"/>
      <c r="M239" s="297" t="s">
        <v>1</v>
      </c>
      <c r="N239" s="298" t="s">
        <v>45</v>
      </c>
      <c r="O239" s="91"/>
      <c r="P239" s="238">
        <f>O239*H239</f>
        <v>0</v>
      </c>
      <c r="Q239" s="238">
        <v>0</v>
      </c>
      <c r="R239" s="238">
        <f>Q239*H239</f>
        <v>0</v>
      </c>
      <c r="S239" s="238">
        <v>0</v>
      </c>
      <c r="T239" s="239">
        <f>S239*H239</f>
        <v>0</v>
      </c>
      <c r="U239" s="38"/>
      <c r="V239" s="38"/>
      <c r="W239" s="38"/>
      <c r="X239" s="38"/>
      <c r="Y239" s="38"/>
      <c r="Z239" s="38"/>
      <c r="AA239" s="38"/>
      <c r="AB239" s="38"/>
      <c r="AC239" s="38"/>
      <c r="AD239" s="38"/>
      <c r="AE239" s="38"/>
      <c r="AR239" s="240" t="s">
        <v>518</v>
      </c>
      <c r="AT239" s="240" t="s">
        <v>646</v>
      </c>
      <c r="AU239" s="240" t="s">
        <v>89</v>
      </c>
      <c r="AY239" s="17" t="s">
        <v>196</v>
      </c>
      <c r="BE239" s="241">
        <f>IF(N239="základní",J239,0)</f>
        <v>0</v>
      </c>
      <c r="BF239" s="241">
        <f>IF(N239="snížená",J239,0)</f>
        <v>0</v>
      </c>
      <c r="BG239" s="241">
        <f>IF(N239="zákl. přenesená",J239,0)</f>
        <v>0</v>
      </c>
      <c r="BH239" s="241">
        <f>IF(N239="sníž. přenesená",J239,0)</f>
        <v>0</v>
      </c>
      <c r="BI239" s="241">
        <f>IF(N239="nulová",J239,0)</f>
        <v>0</v>
      </c>
      <c r="BJ239" s="17" t="s">
        <v>87</v>
      </c>
      <c r="BK239" s="241">
        <f>ROUND(I239*H239,2)</f>
        <v>0</v>
      </c>
      <c r="BL239" s="17" t="s">
        <v>405</v>
      </c>
      <c r="BM239" s="240" t="s">
        <v>3005</v>
      </c>
    </row>
    <row r="240" s="2" customFormat="1">
      <c r="A240" s="38"/>
      <c r="B240" s="39"/>
      <c r="C240" s="40"/>
      <c r="D240" s="242" t="s">
        <v>205</v>
      </c>
      <c r="E240" s="40"/>
      <c r="F240" s="243" t="s">
        <v>3004</v>
      </c>
      <c r="G240" s="40"/>
      <c r="H240" s="40"/>
      <c r="I240" s="244"/>
      <c r="J240" s="40"/>
      <c r="K240" s="40"/>
      <c r="L240" s="44"/>
      <c r="M240" s="245"/>
      <c r="N240" s="246"/>
      <c r="O240" s="91"/>
      <c r="P240" s="91"/>
      <c r="Q240" s="91"/>
      <c r="R240" s="91"/>
      <c r="S240" s="91"/>
      <c r="T240" s="92"/>
      <c r="U240" s="38"/>
      <c r="V240" s="38"/>
      <c r="W240" s="38"/>
      <c r="X240" s="38"/>
      <c r="Y240" s="38"/>
      <c r="Z240" s="38"/>
      <c r="AA240" s="38"/>
      <c r="AB240" s="38"/>
      <c r="AC240" s="38"/>
      <c r="AD240" s="38"/>
      <c r="AE240" s="38"/>
      <c r="AT240" s="17" t="s">
        <v>205</v>
      </c>
      <c r="AU240" s="17" t="s">
        <v>89</v>
      </c>
    </row>
    <row r="241" s="2" customFormat="1" ht="44.25" customHeight="1">
      <c r="A241" s="38"/>
      <c r="B241" s="39"/>
      <c r="C241" s="228" t="s">
        <v>857</v>
      </c>
      <c r="D241" s="228" t="s">
        <v>199</v>
      </c>
      <c r="E241" s="229" t="s">
        <v>3006</v>
      </c>
      <c r="F241" s="230" t="s">
        <v>3007</v>
      </c>
      <c r="G241" s="231" t="s">
        <v>2487</v>
      </c>
      <c r="H241" s="232">
        <v>10</v>
      </c>
      <c r="I241" s="233"/>
      <c r="J241" s="234">
        <f>ROUND(I241*H241,2)</f>
        <v>0</v>
      </c>
      <c r="K241" s="235"/>
      <c r="L241" s="44"/>
      <c r="M241" s="236" t="s">
        <v>1</v>
      </c>
      <c r="N241" s="237" t="s">
        <v>45</v>
      </c>
      <c r="O241" s="91"/>
      <c r="P241" s="238">
        <f>O241*H241</f>
        <v>0</v>
      </c>
      <c r="Q241" s="238">
        <v>0.028199999999999999</v>
      </c>
      <c r="R241" s="238">
        <f>Q241*H241</f>
        <v>0.28199999999999997</v>
      </c>
      <c r="S241" s="238">
        <v>0</v>
      </c>
      <c r="T241" s="239">
        <f>S241*H241</f>
        <v>0</v>
      </c>
      <c r="U241" s="38"/>
      <c r="V241" s="38"/>
      <c r="W241" s="38"/>
      <c r="X241" s="38"/>
      <c r="Y241" s="38"/>
      <c r="Z241" s="38"/>
      <c r="AA241" s="38"/>
      <c r="AB241" s="38"/>
      <c r="AC241" s="38"/>
      <c r="AD241" s="38"/>
      <c r="AE241" s="38"/>
      <c r="AR241" s="240" t="s">
        <v>405</v>
      </c>
      <c r="AT241" s="240" t="s">
        <v>199</v>
      </c>
      <c r="AU241" s="240" t="s">
        <v>89</v>
      </c>
      <c r="AY241" s="17" t="s">
        <v>196</v>
      </c>
      <c r="BE241" s="241">
        <f>IF(N241="základní",J241,0)</f>
        <v>0</v>
      </c>
      <c r="BF241" s="241">
        <f>IF(N241="snížená",J241,0)</f>
        <v>0</v>
      </c>
      <c r="BG241" s="241">
        <f>IF(N241="zákl. přenesená",J241,0)</f>
        <v>0</v>
      </c>
      <c r="BH241" s="241">
        <f>IF(N241="sníž. přenesená",J241,0)</f>
        <v>0</v>
      </c>
      <c r="BI241" s="241">
        <f>IF(N241="nulová",J241,0)</f>
        <v>0</v>
      </c>
      <c r="BJ241" s="17" t="s">
        <v>87</v>
      </c>
      <c r="BK241" s="241">
        <f>ROUND(I241*H241,2)</f>
        <v>0</v>
      </c>
      <c r="BL241" s="17" t="s">
        <v>405</v>
      </c>
      <c r="BM241" s="240" t="s">
        <v>3008</v>
      </c>
    </row>
    <row r="242" s="2" customFormat="1">
      <c r="A242" s="38"/>
      <c r="B242" s="39"/>
      <c r="C242" s="40"/>
      <c r="D242" s="242" t="s">
        <v>205</v>
      </c>
      <c r="E242" s="40"/>
      <c r="F242" s="243" t="s">
        <v>3009</v>
      </c>
      <c r="G242" s="40"/>
      <c r="H242" s="40"/>
      <c r="I242" s="244"/>
      <c r="J242" s="40"/>
      <c r="K242" s="40"/>
      <c r="L242" s="44"/>
      <c r="M242" s="245"/>
      <c r="N242" s="246"/>
      <c r="O242" s="91"/>
      <c r="P242" s="91"/>
      <c r="Q242" s="91"/>
      <c r="R242" s="91"/>
      <c r="S242" s="91"/>
      <c r="T242" s="92"/>
      <c r="U242" s="38"/>
      <c r="V242" s="38"/>
      <c r="W242" s="38"/>
      <c r="X242" s="38"/>
      <c r="Y242" s="38"/>
      <c r="Z242" s="38"/>
      <c r="AA242" s="38"/>
      <c r="AB242" s="38"/>
      <c r="AC242" s="38"/>
      <c r="AD242" s="38"/>
      <c r="AE242" s="38"/>
      <c r="AT242" s="17" t="s">
        <v>205</v>
      </c>
      <c r="AU242" s="17" t="s">
        <v>89</v>
      </c>
    </row>
    <row r="243" s="13" customFormat="1">
      <c r="A243" s="13"/>
      <c r="B243" s="252"/>
      <c r="C243" s="253"/>
      <c r="D243" s="242" t="s">
        <v>254</v>
      </c>
      <c r="E243" s="254" t="s">
        <v>1</v>
      </c>
      <c r="F243" s="255" t="s">
        <v>208</v>
      </c>
      <c r="G243" s="253"/>
      <c r="H243" s="256">
        <v>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254</v>
      </c>
      <c r="AU243" s="262" t="s">
        <v>89</v>
      </c>
      <c r="AV243" s="13" t="s">
        <v>89</v>
      </c>
      <c r="AW243" s="13" t="s">
        <v>35</v>
      </c>
      <c r="AX243" s="13" t="s">
        <v>80</v>
      </c>
      <c r="AY243" s="262" t="s">
        <v>196</v>
      </c>
    </row>
    <row r="244" s="14" customFormat="1">
      <c r="A244" s="14"/>
      <c r="B244" s="263"/>
      <c r="C244" s="264"/>
      <c r="D244" s="242" t="s">
        <v>254</v>
      </c>
      <c r="E244" s="265" t="s">
        <v>1</v>
      </c>
      <c r="F244" s="266" t="s">
        <v>445</v>
      </c>
      <c r="G244" s="264"/>
      <c r="H244" s="267">
        <v>5</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254</v>
      </c>
      <c r="AU244" s="273" t="s">
        <v>89</v>
      </c>
      <c r="AV244" s="14" t="s">
        <v>100</v>
      </c>
      <c r="AW244" s="14" t="s">
        <v>35</v>
      </c>
      <c r="AX244" s="14" t="s">
        <v>80</v>
      </c>
      <c r="AY244" s="273" t="s">
        <v>196</v>
      </c>
    </row>
    <row r="245" s="13" customFormat="1">
      <c r="A245" s="13"/>
      <c r="B245" s="252"/>
      <c r="C245" s="253"/>
      <c r="D245" s="242" t="s">
        <v>254</v>
      </c>
      <c r="E245" s="254" t="s">
        <v>1</v>
      </c>
      <c r="F245" s="255" t="s">
        <v>208</v>
      </c>
      <c r="G245" s="253"/>
      <c r="H245" s="256">
        <v>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254</v>
      </c>
      <c r="AU245" s="262" t="s">
        <v>89</v>
      </c>
      <c r="AV245" s="13" t="s">
        <v>89</v>
      </c>
      <c r="AW245" s="13" t="s">
        <v>35</v>
      </c>
      <c r="AX245" s="13" t="s">
        <v>80</v>
      </c>
      <c r="AY245" s="262" t="s">
        <v>196</v>
      </c>
    </row>
    <row r="246" s="14" customFormat="1">
      <c r="A246" s="14"/>
      <c r="B246" s="263"/>
      <c r="C246" s="264"/>
      <c r="D246" s="242" t="s">
        <v>254</v>
      </c>
      <c r="E246" s="265" t="s">
        <v>1</v>
      </c>
      <c r="F246" s="266" t="s">
        <v>445</v>
      </c>
      <c r="G246" s="264"/>
      <c r="H246" s="267">
        <v>5</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254</v>
      </c>
      <c r="AU246" s="273" t="s">
        <v>89</v>
      </c>
      <c r="AV246" s="14" t="s">
        <v>100</v>
      </c>
      <c r="AW246" s="14" t="s">
        <v>35</v>
      </c>
      <c r="AX246" s="14" t="s">
        <v>80</v>
      </c>
      <c r="AY246" s="273" t="s">
        <v>196</v>
      </c>
    </row>
    <row r="247" s="15" customFormat="1">
      <c r="A247" s="15"/>
      <c r="B247" s="274"/>
      <c r="C247" s="275"/>
      <c r="D247" s="242" t="s">
        <v>254</v>
      </c>
      <c r="E247" s="276" t="s">
        <v>1</v>
      </c>
      <c r="F247" s="277" t="s">
        <v>267</v>
      </c>
      <c r="G247" s="275"/>
      <c r="H247" s="278">
        <v>10</v>
      </c>
      <c r="I247" s="279"/>
      <c r="J247" s="275"/>
      <c r="K247" s="275"/>
      <c r="L247" s="280"/>
      <c r="M247" s="281"/>
      <c r="N247" s="282"/>
      <c r="O247" s="282"/>
      <c r="P247" s="282"/>
      <c r="Q247" s="282"/>
      <c r="R247" s="282"/>
      <c r="S247" s="282"/>
      <c r="T247" s="283"/>
      <c r="U247" s="15"/>
      <c r="V247" s="15"/>
      <c r="W247" s="15"/>
      <c r="X247" s="15"/>
      <c r="Y247" s="15"/>
      <c r="Z247" s="15"/>
      <c r="AA247" s="15"/>
      <c r="AB247" s="15"/>
      <c r="AC247" s="15"/>
      <c r="AD247" s="15"/>
      <c r="AE247" s="15"/>
      <c r="AT247" s="284" t="s">
        <v>254</v>
      </c>
      <c r="AU247" s="284" t="s">
        <v>89</v>
      </c>
      <c r="AV247" s="15" t="s">
        <v>113</v>
      </c>
      <c r="AW247" s="15" t="s">
        <v>35</v>
      </c>
      <c r="AX247" s="15" t="s">
        <v>87</v>
      </c>
      <c r="AY247" s="284" t="s">
        <v>196</v>
      </c>
    </row>
    <row r="248" s="2" customFormat="1" ht="55.5" customHeight="1">
      <c r="A248" s="38"/>
      <c r="B248" s="39"/>
      <c r="C248" s="228" t="s">
        <v>782</v>
      </c>
      <c r="D248" s="228" t="s">
        <v>199</v>
      </c>
      <c r="E248" s="229" t="s">
        <v>3010</v>
      </c>
      <c r="F248" s="230" t="s">
        <v>3011</v>
      </c>
      <c r="G248" s="231" t="s">
        <v>354</v>
      </c>
      <c r="H248" s="232">
        <v>5</v>
      </c>
      <c r="I248" s="233"/>
      <c r="J248" s="234">
        <f>ROUND(I248*H248,2)</f>
        <v>0</v>
      </c>
      <c r="K248" s="235"/>
      <c r="L248" s="44"/>
      <c r="M248" s="236" t="s">
        <v>1</v>
      </c>
      <c r="N248" s="237" t="s">
        <v>45</v>
      </c>
      <c r="O248" s="91"/>
      <c r="P248" s="238">
        <f>O248*H248</f>
        <v>0</v>
      </c>
      <c r="Q248" s="238">
        <v>0.0012700000000000001</v>
      </c>
      <c r="R248" s="238">
        <f>Q248*H248</f>
        <v>0.0063500000000000006</v>
      </c>
      <c r="S248" s="238">
        <v>0</v>
      </c>
      <c r="T248" s="239">
        <f>S248*H248</f>
        <v>0</v>
      </c>
      <c r="U248" s="38"/>
      <c r="V248" s="38"/>
      <c r="W248" s="38"/>
      <c r="X248" s="38"/>
      <c r="Y248" s="38"/>
      <c r="Z248" s="38"/>
      <c r="AA248" s="38"/>
      <c r="AB248" s="38"/>
      <c r="AC248" s="38"/>
      <c r="AD248" s="38"/>
      <c r="AE248" s="38"/>
      <c r="AR248" s="240" t="s">
        <v>405</v>
      </c>
      <c r="AT248" s="240" t="s">
        <v>199</v>
      </c>
      <c r="AU248" s="240" t="s">
        <v>89</v>
      </c>
      <c r="AY248" s="17" t="s">
        <v>196</v>
      </c>
      <c r="BE248" s="241">
        <f>IF(N248="základní",J248,0)</f>
        <v>0</v>
      </c>
      <c r="BF248" s="241">
        <f>IF(N248="snížená",J248,0)</f>
        <v>0</v>
      </c>
      <c r="BG248" s="241">
        <f>IF(N248="zákl. přenesená",J248,0)</f>
        <v>0</v>
      </c>
      <c r="BH248" s="241">
        <f>IF(N248="sníž. přenesená",J248,0)</f>
        <v>0</v>
      </c>
      <c r="BI248" s="241">
        <f>IF(N248="nulová",J248,0)</f>
        <v>0</v>
      </c>
      <c r="BJ248" s="17" t="s">
        <v>87</v>
      </c>
      <c r="BK248" s="241">
        <f>ROUND(I248*H248,2)</f>
        <v>0</v>
      </c>
      <c r="BL248" s="17" t="s">
        <v>405</v>
      </c>
      <c r="BM248" s="240" t="s">
        <v>3012</v>
      </c>
    </row>
    <row r="249" s="2" customFormat="1">
      <c r="A249" s="38"/>
      <c r="B249" s="39"/>
      <c r="C249" s="40"/>
      <c r="D249" s="242" t="s">
        <v>205</v>
      </c>
      <c r="E249" s="40"/>
      <c r="F249" s="243" t="s">
        <v>3013</v>
      </c>
      <c r="G249" s="40"/>
      <c r="H249" s="40"/>
      <c r="I249" s="244"/>
      <c r="J249" s="40"/>
      <c r="K249" s="40"/>
      <c r="L249" s="44"/>
      <c r="M249" s="245"/>
      <c r="N249" s="246"/>
      <c r="O249" s="91"/>
      <c r="P249" s="91"/>
      <c r="Q249" s="91"/>
      <c r="R249" s="91"/>
      <c r="S249" s="91"/>
      <c r="T249" s="92"/>
      <c r="U249" s="38"/>
      <c r="V249" s="38"/>
      <c r="W249" s="38"/>
      <c r="X249" s="38"/>
      <c r="Y249" s="38"/>
      <c r="Z249" s="38"/>
      <c r="AA249" s="38"/>
      <c r="AB249" s="38"/>
      <c r="AC249" s="38"/>
      <c r="AD249" s="38"/>
      <c r="AE249" s="38"/>
      <c r="AT249" s="17" t="s">
        <v>205</v>
      </c>
      <c r="AU249" s="17" t="s">
        <v>89</v>
      </c>
    </row>
    <row r="250" s="13" customFormat="1">
      <c r="A250" s="13"/>
      <c r="B250" s="252"/>
      <c r="C250" s="253"/>
      <c r="D250" s="242" t="s">
        <v>254</v>
      </c>
      <c r="E250" s="254" t="s">
        <v>1</v>
      </c>
      <c r="F250" s="255" t="s">
        <v>208</v>
      </c>
      <c r="G250" s="253"/>
      <c r="H250" s="256">
        <v>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254</v>
      </c>
      <c r="AU250" s="262" t="s">
        <v>89</v>
      </c>
      <c r="AV250" s="13" t="s">
        <v>89</v>
      </c>
      <c r="AW250" s="13" t="s">
        <v>35</v>
      </c>
      <c r="AX250" s="13" t="s">
        <v>80</v>
      </c>
      <c r="AY250" s="262" t="s">
        <v>196</v>
      </c>
    </row>
    <row r="251" s="14" customFormat="1">
      <c r="A251" s="14"/>
      <c r="B251" s="263"/>
      <c r="C251" s="264"/>
      <c r="D251" s="242" t="s">
        <v>254</v>
      </c>
      <c r="E251" s="265" t="s">
        <v>1</v>
      </c>
      <c r="F251" s="266" t="s">
        <v>445</v>
      </c>
      <c r="G251" s="264"/>
      <c r="H251" s="267">
        <v>5</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254</v>
      </c>
      <c r="AU251" s="273" t="s">
        <v>89</v>
      </c>
      <c r="AV251" s="14" t="s">
        <v>100</v>
      </c>
      <c r="AW251" s="14" t="s">
        <v>35</v>
      </c>
      <c r="AX251" s="14" t="s">
        <v>87</v>
      </c>
      <c r="AY251" s="273" t="s">
        <v>196</v>
      </c>
    </row>
    <row r="252" s="2" customFormat="1" ht="44.25" customHeight="1">
      <c r="A252" s="38"/>
      <c r="B252" s="39"/>
      <c r="C252" s="228" t="s">
        <v>865</v>
      </c>
      <c r="D252" s="228" t="s">
        <v>199</v>
      </c>
      <c r="E252" s="229" t="s">
        <v>3014</v>
      </c>
      <c r="F252" s="230" t="s">
        <v>3015</v>
      </c>
      <c r="G252" s="231" t="s">
        <v>354</v>
      </c>
      <c r="H252" s="232">
        <v>4</v>
      </c>
      <c r="I252" s="233"/>
      <c r="J252" s="234">
        <f>ROUND(I252*H252,2)</f>
        <v>0</v>
      </c>
      <c r="K252" s="235"/>
      <c r="L252" s="44"/>
      <c r="M252" s="236" t="s">
        <v>1</v>
      </c>
      <c r="N252" s="237" t="s">
        <v>45</v>
      </c>
      <c r="O252" s="91"/>
      <c r="P252" s="238">
        <f>O252*H252</f>
        <v>0</v>
      </c>
      <c r="Q252" s="238">
        <v>0.00125</v>
      </c>
      <c r="R252" s="238">
        <f>Q252*H252</f>
        <v>0.0050000000000000001</v>
      </c>
      <c r="S252" s="238">
        <v>0</v>
      </c>
      <c r="T252" s="239">
        <f>S252*H252</f>
        <v>0</v>
      </c>
      <c r="U252" s="38"/>
      <c r="V252" s="38"/>
      <c r="W252" s="38"/>
      <c r="X252" s="38"/>
      <c r="Y252" s="38"/>
      <c r="Z252" s="38"/>
      <c r="AA252" s="38"/>
      <c r="AB252" s="38"/>
      <c r="AC252" s="38"/>
      <c r="AD252" s="38"/>
      <c r="AE252" s="38"/>
      <c r="AR252" s="240" t="s">
        <v>405</v>
      </c>
      <c r="AT252" s="240" t="s">
        <v>199</v>
      </c>
      <c r="AU252" s="240" t="s">
        <v>89</v>
      </c>
      <c r="AY252" s="17" t="s">
        <v>196</v>
      </c>
      <c r="BE252" s="241">
        <f>IF(N252="základní",J252,0)</f>
        <v>0</v>
      </c>
      <c r="BF252" s="241">
        <f>IF(N252="snížená",J252,0)</f>
        <v>0</v>
      </c>
      <c r="BG252" s="241">
        <f>IF(N252="zákl. přenesená",J252,0)</f>
        <v>0</v>
      </c>
      <c r="BH252" s="241">
        <f>IF(N252="sníž. přenesená",J252,0)</f>
        <v>0</v>
      </c>
      <c r="BI252" s="241">
        <f>IF(N252="nulová",J252,0)</f>
        <v>0</v>
      </c>
      <c r="BJ252" s="17" t="s">
        <v>87</v>
      </c>
      <c r="BK252" s="241">
        <f>ROUND(I252*H252,2)</f>
        <v>0</v>
      </c>
      <c r="BL252" s="17" t="s">
        <v>405</v>
      </c>
      <c r="BM252" s="240" t="s">
        <v>3016</v>
      </c>
    </row>
    <row r="253" s="2" customFormat="1">
      <c r="A253" s="38"/>
      <c r="B253" s="39"/>
      <c r="C253" s="40"/>
      <c r="D253" s="242" t="s">
        <v>205</v>
      </c>
      <c r="E253" s="40"/>
      <c r="F253" s="243" t="s">
        <v>3017</v>
      </c>
      <c r="G253" s="40"/>
      <c r="H253" s="40"/>
      <c r="I253" s="244"/>
      <c r="J253" s="40"/>
      <c r="K253" s="40"/>
      <c r="L253" s="44"/>
      <c r="M253" s="245"/>
      <c r="N253" s="246"/>
      <c r="O253" s="91"/>
      <c r="P253" s="91"/>
      <c r="Q253" s="91"/>
      <c r="R253" s="91"/>
      <c r="S253" s="91"/>
      <c r="T253" s="92"/>
      <c r="U253" s="38"/>
      <c r="V253" s="38"/>
      <c r="W253" s="38"/>
      <c r="X253" s="38"/>
      <c r="Y253" s="38"/>
      <c r="Z253" s="38"/>
      <c r="AA253" s="38"/>
      <c r="AB253" s="38"/>
      <c r="AC253" s="38"/>
      <c r="AD253" s="38"/>
      <c r="AE253" s="38"/>
      <c r="AT253" s="17" t="s">
        <v>205</v>
      </c>
      <c r="AU253" s="17" t="s">
        <v>89</v>
      </c>
    </row>
    <row r="254" s="13" customFormat="1">
      <c r="A254" s="13"/>
      <c r="B254" s="252"/>
      <c r="C254" s="253"/>
      <c r="D254" s="242" t="s">
        <v>254</v>
      </c>
      <c r="E254" s="254" t="s">
        <v>1</v>
      </c>
      <c r="F254" s="255" t="s">
        <v>113</v>
      </c>
      <c r="G254" s="253"/>
      <c r="H254" s="256">
        <v>4</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445</v>
      </c>
      <c r="G255" s="264"/>
      <c r="H255" s="267">
        <v>4</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87</v>
      </c>
      <c r="AY255" s="273" t="s">
        <v>196</v>
      </c>
    </row>
    <row r="256" s="2" customFormat="1" ht="21.75" customHeight="1">
      <c r="A256" s="38"/>
      <c r="B256" s="39"/>
      <c r="C256" s="228" t="s">
        <v>871</v>
      </c>
      <c r="D256" s="228" t="s">
        <v>199</v>
      </c>
      <c r="E256" s="229" t="s">
        <v>3018</v>
      </c>
      <c r="F256" s="230" t="s">
        <v>3019</v>
      </c>
      <c r="G256" s="231" t="s">
        <v>326</v>
      </c>
      <c r="H256" s="232">
        <v>787</v>
      </c>
      <c r="I256" s="233"/>
      <c r="J256" s="234">
        <f>ROUND(I256*H256,2)</f>
        <v>0</v>
      </c>
      <c r="K256" s="235"/>
      <c r="L256" s="44"/>
      <c r="M256" s="236" t="s">
        <v>1</v>
      </c>
      <c r="N256" s="237" t="s">
        <v>45</v>
      </c>
      <c r="O256" s="91"/>
      <c r="P256" s="238">
        <f>O256*H256</f>
        <v>0</v>
      </c>
      <c r="Q256" s="238">
        <v>0.00019000000000000001</v>
      </c>
      <c r="R256" s="238">
        <f>Q256*H256</f>
        <v>0.14953</v>
      </c>
      <c r="S256" s="238">
        <v>0</v>
      </c>
      <c r="T256" s="239">
        <f>S256*H256</f>
        <v>0</v>
      </c>
      <c r="U256" s="38"/>
      <c r="V256" s="38"/>
      <c r="W256" s="38"/>
      <c r="X256" s="38"/>
      <c r="Y256" s="38"/>
      <c r="Z256" s="38"/>
      <c r="AA256" s="38"/>
      <c r="AB256" s="38"/>
      <c r="AC256" s="38"/>
      <c r="AD256" s="38"/>
      <c r="AE256" s="38"/>
      <c r="AR256" s="240" t="s">
        <v>405</v>
      </c>
      <c r="AT256" s="240" t="s">
        <v>199</v>
      </c>
      <c r="AU256" s="240" t="s">
        <v>89</v>
      </c>
      <c r="AY256" s="17" t="s">
        <v>196</v>
      </c>
      <c r="BE256" s="241">
        <f>IF(N256="základní",J256,0)</f>
        <v>0</v>
      </c>
      <c r="BF256" s="241">
        <f>IF(N256="snížená",J256,0)</f>
        <v>0</v>
      </c>
      <c r="BG256" s="241">
        <f>IF(N256="zákl. přenesená",J256,0)</f>
        <v>0</v>
      </c>
      <c r="BH256" s="241">
        <f>IF(N256="sníž. přenesená",J256,0)</f>
        <v>0</v>
      </c>
      <c r="BI256" s="241">
        <f>IF(N256="nulová",J256,0)</f>
        <v>0</v>
      </c>
      <c r="BJ256" s="17" t="s">
        <v>87</v>
      </c>
      <c r="BK256" s="241">
        <f>ROUND(I256*H256,2)</f>
        <v>0</v>
      </c>
      <c r="BL256" s="17" t="s">
        <v>405</v>
      </c>
      <c r="BM256" s="240" t="s">
        <v>3020</v>
      </c>
    </row>
    <row r="257" s="2" customFormat="1">
      <c r="A257" s="38"/>
      <c r="B257" s="39"/>
      <c r="C257" s="40"/>
      <c r="D257" s="242" t="s">
        <v>205</v>
      </c>
      <c r="E257" s="40"/>
      <c r="F257" s="243" t="s">
        <v>3021</v>
      </c>
      <c r="G257" s="40"/>
      <c r="H257" s="40"/>
      <c r="I257" s="244"/>
      <c r="J257" s="40"/>
      <c r="K257" s="40"/>
      <c r="L257" s="44"/>
      <c r="M257" s="245"/>
      <c r="N257" s="246"/>
      <c r="O257" s="91"/>
      <c r="P257" s="91"/>
      <c r="Q257" s="91"/>
      <c r="R257" s="91"/>
      <c r="S257" s="91"/>
      <c r="T257" s="92"/>
      <c r="U257" s="38"/>
      <c r="V257" s="38"/>
      <c r="W257" s="38"/>
      <c r="X257" s="38"/>
      <c r="Y257" s="38"/>
      <c r="Z257" s="38"/>
      <c r="AA257" s="38"/>
      <c r="AB257" s="38"/>
      <c r="AC257" s="38"/>
      <c r="AD257" s="38"/>
      <c r="AE257" s="38"/>
      <c r="AT257" s="17" t="s">
        <v>205</v>
      </c>
      <c r="AU257" s="17" t="s">
        <v>89</v>
      </c>
    </row>
    <row r="258" s="13" customFormat="1">
      <c r="A258" s="13"/>
      <c r="B258" s="252"/>
      <c r="C258" s="253"/>
      <c r="D258" s="242" t="s">
        <v>254</v>
      </c>
      <c r="E258" s="254" t="s">
        <v>1</v>
      </c>
      <c r="F258" s="255" t="s">
        <v>3022</v>
      </c>
      <c r="G258" s="253"/>
      <c r="H258" s="256">
        <v>730</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254</v>
      </c>
      <c r="AU258" s="262" t="s">
        <v>89</v>
      </c>
      <c r="AV258" s="13" t="s">
        <v>89</v>
      </c>
      <c r="AW258" s="13" t="s">
        <v>35</v>
      </c>
      <c r="AX258" s="13" t="s">
        <v>80</v>
      </c>
      <c r="AY258" s="262" t="s">
        <v>196</v>
      </c>
    </row>
    <row r="259" s="13" customFormat="1">
      <c r="A259" s="13"/>
      <c r="B259" s="252"/>
      <c r="C259" s="253"/>
      <c r="D259" s="242" t="s">
        <v>254</v>
      </c>
      <c r="E259" s="254" t="s">
        <v>1</v>
      </c>
      <c r="F259" s="255" t="s">
        <v>3023</v>
      </c>
      <c r="G259" s="253"/>
      <c r="H259" s="256">
        <v>39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254</v>
      </c>
      <c r="AU259" s="262" t="s">
        <v>89</v>
      </c>
      <c r="AV259" s="13" t="s">
        <v>89</v>
      </c>
      <c r="AW259" s="13" t="s">
        <v>35</v>
      </c>
      <c r="AX259" s="13" t="s">
        <v>80</v>
      </c>
      <c r="AY259" s="262" t="s">
        <v>196</v>
      </c>
    </row>
    <row r="260" s="14" customFormat="1">
      <c r="A260" s="14"/>
      <c r="B260" s="263"/>
      <c r="C260" s="264"/>
      <c r="D260" s="242" t="s">
        <v>254</v>
      </c>
      <c r="E260" s="265" t="s">
        <v>1</v>
      </c>
      <c r="F260" s="266" t="s">
        <v>445</v>
      </c>
      <c r="G260" s="264"/>
      <c r="H260" s="267">
        <v>769</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254</v>
      </c>
      <c r="AU260" s="273" t="s">
        <v>89</v>
      </c>
      <c r="AV260" s="14" t="s">
        <v>100</v>
      </c>
      <c r="AW260" s="14" t="s">
        <v>35</v>
      </c>
      <c r="AX260" s="14" t="s">
        <v>80</v>
      </c>
      <c r="AY260" s="273" t="s">
        <v>196</v>
      </c>
    </row>
    <row r="261" s="13" customFormat="1">
      <c r="A261" s="13"/>
      <c r="B261" s="252"/>
      <c r="C261" s="253"/>
      <c r="D261" s="242" t="s">
        <v>254</v>
      </c>
      <c r="E261" s="254" t="s">
        <v>1</v>
      </c>
      <c r="F261" s="255" t="s">
        <v>428</v>
      </c>
      <c r="G261" s="253"/>
      <c r="H261" s="256">
        <v>18</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254</v>
      </c>
      <c r="AU261" s="262" t="s">
        <v>89</v>
      </c>
      <c r="AV261" s="13" t="s">
        <v>89</v>
      </c>
      <c r="AW261" s="13" t="s">
        <v>35</v>
      </c>
      <c r="AX261" s="13" t="s">
        <v>80</v>
      </c>
      <c r="AY261" s="262" t="s">
        <v>196</v>
      </c>
    </row>
    <row r="262" s="14" customFormat="1">
      <c r="A262" s="14"/>
      <c r="B262" s="263"/>
      <c r="C262" s="264"/>
      <c r="D262" s="242" t="s">
        <v>254</v>
      </c>
      <c r="E262" s="265" t="s">
        <v>1</v>
      </c>
      <c r="F262" s="266" t="s">
        <v>445</v>
      </c>
      <c r="G262" s="264"/>
      <c r="H262" s="267">
        <v>18</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254</v>
      </c>
      <c r="AU262" s="273" t="s">
        <v>89</v>
      </c>
      <c r="AV262" s="14" t="s">
        <v>100</v>
      </c>
      <c r="AW262" s="14" t="s">
        <v>35</v>
      </c>
      <c r="AX262" s="14" t="s">
        <v>80</v>
      </c>
      <c r="AY262" s="273" t="s">
        <v>196</v>
      </c>
    </row>
    <row r="263" s="15" customFormat="1">
      <c r="A263" s="15"/>
      <c r="B263" s="274"/>
      <c r="C263" s="275"/>
      <c r="D263" s="242" t="s">
        <v>254</v>
      </c>
      <c r="E263" s="276" t="s">
        <v>1</v>
      </c>
      <c r="F263" s="277" t="s">
        <v>267</v>
      </c>
      <c r="G263" s="275"/>
      <c r="H263" s="278">
        <v>787</v>
      </c>
      <c r="I263" s="279"/>
      <c r="J263" s="275"/>
      <c r="K263" s="275"/>
      <c r="L263" s="280"/>
      <c r="M263" s="281"/>
      <c r="N263" s="282"/>
      <c r="O263" s="282"/>
      <c r="P263" s="282"/>
      <c r="Q263" s="282"/>
      <c r="R263" s="282"/>
      <c r="S263" s="282"/>
      <c r="T263" s="283"/>
      <c r="U263" s="15"/>
      <c r="V263" s="15"/>
      <c r="W263" s="15"/>
      <c r="X263" s="15"/>
      <c r="Y263" s="15"/>
      <c r="Z263" s="15"/>
      <c r="AA263" s="15"/>
      <c r="AB263" s="15"/>
      <c r="AC263" s="15"/>
      <c r="AD263" s="15"/>
      <c r="AE263" s="15"/>
      <c r="AT263" s="284" t="s">
        <v>254</v>
      </c>
      <c r="AU263" s="284" t="s">
        <v>89</v>
      </c>
      <c r="AV263" s="15" t="s">
        <v>113</v>
      </c>
      <c r="AW263" s="15" t="s">
        <v>35</v>
      </c>
      <c r="AX263" s="15" t="s">
        <v>87</v>
      </c>
      <c r="AY263" s="284" t="s">
        <v>196</v>
      </c>
    </row>
    <row r="264" s="2" customFormat="1" ht="21.75" customHeight="1">
      <c r="A264" s="38"/>
      <c r="B264" s="39"/>
      <c r="C264" s="228" t="s">
        <v>876</v>
      </c>
      <c r="D264" s="228" t="s">
        <v>199</v>
      </c>
      <c r="E264" s="229" t="s">
        <v>3024</v>
      </c>
      <c r="F264" s="230" t="s">
        <v>3025</v>
      </c>
      <c r="G264" s="231" t="s">
        <v>326</v>
      </c>
      <c r="H264" s="232">
        <v>150</v>
      </c>
      <c r="I264" s="233"/>
      <c r="J264" s="234">
        <f>ROUND(I264*H264,2)</f>
        <v>0</v>
      </c>
      <c r="K264" s="235"/>
      <c r="L264" s="44"/>
      <c r="M264" s="236" t="s">
        <v>1</v>
      </c>
      <c r="N264" s="237" t="s">
        <v>45</v>
      </c>
      <c r="O264" s="91"/>
      <c r="P264" s="238">
        <f>O264*H264</f>
        <v>0</v>
      </c>
      <c r="Q264" s="238">
        <v>0.00035</v>
      </c>
      <c r="R264" s="238">
        <f>Q264*H264</f>
        <v>0.052499999999999998</v>
      </c>
      <c r="S264" s="238">
        <v>0</v>
      </c>
      <c r="T264" s="239">
        <f>S264*H264</f>
        <v>0</v>
      </c>
      <c r="U264" s="38"/>
      <c r="V264" s="38"/>
      <c r="W264" s="38"/>
      <c r="X264" s="38"/>
      <c r="Y264" s="38"/>
      <c r="Z264" s="38"/>
      <c r="AA264" s="38"/>
      <c r="AB264" s="38"/>
      <c r="AC264" s="38"/>
      <c r="AD264" s="38"/>
      <c r="AE264" s="38"/>
      <c r="AR264" s="240" t="s">
        <v>405</v>
      </c>
      <c r="AT264" s="240" t="s">
        <v>199</v>
      </c>
      <c r="AU264" s="240" t="s">
        <v>89</v>
      </c>
      <c r="AY264" s="17" t="s">
        <v>196</v>
      </c>
      <c r="BE264" s="241">
        <f>IF(N264="základní",J264,0)</f>
        <v>0</v>
      </c>
      <c r="BF264" s="241">
        <f>IF(N264="snížená",J264,0)</f>
        <v>0</v>
      </c>
      <c r="BG264" s="241">
        <f>IF(N264="zákl. přenesená",J264,0)</f>
        <v>0</v>
      </c>
      <c r="BH264" s="241">
        <f>IF(N264="sníž. přenesená",J264,0)</f>
        <v>0</v>
      </c>
      <c r="BI264" s="241">
        <f>IF(N264="nulová",J264,0)</f>
        <v>0</v>
      </c>
      <c r="BJ264" s="17" t="s">
        <v>87</v>
      </c>
      <c r="BK264" s="241">
        <f>ROUND(I264*H264,2)</f>
        <v>0</v>
      </c>
      <c r="BL264" s="17" t="s">
        <v>405</v>
      </c>
      <c r="BM264" s="240" t="s">
        <v>3026</v>
      </c>
    </row>
    <row r="265" s="2" customFormat="1">
      <c r="A265" s="38"/>
      <c r="B265" s="39"/>
      <c r="C265" s="40"/>
      <c r="D265" s="242" t="s">
        <v>205</v>
      </c>
      <c r="E265" s="40"/>
      <c r="F265" s="243" t="s">
        <v>3027</v>
      </c>
      <c r="G265" s="40"/>
      <c r="H265" s="40"/>
      <c r="I265" s="244"/>
      <c r="J265" s="40"/>
      <c r="K265" s="40"/>
      <c r="L265" s="44"/>
      <c r="M265" s="245"/>
      <c r="N265" s="246"/>
      <c r="O265" s="91"/>
      <c r="P265" s="91"/>
      <c r="Q265" s="91"/>
      <c r="R265" s="91"/>
      <c r="S265" s="91"/>
      <c r="T265" s="92"/>
      <c r="U265" s="38"/>
      <c r="V265" s="38"/>
      <c r="W265" s="38"/>
      <c r="X265" s="38"/>
      <c r="Y265" s="38"/>
      <c r="Z265" s="38"/>
      <c r="AA265" s="38"/>
      <c r="AB265" s="38"/>
      <c r="AC265" s="38"/>
      <c r="AD265" s="38"/>
      <c r="AE265" s="38"/>
      <c r="AT265" s="17" t="s">
        <v>205</v>
      </c>
      <c r="AU265" s="17" t="s">
        <v>89</v>
      </c>
    </row>
    <row r="266" s="13" customFormat="1">
      <c r="A266" s="13"/>
      <c r="B266" s="252"/>
      <c r="C266" s="253"/>
      <c r="D266" s="242" t="s">
        <v>254</v>
      </c>
      <c r="E266" s="254" t="s">
        <v>1</v>
      </c>
      <c r="F266" s="255" t="s">
        <v>3028</v>
      </c>
      <c r="G266" s="253"/>
      <c r="H266" s="256">
        <v>150</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254</v>
      </c>
      <c r="AU266" s="262" t="s">
        <v>89</v>
      </c>
      <c r="AV266" s="13" t="s">
        <v>89</v>
      </c>
      <c r="AW266" s="13" t="s">
        <v>35</v>
      </c>
      <c r="AX266" s="13" t="s">
        <v>80</v>
      </c>
      <c r="AY266" s="262" t="s">
        <v>196</v>
      </c>
    </row>
    <row r="267" s="14" customFormat="1">
      <c r="A267" s="14"/>
      <c r="B267" s="263"/>
      <c r="C267" s="264"/>
      <c r="D267" s="242" t="s">
        <v>254</v>
      </c>
      <c r="E267" s="265" t="s">
        <v>1</v>
      </c>
      <c r="F267" s="266" t="s">
        <v>445</v>
      </c>
      <c r="G267" s="264"/>
      <c r="H267" s="267">
        <v>150</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254</v>
      </c>
      <c r="AU267" s="273" t="s">
        <v>89</v>
      </c>
      <c r="AV267" s="14" t="s">
        <v>100</v>
      </c>
      <c r="AW267" s="14" t="s">
        <v>35</v>
      </c>
      <c r="AX267" s="14" t="s">
        <v>87</v>
      </c>
      <c r="AY267" s="273" t="s">
        <v>196</v>
      </c>
    </row>
    <row r="268" s="2" customFormat="1" ht="21.75" customHeight="1">
      <c r="A268" s="38"/>
      <c r="B268" s="39"/>
      <c r="C268" s="228" t="s">
        <v>881</v>
      </c>
      <c r="D268" s="228" t="s">
        <v>199</v>
      </c>
      <c r="E268" s="229" t="s">
        <v>3029</v>
      </c>
      <c r="F268" s="230" t="s">
        <v>3030</v>
      </c>
      <c r="G268" s="231" t="s">
        <v>326</v>
      </c>
      <c r="H268" s="232">
        <v>937</v>
      </c>
      <c r="I268" s="233"/>
      <c r="J268" s="234">
        <f>ROUND(I268*H268,2)</f>
        <v>0</v>
      </c>
      <c r="K268" s="235"/>
      <c r="L268" s="44"/>
      <c r="M268" s="236" t="s">
        <v>1</v>
      </c>
      <c r="N268" s="237" t="s">
        <v>45</v>
      </c>
      <c r="O268" s="91"/>
      <c r="P268" s="238">
        <f>O268*H268</f>
        <v>0</v>
      </c>
      <c r="Q268" s="238">
        <v>1.0000000000000001E-05</v>
      </c>
      <c r="R268" s="238">
        <f>Q268*H268</f>
        <v>0.0093700000000000016</v>
      </c>
      <c r="S268" s="238">
        <v>0</v>
      </c>
      <c r="T268" s="239">
        <f>S268*H268</f>
        <v>0</v>
      </c>
      <c r="U268" s="38"/>
      <c r="V268" s="38"/>
      <c r="W268" s="38"/>
      <c r="X268" s="38"/>
      <c r="Y268" s="38"/>
      <c r="Z268" s="38"/>
      <c r="AA268" s="38"/>
      <c r="AB268" s="38"/>
      <c r="AC268" s="38"/>
      <c r="AD268" s="38"/>
      <c r="AE268" s="38"/>
      <c r="AR268" s="240" t="s">
        <v>405</v>
      </c>
      <c r="AT268" s="240" t="s">
        <v>199</v>
      </c>
      <c r="AU268" s="240" t="s">
        <v>89</v>
      </c>
      <c r="AY268" s="17" t="s">
        <v>196</v>
      </c>
      <c r="BE268" s="241">
        <f>IF(N268="základní",J268,0)</f>
        <v>0</v>
      </c>
      <c r="BF268" s="241">
        <f>IF(N268="snížená",J268,0)</f>
        <v>0</v>
      </c>
      <c r="BG268" s="241">
        <f>IF(N268="zákl. přenesená",J268,0)</f>
        <v>0</v>
      </c>
      <c r="BH268" s="241">
        <f>IF(N268="sníž. přenesená",J268,0)</f>
        <v>0</v>
      </c>
      <c r="BI268" s="241">
        <f>IF(N268="nulová",J268,0)</f>
        <v>0</v>
      </c>
      <c r="BJ268" s="17" t="s">
        <v>87</v>
      </c>
      <c r="BK268" s="241">
        <f>ROUND(I268*H268,2)</f>
        <v>0</v>
      </c>
      <c r="BL268" s="17" t="s">
        <v>405</v>
      </c>
      <c r="BM268" s="240" t="s">
        <v>3031</v>
      </c>
    </row>
    <row r="269" s="2" customFormat="1">
      <c r="A269" s="38"/>
      <c r="B269" s="39"/>
      <c r="C269" s="40"/>
      <c r="D269" s="242" t="s">
        <v>205</v>
      </c>
      <c r="E269" s="40"/>
      <c r="F269" s="243" t="s">
        <v>3032</v>
      </c>
      <c r="G269" s="40"/>
      <c r="H269" s="40"/>
      <c r="I269" s="244"/>
      <c r="J269" s="40"/>
      <c r="K269" s="40"/>
      <c r="L269" s="44"/>
      <c r="M269" s="245"/>
      <c r="N269" s="246"/>
      <c r="O269" s="91"/>
      <c r="P269" s="91"/>
      <c r="Q269" s="91"/>
      <c r="R269" s="91"/>
      <c r="S269" s="91"/>
      <c r="T269" s="92"/>
      <c r="U269" s="38"/>
      <c r="V269" s="38"/>
      <c r="W269" s="38"/>
      <c r="X269" s="38"/>
      <c r="Y269" s="38"/>
      <c r="Z269" s="38"/>
      <c r="AA269" s="38"/>
      <c r="AB269" s="38"/>
      <c r="AC269" s="38"/>
      <c r="AD269" s="38"/>
      <c r="AE269" s="38"/>
      <c r="AT269" s="17" t="s">
        <v>205</v>
      </c>
      <c r="AU269" s="17" t="s">
        <v>89</v>
      </c>
    </row>
    <row r="270" s="13" customFormat="1">
      <c r="A270" s="13"/>
      <c r="B270" s="252"/>
      <c r="C270" s="253"/>
      <c r="D270" s="242" t="s">
        <v>254</v>
      </c>
      <c r="E270" s="254" t="s">
        <v>1</v>
      </c>
      <c r="F270" s="255" t="s">
        <v>3033</v>
      </c>
      <c r="G270" s="253"/>
      <c r="H270" s="256">
        <v>937</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254</v>
      </c>
      <c r="AU270" s="262" t="s">
        <v>89</v>
      </c>
      <c r="AV270" s="13" t="s">
        <v>89</v>
      </c>
      <c r="AW270" s="13" t="s">
        <v>35</v>
      </c>
      <c r="AX270" s="13" t="s">
        <v>80</v>
      </c>
      <c r="AY270" s="262" t="s">
        <v>196</v>
      </c>
    </row>
    <row r="271" s="14" customFormat="1">
      <c r="A271" s="14"/>
      <c r="B271" s="263"/>
      <c r="C271" s="264"/>
      <c r="D271" s="242" t="s">
        <v>254</v>
      </c>
      <c r="E271" s="265" t="s">
        <v>1</v>
      </c>
      <c r="F271" s="266" t="s">
        <v>445</v>
      </c>
      <c r="G271" s="264"/>
      <c r="H271" s="267">
        <v>937</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254</v>
      </c>
      <c r="AU271" s="273" t="s">
        <v>89</v>
      </c>
      <c r="AV271" s="14" t="s">
        <v>100</v>
      </c>
      <c r="AW271" s="14" t="s">
        <v>35</v>
      </c>
      <c r="AX271" s="14" t="s">
        <v>80</v>
      </c>
      <c r="AY271" s="273" t="s">
        <v>196</v>
      </c>
    </row>
    <row r="272" s="15" customFormat="1">
      <c r="A272" s="15"/>
      <c r="B272" s="274"/>
      <c r="C272" s="275"/>
      <c r="D272" s="242" t="s">
        <v>254</v>
      </c>
      <c r="E272" s="276" t="s">
        <v>1</v>
      </c>
      <c r="F272" s="277" t="s">
        <v>267</v>
      </c>
      <c r="G272" s="275"/>
      <c r="H272" s="278">
        <v>937</v>
      </c>
      <c r="I272" s="279"/>
      <c r="J272" s="275"/>
      <c r="K272" s="275"/>
      <c r="L272" s="280"/>
      <c r="M272" s="281"/>
      <c r="N272" s="282"/>
      <c r="O272" s="282"/>
      <c r="P272" s="282"/>
      <c r="Q272" s="282"/>
      <c r="R272" s="282"/>
      <c r="S272" s="282"/>
      <c r="T272" s="283"/>
      <c r="U272" s="15"/>
      <c r="V272" s="15"/>
      <c r="W272" s="15"/>
      <c r="X272" s="15"/>
      <c r="Y272" s="15"/>
      <c r="Z272" s="15"/>
      <c r="AA272" s="15"/>
      <c r="AB272" s="15"/>
      <c r="AC272" s="15"/>
      <c r="AD272" s="15"/>
      <c r="AE272" s="15"/>
      <c r="AT272" s="284" t="s">
        <v>254</v>
      </c>
      <c r="AU272" s="284" t="s">
        <v>89</v>
      </c>
      <c r="AV272" s="15" t="s">
        <v>113</v>
      </c>
      <c r="AW272" s="15" t="s">
        <v>35</v>
      </c>
      <c r="AX272" s="15" t="s">
        <v>87</v>
      </c>
      <c r="AY272" s="284" t="s">
        <v>196</v>
      </c>
    </row>
    <row r="273" s="2" customFormat="1" ht="21.75" customHeight="1">
      <c r="A273" s="38"/>
      <c r="B273" s="39"/>
      <c r="C273" s="228" t="s">
        <v>887</v>
      </c>
      <c r="D273" s="228" t="s">
        <v>199</v>
      </c>
      <c r="E273" s="229" t="s">
        <v>2479</v>
      </c>
      <c r="F273" s="230" t="s">
        <v>2480</v>
      </c>
      <c r="G273" s="231" t="s">
        <v>431</v>
      </c>
      <c r="H273" s="232">
        <v>6.0970000000000004</v>
      </c>
      <c r="I273" s="233"/>
      <c r="J273" s="234">
        <f>ROUND(I273*H273,2)</f>
        <v>0</v>
      </c>
      <c r="K273" s="235"/>
      <c r="L273" s="44"/>
      <c r="M273" s="236" t="s">
        <v>1</v>
      </c>
      <c r="N273" s="237" t="s">
        <v>45</v>
      </c>
      <c r="O273" s="91"/>
      <c r="P273" s="238">
        <f>O273*H273</f>
        <v>0</v>
      </c>
      <c r="Q273" s="238">
        <v>0</v>
      </c>
      <c r="R273" s="238">
        <f>Q273*H273</f>
        <v>0</v>
      </c>
      <c r="S273" s="238">
        <v>0</v>
      </c>
      <c r="T273" s="239">
        <f>S273*H273</f>
        <v>0</v>
      </c>
      <c r="U273" s="38"/>
      <c r="V273" s="38"/>
      <c r="W273" s="38"/>
      <c r="X273" s="38"/>
      <c r="Y273" s="38"/>
      <c r="Z273" s="38"/>
      <c r="AA273" s="38"/>
      <c r="AB273" s="38"/>
      <c r="AC273" s="38"/>
      <c r="AD273" s="38"/>
      <c r="AE273" s="38"/>
      <c r="AR273" s="240" t="s">
        <v>405</v>
      </c>
      <c r="AT273" s="240" t="s">
        <v>199</v>
      </c>
      <c r="AU273" s="240" t="s">
        <v>89</v>
      </c>
      <c r="AY273" s="17" t="s">
        <v>196</v>
      </c>
      <c r="BE273" s="241">
        <f>IF(N273="základní",J273,0)</f>
        <v>0</v>
      </c>
      <c r="BF273" s="241">
        <f>IF(N273="snížená",J273,0)</f>
        <v>0</v>
      </c>
      <c r="BG273" s="241">
        <f>IF(N273="zákl. přenesená",J273,0)</f>
        <v>0</v>
      </c>
      <c r="BH273" s="241">
        <f>IF(N273="sníž. přenesená",J273,0)</f>
        <v>0</v>
      </c>
      <c r="BI273" s="241">
        <f>IF(N273="nulová",J273,0)</f>
        <v>0</v>
      </c>
      <c r="BJ273" s="17" t="s">
        <v>87</v>
      </c>
      <c r="BK273" s="241">
        <f>ROUND(I273*H273,2)</f>
        <v>0</v>
      </c>
      <c r="BL273" s="17" t="s">
        <v>405</v>
      </c>
      <c r="BM273" s="240" t="s">
        <v>3034</v>
      </c>
    </row>
    <row r="274" s="2" customFormat="1">
      <c r="A274" s="38"/>
      <c r="B274" s="39"/>
      <c r="C274" s="40"/>
      <c r="D274" s="242" t="s">
        <v>205</v>
      </c>
      <c r="E274" s="40"/>
      <c r="F274" s="243" t="s">
        <v>2482</v>
      </c>
      <c r="G274" s="40"/>
      <c r="H274" s="40"/>
      <c r="I274" s="244"/>
      <c r="J274" s="40"/>
      <c r="K274" s="40"/>
      <c r="L274" s="44"/>
      <c r="M274" s="245"/>
      <c r="N274" s="246"/>
      <c r="O274" s="91"/>
      <c r="P274" s="91"/>
      <c r="Q274" s="91"/>
      <c r="R274" s="91"/>
      <c r="S274" s="91"/>
      <c r="T274" s="92"/>
      <c r="U274" s="38"/>
      <c r="V274" s="38"/>
      <c r="W274" s="38"/>
      <c r="X274" s="38"/>
      <c r="Y274" s="38"/>
      <c r="Z274" s="38"/>
      <c r="AA274" s="38"/>
      <c r="AB274" s="38"/>
      <c r="AC274" s="38"/>
      <c r="AD274" s="38"/>
      <c r="AE274" s="38"/>
      <c r="AT274" s="17" t="s">
        <v>205</v>
      </c>
      <c r="AU274" s="17" t="s">
        <v>89</v>
      </c>
    </row>
    <row r="275" s="2" customFormat="1" ht="33" customHeight="1">
      <c r="A275" s="38"/>
      <c r="B275" s="39"/>
      <c r="C275" s="228" t="s">
        <v>892</v>
      </c>
      <c r="D275" s="228" t="s">
        <v>199</v>
      </c>
      <c r="E275" s="229" t="s">
        <v>3035</v>
      </c>
      <c r="F275" s="230" t="s">
        <v>3036</v>
      </c>
      <c r="G275" s="231" t="s">
        <v>202</v>
      </c>
      <c r="H275" s="232">
        <v>3</v>
      </c>
      <c r="I275" s="233"/>
      <c r="J275" s="234">
        <f>ROUND(I275*H275,2)</f>
        <v>0</v>
      </c>
      <c r="K275" s="235"/>
      <c r="L275" s="44"/>
      <c r="M275" s="236" t="s">
        <v>1</v>
      </c>
      <c r="N275" s="237" t="s">
        <v>45</v>
      </c>
      <c r="O275" s="91"/>
      <c r="P275" s="238">
        <f>O275*H275</f>
        <v>0</v>
      </c>
      <c r="Q275" s="238">
        <v>0</v>
      </c>
      <c r="R275" s="238">
        <f>Q275*H275</f>
        <v>0</v>
      </c>
      <c r="S275" s="238">
        <v>0</v>
      </c>
      <c r="T275" s="239">
        <f>S275*H275</f>
        <v>0</v>
      </c>
      <c r="U275" s="38"/>
      <c r="V275" s="38"/>
      <c r="W275" s="38"/>
      <c r="X275" s="38"/>
      <c r="Y275" s="38"/>
      <c r="Z275" s="38"/>
      <c r="AA275" s="38"/>
      <c r="AB275" s="38"/>
      <c r="AC275" s="38"/>
      <c r="AD275" s="38"/>
      <c r="AE275" s="38"/>
      <c r="AR275" s="240" t="s">
        <v>405</v>
      </c>
      <c r="AT275" s="240" t="s">
        <v>199</v>
      </c>
      <c r="AU275" s="240" t="s">
        <v>89</v>
      </c>
      <c r="AY275" s="17" t="s">
        <v>196</v>
      </c>
      <c r="BE275" s="241">
        <f>IF(N275="základní",J275,0)</f>
        <v>0</v>
      </c>
      <c r="BF275" s="241">
        <f>IF(N275="snížená",J275,0)</f>
        <v>0</v>
      </c>
      <c r="BG275" s="241">
        <f>IF(N275="zákl. přenesená",J275,0)</f>
        <v>0</v>
      </c>
      <c r="BH275" s="241">
        <f>IF(N275="sníž. přenesená",J275,0)</f>
        <v>0</v>
      </c>
      <c r="BI275" s="241">
        <f>IF(N275="nulová",J275,0)</f>
        <v>0</v>
      </c>
      <c r="BJ275" s="17" t="s">
        <v>87</v>
      </c>
      <c r="BK275" s="241">
        <f>ROUND(I275*H275,2)</f>
        <v>0</v>
      </c>
      <c r="BL275" s="17" t="s">
        <v>405</v>
      </c>
      <c r="BM275" s="240" t="s">
        <v>3037</v>
      </c>
    </row>
    <row r="276" s="2" customFormat="1">
      <c r="A276" s="38"/>
      <c r="B276" s="39"/>
      <c r="C276" s="40"/>
      <c r="D276" s="242" t="s">
        <v>205</v>
      </c>
      <c r="E276" s="40"/>
      <c r="F276" s="243" t="s">
        <v>3036</v>
      </c>
      <c r="G276" s="40"/>
      <c r="H276" s="40"/>
      <c r="I276" s="244"/>
      <c r="J276" s="40"/>
      <c r="K276" s="40"/>
      <c r="L276" s="44"/>
      <c r="M276" s="245"/>
      <c r="N276" s="246"/>
      <c r="O276" s="91"/>
      <c r="P276" s="91"/>
      <c r="Q276" s="91"/>
      <c r="R276" s="91"/>
      <c r="S276" s="91"/>
      <c r="T276" s="92"/>
      <c r="U276" s="38"/>
      <c r="V276" s="38"/>
      <c r="W276" s="38"/>
      <c r="X276" s="38"/>
      <c r="Y276" s="38"/>
      <c r="Z276" s="38"/>
      <c r="AA276" s="38"/>
      <c r="AB276" s="38"/>
      <c r="AC276" s="38"/>
      <c r="AD276" s="38"/>
      <c r="AE276" s="38"/>
      <c r="AT276" s="17" t="s">
        <v>205</v>
      </c>
      <c r="AU276" s="17" t="s">
        <v>89</v>
      </c>
    </row>
    <row r="277" s="2" customFormat="1" ht="21.75" customHeight="1">
      <c r="A277" s="38"/>
      <c r="B277" s="39"/>
      <c r="C277" s="228" t="s">
        <v>897</v>
      </c>
      <c r="D277" s="228" t="s">
        <v>199</v>
      </c>
      <c r="E277" s="229" t="s">
        <v>3038</v>
      </c>
      <c r="F277" s="230" t="s">
        <v>3039</v>
      </c>
      <c r="G277" s="231" t="s">
        <v>202</v>
      </c>
      <c r="H277" s="232">
        <v>1</v>
      </c>
      <c r="I277" s="233"/>
      <c r="J277" s="234">
        <f>ROUND(I277*H277,2)</f>
        <v>0</v>
      </c>
      <c r="K277" s="235"/>
      <c r="L277" s="44"/>
      <c r="M277" s="236" t="s">
        <v>1</v>
      </c>
      <c r="N277" s="237" t="s">
        <v>45</v>
      </c>
      <c r="O277" s="91"/>
      <c r="P277" s="238">
        <f>O277*H277</f>
        <v>0</v>
      </c>
      <c r="Q277" s="238">
        <v>0</v>
      </c>
      <c r="R277" s="238">
        <f>Q277*H277</f>
        <v>0</v>
      </c>
      <c r="S277" s="238">
        <v>0</v>
      </c>
      <c r="T277" s="239">
        <f>S277*H277</f>
        <v>0</v>
      </c>
      <c r="U277" s="38"/>
      <c r="V277" s="38"/>
      <c r="W277" s="38"/>
      <c r="X277" s="38"/>
      <c r="Y277" s="38"/>
      <c r="Z277" s="38"/>
      <c r="AA277" s="38"/>
      <c r="AB277" s="38"/>
      <c r="AC277" s="38"/>
      <c r="AD277" s="38"/>
      <c r="AE277" s="38"/>
      <c r="AR277" s="240" t="s">
        <v>405</v>
      </c>
      <c r="AT277" s="240" t="s">
        <v>199</v>
      </c>
      <c r="AU277" s="240" t="s">
        <v>89</v>
      </c>
      <c r="AY277" s="17" t="s">
        <v>196</v>
      </c>
      <c r="BE277" s="241">
        <f>IF(N277="základní",J277,0)</f>
        <v>0</v>
      </c>
      <c r="BF277" s="241">
        <f>IF(N277="snížená",J277,0)</f>
        <v>0</v>
      </c>
      <c r="BG277" s="241">
        <f>IF(N277="zákl. přenesená",J277,0)</f>
        <v>0</v>
      </c>
      <c r="BH277" s="241">
        <f>IF(N277="sníž. přenesená",J277,0)</f>
        <v>0</v>
      </c>
      <c r="BI277" s="241">
        <f>IF(N277="nulová",J277,0)</f>
        <v>0</v>
      </c>
      <c r="BJ277" s="17" t="s">
        <v>87</v>
      </c>
      <c r="BK277" s="241">
        <f>ROUND(I277*H277,2)</f>
        <v>0</v>
      </c>
      <c r="BL277" s="17" t="s">
        <v>405</v>
      </c>
      <c r="BM277" s="240" t="s">
        <v>3040</v>
      </c>
    </row>
    <row r="278" s="2" customFormat="1">
      <c r="A278" s="38"/>
      <c r="B278" s="39"/>
      <c r="C278" s="40"/>
      <c r="D278" s="242" t="s">
        <v>205</v>
      </c>
      <c r="E278" s="40"/>
      <c r="F278" s="243" t="s">
        <v>3039</v>
      </c>
      <c r="G278" s="40"/>
      <c r="H278" s="40"/>
      <c r="I278" s="244"/>
      <c r="J278" s="40"/>
      <c r="K278" s="40"/>
      <c r="L278" s="44"/>
      <c r="M278" s="245"/>
      <c r="N278" s="246"/>
      <c r="O278" s="91"/>
      <c r="P278" s="91"/>
      <c r="Q278" s="91"/>
      <c r="R278" s="91"/>
      <c r="S278" s="91"/>
      <c r="T278" s="92"/>
      <c r="U278" s="38"/>
      <c r="V278" s="38"/>
      <c r="W278" s="38"/>
      <c r="X278" s="38"/>
      <c r="Y278" s="38"/>
      <c r="Z278" s="38"/>
      <c r="AA278" s="38"/>
      <c r="AB278" s="38"/>
      <c r="AC278" s="38"/>
      <c r="AD278" s="38"/>
      <c r="AE278" s="38"/>
      <c r="AT278" s="17" t="s">
        <v>205</v>
      </c>
      <c r="AU278" s="17" t="s">
        <v>89</v>
      </c>
    </row>
    <row r="279" s="2" customFormat="1" ht="44.25" customHeight="1">
      <c r="A279" s="38"/>
      <c r="B279" s="39"/>
      <c r="C279" s="228" t="s">
        <v>903</v>
      </c>
      <c r="D279" s="228" t="s">
        <v>199</v>
      </c>
      <c r="E279" s="229" t="s">
        <v>3041</v>
      </c>
      <c r="F279" s="230" t="s">
        <v>3042</v>
      </c>
      <c r="G279" s="231" t="s">
        <v>202</v>
      </c>
      <c r="H279" s="232">
        <v>3</v>
      </c>
      <c r="I279" s="233"/>
      <c r="J279" s="234">
        <f>ROUND(I279*H279,2)</f>
        <v>0</v>
      </c>
      <c r="K279" s="235"/>
      <c r="L279" s="44"/>
      <c r="M279" s="236" t="s">
        <v>1</v>
      </c>
      <c r="N279" s="237" t="s">
        <v>45</v>
      </c>
      <c r="O279" s="91"/>
      <c r="P279" s="238">
        <f>O279*H279</f>
        <v>0</v>
      </c>
      <c r="Q279" s="238">
        <v>0</v>
      </c>
      <c r="R279" s="238">
        <f>Q279*H279</f>
        <v>0</v>
      </c>
      <c r="S279" s="238">
        <v>0</v>
      </c>
      <c r="T279" s="239">
        <f>S279*H279</f>
        <v>0</v>
      </c>
      <c r="U279" s="38"/>
      <c r="V279" s="38"/>
      <c r="W279" s="38"/>
      <c r="X279" s="38"/>
      <c r="Y279" s="38"/>
      <c r="Z279" s="38"/>
      <c r="AA279" s="38"/>
      <c r="AB279" s="38"/>
      <c r="AC279" s="38"/>
      <c r="AD279" s="38"/>
      <c r="AE279" s="38"/>
      <c r="AR279" s="240" t="s">
        <v>405</v>
      </c>
      <c r="AT279" s="240" t="s">
        <v>199</v>
      </c>
      <c r="AU279" s="240" t="s">
        <v>89</v>
      </c>
      <c r="AY279" s="17" t="s">
        <v>196</v>
      </c>
      <c r="BE279" s="241">
        <f>IF(N279="základní",J279,0)</f>
        <v>0</v>
      </c>
      <c r="BF279" s="241">
        <f>IF(N279="snížená",J279,0)</f>
        <v>0</v>
      </c>
      <c r="BG279" s="241">
        <f>IF(N279="zákl. přenesená",J279,0)</f>
        <v>0</v>
      </c>
      <c r="BH279" s="241">
        <f>IF(N279="sníž. přenesená",J279,0)</f>
        <v>0</v>
      </c>
      <c r="BI279" s="241">
        <f>IF(N279="nulová",J279,0)</f>
        <v>0</v>
      </c>
      <c r="BJ279" s="17" t="s">
        <v>87</v>
      </c>
      <c r="BK279" s="241">
        <f>ROUND(I279*H279,2)</f>
        <v>0</v>
      </c>
      <c r="BL279" s="17" t="s">
        <v>405</v>
      </c>
      <c r="BM279" s="240" t="s">
        <v>3043</v>
      </c>
    </row>
    <row r="280" s="2" customFormat="1">
      <c r="A280" s="38"/>
      <c r="B280" s="39"/>
      <c r="C280" s="40"/>
      <c r="D280" s="242" t="s">
        <v>205</v>
      </c>
      <c r="E280" s="40"/>
      <c r="F280" s="243" t="s">
        <v>3042</v>
      </c>
      <c r="G280" s="40"/>
      <c r="H280" s="40"/>
      <c r="I280" s="244"/>
      <c r="J280" s="40"/>
      <c r="K280" s="40"/>
      <c r="L280" s="44"/>
      <c r="M280" s="245"/>
      <c r="N280" s="246"/>
      <c r="O280" s="91"/>
      <c r="P280" s="91"/>
      <c r="Q280" s="91"/>
      <c r="R280" s="91"/>
      <c r="S280" s="91"/>
      <c r="T280" s="92"/>
      <c r="U280" s="38"/>
      <c r="V280" s="38"/>
      <c r="W280" s="38"/>
      <c r="X280" s="38"/>
      <c r="Y280" s="38"/>
      <c r="Z280" s="38"/>
      <c r="AA280" s="38"/>
      <c r="AB280" s="38"/>
      <c r="AC280" s="38"/>
      <c r="AD280" s="38"/>
      <c r="AE280" s="38"/>
      <c r="AT280" s="17" t="s">
        <v>205</v>
      </c>
      <c r="AU280" s="17" t="s">
        <v>89</v>
      </c>
    </row>
    <row r="281" s="12" customFormat="1" ht="22.8" customHeight="1">
      <c r="A281" s="12"/>
      <c r="B281" s="212"/>
      <c r="C281" s="213"/>
      <c r="D281" s="214" t="s">
        <v>79</v>
      </c>
      <c r="E281" s="226" t="s">
        <v>2483</v>
      </c>
      <c r="F281" s="226" t="s">
        <v>3044</v>
      </c>
      <c r="G281" s="213"/>
      <c r="H281" s="213"/>
      <c r="I281" s="216"/>
      <c r="J281" s="227">
        <f>BK281</f>
        <v>0</v>
      </c>
      <c r="K281" s="213"/>
      <c r="L281" s="218"/>
      <c r="M281" s="219"/>
      <c r="N281" s="220"/>
      <c r="O281" s="220"/>
      <c r="P281" s="221">
        <f>SUM(P282:P289)</f>
        <v>0</v>
      </c>
      <c r="Q281" s="220"/>
      <c r="R281" s="221">
        <f>SUM(R282:R289)</f>
        <v>0.057660000000000003</v>
      </c>
      <c r="S281" s="220"/>
      <c r="T281" s="222">
        <f>SUM(T282:T289)</f>
        <v>0</v>
      </c>
      <c r="U281" s="12"/>
      <c r="V281" s="12"/>
      <c r="W281" s="12"/>
      <c r="X281" s="12"/>
      <c r="Y281" s="12"/>
      <c r="Z281" s="12"/>
      <c r="AA281" s="12"/>
      <c r="AB281" s="12"/>
      <c r="AC281" s="12"/>
      <c r="AD281" s="12"/>
      <c r="AE281" s="12"/>
      <c r="AR281" s="223" t="s">
        <v>89</v>
      </c>
      <c r="AT281" s="224" t="s">
        <v>79</v>
      </c>
      <c r="AU281" s="224" t="s">
        <v>87</v>
      </c>
      <c r="AY281" s="223" t="s">
        <v>196</v>
      </c>
      <c r="BK281" s="225">
        <f>SUM(BK282:BK289)</f>
        <v>0</v>
      </c>
    </row>
    <row r="282" s="2" customFormat="1" ht="21.75" customHeight="1">
      <c r="A282" s="38"/>
      <c r="B282" s="39"/>
      <c r="C282" s="228" t="s">
        <v>907</v>
      </c>
      <c r="D282" s="228" t="s">
        <v>199</v>
      </c>
      <c r="E282" s="229" t="s">
        <v>3045</v>
      </c>
      <c r="F282" s="230" t="s">
        <v>3046</v>
      </c>
      <c r="G282" s="231" t="s">
        <v>2487</v>
      </c>
      <c r="H282" s="232">
        <v>5</v>
      </c>
      <c r="I282" s="233"/>
      <c r="J282" s="234">
        <f>ROUND(I282*H282,2)</f>
        <v>0</v>
      </c>
      <c r="K282" s="235"/>
      <c r="L282" s="44"/>
      <c r="M282" s="236" t="s">
        <v>1</v>
      </c>
      <c r="N282" s="237" t="s">
        <v>45</v>
      </c>
      <c r="O282" s="91"/>
      <c r="P282" s="238">
        <f>O282*H282</f>
        <v>0</v>
      </c>
      <c r="Q282" s="238">
        <v>0.010659999999999999</v>
      </c>
      <c r="R282" s="238">
        <f>Q282*H282</f>
        <v>0.0533</v>
      </c>
      <c r="S282" s="238">
        <v>0</v>
      </c>
      <c r="T282" s="239">
        <f>S282*H282</f>
        <v>0</v>
      </c>
      <c r="U282" s="38"/>
      <c r="V282" s="38"/>
      <c r="W282" s="38"/>
      <c r="X282" s="38"/>
      <c r="Y282" s="38"/>
      <c r="Z282" s="38"/>
      <c r="AA282" s="38"/>
      <c r="AB282" s="38"/>
      <c r="AC282" s="38"/>
      <c r="AD282" s="38"/>
      <c r="AE282" s="38"/>
      <c r="AR282" s="240" t="s">
        <v>405</v>
      </c>
      <c r="AT282" s="240" t="s">
        <v>199</v>
      </c>
      <c r="AU282" s="240" t="s">
        <v>89</v>
      </c>
      <c r="AY282" s="17" t="s">
        <v>196</v>
      </c>
      <c r="BE282" s="241">
        <f>IF(N282="základní",J282,0)</f>
        <v>0</v>
      </c>
      <c r="BF282" s="241">
        <f>IF(N282="snížená",J282,0)</f>
        <v>0</v>
      </c>
      <c r="BG282" s="241">
        <f>IF(N282="zákl. přenesená",J282,0)</f>
        <v>0</v>
      </c>
      <c r="BH282" s="241">
        <f>IF(N282="sníž. přenesená",J282,0)</f>
        <v>0</v>
      </c>
      <c r="BI282" s="241">
        <f>IF(N282="nulová",J282,0)</f>
        <v>0</v>
      </c>
      <c r="BJ282" s="17" t="s">
        <v>87</v>
      </c>
      <c r="BK282" s="241">
        <f>ROUND(I282*H282,2)</f>
        <v>0</v>
      </c>
      <c r="BL282" s="17" t="s">
        <v>405</v>
      </c>
      <c r="BM282" s="240" t="s">
        <v>3047</v>
      </c>
    </row>
    <row r="283" s="2" customFormat="1">
      <c r="A283" s="38"/>
      <c r="B283" s="39"/>
      <c r="C283" s="40"/>
      <c r="D283" s="242" t="s">
        <v>205</v>
      </c>
      <c r="E283" s="40"/>
      <c r="F283" s="243" t="s">
        <v>3048</v>
      </c>
      <c r="G283" s="40"/>
      <c r="H283" s="40"/>
      <c r="I283" s="244"/>
      <c r="J283" s="40"/>
      <c r="K283" s="40"/>
      <c r="L283" s="44"/>
      <c r="M283" s="245"/>
      <c r="N283" s="246"/>
      <c r="O283" s="91"/>
      <c r="P283" s="91"/>
      <c r="Q283" s="91"/>
      <c r="R283" s="91"/>
      <c r="S283" s="91"/>
      <c r="T283" s="92"/>
      <c r="U283" s="38"/>
      <c r="V283" s="38"/>
      <c r="W283" s="38"/>
      <c r="X283" s="38"/>
      <c r="Y283" s="38"/>
      <c r="Z283" s="38"/>
      <c r="AA283" s="38"/>
      <c r="AB283" s="38"/>
      <c r="AC283" s="38"/>
      <c r="AD283" s="38"/>
      <c r="AE283" s="38"/>
      <c r="AT283" s="17" t="s">
        <v>205</v>
      </c>
      <c r="AU283" s="17" t="s">
        <v>89</v>
      </c>
    </row>
    <row r="284" s="2" customFormat="1" ht="16.5" customHeight="1">
      <c r="A284" s="38"/>
      <c r="B284" s="39"/>
      <c r="C284" s="228" t="s">
        <v>914</v>
      </c>
      <c r="D284" s="228" t="s">
        <v>199</v>
      </c>
      <c r="E284" s="229" t="s">
        <v>3049</v>
      </c>
      <c r="F284" s="230" t="s">
        <v>3050</v>
      </c>
      <c r="G284" s="231" t="s">
        <v>354</v>
      </c>
      <c r="H284" s="232">
        <v>4</v>
      </c>
      <c r="I284" s="233"/>
      <c r="J284" s="234">
        <f>ROUND(I284*H284,2)</f>
        <v>0</v>
      </c>
      <c r="K284" s="235"/>
      <c r="L284" s="44"/>
      <c r="M284" s="236" t="s">
        <v>1</v>
      </c>
      <c r="N284" s="237" t="s">
        <v>45</v>
      </c>
      <c r="O284" s="91"/>
      <c r="P284" s="238">
        <f>O284*H284</f>
        <v>0</v>
      </c>
      <c r="Q284" s="238">
        <v>0.00109</v>
      </c>
      <c r="R284" s="238">
        <f>Q284*H284</f>
        <v>0.0043600000000000002</v>
      </c>
      <c r="S284" s="238">
        <v>0</v>
      </c>
      <c r="T284" s="239">
        <f>S284*H284</f>
        <v>0</v>
      </c>
      <c r="U284" s="38"/>
      <c r="V284" s="38"/>
      <c r="W284" s="38"/>
      <c r="X284" s="38"/>
      <c r="Y284" s="38"/>
      <c r="Z284" s="38"/>
      <c r="AA284" s="38"/>
      <c r="AB284" s="38"/>
      <c r="AC284" s="38"/>
      <c r="AD284" s="38"/>
      <c r="AE284" s="38"/>
      <c r="AR284" s="240" t="s">
        <v>405</v>
      </c>
      <c r="AT284" s="240" t="s">
        <v>199</v>
      </c>
      <c r="AU284" s="240" t="s">
        <v>89</v>
      </c>
      <c r="AY284" s="17" t="s">
        <v>196</v>
      </c>
      <c r="BE284" s="241">
        <f>IF(N284="základní",J284,0)</f>
        <v>0</v>
      </c>
      <c r="BF284" s="241">
        <f>IF(N284="snížená",J284,0)</f>
        <v>0</v>
      </c>
      <c r="BG284" s="241">
        <f>IF(N284="zákl. přenesená",J284,0)</f>
        <v>0</v>
      </c>
      <c r="BH284" s="241">
        <f>IF(N284="sníž. přenesená",J284,0)</f>
        <v>0</v>
      </c>
      <c r="BI284" s="241">
        <f>IF(N284="nulová",J284,0)</f>
        <v>0</v>
      </c>
      <c r="BJ284" s="17" t="s">
        <v>87</v>
      </c>
      <c r="BK284" s="241">
        <f>ROUND(I284*H284,2)</f>
        <v>0</v>
      </c>
      <c r="BL284" s="17" t="s">
        <v>405</v>
      </c>
      <c r="BM284" s="240" t="s">
        <v>3051</v>
      </c>
    </row>
    <row r="285" s="2" customFormat="1">
      <c r="A285" s="38"/>
      <c r="B285" s="39"/>
      <c r="C285" s="40"/>
      <c r="D285" s="242" t="s">
        <v>205</v>
      </c>
      <c r="E285" s="40"/>
      <c r="F285" s="243" t="s">
        <v>3052</v>
      </c>
      <c r="G285" s="40"/>
      <c r="H285" s="40"/>
      <c r="I285" s="244"/>
      <c r="J285" s="40"/>
      <c r="K285" s="40"/>
      <c r="L285" s="44"/>
      <c r="M285" s="245"/>
      <c r="N285" s="246"/>
      <c r="O285" s="91"/>
      <c r="P285" s="91"/>
      <c r="Q285" s="91"/>
      <c r="R285" s="91"/>
      <c r="S285" s="91"/>
      <c r="T285" s="92"/>
      <c r="U285" s="38"/>
      <c r="V285" s="38"/>
      <c r="W285" s="38"/>
      <c r="X285" s="38"/>
      <c r="Y285" s="38"/>
      <c r="Z285" s="38"/>
      <c r="AA285" s="38"/>
      <c r="AB285" s="38"/>
      <c r="AC285" s="38"/>
      <c r="AD285" s="38"/>
      <c r="AE285" s="38"/>
      <c r="AT285" s="17" t="s">
        <v>205</v>
      </c>
      <c r="AU285" s="17" t="s">
        <v>89</v>
      </c>
    </row>
    <row r="286" s="2" customFormat="1" ht="21.75" customHeight="1">
      <c r="A286" s="38"/>
      <c r="B286" s="39"/>
      <c r="C286" s="228" t="s">
        <v>919</v>
      </c>
      <c r="D286" s="228" t="s">
        <v>199</v>
      </c>
      <c r="E286" s="229" t="s">
        <v>2622</v>
      </c>
      <c r="F286" s="230" t="s">
        <v>2623</v>
      </c>
      <c r="G286" s="231" t="s">
        <v>431</v>
      </c>
      <c r="H286" s="232">
        <v>0.058000000000000003</v>
      </c>
      <c r="I286" s="233"/>
      <c r="J286" s="234">
        <f>ROUND(I286*H286,2)</f>
        <v>0</v>
      </c>
      <c r="K286" s="235"/>
      <c r="L286" s="44"/>
      <c r="M286" s="236" t="s">
        <v>1</v>
      </c>
      <c r="N286" s="237" t="s">
        <v>45</v>
      </c>
      <c r="O286" s="91"/>
      <c r="P286" s="238">
        <f>O286*H286</f>
        <v>0</v>
      </c>
      <c r="Q286" s="238">
        <v>0</v>
      </c>
      <c r="R286" s="238">
        <f>Q286*H286</f>
        <v>0</v>
      </c>
      <c r="S286" s="238">
        <v>0</v>
      </c>
      <c r="T286" s="239">
        <f>S286*H286</f>
        <v>0</v>
      </c>
      <c r="U286" s="38"/>
      <c r="V286" s="38"/>
      <c r="W286" s="38"/>
      <c r="X286" s="38"/>
      <c r="Y286" s="38"/>
      <c r="Z286" s="38"/>
      <c r="AA286" s="38"/>
      <c r="AB286" s="38"/>
      <c r="AC286" s="38"/>
      <c r="AD286" s="38"/>
      <c r="AE286" s="38"/>
      <c r="AR286" s="240" t="s">
        <v>405</v>
      </c>
      <c r="AT286" s="240" t="s">
        <v>199</v>
      </c>
      <c r="AU286" s="240" t="s">
        <v>89</v>
      </c>
      <c r="AY286" s="17" t="s">
        <v>196</v>
      </c>
      <c r="BE286" s="241">
        <f>IF(N286="základní",J286,0)</f>
        <v>0</v>
      </c>
      <c r="BF286" s="241">
        <f>IF(N286="snížená",J286,0)</f>
        <v>0</v>
      </c>
      <c r="BG286" s="241">
        <f>IF(N286="zákl. přenesená",J286,0)</f>
        <v>0</v>
      </c>
      <c r="BH286" s="241">
        <f>IF(N286="sníž. přenesená",J286,0)</f>
        <v>0</v>
      </c>
      <c r="BI286" s="241">
        <f>IF(N286="nulová",J286,0)</f>
        <v>0</v>
      </c>
      <c r="BJ286" s="17" t="s">
        <v>87</v>
      </c>
      <c r="BK286" s="241">
        <f>ROUND(I286*H286,2)</f>
        <v>0</v>
      </c>
      <c r="BL286" s="17" t="s">
        <v>405</v>
      </c>
      <c r="BM286" s="240" t="s">
        <v>3053</v>
      </c>
    </row>
    <row r="287" s="2" customFormat="1">
      <c r="A287" s="38"/>
      <c r="B287" s="39"/>
      <c r="C287" s="40"/>
      <c r="D287" s="242" t="s">
        <v>205</v>
      </c>
      <c r="E287" s="40"/>
      <c r="F287" s="243" t="s">
        <v>2625</v>
      </c>
      <c r="G287" s="40"/>
      <c r="H287" s="40"/>
      <c r="I287" s="244"/>
      <c r="J287" s="40"/>
      <c r="K287" s="40"/>
      <c r="L287" s="44"/>
      <c r="M287" s="245"/>
      <c r="N287" s="246"/>
      <c r="O287" s="91"/>
      <c r="P287" s="91"/>
      <c r="Q287" s="91"/>
      <c r="R287" s="91"/>
      <c r="S287" s="91"/>
      <c r="T287" s="92"/>
      <c r="U287" s="38"/>
      <c r="V287" s="38"/>
      <c r="W287" s="38"/>
      <c r="X287" s="38"/>
      <c r="Y287" s="38"/>
      <c r="Z287" s="38"/>
      <c r="AA287" s="38"/>
      <c r="AB287" s="38"/>
      <c r="AC287" s="38"/>
      <c r="AD287" s="38"/>
      <c r="AE287" s="38"/>
      <c r="AT287" s="17" t="s">
        <v>205</v>
      </c>
      <c r="AU287" s="17" t="s">
        <v>89</v>
      </c>
    </row>
    <row r="288" s="2" customFormat="1" ht="16.5" customHeight="1">
      <c r="A288" s="38"/>
      <c r="B288" s="39"/>
      <c r="C288" s="228" t="s">
        <v>924</v>
      </c>
      <c r="D288" s="228" t="s">
        <v>199</v>
      </c>
      <c r="E288" s="229" t="s">
        <v>2626</v>
      </c>
      <c r="F288" s="230" t="s">
        <v>3054</v>
      </c>
      <c r="G288" s="231" t="s">
        <v>202</v>
      </c>
      <c r="H288" s="232">
        <v>5</v>
      </c>
      <c r="I288" s="233"/>
      <c r="J288" s="234">
        <f>ROUND(I288*H288,2)</f>
        <v>0</v>
      </c>
      <c r="K288" s="235"/>
      <c r="L288" s="44"/>
      <c r="M288" s="236" t="s">
        <v>1</v>
      </c>
      <c r="N288" s="237" t="s">
        <v>45</v>
      </c>
      <c r="O288" s="91"/>
      <c r="P288" s="238">
        <f>O288*H288</f>
        <v>0</v>
      </c>
      <c r="Q288" s="238">
        <v>0</v>
      </c>
      <c r="R288" s="238">
        <f>Q288*H288</f>
        <v>0</v>
      </c>
      <c r="S288" s="238">
        <v>0</v>
      </c>
      <c r="T288" s="239">
        <f>S288*H288</f>
        <v>0</v>
      </c>
      <c r="U288" s="38"/>
      <c r="V288" s="38"/>
      <c r="W288" s="38"/>
      <c r="X288" s="38"/>
      <c r="Y288" s="38"/>
      <c r="Z288" s="38"/>
      <c r="AA288" s="38"/>
      <c r="AB288" s="38"/>
      <c r="AC288" s="38"/>
      <c r="AD288" s="38"/>
      <c r="AE288" s="38"/>
      <c r="AR288" s="240" t="s">
        <v>405</v>
      </c>
      <c r="AT288" s="240" t="s">
        <v>199</v>
      </c>
      <c r="AU288" s="240" t="s">
        <v>89</v>
      </c>
      <c r="AY288" s="17" t="s">
        <v>196</v>
      </c>
      <c r="BE288" s="241">
        <f>IF(N288="základní",J288,0)</f>
        <v>0</v>
      </c>
      <c r="BF288" s="241">
        <f>IF(N288="snížená",J288,0)</f>
        <v>0</v>
      </c>
      <c r="BG288" s="241">
        <f>IF(N288="zákl. přenesená",J288,0)</f>
        <v>0</v>
      </c>
      <c r="BH288" s="241">
        <f>IF(N288="sníž. přenesená",J288,0)</f>
        <v>0</v>
      </c>
      <c r="BI288" s="241">
        <f>IF(N288="nulová",J288,0)</f>
        <v>0</v>
      </c>
      <c r="BJ288" s="17" t="s">
        <v>87</v>
      </c>
      <c r="BK288" s="241">
        <f>ROUND(I288*H288,2)</f>
        <v>0</v>
      </c>
      <c r="BL288" s="17" t="s">
        <v>405</v>
      </c>
      <c r="BM288" s="240" t="s">
        <v>3055</v>
      </c>
    </row>
    <row r="289" s="2" customFormat="1">
      <c r="A289" s="38"/>
      <c r="B289" s="39"/>
      <c r="C289" s="40"/>
      <c r="D289" s="242" t="s">
        <v>205</v>
      </c>
      <c r="E289" s="40"/>
      <c r="F289" s="243" t="s">
        <v>3054</v>
      </c>
      <c r="G289" s="40"/>
      <c r="H289" s="40"/>
      <c r="I289" s="244"/>
      <c r="J289" s="40"/>
      <c r="K289" s="40"/>
      <c r="L289" s="44"/>
      <c r="M289" s="245"/>
      <c r="N289" s="246"/>
      <c r="O289" s="91"/>
      <c r="P289" s="91"/>
      <c r="Q289" s="91"/>
      <c r="R289" s="91"/>
      <c r="S289" s="91"/>
      <c r="T289" s="92"/>
      <c r="U289" s="38"/>
      <c r="V289" s="38"/>
      <c r="W289" s="38"/>
      <c r="X289" s="38"/>
      <c r="Y289" s="38"/>
      <c r="Z289" s="38"/>
      <c r="AA289" s="38"/>
      <c r="AB289" s="38"/>
      <c r="AC289" s="38"/>
      <c r="AD289" s="38"/>
      <c r="AE289" s="38"/>
      <c r="AT289" s="17" t="s">
        <v>205</v>
      </c>
      <c r="AU289" s="17" t="s">
        <v>89</v>
      </c>
    </row>
    <row r="290" s="12" customFormat="1" ht="22.8" customHeight="1">
      <c r="A290" s="12"/>
      <c r="B290" s="212"/>
      <c r="C290" s="213"/>
      <c r="D290" s="214" t="s">
        <v>79</v>
      </c>
      <c r="E290" s="226" t="s">
        <v>1498</v>
      </c>
      <c r="F290" s="226" t="s">
        <v>1870</v>
      </c>
      <c r="G290" s="213"/>
      <c r="H290" s="213"/>
      <c r="I290" s="216"/>
      <c r="J290" s="227">
        <f>BK290</f>
        <v>0</v>
      </c>
      <c r="K290" s="213"/>
      <c r="L290" s="218"/>
      <c r="M290" s="219"/>
      <c r="N290" s="220"/>
      <c r="O290" s="220"/>
      <c r="P290" s="221">
        <f>SUM(P291:P302)</f>
        <v>0</v>
      </c>
      <c r="Q290" s="220"/>
      <c r="R290" s="221">
        <f>SUM(R291:R302)</f>
        <v>0.0081600000000000006</v>
      </c>
      <c r="S290" s="220"/>
      <c r="T290" s="222">
        <f>SUM(T291:T302)</f>
        <v>0</v>
      </c>
      <c r="U290" s="12"/>
      <c r="V290" s="12"/>
      <c r="W290" s="12"/>
      <c r="X290" s="12"/>
      <c r="Y290" s="12"/>
      <c r="Z290" s="12"/>
      <c r="AA290" s="12"/>
      <c r="AB290" s="12"/>
      <c r="AC290" s="12"/>
      <c r="AD290" s="12"/>
      <c r="AE290" s="12"/>
      <c r="AR290" s="223" t="s">
        <v>89</v>
      </c>
      <c r="AT290" s="224" t="s">
        <v>79</v>
      </c>
      <c r="AU290" s="224" t="s">
        <v>87</v>
      </c>
      <c r="AY290" s="223" t="s">
        <v>196</v>
      </c>
      <c r="BK290" s="225">
        <f>SUM(BK291:BK302)</f>
        <v>0</v>
      </c>
    </row>
    <row r="291" s="2" customFormat="1" ht="33" customHeight="1">
      <c r="A291" s="38"/>
      <c r="B291" s="39"/>
      <c r="C291" s="228" t="s">
        <v>930</v>
      </c>
      <c r="D291" s="228" t="s">
        <v>199</v>
      </c>
      <c r="E291" s="229" t="s">
        <v>3056</v>
      </c>
      <c r="F291" s="230" t="s">
        <v>3057</v>
      </c>
      <c r="G291" s="231" t="s">
        <v>354</v>
      </c>
      <c r="H291" s="232">
        <v>1</v>
      </c>
      <c r="I291" s="233"/>
      <c r="J291" s="234">
        <f>ROUND(I291*H291,2)</f>
        <v>0</v>
      </c>
      <c r="K291" s="235"/>
      <c r="L291" s="44"/>
      <c r="M291" s="236" t="s">
        <v>1</v>
      </c>
      <c r="N291" s="237" t="s">
        <v>45</v>
      </c>
      <c r="O291" s="91"/>
      <c r="P291" s="238">
        <f>O291*H291</f>
        <v>0</v>
      </c>
      <c r="Q291" s="238">
        <v>0.00106</v>
      </c>
      <c r="R291" s="238">
        <f>Q291*H291</f>
        <v>0.00106</v>
      </c>
      <c r="S291" s="238">
        <v>0</v>
      </c>
      <c r="T291" s="239">
        <f>S291*H291</f>
        <v>0</v>
      </c>
      <c r="U291" s="38"/>
      <c r="V291" s="38"/>
      <c r="W291" s="38"/>
      <c r="X291" s="38"/>
      <c r="Y291" s="38"/>
      <c r="Z291" s="38"/>
      <c r="AA291" s="38"/>
      <c r="AB291" s="38"/>
      <c r="AC291" s="38"/>
      <c r="AD291" s="38"/>
      <c r="AE291" s="38"/>
      <c r="AR291" s="240" t="s">
        <v>405</v>
      </c>
      <c r="AT291" s="240" t="s">
        <v>199</v>
      </c>
      <c r="AU291" s="240" t="s">
        <v>89</v>
      </c>
      <c r="AY291" s="17" t="s">
        <v>196</v>
      </c>
      <c r="BE291" s="241">
        <f>IF(N291="základní",J291,0)</f>
        <v>0</v>
      </c>
      <c r="BF291" s="241">
        <f>IF(N291="snížená",J291,0)</f>
        <v>0</v>
      </c>
      <c r="BG291" s="241">
        <f>IF(N291="zákl. přenesená",J291,0)</f>
        <v>0</v>
      </c>
      <c r="BH291" s="241">
        <f>IF(N291="sníž. přenesená",J291,0)</f>
        <v>0</v>
      </c>
      <c r="BI291" s="241">
        <f>IF(N291="nulová",J291,0)</f>
        <v>0</v>
      </c>
      <c r="BJ291" s="17" t="s">
        <v>87</v>
      </c>
      <c r="BK291" s="241">
        <f>ROUND(I291*H291,2)</f>
        <v>0</v>
      </c>
      <c r="BL291" s="17" t="s">
        <v>405</v>
      </c>
      <c r="BM291" s="240" t="s">
        <v>3058</v>
      </c>
    </row>
    <row r="292" s="2" customFormat="1">
      <c r="A292" s="38"/>
      <c r="B292" s="39"/>
      <c r="C292" s="40"/>
      <c r="D292" s="242" t="s">
        <v>205</v>
      </c>
      <c r="E292" s="40"/>
      <c r="F292" s="243" t="s">
        <v>3059</v>
      </c>
      <c r="G292" s="40"/>
      <c r="H292" s="40"/>
      <c r="I292" s="244"/>
      <c r="J292" s="40"/>
      <c r="K292" s="40"/>
      <c r="L292" s="44"/>
      <c r="M292" s="245"/>
      <c r="N292" s="246"/>
      <c r="O292" s="91"/>
      <c r="P292" s="91"/>
      <c r="Q292" s="91"/>
      <c r="R292" s="91"/>
      <c r="S292" s="91"/>
      <c r="T292" s="92"/>
      <c r="U292" s="38"/>
      <c r="V292" s="38"/>
      <c r="W292" s="38"/>
      <c r="X292" s="38"/>
      <c r="Y292" s="38"/>
      <c r="Z292" s="38"/>
      <c r="AA292" s="38"/>
      <c r="AB292" s="38"/>
      <c r="AC292" s="38"/>
      <c r="AD292" s="38"/>
      <c r="AE292" s="38"/>
      <c r="AT292" s="17" t="s">
        <v>205</v>
      </c>
      <c r="AU292" s="17" t="s">
        <v>89</v>
      </c>
    </row>
    <row r="293" s="2" customFormat="1" ht="21.75" customHeight="1">
      <c r="A293" s="38"/>
      <c r="B293" s="39"/>
      <c r="C293" s="228" t="s">
        <v>935</v>
      </c>
      <c r="D293" s="228" t="s">
        <v>199</v>
      </c>
      <c r="E293" s="229" t="s">
        <v>1871</v>
      </c>
      <c r="F293" s="230" t="s">
        <v>1872</v>
      </c>
      <c r="G293" s="231" t="s">
        <v>354</v>
      </c>
      <c r="H293" s="232">
        <v>15</v>
      </c>
      <c r="I293" s="233"/>
      <c r="J293" s="234">
        <f>ROUND(I293*H293,2)</f>
        <v>0</v>
      </c>
      <c r="K293" s="235"/>
      <c r="L293" s="44"/>
      <c r="M293" s="236" t="s">
        <v>1</v>
      </c>
      <c r="N293" s="237" t="s">
        <v>45</v>
      </c>
      <c r="O293" s="91"/>
      <c r="P293" s="238">
        <f>O293*H293</f>
        <v>0</v>
      </c>
      <c r="Q293" s="238">
        <v>0.00025000000000000001</v>
      </c>
      <c r="R293" s="238">
        <f>Q293*H293</f>
        <v>0.0037499999999999999</v>
      </c>
      <c r="S293" s="238">
        <v>0</v>
      </c>
      <c r="T293" s="239">
        <f>S293*H293</f>
        <v>0</v>
      </c>
      <c r="U293" s="38"/>
      <c r="V293" s="38"/>
      <c r="W293" s="38"/>
      <c r="X293" s="38"/>
      <c r="Y293" s="38"/>
      <c r="Z293" s="38"/>
      <c r="AA293" s="38"/>
      <c r="AB293" s="38"/>
      <c r="AC293" s="38"/>
      <c r="AD293" s="38"/>
      <c r="AE293" s="38"/>
      <c r="AR293" s="240" t="s">
        <v>405</v>
      </c>
      <c r="AT293" s="240" t="s">
        <v>199</v>
      </c>
      <c r="AU293" s="240" t="s">
        <v>89</v>
      </c>
      <c r="AY293" s="17" t="s">
        <v>196</v>
      </c>
      <c r="BE293" s="241">
        <f>IF(N293="základní",J293,0)</f>
        <v>0</v>
      </c>
      <c r="BF293" s="241">
        <f>IF(N293="snížená",J293,0)</f>
        <v>0</v>
      </c>
      <c r="BG293" s="241">
        <f>IF(N293="zákl. přenesená",J293,0)</f>
        <v>0</v>
      </c>
      <c r="BH293" s="241">
        <f>IF(N293="sníž. přenesená",J293,0)</f>
        <v>0</v>
      </c>
      <c r="BI293" s="241">
        <f>IF(N293="nulová",J293,0)</f>
        <v>0</v>
      </c>
      <c r="BJ293" s="17" t="s">
        <v>87</v>
      </c>
      <c r="BK293" s="241">
        <f>ROUND(I293*H293,2)</f>
        <v>0</v>
      </c>
      <c r="BL293" s="17" t="s">
        <v>405</v>
      </c>
      <c r="BM293" s="240" t="s">
        <v>3060</v>
      </c>
    </row>
    <row r="294" s="2" customFormat="1">
      <c r="A294" s="38"/>
      <c r="B294" s="39"/>
      <c r="C294" s="40"/>
      <c r="D294" s="242" t="s">
        <v>205</v>
      </c>
      <c r="E294" s="40"/>
      <c r="F294" s="243" t="s">
        <v>1874</v>
      </c>
      <c r="G294" s="40"/>
      <c r="H294" s="40"/>
      <c r="I294" s="244"/>
      <c r="J294" s="40"/>
      <c r="K294" s="40"/>
      <c r="L294" s="44"/>
      <c r="M294" s="245"/>
      <c r="N294" s="246"/>
      <c r="O294" s="91"/>
      <c r="P294" s="91"/>
      <c r="Q294" s="91"/>
      <c r="R294" s="91"/>
      <c r="S294" s="91"/>
      <c r="T294" s="92"/>
      <c r="U294" s="38"/>
      <c r="V294" s="38"/>
      <c r="W294" s="38"/>
      <c r="X294" s="38"/>
      <c r="Y294" s="38"/>
      <c r="Z294" s="38"/>
      <c r="AA294" s="38"/>
      <c r="AB294" s="38"/>
      <c r="AC294" s="38"/>
      <c r="AD294" s="38"/>
      <c r="AE294" s="38"/>
      <c r="AT294" s="17" t="s">
        <v>205</v>
      </c>
      <c r="AU294" s="17" t="s">
        <v>89</v>
      </c>
    </row>
    <row r="295" s="13" customFormat="1">
      <c r="A295" s="13"/>
      <c r="B295" s="252"/>
      <c r="C295" s="253"/>
      <c r="D295" s="242" t="s">
        <v>254</v>
      </c>
      <c r="E295" s="254" t="s">
        <v>1</v>
      </c>
      <c r="F295" s="255" t="s">
        <v>3061</v>
      </c>
      <c r="G295" s="253"/>
      <c r="H295" s="256">
        <v>15</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445</v>
      </c>
      <c r="G296" s="264"/>
      <c r="H296" s="267">
        <v>15</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87</v>
      </c>
      <c r="AY296" s="273" t="s">
        <v>196</v>
      </c>
    </row>
    <row r="297" s="2" customFormat="1" ht="21.75" customHeight="1">
      <c r="A297" s="38"/>
      <c r="B297" s="39"/>
      <c r="C297" s="228" t="s">
        <v>940</v>
      </c>
      <c r="D297" s="228" t="s">
        <v>199</v>
      </c>
      <c r="E297" s="229" t="s">
        <v>3062</v>
      </c>
      <c r="F297" s="230" t="s">
        <v>3063</v>
      </c>
      <c r="G297" s="231" t="s">
        <v>354</v>
      </c>
      <c r="H297" s="232">
        <v>5</v>
      </c>
      <c r="I297" s="233"/>
      <c r="J297" s="234">
        <f>ROUND(I297*H297,2)</f>
        <v>0</v>
      </c>
      <c r="K297" s="235"/>
      <c r="L297" s="44"/>
      <c r="M297" s="236" t="s">
        <v>1</v>
      </c>
      <c r="N297" s="237" t="s">
        <v>45</v>
      </c>
      <c r="O297" s="91"/>
      <c r="P297" s="238">
        <f>O297*H297</f>
        <v>0</v>
      </c>
      <c r="Q297" s="238">
        <v>0.00025000000000000001</v>
      </c>
      <c r="R297" s="238">
        <f>Q297*H297</f>
        <v>0.00125</v>
      </c>
      <c r="S297" s="238">
        <v>0</v>
      </c>
      <c r="T297" s="239">
        <f>S297*H297</f>
        <v>0</v>
      </c>
      <c r="U297" s="38"/>
      <c r="V297" s="38"/>
      <c r="W297" s="38"/>
      <c r="X297" s="38"/>
      <c r="Y297" s="38"/>
      <c r="Z297" s="38"/>
      <c r="AA297" s="38"/>
      <c r="AB297" s="38"/>
      <c r="AC297" s="38"/>
      <c r="AD297" s="38"/>
      <c r="AE297" s="38"/>
      <c r="AR297" s="240" t="s">
        <v>405</v>
      </c>
      <c r="AT297" s="240" t="s">
        <v>199</v>
      </c>
      <c r="AU297" s="240" t="s">
        <v>89</v>
      </c>
      <c r="AY297" s="17" t="s">
        <v>196</v>
      </c>
      <c r="BE297" s="241">
        <f>IF(N297="základní",J297,0)</f>
        <v>0</v>
      </c>
      <c r="BF297" s="241">
        <f>IF(N297="snížená",J297,0)</f>
        <v>0</v>
      </c>
      <c r="BG297" s="241">
        <f>IF(N297="zákl. přenesená",J297,0)</f>
        <v>0</v>
      </c>
      <c r="BH297" s="241">
        <f>IF(N297="sníž. přenesená",J297,0)</f>
        <v>0</v>
      </c>
      <c r="BI297" s="241">
        <f>IF(N297="nulová",J297,0)</f>
        <v>0</v>
      </c>
      <c r="BJ297" s="17" t="s">
        <v>87</v>
      </c>
      <c r="BK297" s="241">
        <f>ROUND(I297*H297,2)</f>
        <v>0</v>
      </c>
      <c r="BL297" s="17" t="s">
        <v>405</v>
      </c>
      <c r="BM297" s="240" t="s">
        <v>3064</v>
      </c>
    </row>
    <row r="298" s="2" customFormat="1">
      <c r="A298" s="38"/>
      <c r="B298" s="39"/>
      <c r="C298" s="40"/>
      <c r="D298" s="242" t="s">
        <v>205</v>
      </c>
      <c r="E298" s="40"/>
      <c r="F298" s="243" t="s">
        <v>3065</v>
      </c>
      <c r="G298" s="40"/>
      <c r="H298" s="40"/>
      <c r="I298" s="244"/>
      <c r="J298" s="40"/>
      <c r="K298" s="40"/>
      <c r="L298" s="44"/>
      <c r="M298" s="245"/>
      <c r="N298" s="246"/>
      <c r="O298" s="91"/>
      <c r="P298" s="91"/>
      <c r="Q298" s="91"/>
      <c r="R298" s="91"/>
      <c r="S298" s="91"/>
      <c r="T298" s="92"/>
      <c r="U298" s="38"/>
      <c r="V298" s="38"/>
      <c r="W298" s="38"/>
      <c r="X298" s="38"/>
      <c r="Y298" s="38"/>
      <c r="Z298" s="38"/>
      <c r="AA298" s="38"/>
      <c r="AB298" s="38"/>
      <c r="AC298" s="38"/>
      <c r="AD298" s="38"/>
      <c r="AE298" s="38"/>
      <c r="AT298" s="17" t="s">
        <v>205</v>
      </c>
      <c r="AU298" s="17" t="s">
        <v>89</v>
      </c>
    </row>
    <row r="299" s="2" customFormat="1" ht="21.75" customHeight="1">
      <c r="A299" s="38"/>
      <c r="B299" s="39"/>
      <c r="C299" s="228" t="s">
        <v>945</v>
      </c>
      <c r="D299" s="228" t="s">
        <v>199</v>
      </c>
      <c r="E299" s="229" t="s">
        <v>3066</v>
      </c>
      <c r="F299" s="230" t="s">
        <v>3067</v>
      </c>
      <c r="G299" s="231" t="s">
        <v>354</v>
      </c>
      <c r="H299" s="232">
        <v>6</v>
      </c>
      <c r="I299" s="233"/>
      <c r="J299" s="234">
        <f>ROUND(I299*H299,2)</f>
        <v>0</v>
      </c>
      <c r="K299" s="235"/>
      <c r="L299" s="44"/>
      <c r="M299" s="236" t="s">
        <v>1</v>
      </c>
      <c r="N299" s="237" t="s">
        <v>45</v>
      </c>
      <c r="O299" s="91"/>
      <c r="P299" s="238">
        <f>O299*H299</f>
        <v>0</v>
      </c>
      <c r="Q299" s="238">
        <v>0.00025000000000000001</v>
      </c>
      <c r="R299" s="238">
        <f>Q299*H299</f>
        <v>0.0015</v>
      </c>
      <c r="S299" s="238">
        <v>0</v>
      </c>
      <c r="T299" s="239">
        <f>S299*H299</f>
        <v>0</v>
      </c>
      <c r="U299" s="38"/>
      <c r="V299" s="38"/>
      <c r="W299" s="38"/>
      <c r="X299" s="38"/>
      <c r="Y299" s="38"/>
      <c r="Z299" s="38"/>
      <c r="AA299" s="38"/>
      <c r="AB299" s="38"/>
      <c r="AC299" s="38"/>
      <c r="AD299" s="38"/>
      <c r="AE299" s="38"/>
      <c r="AR299" s="240" t="s">
        <v>405</v>
      </c>
      <c r="AT299" s="240" t="s">
        <v>199</v>
      </c>
      <c r="AU299" s="240" t="s">
        <v>89</v>
      </c>
      <c r="AY299" s="17" t="s">
        <v>196</v>
      </c>
      <c r="BE299" s="241">
        <f>IF(N299="základní",J299,0)</f>
        <v>0</v>
      </c>
      <c r="BF299" s="241">
        <f>IF(N299="snížená",J299,0)</f>
        <v>0</v>
      </c>
      <c r="BG299" s="241">
        <f>IF(N299="zákl. přenesená",J299,0)</f>
        <v>0</v>
      </c>
      <c r="BH299" s="241">
        <f>IF(N299="sníž. přenesená",J299,0)</f>
        <v>0</v>
      </c>
      <c r="BI299" s="241">
        <f>IF(N299="nulová",J299,0)</f>
        <v>0</v>
      </c>
      <c r="BJ299" s="17" t="s">
        <v>87</v>
      </c>
      <c r="BK299" s="241">
        <f>ROUND(I299*H299,2)</f>
        <v>0</v>
      </c>
      <c r="BL299" s="17" t="s">
        <v>405</v>
      </c>
      <c r="BM299" s="240" t="s">
        <v>3068</v>
      </c>
    </row>
    <row r="300" s="2" customFormat="1">
      <c r="A300" s="38"/>
      <c r="B300" s="39"/>
      <c r="C300" s="40"/>
      <c r="D300" s="242" t="s">
        <v>205</v>
      </c>
      <c r="E300" s="40"/>
      <c r="F300" s="243" t="s">
        <v>3069</v>
      </c>
      <c r="G300" s="40"/>
      <c r="H300" s="40"/>
      <c r="I300" s="244"/>
      <c r="J300" s="40"/>
      <c r="K300" s="40"/>
      <c r="L300" s="44"/>
      <c r="M300" s="245"/>
      <c r="N300" s="246"/>
      <c r="O300" s="91"/>
      <c r="P300" s="91"/>
      <c r="Q300" s="91"/>
      <c r="R300" s="91"/>
      <c r="S300" s="91"/>
      <c r="T300" s="92"/>
      <c r="U300" s="38"/>
      <c r="V300" s="38"/>
      <c r="W300" s="38"/>
      <c r="X300" s="38"/>
      <c r="Y300" s="38"/>
      <c r="Z300" s="38"/>
      <c r="AA300" s="38"/>
      <c r="AB300" s="38"/>
      <c r="AC300" s="38"/>
      <c r="AD300" s="38"/>
      <c r="AE300" s="38"/>
      <c r="AT300" s="17" t="s">
        <v>205</v>
      </c>
      <c r="AU300" s="17" t="s">
        <v>89</v>
      </c>
    </row>
    <row r="301" s="2" customFormat="1" ht="21.75" customHeight="1">
      <c r="A301" s="38"/>
      <c r="B301" s="39"/>
      <c r="C301" s="228" t="s">
        <v>950</v>
      </c>
      <c r="D301" s="228" t="s">
        <v>199</v>
      </c>
      <c r="E301" s="229" t="s">
        <v>3070</v>
      </c>
      <c r="F301" s="230" t="s">
        <v>3071</v>
      </c>
      <c r="G301" s="231" t="s">
        <v>354</v>
      </c>
      <c r="H301" s="232">
        <v>2</v>
      </c>
      <c r="I301" s="233"/>
      <c r="J301" s="234">
        <f>ROUND(I301*H301,2)</f>
        <v>0</v>
      </c>
      <c r="K301" s="235"/>
      <c r="L301" s="44"/>
      <c r="M301" s="236" t="s">
        <v>1</v>
      </c>
      <c r="N301" s="237" t="s">
        <v>45</v>
      </c>
      <c r="O301" s="91"/>
      <c r="P301" s="238">
        <f>O301*H301</f>
        <v>0</v>
      </c>
      <c r="Q301" s="238">
        <v>0.00029999999999999997</v>
      </c>
      <c r="R301" s="238">
        <f>Q301*H301</f>
        <v>0.00059999999999999995</v>
      </c>
      <c r="S301" s="238">
        <v>0</v>
      </c>
      <c r="T301" s="239">
        <f>S301*H301</f>
        <v>0</v>
      </c>
      <c r="U301" s="38"/>
      <c r="V301" s="38"/>
      <c r="W301" s="38"/>
      <c r="X301" s="38"/>
      <c r="Y301" s="38"/>
      <c r="Z301" s="38"/>
      <c r="AA301" s="38"/>
      <c r="AB301" s="38"/>
      <c r="AC301" s="38"/>
      <c r="AD301" s="38"/>
      <c r="AE301" s="38"/>
      <c r="AR301" s="240" t="s">
        <v>405</v>
      </c>
      <c r="AT301" s="240" t="s">
        <v>199</v>
      </c>
      <c r="AU301" s="240" t="s">
        <v>89</v>
      </c>
      <c r="AY301" s="17" t="s">
        <v>196</v>
      </c>
      <c r="BE301" s="241">
        <f>IF(N301="základní",J301,0)</f>
        <v>0</v>
      </c>
      <c r="BF301" s="241">
        <f>IF(N301="snížená",J301,0)</f>
        <v>0</v>
      </c>
      <c r="BG301" s="241">
        <f>IF(N301="zákl. přenesená",J301,0)</f>
        <v>0</v>
      </c>
      <c r="BH301" s="241">
        <f>IF(N301="sníž. přenesená",J301,0)</f>
        <v>0</v>
      </c>
      <c r="BI301" s="241">
        <f>IF(N301="nulová",J301,0)</f>
        <v>0</v>
      </c>
      <c r="BJ301" s="17" t="s">
        <v>87</v>
      </c>
      <c r="BK301" s="241">
        <f>ROUND(I301*H301,2)</f>
        <v>0</v>
      </c>
      <c r="BL301" s="17" t="s">
        <v>405</v>
      </c>
      <c r="BM301" s="240" t="s">
        <v>3072</v>
      </c>
    </row>
    <row r="302" s="2" customFormat="1">
      <c r="A302" s="38"/>
      <c r="B302" s="39"/>
      <c r="C302" s="40"/>
      <c r="D302" s="242" t="s">
        <v>205</v>
      </c>
      <c r="E302" s="40"/>
      <c r="F302" s="243" t="s">
        <v>3073</v>
      </c>
      <c r="G302" s="40"/>
      <c r="H302" s="40"/>
      <c r="I302" s="244"/>
      <c r="J302" s="40"/>
      <c r="K302" s="40"/>
      <c r="L302" s="44"/>
      <c r="M302" s="247"/>
      <c r="N302" s="248"/>
      <c r="O302" s="249"/>
      <c r="P302" s="249"/>
      <c r="Q302" s="249"/>
      <c r="R302" s="249"/>
      <c r="S302" s="249"/>
      <c r="T302" s="250"/>
      <c r="U302" s="38"/>
      <c r="V302" s="38"/>
      <c r="W302" s="38"/>
      <c r="X302" s="38"/>
      <c r="Y302" s="38"/>
      <c r="Z302" s="38"/>
      <c r="AA302" s="38"/>
      <c r="AB302" s="38"/>
      <c r="AC302" s="38"/>
      <c r="AD302" s="38"/>
      <c r="AE302" s="38"/>
      <c r="AT302" s="17" t="s">
        <v>205</v>
      </c>
      <c r="AU302" s="17" t="s">
        <v>89</v>
      </c>
    </row>
    <row r="303" s="2" customFormat="1" ht="6.96" customHeight="1">
      <c r="A303" s="38"/>
      <c r="B303" s="66"/>
      <c r="C303" s="67"/>
      <c r="D303" s="67"/>
      <c r="E303" s="67"/>
      <c r="F303" s="67"/>
      <c r="G303" s="67"/>
      <c r="H303" s="67"/>
      <c r="I303" s="67"/>
      <c r="J303" s="67"/>
      <c r="K303" s="67"/>
      <c r="L303" s="44"/>
      <c r="M303" s="38"/>
      <c r="O303" s="38"/>
      <c r="P303" s="38"/>
      <c r="Q303" s="38"/>
      <c r="R303" s="38"/>
      <c r="S303" s="38"/>
      <c r="T303" s="38"/>
      <c r="U303" s="38"/>
      <c r="V303" s="38"/>
      <c r="W303" s="38"/>
      <c r="X303" s="38"/>
      <c r="Y303" s="38"/>
      <c r="Z303" s="38"/>
      <c r="AA303" s="38"/>
      <c r="AB303" s="38"/>
      <c r="AC303" s="38"/>
      <c r="AD303" s="38"/>
      <c r="AE303" s="38"/>
    </row>
  </sheetData>
  <sheetProtection sheet="1" autoFilter="0" formatColumns="0" formatRows="0" objects="1" scenarios="1" spinCount="100000" saltValue="JsUKJEvPdkEDJNAVG2y8GJBZvyvxsUqXOBRPu0JEouDygOjOqKjf5rffS+6tniGVRMS3d9lnKF/lSVJypUiCqw==" hashValue="hNDsSxr9YtnbkzRu+yiJnNrkc0kX0bggcAszQhT/CB3yEtXrIbT+W1MHuzXESQbi2/RR5tIBANwj5RNpcHM4TA==" algorithmName="SHA-512" password="CC35"/>
  <autoFilter ref="C131:K30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141</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1473</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3074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ROUND(J129,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ROUND((SUM(BE129:BE208)),  2)</f>
        <v>0</v>
      </c>
      <c r="G37" s="38"/>
      <c r="H37" s="38"/>
      <c r="I37" s="165">
        <v>0.20999999999999999</v>
      </c>
      <c r="J37" s="164">
        <f>ROUND(((SUM(BE129:BE208))*I37),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ROUND((SUM(BF129:BF208)),  2)</f>
        <v>0</v>
      </c>
      <c r="G38" s="38"/>
      <c r="H38" s="38"/>
      <c r="I38" s="165">
        <v>0.14999999999999999</v>
      </c>
      <c r="J38" s="164">
        <f>ROUND(((SUM(BF129:BF208))*I38),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ROUND((SUM(BG129:BG208)),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ROUND((SUM(BH129:BH208)),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ROUND((SUM(BI129:BI208)),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1473</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20022-D.1.4.e-BV - 20022-D.1.4.e-BV - Stavební přípomoce, Bourací práce vodovod</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J129</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J130</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603</v>
      </c>
      <c r="E102" s="197"/>
      <c r="F102" s="197"/>
      <c r="G102" s="197"/>
      <c r="H102" s="197"/>
      <c r="I102" s="197"/>
      <c r="J102" s="198">
        <f>J131</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235</v>
      </c>
      <c r="E103" s="197"/>
      <c r="F103" s="197"/>
      <c r="G103" s="197"/>
      <c r="H103" s="197"/>
      <c r="I103" s="197"/>
      <c r="J103" s="198">
        <f>J165</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236</v>
      </c>
      <c r="E104" s="197"/>
      <c r="F104" s="197"/>
      <c r="G104" s="197"/>
      <c r="H104" s="197"/>
      <c r="I104" s="197"/>
      <c r="J104" s="198">
        <f>J190</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604</v>
      </c>
      <c r="E105" s="197"/>
      <c r="F105" s="197"/>
      <c r="G105" s="197"/>
      <c r="H105" s="197"/>
      <c r="I105" s="197"/>
      <c r="J105" s="198">
        <f>J206</f>
        <v>0</v>
      </c>
      <c r="K105" s="133"/>
      <c r="L105" s="199"/>
      <c r="S105" s="10"/>
      <c r="T105" s="10"/>
      <c r="U105" s="10"/>
      <c r="V105" s="10"/>
      <c r="W105" s="10"/>
      <c r="X105" s="10"/>
      <c r="Y105" s="10"/>
      <c r="Z105" s="10"/>
      <c r="AA105" s="10"/>
      <c r="AB105" s="10"/>
      <c r="AC105" s="10"/>
      <c r="AD105" s="10"/>
      <c r="AE105" s="10"/>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181</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4" t="str">
        <f>E7</f>
        <v>20022-Oprava budovy F1-Technická univerzita v Liberci</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167</v>
      </c>
      <c r="D116" s="22"/>
      <c r="E116" s="22"/>
      <c r="F116" s="22"/>
      <c r="G116" s="22"/>
      <c r="H116" s="22"/>
      <c r="I116" s="22"/>
      <c r="J116" s="22"/>
      <c r="K116" s="22"/>
      <c r="L116" s="20"/>
    </row>
    <row r="117" s="1" customFormat="1" ht="16.5" customHeight="1">
      <c r="B117" s="21"/>
      <c r="C117" s="22"/>
      <c r="D117" s="22"/>
      <c r="E117" s="184" t="s">
        <v>168</v>
      </c>
      <c r="F117" s="22"/>
      <c r="G117" s="22"/>
      <c r="H117" s="22"/>
      <c r="I117" s="22"/>
      <c r="J117" s="22"/>
      <c r="K117" s="22"/>
      <c r="L117" s="20"/>
    </row>
    <row r="118" s="1" customFormat="1" ht="12" customHeight="1">
      <c r="B118" s="21"/>
      <c r="C118" s="32" t="s">
        <v>169</v>
      </c>
      <c r="D118" s="22"/>
      <c r="E118" s="22"/>
      <c r="F118" s="22"/>
      <c r="G118" s="22"/>
      <c r="H118" s="22"/>
      <c r="I118" s="22"/>
      <c r="J118" s="22"/>
      <c r="K118" s="22"/>
      <c r="L118" s="20"/>
    </row>
    <row r="119" s="2" customFormat="1" ht="23.25" customHeight="1">
      <c r="A119" s="38"/>
      <c r="B119" s="39"/>
      <c r="C119" s="40"/>
      <c r="D119" s="40"/>
      <c r="E119" s="251" t="s">
        <v>1472</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1473</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30" customHeight="1">
      <c r="A121" s="38"/>
      <c r="B121" s="39"/>
      <c r="C121" s="40"/>
      <c r="D121" s="40"/>
      <c r="E121" s="76" t="str">
        <f>E13</f>
        <v>20022-D.1.4.e-BV - 20022-D.1.4.e-BV - Stavební přípomoce, Bourací práce vodovod</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F16</f>
        <v>Liberec</v>
      </c>
      <c r="G123" s="40"/>
      <c r="H123" s="40"/>
      <c r="I123" s="32" t="s">
        <v>22</v>
      </c>
      <c r="J123" s="79" t="str">
        <f>IF(J16="","",J16)</f>
        <v>2. 11. 2021</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40.05" customHeight="1">
      <c r="A125" s="38"/>
      <c r="B125" s="39"/>
      <c r="C125" s="32" t="s">
        <v>24</v>
      </c>
      <c r="D125" s="40"/>
      <c r="E125" s="40"/>
      <c r="F125" s="27" t="str">
        <f>E19</f>
        <v>Technická unmiverzita v Liberci,Hálkova 6, Liberec</v>
      </c>
      <c r="G125" s="40"/>
      <c r="H125" s="40"/>
      <c r="I125" s="32" t="s">
        <v>31</v>
      </c>
      <c r="J125" s="36" t="str">
        <f>E25</f>
        <v>Profes projekt, s. r.o., Vejrichova 272, Turnov</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29</v>
      </c>
      <c r="D126" s="40"/>
      <c r="E126" s="40"/>
      <c r="F126" s="27" t="str">
        <f>IF(E22="","",E22)</f>
        <v>Vyplň údaj</v>
      </c>
      <c r="G126" s="40"/>
      <c r="H126" s="40"/>
      <c r="I126" s="32" t="s">
        <v>36</v>
      </c>
      <c r="J126" s="36" t="str">
        <f>E28</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200"/>
      <c r="B128" s="201"/>
      <c r="C128" s="202" t="s">
        <v>182</v>
      </c>
      <c r="D128" s="203" t="s">
        <v>65</v>
      </c>
      <c r="E128" s="203" t="s">
        <v>61</v>
      </c>
      <c r="F128" s="203" t="s">
        <v>62</v>
      </c>
      <c r="G128" s="203" t="s">
        <v>183</v>
      </c>
      <c r="H128" s="203" t="s">
        <v>184</v>
      </c>
      <c r="I128" s="203" t="s">
        <v>185</v>
      </c>
      <c r="J128" s="204" t="s">
        <v>173</v>
      </c>
      <c r="K128" s="205" t="s">
        <v>186</v>
      </c>
      <c r="L128" s="206"/>
      <c r="M128" s="100" t="s">
        <v>1</v>
      </c>
      <c r="N128" s="101" t="s">
        <v>44</v>
      </c>
      <c r="O128" s="101" t="s">
        <v>187</v>
      </c>
      <c r="P128" s="101" t="s">
        <v>188</v>
      </c>
      <c r="Q128" s="101" t="s">
        <v>189</v>
      </c>
      <c r="R128" s="101" t="s">
        <v>190</v>
      </c>
      <c r="S128" s="101" t="s">
        <v>191</v>
      </c>
      <c r="T128" s="102" t="s">
        <v>192</v>
      </c>
      <c r="U128" s="200"/>
      <c r="V128" s="200"/>
      <c r="W128" s="200"/>
      <c r="X128" s="200"/>
      <c r="Y128" s="200"/>
      <c r="Z128" s="200"/>
      <c r="AA128" s="200"/>
      <c r="AB128" s="200"/>
      <c r="AC128" s="200"/>
      <c r="AD128" s="200"/>
      <c r="AE128" s="200"/>
    </row>
    <row r="129" s="2" customFormat="1" ht="22.8" customHeight="1">
      <c r="A129" s="38"/>
      <c r="B129" s="39"/>
      <c r="C129" s="107" t="s">
        <v>193</v>
      </c>
      <c r="D129" s="40"/>
      <c r="E129" s="40"/>
      <c r="F129" s="40"/>
      <c r="G129" s="40"/>
      <c r="H129" s="40"/>
      <c r="I129" s="40"/>
      <c r="J129" s="207">
        <f>BK129</f>
        <v>0</v>
      </c>
      <c r="K129" s="40"/>
      <c r="L129" s="44"/>
      <c r="M129" s="103"/>
      <c r="N129" s="208"/>
      <c r="O129" s="104"/>
      <c r="P129" s="209">
        <f>P130</f>
        <v>0</v>
      </c>
      <c r="Q129" s="104"/>
      <c r="R129" s="209">
        <f>R130</f>
        <v>12.400840000000001</v>
      </c>
      <c r="S129" s="104"/>
      <c r="T129" s="210">
        <f>T130</f>
        <v>20.393999999999998</v>
      </c>
      <c r="U129" s="38"/>
      <c r="V129" s="38"/>
      <c r="W129" s="38"/>
      <c r="X129" s="38"/>
      <c r="Y129" s="38"/>
      <c r="Z129" s="38"/>
      <c r="AA129" s="38"/>
      <c r="AB129" s="38"/>
      <c r="AC129" s="38"/>
      <c r="AD129" s="38"/>
      <c r="AE129" s="38"/>
      <c r="AT129" s="17" t="s">
        <v>79</v>
      </c>
      <c r="AU129" s="17" t="s">
        <v>175</v>
      </c>
      <c r="BK129" s="211">
        <f>BK130</f>
        <v>0</v>
      </c>
    </row>
    <row r="130" s="12" customFormat="1" ht="25.92" customHeight="1">
      <c r="A130" s="12"/>
      <c r="B130" s="212"/>
      <c r="C130" s="213"/>
      <c r="D130" s="214" t="s">
        <v>79</v>
      </c>
      <c r="E130" s="215" t="s">
        <v>245</v>
      </c>
      <c r="F130" s="215" t="s">
        <v>246</v>
      </c>
      <c r="G130" s="213"/>
      <c r="H130" s="213"/>
      <c r="I130" s="216"/>
      <c r="J130" s="217">
        <f>BK130</f>
        <v>0</v>
      </c>
      <c r="K130" s="213"/>
      <c r="L130" s="218"/>
      <c r="M130" s="219"/>
      <c r="N130" s="220"/>
      <c r="O130" s="220"/>
      <c r="P130" s="221">
        <f>P131+P165+P190+P206</f>
        <v>0</v>
      </c>
      <c r="Q130" s="220"/>
      <c r="R130" s="221">
        <f>R131+R165+R190+R206</f>
        <v>12.400840000000001</v>
      </c>
      <c r="S130" s="220"/>
      <c r="T130" s="222">
        <f>T131+T165+T190+T206</f>
        <v>20.393999999999998</v>
      </c>
      <c r="U130" s="12"/>
      <c r="V130" s="12"/>
      <c r="W130" s="12"/>
      <c r="X130" s="12"/>
      <c r="Y130" s="12"/>
      <c r="Z130" s="12"/>
      <c r="AA130" s="12"/>
      <c r="AB130" s="12"/>
      <c r="AC130" s="12"/>
      <c r="AD130" s="12"/>
      <c r="AE130" s="12"/>
      <c r="AR130" s="223" t="s">
        <v>87</v>
      </c>
      <c r="AT130" s="224" t="s">
        <v>79</v>
      </c>
      <c r="AU130" s="224" t="s">
        <v>80</v>
      </c>
      <c r="AY130" s="223" t="s">
        <v>196</v>
      </c>
      <c r="BK130" s="225">
        <f>BK131+BK165+BK190+BK206</f>
        <v>0</v>
      </c>
    </row>
    <row r="131" s="12" customFormat="1" ht="22.8" customHeight="1">
      <c r="A131" s="12"/>
      <c r="B131" s="212"/>
      <c r="C131" s="213"/>
      <c r="D131" s="214" t="s">
        <v>79</v>
      </c>
      <c r="E131" s="226" t="s">
        <v>223</v>
      </c>
      <c r="F131" s="226" t="s">
        <v>773</v>
      </c>
      <c r="G131" s="213"/>
      <c r="H131" s="213"/>
      <c r="I131" s="216"/>
      <c r="J131" s="227">
        <f>BK131</f>
        <v>0</v>
      </c>
      <c r="K131" s="213"/>
      <c r="L131" s="218"/>
      <c r="M131" s="219"/>
      <c r="N131" s="220"/>
      <c r="O131" s="220"/>
      <c r="P131" s="221">
        <f>SUM(P132:P164)</f>
        <v>0</v>
      </c>
      <c r="Q131" s="220"/>
      <c r="R131" s="221">
        <f>SUM(R132:R164)</f>
        <v>12.38476</v>
      </c>
      <c r="S131" s="220"/>
      <c r="T131" s="222">
        <f>SUM(T132:T164)</f>
        <v>0</v>
      </c>
      <c r="U131" s="12"/>
      <c r="V131" s="12"/>
      <c r="W131" s="12"/>
      <c r="X131" s="12"/>
      <c r="Y131" s="12"/>
      <c r="Z131" s="12"/>
      <c r="AA131" s="12"/>
      <c r="AB131" s="12"/>
      <c r="AC131" s="12"/>
      <c r="AD131" s="12"/>
      <c r="AE131" s="12"/>
      <c r="AR131" s="223" t="s">
        <v>87</v>
      </c>
      <c r="AT131" s="224" t="s">
        <v>79</v>
      </c>
      <c r="AU131" s="224" t="s">
        <v>87</v>
      </c>
      <c r="AY131" s="223" t="s">
        <v>196</v>
      </c>
      <c r="BK131" s="225">
        <f>SUM(BK132:BK164)</f>
        <v>0</v>
      </c>
    </row>
    <row r="132" s="2" customFormat="1" ht="21.75" customHeight="1">
      <c r="A132" s="38"/>
      <c r="B132" s="39"/>
      <c r="C132" s="228" t="s">
        <v>87</v>
      </c>
      <c r="D132" s="228" t="s">
        <v>199</v>
      </c>
      <c r="E132" s="229" t="s">
        <v>3075</v>
      </c>
      <c r="F132" s="230" t="s">
        <v>3076</v>
      </c>
      <c r="G132" s="231" t="s">
        <v>251</v>
      </c>
      <c r="H132" s="232">
        <v>12</v>
      </c>
      <c r="I132" s="233"/>
      <c r="J132" s="234">
        <f>ROUND(I132*H132,2)</f>
        <v>0</v>
      </c>
      <c r="K132" s="235"/>
      <c r="L132" s="44"/>
      <c r="M132" s="236" t="s">
        <v>1</v>
      </c>
      <c r="N132" s="237" t="s">
        <v>45</v>
      </c>
      <c r="O132" s="91"/>
      <c r="P132" s="238">
        <f>O132*H132</f>
        <v>0</v>
      </c>
      <c r="Q132" s="238">
        <v>0.041529999999999997</v>
      </c>
      <c r="R132" s="238">
        <f>Q132*H132</f>
        <v>0.49835999999999997</v>
      </c>
      <c r="S132" s="238">
        <v>0</v>
      </c>
      <c r="T132" s="239">
        <f>S132*H132</f>
        <v>0</v>
      </c>
      <c r="U132" s="38"/>
      <c r="V132" s="38"/>
      <c r="W132" s="38"/>
      <c r="X132" s="38"/>
      <c r="Y132" s="38"/>
      <c r="Z132" s="38"/>
      <c r="AA132" s="38"/>
      <c r="AB132" s="38"/>
      <c r="AC132" s="38"/>
      <c r="AD132" s="38"/>
      <c r="AE132" s="38"/>
      <c r="AR132" s="240" t="s">
        <v>113</v>
      </c>
      <c r="AT132" s="240" t="s">
        <v>199</v>
      </c>
      <c r="AU132" s="240" t="s">
        <v>89</v>
      </c>
      <c r="AY132" s="17" t="s">
        <v>196</v>
      </c>
      <c r="BE132" s="241">
        <f>IF(N132="základní",J132,0)</f>
        <v>0</v>
      </c>
      <c r="BF132" s="241">
        <f>IF(N132="snížená",J132,0)</f>
        <v>0</v>
      </c>
      <c r="BG132" s="241">
        <f>IF(N132="zákl. přenesená",J132,0)</f>
        <v>0</v>
      </c>
      <c r="BH132" s="241">
        <f>IF(N132="sníž. přenesená",J132,0)</f>
        <v>0</v>
      </c>
      <c r="BI132" s="241">
        <f>IF(N132="nulová",J132,0)</f>
        <v>0</v>
      </c>
      <c r="BJ132" s="17" t="s">
        <v>87</v>
      </c>
      <c r="BK132" s="241">
        <f>ROUND(I132*H132,2)</f>
        <v>0</v>
      </c>
      <c r="BL132" s="17" t="s">
        <v>113</v>
      </c>
      <c r="BM132" s="240" t="s">
        <v>3077</v>
      </c>
    </row>
    <row r="133" s="2" customFormat="1">
      <c r="A133" s="38"/>
      <c r="B133" s="39"/>
      <c r="C133" s="40"/>
      <c r="D133" s="242" t="s">
        <v>205</v>
      </c>
      <c r="E133" s="40"/>
      <c r="F133" s="243" t="s">
        <v>3078</v>
      </c>
      <c r="G133" s="40"/>
      <c r="H133" s="40"/>
      <c r="I133" s="244"/>
      <c r="J133" s="40"/>
      <c r="K133" s="40"/>
      <c r="L133" s="44"/>
      <c r="M133" s="245"/>
      <c r="N133" s="246"/>
      <c r="O133" s="91"/>
      <c r="P133" s="91"/>
      <c r="Q133" s="91"/>
      <c r="R133" s="91"/>
      <c r="S133" s="91"/>
      <c r="T133" s="92"/>
      <c r="U133" s="38"/>
      <c r="V133" s="38"/>
      <c r="W133" s="38"/>
      <c r="X133" s="38"/>
      <c r="Y133" s="38"/>
      <c r="Z133" s="38"/>
      <c r="AA133" s="38"/>
      <c r="AB133" s="38"/>
      <c r="AC133" s="38"/>
      <c r="AD133" s="38"/>
      <c r="AE133" s="38"/>
      <c r="AT133" s="17" t="s">
        <v>205</v>
      </c>
      <c r="AU133" s="17" t="s">
        <v>89</v>
      </c>
    </row>
    <row r="134" s="13" customFormat="1">
      <c r="A134" s="13"/>
      <c r="B134" s="252"/>
      <c r="C134" s="253"/>
      <c r="D134" s="242" t="s">
        <v>254</v>
      </c>
      <c r="E134" s="254" t="s">
        <v>1</v>
      </c>
      <c r="F134" s="255" t="s">
        <v>3079</v>
      </c>
      <c r="G134" s="253"/>
      <c r="H134" s="256">
        <v>8.25</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254</v>
      </c>
      <c r="AU134" s="262" t="s">
        <v>89</v>
      </c>
      <c r="AV134" s="13" t="s">
        <v>89</v>
      </c>
      <c r="AW134" s="13" t="s">
        <v>35</v>
      </c>
      <c r="AX134" s="13" t="s">
        <v>80</v>
      </c>
      <c r="AY134" s="262" t="s">
        <v>196</v>
      </c>
    </row>
    <row r="135" s="14" customFormat="1">
      <c r="A135" s="14"/>
      <c r="B135" s="263"/>
      <c r="C135" s="264"/>
      <c r="D135" s="242" t="s">
        <v>254</v>
      </c>
      <c r="E135" s="265" t="s">
        <v>1</v>
      </c>
      <c r="F135" s="266" t="s">
        <v>3080</v>
      </c>
      <c r="G135" s="264"/>
      <c r="H135" s="267">
        <v>8.25</v>
      </c>
      <c r="I135" s="268"/>
      <c r="J135" s="264"/>
      <c r="K135" s="264"/>
      <c r="L135" s="269"/>
      <c r="M135" s="270"/>
      <c r="N135" s="271"/>
      <c r="O135" s="271"/>
      <c r="P135" s="271"/>
      <c r="Q135" s="271"/>
      <c r="R135" s="271"/>
      <c r="S135" s="271"/>
      <c r="T135" s="272"/>
      <c r="U135" s="14"/>
      <c r="V135" s="14"/>
      <c r="W135" s="14"/>
      <c r="X135" s="14"/>
      <c r="Y135" s="14"/>
      <c r="Z135" s="14"/>
      <c r="AA135" s="14"/>
      <c r="AB135" s="14"/>
      <c r="AC135" s="14"/>
      <c r="AD135" s="14"/>
      <c r="AE135" s="14"/>
      <c r="AT135" s="273" t="s">
        <v>254</v>
      </c>
      <c r="AU135" s="273" t="s">
        <v>89</v>
      </c>
      <c r="AV135" s="14" t="s">
        <v>100</v>
      </c>
      <c r="AW135" s="14" t="s">
        <v>35</v>
      </c>
      <c r="AX135" s="14" t="s">
        <v>80</v>
      </c>
      <c r="AY135" s="273" t="s">
        <v>196</v>
      </c>
    </row>
    <row r="136" s="13" customFormat="1">
      <c r="A136" s="13"/>
      <c r="B136" s="252"/>
      <c r="C136" s="253"/>
      <c r="D136" s="242" t="s">
        <v>254</v>
      </c>
      <c r="E136" s="254" t="s">
        <v>1</v>
      </c>
      <c r="F136" s="255" t="s">
        <v>3081</v>
      </c>
      <c r="G136" s="253"/>
      <c r="H136" s="256">
        <v>3.75</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254</v>
      </c>
      <c r="AU136" s="262" t="s">
        <v>89</v>
      </c>
      <c r="AV136" s="13" t="s">
        <v>89</v>
      </c>
      <c r="AW136" s="13" t="s">
        <v>35</v>
      </c>
      <c r="AX136" s="13" t="s">
        <v>80</v>
      </c>
      <c r="AY136" s="262" t="s">
        <v>196</v>
      </c>
    </row>
    <row r="137" s="14" customFormat="1">
      <c r="A137" s="14"/>
      <c r="B137" s="263"/>
      <c r="C137" s="264"/>
      <c r="D137" s="242" t="s">
        <v>254</v>
      </c>
      <c r="E137" s="265" t="s">
        <v>1</v>
      </c>
      <c r="F137" s="266" t="s">
        <v>3082</v>
      </c>
      <c r="G137" s="264"/>
      <c r="H137" s="267">
        <v>3.75</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254</v>
      </c>
      <c r="AU137" s="273" t="s">
        <v>89</v>
      </c>
      <c r="AV137" s="14" t="s">
        <v>100</v>
      </c>
      <c r="AW137" s="14" t="s">
        <v>35</v>
      </c>
      <c r="AX137" s="14" t="s">
        <v>80</v>
      </c>
      <c r="AY137" s="273" t="s">
        <v>196</v>
      </c>
    </row>
    <row r="138" s="15" customFormat="1">
      <c r="A138" s="15"/>
      <c r="B138" s="274"/>
      <c r="C138" s="275"/>
      <c r="D138" s="242" t="s">
        <v>254</v>
      </c>
      <c r="E138" s="276" t="s">
        <v>1</v>
      </c>
      <c r="F138" s="277" t="s">
        <v>267</v>
      </c>
      <c r="G138" s="275"/>
      <c r="H138" s="278">
        <v>12</v>
      </c>
      <c r="I138" s="279"/>
      <c r="J138" s="275"/>
      <c r="K138" s="275"/>
      <c r="L138" s="280"/>
      <c r="M138" s="281"/>
      <c r="N138" s="282"/>
      <c r="O138" s="282"/>
      <c r="P138" s="282"/>
      <c r="Q138" s="282"/>
      <c r="R138" s="282"/>
      <c r="S138" s="282"/>
      <c r="T138" s="283"/>
      <c r="U138" s="15"/>
      <c r="V138" s="15"/>
      <c r="W138" s="15"/>
      <c r="X138" s="15"/>
      <c r="Y138" s="15"/>
      <c r="Z138" s="15"/>
      <c r="AA138" s="15"/>
      <c r="AB138" s="15"/>
      <c r="AC138" s="15"/>
      <c r="AD138" s="15"/>
      <c r="AE138" s="15"/>
      <c r="AT138" s="284" t="s">
        <v>254</v>
      </c>
      <c r="AU138" s="284" t="s">
        <v>89</v>
      </c>
      <c r="AV138" s="15" t="s">
        <v>113</v>
      </c>
      <c r="AW138" s="15" t="s">
        <v>35</v>
      </c>
      <c r="AX138" s="15" t="s">
        <v>87</v>
      </c>
      <c r="AY138" s="284" t="s">
        <v>196</v>
      </c>
    </row>
    <row r="139" s="2" customFormat="1" ht="21.75" customHeight="1">
      <c r="A139" s="38"/>
      <c r="B139" s="39"/>
      <c r="C139" s="228" t="s">
        <v>89</v>
      </c>
      <c r="D139" s="228" t="s">
        <v>199</v>
      </c>
      <c r="E139" s="229" t="s">
        <v>1763</v>
      </c>
      <c r="F139" s="230" t="s">
        <v>1764</v>
      </c>
      <c r="G139" s="231" t="s">
        <v>251</v>
      </c>
      <c r="H139" s="232">
        <v>152</v>
      </c>
      <c r="I139" s="233"/>
      <c r="J139" s="234">
        <f>ROUND(I139*H139,2)</f>
        <v>0</v>
      </c>
      <c r="K139" s="235"/>
      <c r="L139" s="44"/>
      <c r="M139" s="236" t="s">
        <v>1</v>
      </c>
      <c r="N139" s="237" t="s">
        <v>45</v>
      </c>
      <c r="O139" s="91"/>
      <c r="P139" s="238">
        <f>O139*H139</f>
        <v>0</v>
      </c>
      <c r="Q139" s="238">
        <v>0.040000000000000001</v>
      </c>
      <c r="R139" s="238">
        <f>Q139*H139</f>
        <v>6.0800000000000001</v>
      </c>
      <c r="S139" s="238">
        <v>0</v>
      </c>
      <c r="T139" s="239">
        <f>S139*H139</f>
        <v>0</v>
      </c>
      <c r="U139" s="38"/>
      <c r="V139" s="38"/>
      <c r="W139" s="38"/>
      <c r="X139" s="38"/>
      <c r="Y139" s="38"/>
      <c r="Z139" s="38"/>
      <c r="AA139" s="38"/>
      <c r="AB139" s="38"/>
      <c r="AC139" s="38"/>
      <c r="AD139" s="38"/>
      <c r="AE139" s="38"/>
      <c r="AR139" s="240" t="s">
        <v>113</v>
      </c>
      <c r="AT139" s="240" t="s">
        <v>199</v>
      </c>
      <c r="AU139" s="240" t="s">
        <v>89</v>
      </c>
      <c r="AY139" s="17" t="s">
        <v>196</v>
      </c>
      <c r="BE139" s="241">
        <f>IF(N139="základní",J139,0)</f>
        <v>0</v>
      </c>
      <c r="BF139" s="241">
        <f>IF(N139="snížená",J139,0)</f>
        <v>0</v>
      </c>
      <c r="BG139" s="241">
        <f>IF(N139="zákl. přenesená",J139,0)</f>
        <v>0</v>
      </c>
      <c r="BH139" s="241">
        <f>IF(N139="sníž. přenesená",J139,0)</f>
        <v>0</v>
      </c>
      <c r="BI139" s="241">
        <f>IF(N139="nulová",J139,0)</f>
        <v>0</v>
      </c>
      <c r="BJ139" s="17" t="s">
        <v>87</v>
      </c>
      <c r="BK139" s="241">
        <f>ROUND(I139*H139,2)</f>
        <v>0</v>
      </c>
      <c r="BL139" s="17" t="s">
        <v>113</v>
      </c>
      <c r="BM139" s="240" t="s">
        <v>3083</v>
      </c>
    </row>
    <row r="140" s="2" customFormat="1">
      <c r="A140" s="38"/>
      <c r="B140" s="39"/>
      <c r="C140" s="40"/>
      <c r="D140" s="242" t="s">
        <v>205</v>
      </c>
      <c r="E140" s="40"/>
      <c r="F140" s="243" t="s">
        <v>1766</v>
      </c>
      <c r="G140" s="40"/>
      <c r="H140" s="40"/>
      <c r="I140" s="244"/>
      <c r="J140" s="40"/>
      <c r="K140" s="40"/>
      <c r="L140" s="44"/>
      <c r="M140" s="245"/>
      <c r="N140" s="246"/>
      <c r="O140" s="91"/>
      <c r="P140" s="91"/>
      <c r="Q140" s="91"/>
      <c r="R140" s="91"/>
      <c r="S140" s="91"/>
      <c r="T140" s="92"/>
      <c r="U140" s="38"/>
      <c r="V140" s="38"/>
      <c r="W140" s="38"/>
      <c r="X140" s="38"/>
      <c r="Y140" s="38"/>
      <c r="Z140" s="38"/>
      <c r="AA140" s="38"/>
      <c r="AB140" s="38"/>
      <c r="AC140" s="38"/>
      <c r="AD140" s="38"/>
      <c r="AE140" s="38"/>
      <c r="AT140" s="17" t="s">
        <v>205</v>
      </c>
      <c r="AU140" s="17" t="s">
        <v>89</v>
      </c>
    </row>
    <row r="141" s="13" customFormat="1">
      <c r="A141" s="13"/>
      <c r="B141" s="252"/>
      <c r="C141" s="253"/>
      <c r="D141" s="242" t="s">
        <v>254</v>
      </c>
      <c r="E141" s="254" t="s">
        <v>1</v>
      </c>
      <c r="F141" s="255" t="s">
        <v>3084</v>
      </c>
      <c r="G141" s="253"/>
      <c r="H141" s="256">
        <v>14</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254</v>
      </c>
      <c r="AU141" s="262" t="s">
        <v>89</v>
      </c>
      <c r="AV141" s="13" t="s">
        <v>89</v>
      </c>
      <c r="AW141" s="13" t="s">
        <v>35</v>
      </c>
      <c r="AX141" s="13" t="s">
        <v>80</v>
      </c>
      <c r="AY141" s="262" t="s">
        <v>196</v>
      </c>
    </row>
    <row r="142" s="14" customFormat="1">
      <c r="A142" s="14"/>
      <c r="B142" s="263"/>
      <c r="C142" s="264"/>
      <c r="D142" s="242" t="s">
        <v>254</v>
      </c>
      <c r="E142" s="265" t="s">
        <v>1</v>
      </c>
      <c r="F142" s="266" t="s">
        <v>3085</v>
      </c>
      <c r="G142" s="264"/>
      <c r="H142" s="267">
        <v>14</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254</v>
      </c>
      <c r="AU142" s="273" t="s">
        <v>89</v>
      </c>
      <c r="AV142" s="14" t="s">
        <v>100</v>
      </c>
      <c r="AW142" s="14" t="s">
        <v>35</v>
      </c>
      <c r="AX142" s="14" t="s">
        <v>80</v>
      </c>
      <c r="AY142" s="273" t="s">
        <v>196</v>
      </c>
    </row>
    <row r="143" s="13" customFormat="1">
      <c r="A143" s="13"/>
      <c r="B143" s="252"/>
      <c r="C143" s="253"/>
      <c r="D143" s="242" t="s">
        <v>254</v>
      </c>
      <c r="E143" s="254" t="s">
        <v>1</v>
      </c>
      <c r="F143" s="255" t="s">
        <v>3086</v>
      </c>
      <c r="G143" s="253"/>
      <c r="H143" s="256">
        <v>35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254</v>
      </c>
      <c r="AU143" s="262" t="s">
        <v>89</v>
      </c>
      <c r="AV143" s="13" t="s">
        <v>89</v>
      </c>
      <c r="AW143" s="13" t="s">
        <v>35</v>
      </c>
      <c r="AX143" s="13" t="s">
        <v>80</v>
      </c>
      <c r="AY143" s="262" t="s">
        <v>196</v>
      </c>
    </row>
    <row r="144" s="14" customFormat="1">
      <c r="A144" s="14"/>
      <c r="B144" s="263"/>
      <c r="C144" s="264"/>
      <c r="D144" s="242" t="s">
        <v>254</v>
      </c>
      <c r="E144" s="265" t="s">
        <v>1</v>
      </c>
      <c r="F144" s="266" t="s">
        <v>3087</v>
      </c>
      <c r="G144" s="264"/>
      <c r="H144" s="267">
        <v>35</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254</v>
      </c>
      <c r="AU144" s="273" t="s">
        <v>89</v>
      </c>
      <c r="AV144" s="14" t="s">
        <v>100</v>
      </c>
      <c r="AW144" s="14" t="s">
        <v>35</v>
      </c>
      <c r="AX144" s="14" t="s">
        <v>80</v>
      </c>
      <c r="AY144" s="273" t="s">
        <v>196</v>
      </c>
    </row>
    <row r="145" s="13" customFormat="1">
      <c r="A145" s="13"/>
      <c r="B145" s="252"/>
      <c r="C145" s="253"/>
      <c r="D145" s="242" t="s">
        <v>254</v>
      </c>
      <c r="E145" s="254" t="s">
        <v>1</v>
      </c>
      <c r="F145" s="255" t="s">
        <v>3088</v>
      </c>
      <c r="G145" s="253"/>
      <c r="H145" s="256">
        <v>33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254</v>
      </c>
      <c r="AU145" s="262" t="s">
        <v>89</v>
      </c>
      <c r="AV145" s="13" t="s">
        <v>89</v>
      </c>
      <c r="AW145" s="13" t="s">
        <v>35</v>
      </c>
      <c r="AX145" s="13" t="s">
        <v>80</v>
      </c>
      <c r="AY145" s="262" t="s">
        <v>196</v>
      </c>
    </row>
    <row r="146" s="14" customFormat="1">
      <c r="A146" s="14"/>
      <c r="B146" s="263"/>
      <c r="C146" s="264"/>
      <c r="D146" s="242" t="s">
        <v>254</v>
      </c>
      <c r="E146" s="265" t="s">
        <v>1</v>
      </c>
      <c r="F146" s="266" t="s">
        <v>3089</v>
      </c>
      <c r="G146" s="264"/>
      <c r="H146" s="267">
        <v>33</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254</v>
      </c>
      <c r="AU146" s="273" t="s">
        <v>89</v>
      </c>
      <c r="AV146" s="14" t="s">
        <v>100</v>
      </c>
      <c r="AW146" s="14" t="s">
        <v>35</v>
      </c>
      <c r="AX146" s="14" t="s">
        <v>80</v>
      </c>
      <c r="AY146" s="273" t="s">
        <v>196</v>
      </c>
    </row>
    <row r="147" s="13" customFormat="1">
      <c r="A147" s="13"/>
      <c r="B147" s="252"/>
      <c r="C147" s="253"/>
      <c r="D147" s="242" t="s">
        <v>254</v>
      </c>
      <c r="E147" s="254" t="s">
        <v>1</v>
      </c>
      <c r="F147" s="255" t="s">
        <v>3090</v>
      </c>
      <c r="G147" s="253"/>
      <c r="H147" s="256">
        <v>10</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254</v>
      </c>
      <c r="AU147" s="262" t="s">
        <v>89</v>
      </c>
      <c r="AV147" s="13" t="s">
        <v>89</v>
      </c>
      <c r="AW147" s="13" t="s">
        <v>35</v>
      </c>
      <c r="AX147" s="13" t="s">
        <v>80</v>
      </c>
      <c r="AY147" s="262" t="s">
        <v>196</v>
      </c>
    </row>
    <row r="148" s="14" customFormat="1">
      <c r="A148" s="14"/>
      <c r="B148" s="263"/>
      <c r="C148" s="264"/>
      <c r="D148" s="242" t="s">
        <v>254</v>
      </c>
      <c r="E148" s="265" t="s">
        <v>1</v>
      </c>
      <c r="F148" s="266" t="s">
        <v>445</v>
      </c>
      <c r="G148" s="264"/>
      <c r="H148" s="267">
        <v>10</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254</v>
      </c>
      <c r="AU148" s="273" t="s">
        <v>89</v>
      </c>
      <c r="AV148" s="14" t="s">
        <v>100</v>
      </c>
      <c r="AW148" s="14" t="s">
        <v>35</v>
      </c>
      <c r="AX148" s="14" t="s">
        <v>80</v>
      </c>
      <c r="AY148" s="273" t="s">
        <v>196</v>
      </c>
    </row>
    <row r="149" s="13" customFormat="1">
      <c r="A149" s="13"/>
      <c r="B149" s="252"/>
      <c r="C149" s="253"/>
      <c r="D149" s="242" t="s">
        <v>254</v>
      </c>
      <c r="E149" s="254" t="s">
        <v>1</v>
      </c>
      <c r="F149" s="255" t="s">
        <v>3091</v>
      </c>
      <c r="G149" s="253"/>
      <c r="H149" s="256">
        <v>60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254</v>
      </c>
      <c r="AU149" s="262" t="s">
        <v>89</v>
      </c>
      <c r="AV149" s="13" t="s">
        <v>89</v>
      </c>
      <c r="AW149" s="13" t="s">
        <v>35</v>
      </c>
      <c r="AX149" s="13" t="s">
        <v>80</v>
      </c>
      <c r="AY149" s="262" t="s">
        <v>196</v>
      </c>
    </row>
    <row r="150" s="14" customFormat="1">
      <c r="A150" s="14"/>
      <c r="B150" s="263"/>
      <c r="C150" s="264"/>
      <c r="D150" s="242" t="s">
        <v>254</v>
      </c>
      <c r="E150" s="265" t="s">
        <v>1</v>
      </c>
      <c r="F150" s="266" t="s">
        <v>3092</v>
      </c>
      <c r="G150" s="264"/>
      <c r="H150" s="267">
        <v>60</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254</v>
      </c>
      <c r="AU150" s="273" t="s">
        <v>89</v>
      </c>
      <c r="AV150" s="14" t="s">
        <v>100</v>
      </c>
      <c r="AW150" s="14" t="s">
        <v>35</v>
      </c>
      <c r="AX150" s="14" t="s">
        <v>80</v>
      </c>
      <c r="AY150" s="273" t="s">
        <v>196</v>
      </c>
    </row>
    <row r="151" s="15" customFormat="1">
      <c r="A151" s="15"/>
      <c r="B151" s="274"/>
      <c r="C151" s="275"/>
      <c r="D151" s="242" t="s">
        <v>254</v>
      </c>
      <c r="E151" s="276" t="s">
        <v>1</v>
      </c>
      <c r="F151" s="277" t="s">
        <v>3093</v>
      </c>
      <c r="G151" s="275"/>
      <c r="H151" s="278">
        <v>152</v>
      </c>
      <c r="I151" s="279"/>
      <c r="J151" s="275"/>
      <c r="K151" s="275"/>
      <c r="L151" s="280"/>
      <c r="M151" s="281"/>
      <c r="N151" s="282"/>
      <c r="O151" s="282"/>
      <c r="P151" s="282"/>
      <c r="Q151" s="282"/>
      <c r="R151" s="282"/>
      <c r="S151" s="282"/>
      <c r="T151" s="283"/>
      <c r="U151" s="15"/>
      <c r="V151" s="15"/>
      <c r="W151" s="15"/>
      <c r="X151" s="15"/>
      <c r="Y151" s="15"/>
      <c r="Z151" s="15"/>
      <c r="AA151" s="15"/>
      <c r="AB151" s="15"/>
      <c r="AC151" s="15"/>
      <c r="AD151" s="15"/>
      <c r="AE151" s="15"/>
      <c r="AT151" s="284" t="s">
        <v>254</v>
      </c>
      <c r="AU151" s="284" t="s">
        <v>89</v>
      </c>
      <c r="AV151" s="15" t="s">
        <v>113</v>
      </c>
      <c r="AW151" s="15" t="s">
        <v>35</v>
      </c>
      <c r="AX151" s="15" t="s">
        <v>87</v>
      </c>
      <c r="AY151" s="284" t="s">
        <v>196</v>
      </c>
    </row>
    <row r="152" s="2" customFormat="1" ht="21.75" customHeight="1">
      <c r="A152" s="38"/>
      <c r="B152" s="39"/>
      <c r="C152" s="228" t="s">
        <v>100</v>
      </c>
      <c r="D152" s="228" t="s">
        <v>199</v>
      </c>
      <c r="E152" s="229" t="s">
        <v>1768</v>
      </c>
      <c r="F152" s="230" t="s">
        <v>1769</v>
      </c>
      <c r="G152" s="231" t="s">
        <v>251</v>
      </c>
      <c r="H152" s="232">
        <v>152</v>
      </c>
      <c r="I152" s="233"/>
      <c r="J152" s="234">
        <f>ROUND(I152*H152,2)</f>
        <v>0</v>
      </c>
      <c r="K152" s="235"/>
      <c r="L152" s="44"/>
      <c r="M152" s="236" t="s">
        <v>1</v>
      </c>
      <c r="N152" s="237" t="s">
        <v>45</v>
      </c>
      <c r="O152" s="91"/>
      <c r="P152" s="238">
        <f>O152*H152</f>
        <v>0</v>
      </c>
      <c r="Q152" s="238">
        <v>0.038199999999999998</v>
      </c>
      <c r="R152" s="238">
        <f>Q152*H152</f>
        <v>5.8064</v>
      </c>
      <c r="S152" s="238">
        <v>0</v>
      </c>
      <c r="T152" s="239">
        <f>S152*H152</f>
        <v>0</v>
      </c>
      <c r="U152" s="38"/>
      <c r="V152" s="38"/>
      <c r="W152" s="38"/>
      <c r="X152" s="38"/>
      <c r="Y152" s="38"/>
      <c r="Z152" s="38"/>
      <c r="AA152" s="38"/>
      <c r="AB152" s="38"/>
      <c r="AC152" s="38"/>
      <c r="AD152" s="38"/>
      <c r="AE152" s="38"/>
      <c r="AR152" s="240" t="s">
        <v>113</v>
      </c>
      <c r="AT152" s="240" t="s">
        <v>199</v>
      </c>
      <c r="AU152" s="240" t="s">
        <v>89</v>
      </c>
      <c r="AY152" s="17" t="s">
        <v>196</v>
      </c>
      <c r="BE152" s="241">
        <f>IF(N152="základní",J152,0)</f>
        <v>0</v>
      </c>
      <c r="BF152" s="241">
        <f>IF(N152="snížená",J152,0)</f>
        <v>0</v>
      </c>
      <c r="BG152" s="241">
        <f>IF(N152="zákl. přenesená",J152,0)</f>
        <v>0</v>
      </c>
      <c r="BH152" s="241">
        <f>IF(N152="sníž. přenesená",J152,0)</f>
        <v>0</v>
      </c>
      <c r="BI152" s="241">
        <f>IF(N152="nulová",J152,0)</f>
        <v>0</v>
      </c>
      <c r="BJ152" s="17" t="s">
        <v>87</v>
      </c>
      <c r="BK152" s="241">
        <f>ROUND(I152*H152,2)</f>
        <v>0</v>
      </c>
      <c r="BL152" s="17" t="s">
        <v>113</v>
      </c>
      <c r="BM152" s="240" t="s">
        <v>3094</v>
      </c>
    </row>
    <row r="153" s="2" customFormat="1">
      <c r="A153" s="38"/>
      <c r="B153" s="39"/>
      <c r="C153" s="40"/>
      <c r="D153" s="242" t="s">
        <v>205</v>
      </c>
      <c r="E153" s="40"/>
      <c r="F153" s="243" t="s">
        <v>1771</v>
      </c>
      <c r="G153" s="40"/>
      <c r="H153" s="40"/>
      <c r="I153" s="244"/>
      <c r="J153" s="40"/>
      <c r="K153" s="40"/>
      <c r="L153" s="44"/>
      <c r="M153" s="245"/>
      <c r="N153" s="246"/>
      <c r="O153" s="91"/>
      <c r="P153" s="91"/>
      <c r="Q153" s="91"/>
      <c r="R153" s="91"/>
      <c r="S153" s="91"/>
      <c r="T153" s="92"/>
      <c r="U153" s="38"/>
      <c r="V153" s="38"/>
      <c r="W153" s="38"/>
      <c r="X153" s="38"/>
      <c r="Y153" s="38"/>
      <c r="Z153" s="38"/>
      <c r="AA153" s="38"/>
      <c r="AB153" s="38"/>
      <c r="AC153" s="38"/>
      <c r="AD153" s="38"/>
      <c r="AE153" s="38"/>
      <c r="AT153" s="17" t="s">
        <v>205</v>
      </c>
      <c r="AU153" s="17" t="s">
        <v>89</v>
      </c>
    </row>
    <row r="154" s="13" customFormat="1">
      <c r="A154" s="13"/>
      <c r="B154" s="252"/>
      <c r="C154" s="253"/>
      <c r="D154" s="242" t="s">
        <v>254</v>
      </c>
      <c r="E154" s="254" t="s">
        <v>1</v>
      </c>
      <c r="F154" s="255" t="s">
        <v>3084</v>
      </c>
      <c r="G154" s="253"/>
      <c r="H154" s="256">
        <v>14</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254</v>
      </c>
      <c r="AU154" s="262" t="s">
        <v>89</v>
      </c>
      <c r="AV154" s="13" t="s">
        <v>89</v>
      </c>
      <c r="AW154" s="13" t="s">
        <v>35</v>
      </c>
      <c r="AX154" s="13" t="s">
        <v>80</v>
      </c>
      <c r="AY154" s="262" t="s">
        <v>196</v>
      </c>
    </row>
    <row r="155" s="14" customFormat="1">
      <c r="A155" s="14"/>
      <c r="B155" s="263"/>
      <c r="C155" s="264"/>
      <c r="D155" s="242" t="s">
        <v>254</v>
      </c>
      <c r="E155" s="265" t="s">
        <v>1</v>
      </c>
      <c r="F155" s="266" t="s">
        <v>3085</v>
      </c>
      <c r="G155" s="264"/>
      <c r="H155" s="267">
        <v>14</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254</v>
      </c>
      <c r="AU155" s="273" t="s">
        <v>89</v>
      </c>
      <c r="AV155" s="14" t="s">
        <v>100</v>
      </c>
      <c r="AW155" s="14" t="s">
        <v>35</v>
      </c>
      <c r="AX155" s="14" t="s">
        <v>80</v>
      </c>
      <c r="AY155" s="273" t="s">
        <v>196</v>
      </c>
    </row>
    <row r="156" s="13" customFormat="1">
      <c r="A156" s="13"/>
      <c r="B156" s="252"/>
      <c r="C156" s="253"/>
      <c r="D156" s="242" t="s">
        <v>254</v>
      </c>
      <c r="E156" s="254" t="s">
        <v>1</v>
      </c>
      <c r="F156" s="255" t="s">
        <v>3086</v>
      </c>
      <c r="G156" s="253"/>
      <c r="H156" s="256">
        <v>35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4" customFormat="1">
      <c r="A157" s="14"/>
      <c r="B157" s="263"/>
      <c r="C157" s="264"/>
      <c r="D157" s="242" t="s">
        <v>254</v>
      </c>
      <c r="E157" s="265" t="s">
        <v>1</v>
      </c>
      <c r="F157" s="266" t="s">
        <v>3087</v>
      </c>
      <c r="G157" s="264"/>
      <c r="H157" s="267">
        <v>35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254</v>
      </c>
      <c r="AU157" s="273" t="s">
        <v>89</v>
      </c>
      <c r="AV157" s="14" t="s">
        <v>100</v>
      </c>
      <c r="AW157" s="14" t="s">
        <v>35</v>
      </c>
      <c r="AX157" s="14" t="s">
        <v>80</v>
      </c>
      <c r="AY157" s="273" t="s">
        <v>196</v>
      </c>
    </row>
    <row r="158" s="13" customFormat="1">
      <c r="A158" s="13"/>
      <c r="B158" s="252"/>
      <c r="C158" s="253"/>
      <c r="D158" s="242" t="s">
        <v>254</v>
      </c>
      <c r="E158" s="254" t="s">
        <v>1</v>
      </c>
      <c r="F158" s="255" t="s">
        <v>3088</v>
      </c>
      <c r="G158" s="253"/>
      <c r="H158" s="256">
        <v>33</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254</v>
      </c>
      <c r="AU158" s="262" t="s">
        <v>89</v>
      </c>
      <c r="AV158" s="13" t="s">
        <v>89</v>
      </c>
      <c r="AW158" s="13" t="s">
        <v>35</v>
      </c>
      <c r="AX158" s="13" t="s">
        <v>80</v>
      </c>
      <c r="AY158" s="262" t="s">
        <v>196</v>
      </c>
    </row>
    <row r="159" s="14" customFormat="1">
      <c r="A159" s="14"/>
      <c r="B159" s="263"/>
      <c r="C159" s="264"/>
      <c r="D159" s="242" t="s">
        <v>254</v>
      </c>
      <c r="E159" s="265" t="s">
        <v>1</v>
      </c>
      <c r="F159" s="266" t="s">
        <v>3089</v>
      </c>
      <c r="G159" s="264"/>
      <c r="H159" s="267">
        <v>33</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254</v>
      </c>
      <c r="AU159" s="273" t="s">
        <v>89</v>
      </c>
      <c r="AV159" s="14" t="s">
        <v>100</v>
      </c>
      <c r="AW159" s="14" t="s">
        <v>35</v>
      </c>
      <c r="AX159" s="14" t="s">
        <v>80</v>
      </c>
      <c r="AY159" s="273" t="s">
        <v>196</v>
      </c>
    </row>
    <row r="160" s="13" customFormat="1">
      <c r="A160" s="13"/>
      <c r="B160" s="252"/>
      <c r="C160" s="253"/>
      <c r="D160" s="242" t="s">
        <v>254</v>
      </c>
      <c r="E160" s="254" t="s">
        <v>1</v>
      </c>
      <c r="F160" s="255" t="s">
        <v>3090</v>
      </c>
      <c r="G160" s="253"/>
      <c r="H160" s="256">
        <v>10</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4" customFormat="1">
      <c r="A161" s="14"/>
      <c r="B161" s="263"/>
      <c r="C161" s="264"/>
      <c r="D161" s="242" t="s">
        <v>254</v>
      </c>
      <c r="E161" s="265" t="s">
        <v>1</v>
      </c>
      <c r="F161" s="266" t="s">
        <v>445</v>
      </c>
      <c r="G161" s="264"/>
      <c r="H161" s="267">
        <v>10</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254</v>
      </c>
      <c r="AU161" s="273" t="s">
        <v>89</v>
      </c>
      <c r="AV161" s="14" t="s">
        <v>100</v>
      </c>
      <c r="AW161" s="14" t="s">
        <v>35</v>
      </c>
      <c r="AX161" s="14" t="s">
        <v>80</v>
      </c>
      <c r="AY161" s="273" t="s">
        <v>196</v>
      </c>
    </row>
    <row r="162" s="13" customFormat="1">
      <c r="A162" s="13"/>
      <c r="B162" s="252"/>
      <c r="C162" s="253"/>
      <c r="D162" s="242" t="s">
        <v>254</v>
      </c>
      <c r="E162" s="254" t="s">
        <v>1</v>
      </c>
      <c r="F162" s="255" t="s">
        <v>3091</v>
      </c>
      <c r="G162" s="253"/>
      <c r="H162" s="256">
        <v>60</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254</v>
      </c>
      <c r="AU162" s="262" t="s">
        <v>89</v>
      </c>
      <c r="AV162" s="13" t="s">
        <v>89</v>
      </c>
      <c r="AW162" s="13" t="s">
        <v>35</v>
      </c>
      <c r="AX162" s="13" t="s">
        <v>80</v>
      </c>
      <c r="AY162" s="262" t="s">
        <v>196</v>
      </c>
    </row>
    <row r="163" s="14" customFormat="1">
      <c r="A163" s="14"/>
      <c r="B163" s="263"/>
      <c r="C163" s="264"/>
      <c r="D163" s="242" t="s">
        <v>254</v>
      </c>
      <c r="E163" s="265" t="s">
        <v>1</v>
      </c>
      <c r="F163" s="266" t="s">
        <v>3092</v>
      </c>
      <c r="G163" s="264"/>
      <c r="H163" s="267">
        <v>60</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254</v>
      </c>
      <c r="AU163" s="273" t="s">
        <v>89</v>
      </c>
      <c r="AV163" s="14" t="s">
        <v>100</v>
      </c>
      <c r="AW163" s="14" t="s">
        <v>35</v>
      </c>
      <c r="AX163" s="14" t="s">
        <v>80</v>
      </c>
      <c r="AY163" s="273" t="s">
        <v>196</v>
      </c>
    </row>
    <row r="164" s="15" customFormat="1">
      <c r="A164" s="15"/>
      <c r="B164" s="274"/>
      <c r="C164" s="275"/>
      <c r="D164" s="242" t="s">
        <v>254</v>
      </c>
      <c r="E164" s="276" t="s">
        <v>1</v>
      </c>
      <c r="F164" s="277" t="s">
        <v>3093</v>
      </c>
      <c r="G164" s="275"/>
      <c r="H164" s="278">
        <v>152</v>
      </c>
      <c r="I164" s="279"/>
      <c r="J164" s="275"/>
      <c r="K164" s="275"/>
      <c r="L164" s="280"/>
      <c r="M164" s="281"/>
      <c r="N164" s="282"/>
      <c r="O164" s="282"/>
      <c r="P164" s="282"/>
      <c r="Q164" s="282"/>
      <c r="R164" s="282"/>
      <c r="S164" s="282"/>
      <c r="T164" s="283"/>
      <c r="U164" s="15"/>
      <c r="V164" s="15"/>
      <c r="W164" s="15"/>
      <c r="X164" s="15"/>
      <c r="Y164" s="15"/>
      <c r="Z164" s="15"/>
      <c r="AA164" s="15"/>
      <c r="AB164" s="15"/>
      <c r="AC164" s="15"/>
      <c r="AD164" s="15"/>
      <c r="AE164" s="15"/>
      <c r="AT164" s="284" t="s">
        <v>254</v>
      </c>
      <c r="AU164" s="284" t="s">
        <v>89</v>
      </c>
      <c r="AV164" s="15" t="s">
        <v>113</v>
      </c>
      <c r="AW164" s="15" t="s">
        <v>35</v>
      </c>
      <c r="AX164" s="15" t="s">
        <v>87</v>
      </c>
      <c r="AY164" s="284" t="s">
        <v>196</v>
      </c>
    </row>
    <row r="165" s="12" customFormat="1" ht="22.8" customHeight="1">
      <c r="A165" s="12"/>
      <c r="B165" s="212"/>
      <c r="C165" s="213"/>
      <c r="D165" s="214" t="s">
        <v>79</v>
      </c>
      <c r="E165" s="226" t="s">
        <v>247</v>
      </c>
      <c r="F165" s="226" t="s">
        <v>248</v>
      </c>
      <c r="G165" s="213"/>
      <c r="H165" s="213"/>
      <c r="I165" s="216"/>
      <c r="J165" s="227">
        <f>BK165</f>
        <v>0</v>
      </c>
      <c r="K165" s="213"/>
      <c r="L165" s="218"/>
      <c r="M165" s="219"/>
      <c r="N165" s="220"/>
      <c r="O165" s="220"/>
      <c r="P165" s="221">
        <f>SUM(P166:P189)</f>
        <v>0</v>
      </c>
      <c r="Q165" s="220"/>
      <c r="R165" s="221">
        <f>SUM(R166:R189)</f>
        <v>0.016080000000000001</v>
      </c>
      <c r="S165" s="220"/>
      <c r="T165" s="222">
        <f>SUM(T166:T189)</f>
        <v>20.393999999999998</v>
      </c>
      <c r="U165" s="12"/>
      <c r="V165" s="12"/>
      <c r="W165" s="12"/>
      <c r="X165" s="12"/>
      <c r="Y165" s="12"/>
      <c r="Z165" s="12"/>
      <c r="AA165" s="12"/>
      <c r="AB165" s="12"/>
      <c r="AC165" s="12"/>
      <c r="AD165" s="12"/>
      <c r="AE165" s="12"/>
      <c r="AR165" s="223" t="s">
        <v>87</v>
      </c>
      <c r="AT165" s="224" t="s">
        <v>79</v>
      </c>
      <c r="AU165" s="224" t="s">
        <v>87</v>
      </c>
      <c r="AY165" s="223" t="s">
        <v>196</v>
      </c>
      <c r="BK165" s="225">
        <f>SUM(BK166:BK189)</f>
        <v>0</v>
      </c>
    </row>
    <row r="166" s="2" customFormat="1" ht="21.75" customHeight="1">
      <c r="A166" s="38"/>
      <c r="B166" s="39"/>
      <c r="C166" s="228" t="s">
        <v>113</v>
      </c>
      <c r="D166" s="228" t="s">
        <v>199</v>
      </c>
      <c r="E166" s="229" t="s">
        <v>3095</v>
      </c>
      <c r="F166" s="230" t="s">
        <v>3096</v>
      </c>
      <c r="G166" s="231" t="s">
        <v>326</v>
      </c>
      <c r="H166" s="232">
        <v>40</v>
      </c>
      <c r="I166" s="233"/>
      <c r="J166" s="234">
        <f>ROUND(I166*H166,2)</f>
        <v>0</v>
      </c>
      <c r="K166" s="235"/>
      <c r="L166" s="44"/>
      <c r="M166" s="236" t="s">
        <v>1</v>
      </c>
      <c r="N166" s="237" t="s">
        <v>45</v>
      </c>
      <c r="O166" s="91"/>
      <c r="P166" s="238">
        <f>O166*H166</f>
        <v>0</v>
      </c>
      <c r="Q166" s="238">
        <v>0</v>
      </c>
      <c r="R166" s="238">
        <f>Q166*H166</f>
        <v>0</v>
      </c>
      <c r="S166" s="238">
        <v>0.0060000000000000001</v>
      </c>
      <c r="T166" s="239">
        <f>S166*H166</f>
        <v>0.23999999999999999</v>
      </c>
      <c r="U166" s="38"/>
      <c r="V166" s="38"/>
      <c r="W166" s="38"/>
      <c r="X166" s="38"/>
      <c r="Y166" s="38"/>
      <c r="Z166" s="38"/>
      <c r="AA166" s="38"/>
      <c r="AB166" s="38"/>
      <c r="AC166" s="38"/>
      <c r="AD166" s="38"/>
      <c r="AE166" s="38"/>
      <c r="AR166" s="240" t="s">
        <v>113</v>
      </c>
      <c r="AT166" s="240" t="s">
        <v>199</v>
      </c>
      <c r="AU166" s="240" t="s">
        <v>89</v>
      </c>
      <c r="AY166" s="17" t="s">
        <v>196</v>
      </c>
      <c r="BE166" s="241">
        <f>IF(N166="základní",J166,0)</f>
        <v>0</v>
      </c>
      <c r="BF166" s="241">
        <f>IF(N166="snížená",J166,0)</f>
        <v>0</v>
      </c>
      <c r="BG166" s="241">
        <f>IF(N166="zákl. přenesená",J166,0)</f>
        <v>0</v>
      </c>
      <c r="BH166" s="241">
        <f>IF(N166="sníž. přenesená",J166,0)</f>
        <v>0</v>
      </c>
      <c r="BI166" s="241">
        <f>IF(N166="nulová",J166,0)</f>
        <v>0</v>
      </c>
      <c r="BJ166" s="17" t="s">
        <v>87</v>
      </c>
      <c r="BK166" s="241">
        <f>ROUND(I166*H166,2)</f>
        <v>0</v>
      </c>
      <c r="BL166" s="17" t="s">
        <v>113</v>
      </c>
      <c r="BM166" s="240" t="s">
        <v>3097</v>
      </c>
    </row>
    <row r="167" s="2" customFormat="1">
      <c r="A167" s="38"/>
      <c r="B167" s="39"/>
      <c r="C167" s="40"/>
      <c r="D167" s="242" t="s">
        <v>205</v>
      </c>
      <c r="E167" s="40"/>
      <c r="F167" s="243" t="s">
        <v>3098</v>
      </c>
      <c r="G167" s="40"/>
      <c r="H167" s="40"/>
      <c r="I167" s="244"/>
      <c r="J167" s="40"/>
      <c r="K167" s="40"/>
      <c r="L167" s="44"/>
      <c r="M167" s="245"/>
      <c r="N167" s="246"/>
      <c r="O167" s="91"/>
      <c r="P167" s="91"/>
      <c r="Q167" s="91"/>
      <c r="R167" s="91"/>
      <c r="S167" s="91"/>
      <c r="T167" s="92"/>
      <c r="U167" s="38"/>
      <c r="V167" s="38"/>
      <c r="W167" s="38"/>
      <c r="X167" s="38"/>
      <c r="Y167" s="38"/>
      <c r="Z167" s="38"/>
      <c r="AA167" s="38"/>
      <c r="AB167" s="38"/>
      <c r="AC167" s="38"/>
      <c r="AD167" s="38"/>
      <c r="AE167" s="38"/>
      <c r="AT167" s="17" t="s">
        <v>205</v>
      </c>
      <c r="AU167" s="17" t="s">
        <v>89</v>
      </c>
    </row>
    <row r="168" s="2" customFormat="1" ht="21.75" customHeight="1">
      <c r="A168" s="38"/>
      <c r="B168" s="39"/>
      <c r="C168" s="228" t="s">
        <v>208</v>
      </c>
      <c r="D168" s="228" t="s">
        <v>199</v>
      </c>
      <c r="E168" s="229" t="s">
        <v>3099</v>
      </c>
      <c r="F168" s="230" t="s">
        <v>3100</v>
      </c>
      <c r="G168" s="231" t="s">
        <v>326</v>
      </c>
      <c r="H168" s="232">
        <v>60</v>
      </c>
      <c r="I168" s="233"/>
      <c r="J168" s="234">
        <f>ROUND(I168*H168,2)</f>
        <v>0</v>
      </c>
      <c r="K168" s="235"/>
      <c r="L168" s="44"/>
      <c r="M168" s="236" t="s">
        <v>1</v>
      </c>
      <c r="N168" s="237" t="s">
        <v>45</v>
      </c>
      <c r="O168" s="91"/>
      <c r="P168" s="238">
        <f>O168*H168</f>
        <v>0</v>
      </c>
      <c r="Q168" s="238">
        <v>0</v>
      </c>
      <c r="R168" s="238">
        <f>Q168*H168</f>
        <v>0</v>
      </c>
      <c r="S168" s="238">
        <v>0.012999999999999999</v>
      </c>
      <c r="T168" s="239">
        <f>S168*H168</f>
        <v>0.77999999999999992</v>
      </c>
      <c r="U168" s="38"/>
      <c r="V168" s="38"/>
      <c r="W168" s="38"/>
      <c r="X168" s="38"/>
      <c r="Y168" s="38"/>
      <c r="Z168" s="38"/>
      <c r="AA168" s="38"/>
      <c r="AB168" s="38"/>
      <c r="AC168" s="38"/>
      <c r="AD168" s="38"/>
      <c r="AE168" s="38"/>
      <c r="AR168" s="240" t="s">
        <v>113</v>
      </c>
      <c r="AT168" s="240" t="s">
        <v>199</v>
      </c>
      <c r="AU168" s="240" t="s">
        <v>89</v>
      </c>
      <c r="AY168" s="17" t="s">
        <v>196</v>
      </c>
      <c r="BE168" s="241">
        <f>IF(N168="základní",J168,0)</f>
        <v>0</v>
      </c>
      <c r="BF168" s="241">
        <f>IF(N168="snížená",J168,0)</f>
        <v>0</v>
      </c>
      <c r="BG168" s="241">
        <f>IF(N168="zákl. přenesená",J168,0)</f>
        <v>0</v>
      </c>
      <c r="BH168" s="241">
        <f>IF(N168="sníž. přenesená",J168,0)</f>
        <v>0</v>
      </c>
      <c r="BI168" s="241">
        <f>IF(N168="nulová",J168,0)</f>
        <v>0</v>
      </c>
      <c r="BJ168" s="17" t="s">
        <v>87</v>
      </c>
      <c r="BK168" s="241">
        <f>ROUND(I168*H168,2)</f>
        <v>0</v>
      </c>
      <c r="BL168" s="17" t="s">
        <v>113</v>
      </c>
      <c r="BM168" s="240" t="s">
        <v>3101</v>
      </c>
    </row>
    <row r="169" s="2" customFormat="1">
      <c r="A169" s="38"/>
      <c r="B169" s="39"/>
      <c r="C169" s="40"/>
      <c r="D169" s="242" t="s">
        <v>205</v>
      </c>
      <c r="E169" s="40"/>
      <c r="F169" s="243" t="s">
        <v>3102</v>
      </c>
      <c r="G169" s="40"/>
      <c r="H169" s="40"/>
      <c r="I169" s="244"/>
      <c r="J169" s="40"/>
      <c r="K169" s="40"/>
      <c r="L169" s="44"/>
      <c r="M169" s="245"/>
      <c r="N169" s="246"/>
      <c r="O169" s="91"/>
      <c r="P169" s="91"/>
      <c r="Q169" s="91"/>
      <c r="R169" s="91"/>
      <c r="S169" s="91"/>
      <c r="T169" s="92"/>
      <c r="U169" s="38"/>
      <c r="V169" s="38"/>
      <c r="W169" s="38"/>
      <c r="X169" s="38"/>
      <c r="Y169" s="38"/>
      <c r="Z169" s="38"/>
      <c r="AA169" s="38"/>
      <c r="AB169" s="38"/>
      <c r="AC169" s="38"/>
      <c r="AD169" s="38"/>
      <c r="AE169" s="38"/>
      <c r="AT169" s="17" t="s">
        <v>205</v>
      </c>
      <c r="AU169" s="17" t="s">
        <v>89</v>
      </c>
    </row>
    <row r="170" s="2" customFormat="1" ht="21.75" customHeight="1">
      <c r="A170" s="38"/>
      <c r="B170" s="39"/>
      <c r="C170" s="228" t="s">
        <v>223</v>
      </c>
      <c r="D170" s="228" t="s">
        <v>199</v>
      </c>
      <c r="E170" s="229" t="s">
        <v>3103</v>
      </c>
      <c r="F170" s="230" t="s">
        <v>3104</v>
      </c>
      <c r="G170" s="231" t="s">
        <v>326</v>
      </c>
      <c r="H170" s="232">
        <v>220</v>
      </c>
      <c r="I170" s="233"/>
      <c r="J170" s="234">
        <f>ROUND(I170*H170,2)</f>
        <v>0</v>
      </c>
      <c r="K170" s="235"/>
      <c r="L170" s="44"/>
      <c r="M170" s="236" t="s">
        <v>1</v>
      </c>
      <c r="N170" s="237" t="s">
        <v>45</v>
      </c>
      <c r="O170" s="91"/>
      <c r="P170" s="238">
        <f>O170*H170</f>
        <v>0</v>
      </c>
      <c r="Q170" s="238">
        <v>0</v>
      </c>
      <c r="R170" s="238">
        <f>Q170*H170</f>
        <v>0</v>
      </c>
      <c r="S170" s="238">
        <v>0.027</v>
      </c>
      <c r="T170" s="239">
        <f>S170*H170</f>
        <v>5.9399999999999995</v>
      </c>
      <c r="U170" s="38"/>
      <c r="V170" s="38"/>
      <c r="W170" s="38"/>
      <c r="X170" s="38"/>
      <c r="Y170" s="38"/>
      <c r="Z170" s="38"/>
      <c r="AA170" s="38"/>
      <c r="AB170" s="38"/>
      <c r="AC170" s="38"/>
      <c r="AD170" s="38"/>
      <c r="AE170" s="38"/>
      <c r="AR170" s="240" t="s">
        <v>113</v>
      </c>
      <c r="AT170" s="240" t="s">
        <v>199</v>
      </c>
      <c r="AU170" s="240" t="s">
        <v>89</v>
      </c>
      <c r="AY170" s="17" t="s">
        <v>196</v>
      </c>
      <c r="BE170" s="241">
        <f>IF(N170="základní",J170,0)</f>
        <v>0</v>
      </c>
      <c r="BF170" s="241">
        <f>IF(N170="snížená",J170,0)</f>
        <v>0</v>
      </c>
      <c r="BG170" s="241">
        <f>IF(N170="zákl. přenesená",J170,0)</f>
        <v>0</v>
      </c>
      <c r="BH170" s="241">
        <f>IF(N170="sníž. přenesená",J170,0)</f>
        <v>0</v>
      </c>
      <c r="BI170" s="241">
        <f>IF(N170="nulová",J170,0)</f>
        <v>0</v>
      </c>
      <c r="BJ170" s="17" t="s">
        <v>87</v>
      </c>
      <c r="BK170" s="241">
        <f>ROUND(I170*H170,2)</f>
        <v>0</v>
      </c>
      <c r="BL170" s="17" t="s">
        <v>113</v>
      </c>
      <c r="BM170" s="240" t="s">
        <v>3105</v>
      </c>
    </row>
    <row r="171" s="2" customFormat="1">
      <c r="A171" s="38"/>
      <c r="B171" s="39"/>
      <c r="C171" s="40"/>
      <c r="D171" s="242" t="s">
        <v>205</v>
      </c>
      <c r="E171" s="40"/>
      <c r="F171" s="243" t="s">
        <v>3106</v>
      </c>
      <c r="G171" s="40"/>
      <c r="H171" s="40"/>
      <c r="I171" s="244"/>
      <c r="J171" s="40"/>
      <c r="K171" s="40"/>
      <c r="L171" s="44"/>
      <c r="M171" s="245"/>
      <c r="N171" s="246"/>
      <c r="O171" s="91"/>
      <c r="P171" s="91"/>
      <c r="Q171" s="91"/>
      <c r="R171" s="91"/>
      <c r="S171" s="91"/>
      <c r="T171" s="92"/>
      <c r="U171" s="38"/>
      <c r="V171" s="38"/>
      <c r="W171" s="38"/>
      <c r="X171" s="38"/>
      <c r="Y171" s="38"/>
      <c r="Z171" s="38"/>
      <c r="AA171" s="38"/>
      <c r="AB171" s="38"/>
      <c r="AC171" s="38"/>
      <c r="AD171" s="38"/>
      <c r="AE171" s="38"/>
      <c r="AT171" s="17" t="s">
        <v>205</v>
      </c>
      <c r="AU171" s="17" t="s">
        <v>89</v>
      </c>
    </row>
    <row r="172" s="2" customFormat="1" ht="21.75" customHeight="1">
      <c r="A172" s="38"/>
      <c r="B172" s="39"/>
      <c r="C172" s="228" t="s">
        <v>227</v>
      </c>
      <c r="D172" s="228" t="s">
        <v>199</v>
      </c>
      <c r="E172" s="229" t="s">
        <v>3107</v>
      </c>
      <c r="F172" s="230" t="s">
        <v>3108</v>
      </c>
      <c r="G172" s="231" t="s">
        <v>326</v>
      </c>
      <c r="H172" s="232">
        <v>175</v>
      </c>
      <c r="I172" s="233"/>
      <c r="J172" s="234">
        <f>ROUND(I172*H172,2)</f>
        <v>0</v>
      </c>
      <c r="K172" s="235"/>
      <c r="L172" s="44"/>
      <c r="M172" s="236" t="s">
        <v>1</v>
      </c>
      <c r="N172" s="237" t="s">
        <v>45</v>
      </c>
      <c r="O172" s="91"/>
      <c r="P172" s="238">
        <f>O172*H172</f>
        <v>0</v>
      </c>
      <c r="Q172" s="238">
        <v>0</v>
      </c>
      <c r="R172" s="238">
        <f>Q172*H172</f>
        <v>0</v>
      </c>
      <c r="S172" s="238">
        <v>0.053999999999999999</v>
      </c>
      <c r="T172" s="239">
        <f>S172*H172</f>
        <v>9.4499999999999993</v>
      </c>
      <c r="U172" s="38"/>
      <c r="V172" s="38"/>
      <c r="W172" s="38"/>
      <c r="X172" s="38"/>
      <c r="Y172" s="38"/>
      <c r="Z172" s="38"/>
      <c r="AA172" s="38"/>
      <c r="AB172" s="38"/>
      <c r="AC172" s="38"/>
      <c r="AD172" s="38"/>
      <c r="AE172" s="38"/>
      <c r="AR172" s="240" t="s">
        <v>113</v>
      </c>
      <c r="AT172" s="240" t="s">
        <v>199</v>
      </c>
      <c r="AU172" s="240" t="s">
        <v>89</v>
      </c>
      <c r="AY172" s="17" t="s">
        <v>196</v>
      </c>
      <c r="BE172" s="241">
        <f>IF(N172="základní",J172,0)</f>
        <v>0</v>
      </c>
      <c r="BF172" s="241">
        <f>IF(N172="snížená",J172,0)</f>
        <v>0</v>
      </c>
      <c r="BG172" s="241">
        <f>IF(N172="zákl. přenesená",J172,0)</f>
        <v>0</v>
      </c>
      <c r="BH172" s="241">
        <f>IF(N172="sníž. přenesená",J172,0)</f>
        <v>0</v>
      </c>
      <c r="BI172" s="241">
        <f>IF(N172="nulová",J172,0)</f>
        <v>0</v>
      </c>
      <c r="BJ172" s="17" t="s">
        <v>87</v>
      </c>
      <c r="BK172" s="241">
        <f>ROUND(I172*H172,2)</f>
        <v>0</v>
      </c>
      <c r="BL172" s="17" t="s">
        <v>113</v>
      </c>
      <c r="BM172" s="240" t="s">
        <v>3109</v>
      </c>
    </row>
    <row r="173" s="2" customFormat="1">
      <c r="A173" s="38"/>
      <c r="B173" s="39"/>
      <c r="C173" s="40"/>
      <c r="D173" s="242" t="s">
        <v>205</v>
      </c>
      <c r="E173" s="40"/>
      <c r="F173" s="243" t="s">
        <v>3110</v>
      </c>
      <c r="G173" s="40"/>
      <c r="H173" s="40"/>
      <c r="I173" s="244"/>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205</v>
      </c>
      <c r="AU173" s="17" t="s">
        <v>89</v>
      </c>
    </row>
    <row r="174" s="13" customFormat="1">
      <c r="A174" s="13"/>
      <c r="B174" s="252"/>
      <c r="C174" s="253"/>
      <c r="D174" s="242" t="s">
        <v>254</v>
      </c>
      <c r="E174" s="254" t="s">
        <v>1</v>
      </c>
      <c r="F174" s="255" t="s">
        <v>3111</v>
      </c>
      <c r="G174" s="253"/>
      <c r="H174" s="256">
        <v>175</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445</v>
      </c>
      <c r="G175" s="264"/>
      <c r="H175" s="267">
        <v>175</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87</v>
      </c>
      <c r="AY175" s="273" t="s">
        <v>196</v>
      </c>
    </row>
    <row r="176" s="2" customFormat="1" ht="21.75" customHeight="1">
      <c r="A176" s="38"/>
      <c r="B176" s="39"/>
      <c r="C176" s="228" t="s">
        <v>334</v>
      </c>
      <c r="D176" s="228" t="s">
        <v>199</v>
      </c>
      <c r="E176" s="229" t="s">
        <v>3112</v>
      </c>
      <c r="F176" s="230" t="s">
        <v>3113</v>
      </c>
      <c r="G176" s="231" t="s">
        <v>326</v>
      </c>
      <c r="H176" s="232">
        <v>40</v>
      </c>
      <c r="I176" s="233"/>
      <c r="J176" s="234">
        <f>ROUND(I176*H176,2)</f>
        <v>0</v>
      </c>
      <c r="K176" s="235"/>
      <c r="L176" s="44"/>
      <c r="M176" s="236" t="s">
        <v>1</v>
      </c>
      <c r="N176" s="237" t="s">
        <v>45</v>
      </c>
      <c r="O176" s="91"/>
      <c r="P176" s="238">
        <f>O176*H176</f>
        <v>0</v>
      </c>
      <c r="Q176" s="238">
        <v>0</v>
      </c>
      <c r="R176" s="238">
        <f>Q176*H176</f>
        <v>0</v>
      </c>
      <c r="S176" s="238">
        <v>0.081000000000000003</v>
      </c>
      <c r="T176" s="239">
        <f>S176*H176</f>
        <v>3.2400000000000002</v>
      </c>
      <c r="U176" s="38"/>
      <c r="V176" s="38"/>
      <c r="W176" s="38"/>
      <c r="X176" s="38"/>
      <c r="Y176" s="38"/>
      <c r="Z176" s="38"/>
      <c r="AA176" s="38"/>
      <c r="AB176" s="38"/>
      <c r="AC176" s="38"/>
      <c r="AD176" s="38"/>
      <c r="AE176" s="38"/>
      <c r="AR176" s="240" t="s">
        <v>113</v>
      </c>
      <c r="AT176" s="240" t="s">
        <v>199</v>
      </c>
      <c r="AU176" s="240" t="s">
        <v>89</v>
      </c>
      <c r="AY176" s="17" t="s">
        <v>196</v>
      </c>
      <c r="BE176" s="241">
        <f>IF(N176="základní",J176,0)</f>
        <v>0</v>
      </c>
      <c r="BF176" s="241">
        <f>IF(N176="snížená",J176,0)</f>
        <v>0</v>
      </c>
      <c r="BG176" s="241">
        <f>IF(N176="zákl. přenesená",J176,0)</f>
        <v>0</v>
      </c>
      <c r="BH176" s="241">
        <f>IF(N176="sníž. přenesená",J176,0)</f>
        <v>0</v>
      </c>
      <c r="BI176" s="241">
        <f>IF(N176="nulová",J176,0)</f>
        <v>0</v>
      </c>
      <c r="BJ176" s="17" t="s">
        <v>87</v>
      </c>
      <c r="BK176" s="241">
        <f>ROUND(I176*H176,2)</f>
        <v>0</v>
      </c>
      <c r="BL176" s="17" t="s">
        <v>113</v>
      </c>
      <c r="BM176" s="240" t="s">
        <v>3114</v>
      </c>
    </row>
    <row r="177" s="2" customFormat="1">
      <c r="A177" s="38"/>
      <c r="B177" s="39"/>
      <c r="C177" s="40"/>
      <c r="D177" s="242" t="s">
        <v>205</v>
      </c>
      <c r="E177" s="40"/>
      <c r="F177" s="243" t="s">
        <v>3115</v>
      </c>
      <c r="G177" s="40"/>
      <c r="H177" s="40"/>
      <c r="I177" s="244"/>
      <c r="J177" s="40"/>
      <c r="K177" s="40"/>
      <c r="L177" s="44"/>
      <c r="M177" s="245"/>
      <c r="N177" s="246"/>
      <c r="O177" s="91"/>
      <c r="P177" s="91"/>
      <c r="Q177" s="91"/>
      <c r="R177" s="91"/>
      <c r="S177" s="91"/>
      <c r="T177" s="92"/>
      <c r="U177" s="38"/>
      <c r="V177" s="38"/>
      <c r="W177" s="38"/>
      <c r="X177" s="38"/>
      <c r="Y177" s="38"/>
      <c r="Z177" s="38"/>
      <c r="AA177" s="38"/>
      <c r="AB177" s="38"/>
      <c r="AC177" s="38"/>
      <c r="AD177" s="38"/>
      <c r="AE177" s="38"/>
      <c r="AT177" s="17" t="s">
        <v>205</v>
      </c>
      <c r="AU177" s="17" t="s">
        <v>89</v>
      </c>
    </row>
    <row r="178" s="13" customFormat="1">
      <c r="A178" s="13"/>
      <c r="B178" s="252"/>
      <c r="C178" s="253"/>
      <c r="D178" s="242" t="s">
        <v>254</v>
      </c>
      <c r="E178" s="254" t="s">
        <v>1</v>
      </c>
      <c r="F178" s="255" t="s">
        <v>581</v>
      </c>
      <c r="G178" s="253"/>
      <c r="H178" s="256">
        <v>40</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254</v>
      </c>
      <c r="AU178" s="262" t="s">
        <v>89</v>
      </c>
      <c r="AV178" s="13" t="s">
        <v>89</v>
      </c>
      <c r="AW178" s="13" t="s">
        <v>35</v>
      </c>
      <c r="AX178" s="13" t="s">
        <v>80</v>
      </c>
      <c r="AY178" s="262" t="s">
        <v>196</v>
      </c>
    </row>
    <row r="179" s="14" customFormat="1">
      <c r="A179" s="14"/>
      <c r="B179" s="263"/>
      <c r="C179" s="264"/>
      <c r="D179" s="242" t="s">
        <v>254</v>
      </c>
      <c r="E179" s="265" t="s">
        <v>1</v>
      </c>
      <c r="F179" s="266" t="s">
        <v>445</v>
      </c>
      <c r="G179" s="264"/>
      <c r="H179" s="267">
        <v>40</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254</v>
      </c>
      <c r="AU179" s="273" t="s">
        <v>89</v>
      </c>
      <c r="AV179" s="14" t="s">
        <v>100</v>
      </c>
      <c r="AW179" s="14" t="s">
        <v>35</v>
      </c>
      <c r="AX179" s="14" t="s">
        <v>87</v>
      </c>
      <c r="AY179" s="273" t="s">
        <v>196</v>
      </c>
    </row>
    <row r="180" s="2" customFormat="1" ht="21.75" customHeight="1">
      <c r="A180" s="38"/>
      <c r="B180" s="39"/>
      <c r="C180" s="228" t="s">
        <v>247</v>
      </c>
      <c r="D180" s="228" t="s">
        <v>199</v>
      </c>
      <c r="E180" s="229" t="s">
        <v>3116</v>
      </c>
      <c r="F180" s="230" t="s">
        <v>3117</v>
      </c>
      <c r="G180" s="231" t="s">
        <v>326</v>
      </c>
      <c r="H180" s="232">
        <v>24</v>
      </c>
      <c r="I180" s="233"/>
      <c r="J180" s="234">
        <f>ROUND(I180*H180,2)</f>
        <v>0</v>
      </c>
      <c r="K180" s="235"/>
      <c r="L180" s="44"/>
      <c r="M180" s="236" t="s">
        <v>1</v>
      </c>
      <c r="N180" s="237" t="s">
        <v>45</v>
      </c>
      <c r="O180" s="91"/>
      <c r="P180" s="238">
        <f>O180*H180</f>
        <v>0</v>
      </c>
      <c r="Q180" s="238">
        <v>0.00067000000000000002</v>
      </c>
      <c r="R180" s="238">
        <f>Q180*H180</f>
        <v>0.016080000000000001</v>
      </c>
      <c r="S180" s="238">
        <v>0.031</v>
      </c>
      <c r="T180" s="239">
        <f>S180*H180</f>
        <v>0.74399999999999999</v>
      </c>
      <c r="U180" s="38"/>
      <c r="V180" s="38"/>
      <c r="W180" s="38"/>
      <c r="X180" s="38"/>
      <c r="Y180" s="38"/>
      <c r="Z180" s="38"/>
      <c r="AA180" s="38"/>
      <c r="AB180" s="38"/>
      <c r="AC180" s="38"/>
      <c r="AD180" s="38"/>
      <c r="AE180" s="38"/>
      <c r="AR180" s="240" t="s">
        <v>113</v>
      </c>
      <c r="AT180" s="240" t="s">
        <v>199</v>
      </c>
      <c r="AU180" s="240" t="s">
        <v>89</v>
      </c>
      <c r="AY180" s="17" t="s">
        <v>196</v>
      </c>
      <c r="BE180" s="241">
        <f>IF(N180="základní",J180,0)</f>
        <v>0</v>
      </c>
      <c r="BF180" s="241">
        <f>IF(N180="snížená",J180,0)</f>
        <v>0</v>
      </c>
      <c r="BG180" s="241">
        <f>IF(N180="zákl. přenesená",J180,0)</f>
        <v>0</v>
      </c>
      <c r="BH180" s="241">
        <f>IF(N180="sníž. přenesená",J180,0)</f>
        <v>0</v>
      </c>
      <c r="BI180" s="241">
        <f>IF(N180="nulová",J180,0)</f>
        <v>0</v>
      </c>
      <c r="BJ180" s="17" t="s">
        <v>87</v>
      </c>
      <c r="BK180" s="241">
        <f>ROUND(I180*H180,2)</f>
        <v>0</v>
      </c>
      <c r="BL180" s="17" t="s">
        <v>113</v>
      </c>
      <c r="BM180" s="240" t="s">
        <v>3118</v>
      </c>
    </row>
    <row r="181" s="2" customFormat="1">
      <c r="A181" s="38"/>
      <c r="B181" s="39"/>
      <c r="C181" s="40"/>
      <c r="D181" s="242" t="s">
        <v>205</v>
      </c>
      <c r="E181" s="40"/>
      <c r="F181" s="243" t="s">
        <v>3119</v>
      </c>
      <c r="G181" s="40"/>
      <c r="H181" s="40"/>
      <c r="I181" s="244"/>
      <c r="J181" s="40"/>
      <c r="K181" s="40"/>
      <c r="L181" s="44"/>
      <c r="M181" s="245"/>
      <c r="N181" s="246"/>
      <c r="O181" s="91"/>
      <c r="P181" s="91"/>
      <c r="Q181" s="91"/>
      <c r="R181" s="91"/>
      <c r="S181" s="91"/>
      <c r="T181" s="92"/>
      <c r="U181" s="38"/>
      <c r="V181" s="38"/>
      <c r="W181" s="38"/>
      <c r="X181" s="38"/>
      <c r="Y181" s="38"/>
      <c r="Z181" s="38"/>
      <c r="AA181" s="38"/>
      <c r="AB181" s="38"/>
      <c r="AC181" s="38"/>
      <c r="AD181" s="38"/>
      <c r="AE181" s="38"/>
      <c r="AT181" s="17" t="s">
        <v>205</v>
      </c>
      <c r="AU181" s="17" t="s">
        <v>89</v>
      </c>
    </row>
    <row r="182" s="13" customFormat="1">
      <c r="A182" s="13"/>
      <c r="B182" s="252"/>
      <c r="C182" s="253"/>
      <c r="D182" s="242" t="s">
        <v>254</v>
      </c>
      <c r="E182" s="254" t="s">
        <v>1</v>
      </c>
      <c r="F182" s="255" t="s">
        <v>3120</v>
      </c>
      <c r="G182" s="253"/>
      <c r="H182" s="256">
        <v>24</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254</v>
      </c>
      <c r="AU182" s="262" t="s">
        <v>89</v>
      </c>
      <c r="AV182" s="13" t="s">
        <v>89</v>
      </c>
      <c r="AW182" s="13" t="s">
        <v>35</v>
      </c>
      <c r="AX182" s="13" t="s">
        <v>80</v>
      </c>
      <c r="AY182" s="262" t="s">
        <v>196</v>
      </c>
    </row>
    <row r="183" s="14" customFormat="1">
      <c r="A183" s="14"/>
      <c r="B183" s="263"/>
      <c r="C183" s="264"/>
      <c r="D183" s="242" t="s">
        <v>254</v>
      </c>
      <c r="E183" s="265" t="s">
        <v>1</v>
      </c>
      <c r="F183" s="266" t="s">
        <v>445</v>
      </c>
      <c r="G183" s="264"/>
      <c r="H183" s="267">
        <v>24</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254</v>
      </c>
      <c r="AU183" s="273" t="s">
        <v>89</v>
      </c>
      <c r="AV183" s="14" t="s">
        <v>100</v>
      </c>
      <c r="AW183" s="14" t="s">
        <v>35</v>
      </c>
      <c r="AX183" s="14" t="s">
        <v>87</v>
      </c>
      <c r="AY183" s="273" t="s">
        <v>196</v>
      </c>
    </row>
    <row r="184" s="2" customFormat="1" ht="21.75" customHeight="1">
      <c r="A184" s="38"/>
      <c r="B184" s="39"/>
      <c r="C184" s="228" t="s">
        <v>351</v>
      </c>
      <c r="D184" s="228" t="s">
        <v>199</v>
      </c>
      <c r="E184" s="229" t="s">
        <v>970</v>
      </c>
      <c r="F184" s="230" t="s">
        <v>3121</v>
      </c>
      <c r="G184" s="231" t="s">
        <v>202</v>
      </c>
      <c r="H184" s="232">
        <v>3</v>
      </c>
      <c r="I184" s="233"/>
      <c r="J184" s="234">
        <f>ROUND(I184*H184,2)</f>
        <v>0</v>
      </c>
      <c r="K184" s="235"/>
      <c r="L184" s="44"/>
      <c r="M184" s="236" t="s">
        <v>1</v>
      </c>
      <c r="N184" s="237" t="s">
        <v>45</v>
      </c>
      <c r="O184" s="91"/>
      <c r="P184" s="238">
        <f>O184*H184</f>
        <v>0</v>
      </c>
      <c r="Q184" s="238">
        <v>0</v>
      </c>
      <c r="R184" s="238">
        <f>Q184*H184</f>
        <v>0</v>
      </c>
      <c r="S184" s="238">
        <v>0</v>
      </c>
      <c r="T184" s="239">
        <f>S184*H184</f>
        <v>0</v>
      </c>
      <c r="U184" s="38"/>
      <c r="V184" s="38"/>
      <c r="W184" s="38"/>
      <c r="X184" s="38"/>
      <c r="Y184" s="38"/>
      <c r="Z184" s="38"/>
      <c r="AA184" s="38"/>
      <c r="AB184" s="38"/>
      <c r="AC184" s="38"/>
      <c r="AD184" s="38"/>
      <c r="AE184" s="38"/>
      <c r="AR184" s="240" t="s">
        <v>113</v>
      </c>
      <c r="AT184" s="240" t="s">
        <v>199</v>
      </c>
      <c r="AU184" s="240" t="s">
        <v>89</v>
      </c>
      <c r="AY184" s="17" t="s">
        <v>196</v>
      </c>
      <c r="BE184" s="241">
        <f>IF(N184="základní",J184,0)</f>
        <v>0</v>
      </c>
      <c r="BF184" s="241">
        <f>IF(N184="snížená",J184,0)</f>
        <v>0</v>
      </c>
      <c r="BG184" s="241">
        <f>IF(N184="zákl. přenesená",J184,0)</f>
        <v>0</v>
      </c>
      <c r="BH184" s="241">
        <f>IF(N184="sníž. přenesená",J184,0)</f>
        <v>0</v>
      </c>
      <c r="BI184" s="241">
        <f>IF(N184="nulová",J184,0)</f>
        <v>0</v>
      </c>
      <c r="BJ184" s="17" t="s">
        <v>87</v>
      </c>
      <c r="BK184" s="241">
        <f>ROUND(I184*H184,2)</f>
        <v>0</v>
      </c>
      <c r="BL184" s="17" t="s">
        <v>113</v>
      </c>
      <c r="BM184" s="240" t="s">
        <v>3122</v>
      </c>
    </row>
    <row r="185" s="2" customFormat="1">
      <c r="A185" s="38"/>
      <c r="B185" s="39"/>
      <c r="C185" s="40"/>
      <c r="D185" s="242" t="s">
        <v>205</v>
      </c>
      <c r="E185" s="40"/>
      <c r="F185" s="243" t="s">
        <v>3121</v>
      </c>
      <c r="G185" s="40"/>
      <c r="H185" s="40"/>
      <c r="I185" s="244"/>
      <c r="J185" s="40"/>
      <c r="K185" s="40"/>
      <c r="L185" s="44"/>
      <c r="M185" s="245"/>
      <c r="N185" s="246"/>
      <c r="O185" s="91"/>
      <c r="P185" s="91"/>
      <c r="Q185" s="91"/>
      <c r="R185" s="91"/>
      <c r="S185" s="91"/>
      <c r="T185" s="92"/>
      <c r="U185" s="38"/>
      <c r="V185" s="38"/>
      <c r="W185" s="38"/>
      <c r="X185" s="38"/>
      <c r="Y185" s="38"/>
      <c r="Z185" s="38"/>
      <c r="AA185" s="38"/>
      <c r="AB185" s="38"/>
      <c r="AC185" s="38"/>
      <c r="AD185" s="38"/>
      <c r="AE185" s="38"/>
      <c r="AT185" s="17" t="s">
        <v>205</v>
      </c>
      <c r="AU185" s="17" t="s">
        <v>89</v>
      </c>
    </row>
    <row r="186" s="2" customFormat="1" ht="21.75" customHeight="1">
      <c r="A186" s="38"/>
      <c r="B186" s="39"/>
      <c r="C186" s="228" t="s">
        <v>357</v>
      </c>
      <c r="D186" s="228" t="s">
        <v>199</v>
      </c>
      <c r="E186" s="229" t="s">
        <v>974</v>
      </c>
      <c r="F186" s="230" t="s">
        <v>3123</v>
      </c>
      <c r="G186" s="231" t="s">
        <v>202</v>
      </c>
      <c r="H186" s="232">
        <v>9</v>
      </c>
      <c r="I186" s="233"/>
      <c r="J186" s="234">
        <f>ROUND(I186*H186,2)</f>
        <v>0</v>
      </c>
      <c r="K186" s="235"/>
      <c r="L186" s="44"/>
      <c r="M186" s="236" t="s">
        <v>1</v>
      </c>
      <c r="N186" s="237" t="s">
        <v>45</v>
      </c>
      <c r="O186" s="91"/>
      <c r="P186" s="238">
        <f>O186*H186</f>
        <v>0</v>
      </c>
      <c r="Q186" s="238">
        <v>0</v>
      </c>
      <c r="R186" s="238">
        <f>Q186*H186</f>
        <v>0</v>
      </c>
      <c r="S186" s="238">
        <v>0</v>
      </c>
      <c r="T186" s="239">
        <f>S186*H186</f>
        <v>0</v>
      </c>
      <c r="U186" s="38"/>
      <c r="V186" s="38"/>
      <c r="W186" s="38"/>
      <c r="X186" s="38"/>
      <c r="Y186" s="38"/>
      <c r="Z186" s="38"/>
      <c r="AA186" s="38"/>
      <c r="AB186" s="38"/>
      <c r="AC186" s="38"/>
      <c r="AD186" s="38"/>
      <c r="AE186" s="38"/>
      <c r="AR186" s="240" t="s">
        <v>113</v>
      </c>
      <c r="AT186" s="240" t="s">
        <v>199</v>
      </c>
      <c r="AU186" s="240" t="s">
        <v>89</v>
      </c>
      <c r="AY186" s="17" t="s">
        <v>196</v>
      </c>
      <c r="BE186" s="241">
        <f>IF(N186="základní",J186,0)</f>
        <v>0</v>
      </c>
      <c r="BF186" s="241">
        <f>IF(N186="snížená",J186,0)</f>
        <v>0</v>
      </c>
      <c r="BG186" s="241">
        <f>IF(N186="zákl. přenesená",J186,0)</f>
        <v>0</v>
      </c>
      <c r="BH186" s="241">
        <f>IF(N186="sníž. přenesená",J186,0)</f>
        <v>0</v>
      </c>
      <c r="BI186" s="241">
        <f>IF(N186="nulová",J186,0)</f>
        <v>0</v>
      </c>
      <c r="BJ186" s="17" t="s">
        <v>87</v>
      </c>
      <c r="BK186" s="241">
        <f>ROUND(I186*H186,2)</f>
        <v>0</v>
      </c>
      <c r="BL186" s="17" t="s">
        <v>113</v>
      </c>
      <c r="BM186" s="240" t="s">
        <v>3124</v>
      </c>
    </row>
    <row r="187" s="2" customFormat="1">
      <c r="A187" s="38"/>
      <c r="B187" s="39"/>
      <c r="C187" s="40"/>
      <c r="D187" s="242" t="s">
        <v>205</v>
      </c>
      <c r="E187" s="40"/>
      <c r="F187" s="243" t="s">
        <v>3123</v>
      </c>
      <c r="G187" s="40"/>
      <c r="H187" s="40"/>
      <c r="I187" s="244"/>
      <c r="J187" s="40"/>
      <c r="K187" s="40"/>
      <c r="L187" s="44"/>
      <c r="M187" s="245"/>
      <c r="N187" s="246"/>
      <c r="O187" s="91"/>
      <c r="P187" s="91"/>
      <c r="Q187" s="91"/>
      <c r="R187" s="91"/>
      <c r="S187" s="91"/>
      <c r="T187" s="92"/>
      <c r="U187" s="38"/>
      <c r="V187" s="38"/>
      <c r="W187" s="38"/>
      <c r="X187" s="38"/>
      <c r="Y187" s="38"/>
      <c r="Z187" s="38"/>
      <c r="AA187" s="38"/>
      <c r="AB187" s="38"/>
      <c r="AC187" s="38"/>
      <c r="AD187" s="38"/>
      <c r="AE187" s="38"/>
      <c r="AT187" s="17" t="s">
        <v>205</v>
      </c>
      <c r="AU187" s="17" t="s">
        <v>89</v>
      </c>
    </row>
    <row r="188" s="13" customFormat="1">
      <c r="A188" s="13"/>
      <c r="B188" s="252"/>
      <c r="C188" s="253"/>
      <c r="D188" s="242" t="s">
        <v>254</v>
      </c>
      <c r="E188" s="254" t="s">
        <v>1</v>
      </c>
      <c r="F188" s="255" t="s">
        <v>247</v>
      </c>
      <c r="G188" s="253"/>
      <c r="H188" s="256">
        <v>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254</v>
      </c>
      <c r="AU188" s="262" t="s">
        <v>89</v>
      </c>
      <c r="AV188" s="13" t="s">
        <v>89</v>
      </c>
      <c r="AW188" s="13" t="s">
        <v>35</v>
      </c>
      <c r="AX188" s="13" t="s">
        <v>80</v>
      </c>
      <c r="AY188" s="262" t="s">
        <v>196</v>
      </c>
    </row>
    <row r="189" s="14" customFormat="1">
      <c r="A189" s="14"/>
      <c r="B189" s="263"/>
      <c r="C189" s="264"/>
      <c r="D189" s="242" t="s">
        <v>254</v>
      </c>
      <c r="E189" s="265" t="s">
        <v>1</v>
      </c>
      <c r="F189" s="266" t="s">
        <v>3080</v>
      </c>
      <c r="G189" s="264"/>
      <c r="H189" s="267">
        <v>9</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254</v>
      </c>
      <c r="AU189" s="273" t="s">
        <v>89</v>
      </c>
      <c r="AV189" s="14" t="s">
        <v>100</v>
      </c>
      <c r="AW189" s="14" t="s">
        <v>35</v>
      </c>
      <c r="AX189" s="14" t="s">
        <v>87</v>
      </c>
      <c r="AY189" s="273" t="s">
        <v>196</v>
      </c>
    </row>
    <row r="190" s="12" customFormat="1" ht="22.8" customHeight="1">
      <c r="A190" s="12"/>
      <c r="B190" s="212"/>
      <c r="C190" s="213"/>
      <c r="D190" s="214" t="s">
        <v>79</v>
      </c>
      <c r="E190" s="226" t="s">
        <v>426</v>
      </c>
      <c r="F190" s="226" t="s">
        <v>427</v>
      </c>
      <c r="G190" s="213"/>
      <c r="H190" s="213"/>
      <c r="I190" s="216"/>
      <c r="J190" s="227">
        <f>BK190</f>
        <v>0</v>
      </c>
      <c r="K190" s="213"/>
      <c r="L190" s="218"/>
      <c r="M190" s="219"/>
      <c r="N190" s="220"/>
      <c r="O190" s="220"/>
      <c r="P190" s="221">
        <f>SUM(P191:P205)</f>
        <v>0</v>
      </c>
      <c r="Q190" s="220"/>
      <c r="R190" s="221">
        <f>SUM(R191:R205)</f>
        <v>0</v>
      </c>
      <c r="S190" s="220"/>
      <c r="T190" s="222">
        <f>SUM(T191:T205)</f>
        <v>0</v>
      </c>
      <c r="U190" s="12"/>
      <c r="V190" s="12"/>
      <c r="W190" s="12"/>
      <c r="X190" s="12"/>
      <c r="Y190" s="12"/>
      <c r="Z190" s="12"/>
      <c r="AA190" s="12"/>
      <c r="AB190" s="12"/>
      <c r="AC190" s="12"/>
      <c r="AD190" s="12"/>
      <c r="AE190" s="12"/>
      <c r="AR190" s="223" t="s">
        <v>87</v>
      </c>
      <c r="AT190" s="224" t="s">
        <v>79</v>
      </c>
      <c r="AU190" s="224" t="s">
        <v>87</v>
      </c>
      <c r="AY190" s="223" t="s">
        <v>196</v>
      </c>
      <c r="BK190" s="225">
        <f>SUM(BK191:BK205)</f>
        <v>0</v>
      </c>
    </row>
    <row r="191" s="2" customFormat="1" ht="21.75" customHeight="1">
      <c r="A191" s="38"/>
      <c r="B191" s="39"/>
      <c r="C191" s="228" t="s">
        <v>366</v>
      </c>
      <c r="D191" s="228" t="s">
        <v>199</v>
      </c>
      <c r="E191" s="229" t="s">
        <v>435</v>
      </c>
      <c r="F191" s="230" t="s">
        <v>436</v>
      </c>
      <c r="G191" s="231" t="s">
        <v>431</v>
      </c>
      <c r="H191" s="232">
        <v>20.393999999999998</v>
      </c>
      <c r="I191" s="233"/>
      <c r="J191" s="234">
        <f>ROUND(I191*H191,2)</f>
        <v>0</v>
      </c>
      <c r="K191" s="235"/>
      <c r="L191" s="44"/>
      <c r="M191" s="236" t="s">
        <v>1</v>
      </c>
      <c r="N191" s="237" t="s">
        <v>45</v>
      </c>
      <c r="O191" s="91"/>
      <c r="P191" s="238">
        <f>O191*H191</f>
        <v>0</v>
      </c>
      <c r="Q191" s="238">
        <v>0</v>
      </c>
      <c r="R191" s="238">
        <f>Q191*H191</f>
        <v>0</v>
      </c>
      <c r="S191" s="238">
        <v>0</v>
      </c>
      <c r="T191" s="239">
        <f>S191*H191</f>
        <v>0</v>
      </c>
      <c r="U191" s="38"/>
      <c r="V191" s="38"/>
      <c r="W191" s="38"/>
      <c r="X191" s="38"/>
      <c r="Y191" s="38"/>
      <c r="Z191" s="38"/>
      <c r="AA191" s="38"/>
      <c r="AB191" s="38"/>
      <c r="AC191" s="38"/>
      <c r="AD191" s="38"/>
      <c r="AE191" s="38"/>
      <c r="AR191" s="240" t="s">
        <v>113</v>
      </c>
      <c r="AT191" s="240" t="s">
        <v>199</v>
      </c>
      <c r="AU191" s="240" t="s">
        <v>89</v>
      </c>
      <c r="AY191" s="17" t="s">
        <v>196</v>
      </c>
      <c r="BE191" s="241">
        <f>IF(N191="základní",J191,0)</f>
        <v>0</v>
      </c>
      <c r="BF191" s="241">
        <f>IF(N191="snížená",J191,0)</f>
        <v>0</v>
      </c>
      <c r="BG191" s="241">
        <f>IF(N191="zákl. přenesená",J191,0)</f>
        <v>0</v>
      </c>
      <c r="BH191" s="241">
        <f>IF(N191="sníž. přenesená",J191,0)</f>
        <v>0</v>
      </c>
      <c r="BI191" s="241">
        <f>IF(N191="nulová",J191,0)</f>
        <v>0</v>
      </c>
      <c r="BJ191" s="17" t="s">
        <v>87</v>
      </c>
      <c r="BK191" s="241">
        <f>ROUND(I191*H191,2)</f>
        <v>0</v>
      </c>
      <c r="BL191" s="17" t="s">
        <v>113</v>
      </c>
      <c r="BM191" s="240" t="s">
        <v>3125</v>
      </c>
    </row>
    <row r="192" s="2" customFormat="1">
      <c r="A192" s="38"/>
      <c r="B192" s="39"/>
      <c r="C192" s="40"/>
      <c r="D192" s="242" t="s">
        <v>205</v>
      </c>
      <c r="E192" s="40"/>
      <c r="F192" s="243" t="s">
        <v>438</v>
      </c>
      <c r="G192" s="40"/>
      <c r="H192" s="40"/>
      <c r="I192" s="244"/>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205</v>
      </c>
      <c r="AU192" s="17" t="s">
        <v>89</v>
      </c>
    </row>
    <row r="193" s="2" customFormat="1" ht="21.75" customHeight="1">
      <c r="A193" s="38"/>
      <c r="B193" s="39"/>
      <c r="C193" s="228" t="s">
        <v>375</v>
      </c>
      <c r="D193" s="228" t="s">
        <v>199</v>
      </c>
      <c r="E193" s="229" t="s">
        <v>440</v>
      </c>
      <c r="F193" s="230" t="s">
        <v>2304</v>
      </c>
      <c r="G193" s="231" t="s">
        <v>431</v>
      </c>
      <c r="H193" s="232">
        <v>304.98000000000002</v>
      </c>
      <c r="I193" s="233"/>
      <c r="J193" s="234">
        <f>ROUND(I193*H193,2)</f>
        <v>0</v>
      </c>
      <c r="K193" s="235"/>
      <c r="L193" s="44"/>
      <c r="M193" s="236" t="s">
        <v>1</v>
      </c>
      <c r="N193" s="237" t="s">
        <v>45</v>
      </c>
      <c r="O193" s="91"/>
      <c r="P193" s="238">
        <f>O193*H193</f>
        <v>0</v>
      </c>
      <c r="Q193" s="238">
        <v>0</v>
      </c>
      <c r="R193" s="238">
        <f>Q193*H193</f>
        <v>0</v>
      </c>
      <c r="S193" s="238">
        <v>0</v>
      </c>
      <c r="T193" s="239">
        <f>S193*H193</f>
        <v>0</v>
      </c>
      <c r="U193" s="38"/>
      <c r="V193" s="38"/>
      <c r="W193" s="38"/>
      <c r="X193" s="38"/>
      <c r="Y193" s="38"/>
      <c r="Z193" s="38"/>
      <c r="AA193" s="38"/>
      <c r="AB193" s="38"/>
      <c r="AC193" s="38"/>
      <c r="AD193" s="38"/>
      <c r="AE193" s="38"/>
      <c r="AR193" s="240" t="s">
        <v>113</v>
      </c>
      <c r="AT193" s="240" t="s">
        <v>199</v>
      </c>
      <c r="AU193" s="240" t="s">
        <v>89</v>
      </c>
      <c r="AY193" s="17" t="s">
        <v>196</v>
      </c>
      <c r="BE193" s="241">
        <f>IF(N193="základní",J193,0)</f>
        <v>0</v>
      </c>
      <c r="BF193" s="241">
        <f>IF(N193="snížená",J193,0)</f>
        <v>0</v>
      </c>
      <c r="BG193" s="241">
        <f>IF(N193="zákl. přenesená",J193,0)</f>
        <v>0</v>
      </c>
      <c r="BH193" s="241">
        <f>IF(N193="sníž. přenesená",J193,0)</f>
        <v>0</v>
      </c>
      <c r="BI193" s="241">
        <f>IF(N193="nulová",J193,0)</f>
        <v>0</v>
      </c>
      <c r="BJ193" s="17" t="s">
        <v>87</v>
      </c>
      <c r="BK193" s="241">
        <f>ROUND(I193*H193,2)</f>
        <v>0</v>
      </c>
      <c r="BL193" s="17" t="s">
        <v>113</v>
      </c>
      <c r="BM193" s="240" t="s">
        <v>3126</v>
      </c>
    </row>
    <row r="194" s="2" customFormat="1">
      <c r="A194" s="38"/>
      <c r="B194" s="39"/>
      <c r="C194" s="40"/>
      <c r="D194" s="242" t="s">
        <v>205</v>
      </c>
      <c r="E194" s="40"/>
      <c r="F194" s="243" t="s">
        <v>2306</v>
      </c>
      <c r="G194" s="40"/>
      <c r="H194" s="40"/>
      <c r="I194" s="244"/>
      <c r="J194" s="40"/>
      <c r="K194" s="40"/>
      <c r="L194" s="44"/>
      <c r="M194" s="245"/>
      <c r="N194" s="246"/>
      <c r="O194" s="91"/>
      <c r="P194" s="91"/>
      <c r="Q194" s="91"/>
      <c r="R194" s="91"/>
      <c r="S194" s="91"/>
      <c r="T194" s="92"/>
      <c r="U194" s="38"/>
      <c r="V194" s="38"/>
      <c r="W194" s="38"/>
      <c r="X194" s="38"/>
      <c r="Y194" s="38"/>
      <c r="Z194" s="38"/>
      <c r="AA194" s="38"/>
      <c r="AB194" s="38"/>
      <c r="AC194" s="38"/>
      <c r="AD194" s="38"/>
      <c r="AE194" s="38"/>
      <c r="AT194" s="17" t="s">
        <v>205</v>
      </c>
      <c r="AU194" s="17" t="s">
        <v>89</v>
      </c>
    </row>
    <row r="195" s="13" customFormat="1">
      <c r="A195" s="13"/>
      <c r="B195" s="252"/>
      <c r="C195" s="253"/>
      <c r="D195" s="242" t="s">
        <v>254</v>
      </c>
      <c r="E195" s="254" t="s">
        <v>1</v>
      </c>
      <c r="F195" s="255" t="s">
        <v>3127</v>
      </c>
      <c r="G195" s="253"/>
      <c r="H195" s="256">
        <v>304.98000000000002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254</v>
      </c>
      <c r="AU195" s="262" t="s">
        <v>89</v>
      </c>
      <c r="AV195" s="13" t="s">
        <v>89</v>
      </c>
      <c r="AW195" s="13" t="s">
        <v>35</v>
      </c>
      <c r="AX195" s="13" t="s">
        <v>80</v>
      </c>
      <c r="AY195" s="262" t="s">
        <v>196</v>
      </c>
    </row>
    <row r="196" s="14" customFormat="1">
      <c r="A196" s="14"/>
      <c r="B196" s="263"/>
      <c r="C196" s="264"/>
      <c r="D196" s="242" t="s">
        <v>254</v>
      </c>
      <c r="E196" s="265" t="s">
        <v>1</v>
      </c>
      <c r="F196" s="266" t="s">
        <v>445</v>
      </c>
      <c r="G196" s="264"/>
      <c r="H196" s="267">
        <v>304.98000000000002</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254</v>
      </c>
      <c r="AU196" s="273" t="s">
        <v>89</v>
      </c>
      <c r="AV196" s="14" t="s">
        <v>100</v>
      </c>
      <c r="AW196" s="14" t="s">
        <v>35</v>
      </c>
      <c r="AX196" s="14" t="s">
        <v>80</v>
      </c>
      <c r="AY196" s="273" t="s">
        <v>196</v>
      </c>
    </row>
    <row r="197" s="15" customFormat="1">
      <c r="A197" s="15"/>
      <c r="B197" s="274"/>
      <c r="C197" s="275"/>
      <c r="D197" s="242" t="s">
        <v>254</v>
      </c>
      <c r="E197" s="276" t="s">
        <v>1</v>
      </c>
      <c r="F197" s="277" t="s">
        <v>267</v>
      </c>
      <c r="G197" s="275"/>
      <c r="H197" s="278">
        <v>304.98000000000002</v>
      </c>
      <c r="I197" s="279"/>
      <c r="J197" s="275"/>
      <c r="K197" s="275"/>
      <c r="L197" s="280"/>
      <c r="M197" s="281"/>
      <c r="N197" s="282"/>
      <c r="O197" s="282"/>
      <c r="P197" s="282"/>
      <c r="Q197" s="282"/>
      <c r="R197" s="282"/>
      <c r="S197" s="282"/>
      <c r="T197" s="283"/>
      <c r="U197" s="15"/>
      <c r="V197" s="15"/>
      <c r="W197" s="15"/>
      <c r="X197" s="15"/>
      <c r="Y197" s="15"/>
      <c r="Z197" s="15"/>
      <c r="AA197" s="15"/>
      <c r="AB197" s="15"/>
      <c r="AC197" s="15"/>
      <c r="AD197" s="15"/>
      <c r="AE197" s="15"/>
      <c r="AT197" s="284" t="s">
        <v>254</v>
      </c>
      <c r="AU197" s="284" t="s">
        <v>89</v>
      </c>
      <c r="AV197" s="15" t="s">
        <v>113</v>
      </c>
      <c r="AW197" s="15" t="s">
        <v>35</v>
      </c>
      <c r="AX197" s="15" t="s">
        <v>87</v>
      </c>
      <c r="AY197" s="284" t="s">
        <v>196</v>
      </c>
    </row>
    <row r="198" s="2" customFormat="1" ht="33" customHeight="1">
      <c r="A198" s="38"/>
      <c r="B198" s="39"/>
      <c r="C198" s="228" t="s">
        <v>383</v>
      </c>
      <c r="D198" s="228" t="s">
        <v>199</v>
      </c>
      <c r="E198" s="229" t="s">
        <v>483</v>
      </c>
      <c r="F198" s="230" t="s">
        <v>484</v>
      </c>
      <c r="G198" s="231" t="s">
        <v>431</v>
      </c>
      <c r="H198" s="232">
        <v>0.74399999999999999</v>
      </c>
      <c r="I198" s="233"/>
      <c r="J198" s="234">
        <f>ROUND(I198*H198,2)</f>
        <v>0</v>
      </c>
      <c r="K198" s="235"/>
      <c r="L198" s="44"/>
      <c r="M198" s="236" t="s">
        <v>1</v>
      </c>
      <c r="N198" s="237" t="s">
        <v>45</v>
      </c>
      <c r="O198" s="91"/>
      <c r="P198" s="238">
        <f>O198*H198</f>
        <v>0</v>
      </c>
      <c r="Q198" s="238">
        <v>0</v>
      </c>
      <c r="R198" s="238">
        <f>Q198*H198</f>
        <v>0</v>
      </c>
      <c r="S198" s="238">
        <v>0</v>
      </c>
      <c r="T198" s="239">
        <f>S198*H198</f>
        <v>0</v>
      </c>
      <c r="U198" s="38"/>
      <c r="V198" s="38"/>
      <c r="W198" s="38"/>
      <c r="X198" s="38"/>
      <c r="Y198" s="38"/>
      <c r="Z198" s="38"/>
      <c r="AA198" s="38"/>
      <c r="AB198" s="38"/>
      <c r="AC198" s="38"/>
      <c r="AD198" s="38"/>
      <c r="AE198" s="38"/>
      <c r="AR198" s="240" t="s">
        <v>113</v>
      </c>
      <c r="AT198" s="240" t="s">
        <v>199</v>
      </c>
      <c r="AU198" s="240" t="s">
        <v>89</v>
      </c>
      <c r="AY198" s="17" t="s">
        <v>196</v>
      </c>
      <c r="BE198" s="241">
        <f>IF(N198="základní",J198,0)</f>
        <v>0</v>
      </c>
      <c r="BF198" s="241">
        <f>IF(N198="snížená",J198,0)</f>
        <v>0</v>
      </c>
      <c r="BG198" s="241">
        <f>IF(N198="zákl. přenesená",J198,0)</f>
        <v>0</v>
      </c>
      <c r="BH198" s="241">
        <f>IF(N198="sníž. přenesená",J198,0)</f>
        <v>0</v>
      </c>
      <c r="BI198" s="241">
        <f>IF(N198="nulová",J198,0)</f>
        <v>0</v>
      </c>
      <c r="BJ198" s="17" t="s">
        <v>87</v>
      </c>
      <c r="BK198" s="241">
        <f>ROUND(I198*H198,2)</f>
        <v>0</v>
      </c>
      <c r="BL198" s="17" t="s">
        <v>113</v>
      </c>
      <c r="BM198" s="240" t="s">
        <v>3128</v>
      </c>
    </row>
    <row r="199" s="2" customFormat="1">
      <c r="A199" s="38"/>
      <c r="B199" s="39"/>
      <c r="C199" s="40"/>
      <c r="D199" s="242" t="s">
        <v>205</v>
      </c>
      <c r="E199" s="40"/>
      <c r="F199" s="243" t="s">
        <v>486</v>
      </c>
      <c r="G199" s="40"/>
      <c r="H199" s="40"/>
      <c r="I199" s="244"/>
      <c r="J199" s="40"/>
      <c r="K199" s="40"/>
      <c r="L199" s="44"/>
      <c r="M199" s="245"/>
      <c r="N199" s="246"/>
      <c r="O199" s="91"/>
      <c r="P199" s="91"/>
      <c r="Q199" s="91"/>
      <c r="R199" s="91"/>
      <c r="S199" s="91"/>
      <c r="T199" s="92"/>
      <c r="U199" s="38"/>
      <c r="V199" s="38"/>
      <c r="W199" s="38"/>
      <c r="X199" s="38"/>
      <c r="Y199" s="38"/>
      <c r="Z199" s="38"/>
      <c r="AA199" s="38"/>
      <c r="AB199" s="38"/>
      <c r="AC199" s="38"/>
      <c r="AD199" s="38"/>
      <c r="AE199" s="38"/>
      <c r="AT199" s="17" t="s">
        <v>205</v>
      </c>
      <c r="AU199" s="17" t="s">
        <v>89</v>
      </c>
    </row>
    <row r="200" s="13" customFormat="1">
      <c r="A200" s="13"/>
      <c r="B200" s="252"/>
      <c r="C200" s="253"/>
      <c r="D200" s="242" t="s">
        <v>254</v>
      </c>
      <c r="E200" s="254" t="s">
        <v>1</v>
      </c>
      <c r="F200" s="255" t="s">
        <v>3129</v>
      </c>
      <c r="G200" s="253"/>
      <c r="H200" s="256">
        <v>0.74399999999999999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254</v>
      </c>
      <c r="AU200" s="262" t="s">
        <v>89</v>
      </c>
      <c r="AV200" s="13" t="s">
        <v>89</v>
      </c>
      <c r="AW200" s="13" t="s">
        <v>35</v>
      </c>
      <c r="AX200" s="13" t="s">
        <v>80</v>
      </c>
      <c r="AY200" s="262" t="s">
        <v>196</v>
      </c>
    </row>
    <row r="201" s="14" customFormat="1">
      <c r="A201" s="14"/>
      <c r="B201" s="263"/>
      <c r="C201" s="264"/>
      <c r="D201" s="242" t="s">
        <v>254</v>
      </c>
      <c r="E201" s="265" t="s">
        <v>1</v>
      </c>
      <c r="F201" s="266" t="s">
        <v>445</v>
      </c>
      <c r="G201" s="264"/>
      <c r="H201" s="267">
        <v>0.74399999999999999</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254</v>
      </c>
      <c r="AU201" s="273" t="s">
        <v>89</v>
      </c>
      <c r="AV201" s="14" t="s">
        <v>100</v>
      </c>
      <c r="AW201" s="14" t="s">
        <v>35</v>
      </c>
      <c r="AX201" s="14" t="s">
        <v>87</v>
      </c>
      <c r="AY201" s="273" t="s">
        <v>196</v>
      </c>
    </row>
    <row r="202" s="2" customFormat="1" ht="33" customHeight="1">
      <c r="A202" s="38"/>
      <c r="B202" s="39"/>
      <c r="C202" s="228" t="s">
        <v>8</v>
      </c>
      <c r="D202" s="228" t="s">
        <v>199</v>
      </c>
      <c r="E202" s="229" t="s">
        <v>489</v>
      </c>
      <c r="F202" s="230" t="s">
        <v>490</v>
      </c>
      <c r="G202" s="231" t="s">
        <v>431</v>
      </c>
      <c r="H202" s="232">
        <v>19.588000000000001</v>
      </c>
      <c r="I202" s="233"/>
      <c r="J202" s="234">
        <f>ROUND(I202*H202,2)</f>
        <v>0</v>
      </c>
      <c r="K202" s="235"/>
      <c r="L202" s="44"/>
      <c r="M202" s="236" t="s">
        <v>1</v>
      </c>
      <c r="N202" s="237" t="s">
        <v>45</v>
      </c>
      <c r="O202" s="91"/>
      <c r="P202" s="238">
        <f>O202*H202</f>
        <v>0</v>
      </c>
      <c r="Q202" s="238">
        <v>0</v>
      </c>
      <c r="R202" s="238">
        <f>Q202*H202</f>
        <v>0</v>
      </c>
      <c r="S202" s="238">
        <v>0</v>
      </c>
      <c r="T202" s="239">
        <f>S202*H202</f>
        <v>0</v>
      </c>
      <c r="U202" s="38"/>
      <c r="V202" s="38"/>
      <c r="W202" s="38"/>
      <c r="X202" s="38"/>
      <c r="Y202" s="38"/>
      <c r="Z202" s="38"/>
      <c r="AA202" s="38"/>
      <c r="AB202" s="38"/>
      <c r="AC202" s="38"/>
      <c r="AD202" s="38"/>
      <c r="AE202" s="38"/>
      <c r="AR202" s="240" t="s">
        <v>113</v>
      </c>
      <c r="AT202" s="240" t="s">
        <v>199</v>
      </c>
      <c r="AU202" s="240" t="s">
        <v>89</v>
      </c>
      <c r="AY202" s="17" t="s">
        <v>196</v>
      </c>
      <c r="BE202" s="241">
        <f>IF(N202="základní",J202,0)</f>
        <v>0</v>
      </c>
      <c r="BF202" s="241">
        <f>IF(N202="snížená",J202,0)</f>
        <v>0</v>
      </c>
      <c r="BG202" s="241">
        <f>IF(N202="zákl. přenesená",J202,0)</f>
        <v>0</v>
      </c>
      <c r="BH202" s="241">
        <f>IF(N202="sníž. přenesená",J202,0)</f>
        <v>0</v>
      </c>
      <c r="BI202" s="241">
        <f>IF(N202="nulová",J202,0)</f>
        <v>0</v>
      </c>
      <c r="BJ202" s="17" t="s">
        <v>87</v>
      </c>
      <c r="BK202" s="241">
        <f>ROUND(I202*H202,2)</f>
        <v>0</v>
      </c>
      <c r="BL202" s="17" t="s">
        <v>113</v>
      </c>
      <c r="BM202" s="240" t="s">
        <v>3130</v>
      </c>
    </row>
    <row r="203" s="2" customFormat="1">
      <c r="A203" s="38"/>
      <c r="B203" s="39"/>
      <c r="C203" s="40"/>
      <c r="D203" s="242" t="s">
        <v>205</v>
      </c>
      <c r="E203" s="40"/>
      <c r="F203" s="243" t="s">
        <v>492</v>
      </c>
      <c r="G203" s="40"/>
      <c r="H203" s="40"/>
      <c r="I203" s="244"/>
      <c r="J203" s="40"/>
      <c r="K203" s="40"/>
      <c r="L203" s="44"/>
      <c r="M203" s="245"/>
      <c r="N203" s="246"/>
      <c r="O203" s="91"/>
      <c r="P203" s="91"/>
      <c r="Q203" s="91"/>
      <c r="R203" s="91"/>
      <c r="S203" s="91"/>
      <c r="T203" s="92"/>
      <c r="U203" s="38"/>
      <c r="V203" s="38"/>
      <c r="W203" s="38"/>
      <c r="X203" s="38"/>
      <c r="Y203" s="38"/>
      <c r="Z203" s="38"/>
      <c r="AA203" s="38"/>
      <c r="AB203" s="38"/>
      <c r="AC203" s="38"/>
      <c r="AD203" s="38"/>
      <c r="AE203" s="38"/>
      <c r="AT203" s="17" t="s">
        <v>205</v>
      </c>
      <c r="AU203" s="17" t="s">
        <v>89</v>
      </c>
    </row>
    <row r="204" s="13" customFormat="1">
      <c r="A204" s="13"/>
      <c r="B204" s="252"/>
      <c r="C204" s="253"/>
      <c r="D204" s="242" t="s">
        <v>254</v>
      </c>
      <c r="E204" s="254" t="s">
        <v>1</v>
      </c>
      <c r="F204" s="255" t="s">
        <v>3131</v>
      </c>
      <c r="G204" s="253"/>
      <c r="H204" s="256">
        <v>19.588000000000001</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254</v>
      </c>
      <c r="AU204" s="262" t="s">
        <v>89</v>
      </c>
      <c r="AV204" s="13" t="s">
        <v>89</v>
      </c>
      <c r="AW204" s="13" t="s">
        <v>35</v>
      </c>
      <c r="AX204" s="13" t="s">
        <v>80</v>
      </c>
      <c r="AY204" s="262" t="s">
        <v>196</v>
      </c>
    </row>
    <row r="205" s="14" customFormat="1">
      <c r="A205" s="14"/>
      <c r="B205" s="263"/>
      <c r="C205" s="264"/>
      <c r="D205" s="242" t="s">
        <v>254</v>
      </c>
      <c r="E205" s="265" t="s">
        <v>1</v>
      </c>
      <c r="F205" s="266" t="s">
        <v>445</v>
      </c>
      <c r="G205" s="264"/>
      <c r="H205" s="267">
        <v>19.588000000000001</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254</v>
      </c>
      <c r="AU205" s="273" t="s">
        <v>89</v>
      </c>
      <c r="AV205" s="14" t="s">
        <v>100</v>
      </c>
      <c r="AW205" s="14" t="s">
        <v>35</v>
      </c>
      <c r="AX205" s="14" t="s">
        <v>87</v>
      </c>
      <c r="AY205" s="273" t="s">
        <v>196</v>
      </c>
    </row>
    <row r="206" s="12" customFormat="1" ht="22.8" customHeight="1">
      <c r="A206" s="12"/>
      <c r="B206" s="212"/>
      <c r="C206" s="213"/>
      <c r="D206" s="214" t="s">
        <v>79</v>
      </c>
      <c r="E206" s="226" t="s">
        <v>982</v>
      </c>
      <c r="F206" s="226" t="s">
        <v>983</v>
      </c>
      <c r="G206" s="213"/>
      <c r="H206" s="213"/>
      <c r="I206" s="216"/>
      <c r="J206" s="227">
        <f>BK206</f>
        <v>0</v>
      </c>
      <c r="K206" s="213"/>
      <c r="L206" s="218"/>
      <c r="M206" s="219"/>
      <c r="N206" s="220"/>
      <c r="O206" s="220"/>
      <c r="P206" s="221">
        <f>SUM(P207:P208)</f>
        <v>0</v>
      </c>
      <c r="Q206" s="220"/>
      <c r="R206" s="221">
        <f>SUM(R207:R208)</f>
        <v>0</v>
      </c>
      <c r="S206" s="220"/>
      <c r="T206" s="222">
        <f>SUM(T207:T208)</f>
        <v>0</v>
      </c>
      <c r="U206" s="12"/>
      <c r="V206" s="12"/>
      <c r="W206" s="12"/>
      <c r="X206" s="12"/>
      <c r="Y206" s="12"/>
      <c r="Z206" s="12"/>
      <c r="AA206" s="12"/>
      <c r="AB206" s="12"/>
      <c r="AC206" s="12"/>
      <c r="AD206" s="12"/>
      <c r="AE206" s="12"/>
      <c r="AR206" s="223" t="s">
        <v>87</v>
      </c>
      <c r="AT206" s="224" t="s">
        <v>79</v>
      </c>
      <c r="AU206" s="224" t="s">
        <v>87</v>
      </c>
      <c r="AY206" s="223" t="s">
        <v>196</v>
      </c>
      <c r="BK206" s="225">
        <f>SUM(BK207:BK208)</f>
        <v>0</v>
      </c>
    </row>
    <row r="207" s="2" customFormat="1" ht="16.5" customHeight="1">
      <c r="A207" s="38"/>
      <c r="B207" s="39"/>
      <c r="C207" s="228" t="s">
        <v>405</v>
      </c>
      <c r="D207" s="228" t="s">
        <v>199</v>
      </c>
      <c r="E207" s="229" t="s">
        <v>985</v>
      </c>
      <c r="F207" s="230" t="s">
        <v>986</v>
      </c>
      <c r="G207" s="231" t="s">
        <v>431</v>
      </c>
      <c r="H207" s="232">
        <v>12.401</v>
      </c>
      <c r="I207" s="233"/>
      <c r="J207" s="234">
        <f>ROUND(I207*H207,2)</f>
        <v>0</v>
      </c>
      <c r="K207" s="235"/>
      <c r="L207" s="44"/>
      <c r="M207" s="236" t="s">
        <v>1</v>
      </c>
      <c r="N207" s="237" t="s">
        <v>45</v>
      </c>
      <c r="O207" s="91"/>
      <c r="P207" s="238">
        <f>O207*H207</f>
        <v>0</v>
      </c>
      <c r="Q207" s="238">
        <v>0</v>
      </c>
      <c r="R207" s="238">
        <f>Q207*H207</f>
        <v>0</v>
      </c>
      <c r="S207" s="238">
        <v>0</v>
      </c>
      <c r="T207" s="239">
        <f>S207*H207</f>
        <v>0</v>
      </c>
      <c r="U207" s="38"/>
      <c r="V207" s="38"/>
      <c r="W207" s="38"/>
      <c r="X207" s="38"/>
      <c r="Y207" s="38"/>
      <c r="Z207" s="38"/>
      <c r="AA207" s="38"/>
      <c r="AB207" s="38"/>
      <c r="AC207" s="38"/>
      <c r="AD207" s="38"/>
      <c r="AE207" s="38"/>
      <c r="AR207" s="240" t="s">
        <v>113</v>
      </c>
      <c r="AT207" s="240" t="s">
        <v>199</v>
      </c>
      <c r="AU207" s="240" t="s">
        <v>89</v>
      </c>
      <c r="AY207" s="17" t="s">
        <v>196</v>
      </c>
      <c r="BE207" s="241">
        <f>IF(N207="základní",J207,0)</f>
        <v>0</v>
      </c>
      <c r="BF207" s="241">
        <f>IF(N207="snížená",J207,0)</f>
        <v>0</v>
      </c>
      <c r="BG207" s="241">
        <f>IF(N207="zákl. přenesená",J207,0)</f>
        <v>0</v>
      </c>
      <c r="BH207" s="241">
        <f>IF(N207="sníž. přenesená",J207,0)</f>
        <v>0</v>
      </c>
      <c r="BI207" s="241">
        <f>IF(N207="nulová",J207,0)</f>
        <v>0</v>
      </c>
      <c r="BJ207" s="17" t="s">
        <v>87</v>
      </c>
      <c r="BK207" s="241">
        <f>ROUND(I207*H207,2)</f>
        <v>0</v>
      </c>
      <c r="BL207" s="17" t="s">
        <v>113</v>
      </c>
      <c r="BM207" s="240" t="s">
        <v>3132</v>
      </c>
    </row>
    <row r="208" s="2" customFormat="1">
      <c r="A208" s="38"/>
      <c r="B208" s="39"/>
      <c r="C208" s="40"/>
      <c r="D208" s="242" t="s">
        <v>205</v>
      </c>
      <c r="E208" s="40"/>
      <c r="F208" s="243" t="s">
        <v>988</v>
      </c>
      <c r="G208" s="40"/>
      <c r="H208" s="40"/>
      <c r="I208" s="244"/>
      <c r="J208" s="40"/>
      <c r="K208" s="40"/>
      <c r="L208" s="44"/>
      <c r="M208" s="247"/>
      <c r="N208" s="248"/>
      <c r="O208" s="249"/>
      <c r="P208" s="249"/>
      <c r="Q208" s="249"/>
      <c r="R208" s="249"/>
      <c r="S208" s="249"/>
      <c r="T208" s="250"/>
      <c r="U208" s="38"/>
      <c r="V208" s="38"/>
      <c r="W208" s="38"/>
      <c r="X208" s="38"/>
      <c r="Y208" s="38"/>
      <c r="Z208" s="38"/>
      <c r="AA208" s="38"/>
      <c r="AB208" s="38"/>
      <c r="AC208" s="38"/>
      <c r="AD208" s="38"/>
      <c r="AE208" s="38"/>
      <c r="AT208" s="17" t="s">
        <v>205</v>
      </c>
      <c r="AU208" s="17" t="s">
        <v>89</v>
      </c>
    </row>
    <row r="209" s="2" customFormat="1" ht="6.96" customHeight="1">
      <c r="A209" s="38"/>
      <c r="B209" s="66"/>
      <c r="C209" s="67"/>
      <c r="D209" s="67"/>
      <c r="E209" s="67"/>
      <c r="F209" s="67"/>
      <c r="G209" s="67"/>
      <c r="H209" s="67"/>
      <c r="I209" s="67"/>
      <c r="J209" s="67"/>
      <c r="K209" s="67"/>
      <c r="L209" s="44"/>
      <c r="M209" s="38"/>
      <c r="O209" s="38"/>
      <c r="P209" s="38"/>
      <c r="Q209" s="38"/>
      <c r="R209" s="38"/>
      <c r="S209" s="38"/>
      <c r="T209" s="38"/>
      <c r="U209" s="38"/>
      <c r="V209" s="38"/>
      <c r="W209" s="38"/>
      <c r="X209" s="38"/>
      <c r="Y209" s="38"/>
      <c r="Z209" s="38"/>
      <c r="AA209" s="38"/>
      <c r="AB209" s="38"/>
      <c r="AC209" s="38"/>
      <c r="AD209" s="38"/>
      <c r="AE209" s="38"/>
    </row>
  </sheetData>
  <sheetProtection sheet="1" autoFilter="0" formatColumns="0" formatRows="0" objects="1" scenarios="1" spinCount="100000" saltValue="hY4bJDW/L0IagWNjnVfc8NmhlSik06Y1IrbBuuwiHruCGIYvgSxBt+LWBTQuh5AR7NM0ch4aEMhluZo2Lw/gHw==" hashValue="cbYVshwr5lyONzjJ2b9AgRYLPWzoLeaBlm/In/gmbet9mthSQv1SJf7VuTEeL3CUdnatDgP7Zojy91vT9VmMRg==" algorithmName="SHA-512" password="CC35"/>
  <autoFilter ref="C128:K20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144</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3133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ROUND(J126,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ROUND((SUM(BE126:BE132)),  2)</f>
        <v>0</v>
      </c>
      <c r="G37" s="38"/>
      <c r="H37" s="38"/>
      <c r="I37" s="165">
        <v>0.20999999999999999</v>
      </c>
      <c r="J37" s="164">
        <f>ROUND(((SUM(BE126:BE132))*I37),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ROUND((SUM(BF126:BF132)),  2)</f>
        <v>0</v>
      </c>
      <c r="G38" s="38"/>
      <c r="H38" s="38"/>
      <c r="I38" s="165">
        <v>0.14999999999999999</v>
      </c>
      <c r="J38" s="164">
        <f>ROUND(((SUM(BF126:BF132))*I38),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ROUND((SUM(BG126:BG132)),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ROUND((SUM(BH126:BH132)),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ROUND((SUM(BI126:BI132)),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20022-IN-D.1.4.g-E - 20022-IN-D.1.4.g - Elektroinstalace - 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J126</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237</v>
      </c>
      <c r="E101" s="192"/>
      <c r="F101" s="192"/>
      <c r="G101" s="192"/>
      <c r="H101" s="192"/>
      <c r="I101" s="192"/>
      <c r="J101" s="193">
        <f>J127</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3134</v>
      </c>
      <c r="E102" s="197"/>
      <c r="F102" s="197"/>
      <c r="G102" s="197"/>
      <c r="H102" s="197"/>
      <c r="I102" s="197"/>
      <c r="J102" s="198">
        <f>J128</f>
        <v>0</v>
      </c>
      <c r="K102" s="133"/>
      <c r="L102" s="199"/>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181</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4" t="str">
        <f>E7</f>
        <v>20022-Oprava budovy F1-Technická univerzita v Liberci</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167</v>
      </c>
      <c r="D113" s="22"/>
      <c r="E113" s="22"/>
      <c r="F113" s="22"/>
      <c r="G113" s="22"/>
      <c r="H113" s="22"/>
      <c r="I113" s="22"/>
      <c r="J113" s="22"/>
      <c r="K113" s="22"/>
      <c r="L113" s="20"/>
    </row>
    <row r="114" s="1" customFormat="1" ht="16.5" customHeight="1">
      <c r="B114" s="21"/>
      <c r="C114" s="22"/>
      <c r="D114" s="22"/>
      <c r="E114" s="184" t="s">
        <v>168</v>
      </c>
      <c r="F114" s="22"/>
      <c r="G114" s="22"/>
      <c r="H114" s="22"/>
      <c r="I114" s="22"/>
      <c r="J114" s="22"/>
      <c r="K114" s="22"/>
      <c r="L114" s="20"/>
    </row>
    <row r="115" s="1" customFormat="1" ht="12" customHeight="1">
      <c r="B115" s="21"/>
      <c r="C115" s="32" t="s">
        <v>169</v>
      </c>
      <c r="D115" s="22"/>
      <c r="E115" s="22"/>
      <c r="F115" s="22"/>
      <c r="G115" s="22"/>
      <c r="H115" s="22"/>
      <c r="I115" s="22"/>
      <c r="J115" s="22"/>
      <c r="K115" s="22"/>
      <c r="L115" s="20"/>
    </row>
    <row r="116" s="2" customFormat="1" ht="23.25" customHeight="1">
      <c r="A116" s="38"/>
      <c r="B116" s="39"/>
      <c r="C116" s="40"/>
      <c r="D116" s="40"/>
      <c r="E116" s="251" t="s">
        <v>1472</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232</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30" customHeight="1">
      <c r="A118" s="38"/>
      <c r="B118" s="39"/>
      <c r="C118" s="40"/>
      <c r="D118" s="40"/>
      <c r="E118" s="76" t="str">
        <f>E13</f>
        <v>20022-IN-D.1.4.g-E - 20022-IN-D.1.4.g - Elektroinstalace - INVESTIČNÍ NÁKLADY</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F16</f>
        <v>Liberec</v>
      </c>
      <c r="G120" s="40"/>
      <c r="H120" s="40"/>
      <c r="I120" s="32" t="s">
        <v>22</v>
      </c>
      <c r="J120" s="79" t="str">
        <f>IF(J16="","",J16)</f>
        <v>2. 11. 2021</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40.05" customHeight="1">
      <c r="A122" s="38"/>
      <c r="B122" s="39"/>
      <c r="C122" s="32" t="s">
        <v>24</v>
      </c>
      <c r="D122" s="40"/>
      <c r="E122" s="40"/>
      <c r="F122" s="27" t="str">
        <f>E19</f>
        <v>Technická unmiverzita v Liberci,Hálkova 6, Liberec</v>
      </c>
      <c r="G122" s="40"/>
      <c r="H122" s="40"/>
      <c r="I122" s="32" t="s">
        <v>31</v>
      </c>
      <c r="J122" s="36" t="str">
        <f>E25</f>
        <v>Profes projekt, s. r.o., Vejrichova 272, Turnov</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IF(E22="","",E22)</f>
        <v>Vyplň údaj</v>
      </c>
      <c r="G123" s="40"/>
      <c r="H123" s="40"/>
      <c r="I123" s="32" t="s">
        <v>36</v>
      </c>
      <c r="J123" s="36" t="str">
        <f>E28</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200"/>
      <c r="B125" s="201"/>
      <c r="C125" s="202" t="s">
        <v>182</v>
      </c>
      <c r="D125" s="203" t="s">
        <v>65</v>
      </c>
      <c r="E125" s="203" t="s">
        <v>61</v>
      </c>
      <c r="F125" s="203" t="s">
        <v>62</v>
      </c>
      <c r="G125" s="203" t="s">
        <v>183</v>
      </c>
      <c r="H125" s="203" t="s">
        <v>184</v>
      </c>
      <c r="I125" s="203" t="s">
        <v>185</v>
      </c>
      <c r="J125" s="204" t="s">
        <v>173</v>
      </c>
      <c r="K125" s="205" t="s">
        <v>186</v>
      </c>
      <c r="L125" s="206"/>
      <c r="M125" s="100" t="s">
        <v>1</v>
      </c>
      <c r="N125" s="101" t="s">
        <v>44</v>
      </c>
      <c r="O125" s="101" t="s">
        <v>187</v>
      </c>
      <c r="P125" s="101" t="s">
        <v>188</v>
      </c>
      <c r="Q125" s="101" t="s">
        <v>189</v>
      </c>
      <c r="R125" s="101" t="s">
        <v>190</v>
      </c>
      <c r="S125" s="101" t="s">
        <v>191</v>
      </c>
      <c r="T125" s="102" t="s">
        <v>192</v>
      </c>
      <c r="U125" s="200"/>
      <c r="V125" s="200"/>
      <c r="W125" s="200"/>
      <c r="X125" s="200"/>
      <c r="Y125" s="200"/>
      <c r="Z125" s="200"/>
      <c r="AA125" s="200"/>
      <c r="AB125" s="200"/>
      <c r="AC125" s="200"/>
      <c r="AD125" s="200"/>
      <c r="AE125" s="200"/>
    </row>
    <row r="126" s="2" customFormat="1" ht="22.8" customHeight="1">
      <c r="A126" s="38"/>
      <c r="B126" s="39"/>
      <c r="C126" s="107" t="s">
        <v>193</v>
      </c>
      <c r="D126" s="40"/>
      <c r="E126" s="40"/>
      <c r="F126" s="40"/>
      <c r="G126" s="40"/>
      <c r="H126" s="40"/>
      <c r="I126" s="40"/>
      <c r="J126" s="207">
        <f>BK126</f>
        <v>0</v>
      </c>
      <c r="K126" s="40"/>
      <c r="L126" s="44"/>
      <c r="M126" s="103"/>
      <c r="N126" s="208"/>
      <c r="O126" s="104"/>
      <c r="P126" s="209">
        <f>P127</f>
        <v>0</v>
      </c>
      <c r="Q126" s="104"/>
      <c r="R126" s="209">
        <f>R127</f>
        <v>0</v>
      </c>
      <c r="S126" s="104"/>
      <c r="T126" s="210">
        <f>T127</f>
        <v>0</v>
      </c>
      <c r="U126" s="38"/>
      <c r="V126" s="38"/>
      <c r="W126" s="38"/>
      <c r="X126" s="38"/>
      <c r="Y126" s="38"/>
      <c r="Z126" s="38"/>
      <c r="AA126" s="38"/>
      <c r="AB126" s="38"/>
      <c r="AC126" s="38"/>
      <c r="AD126" s="38"/>
      <c r="AE126" s="38"/>
      <c r="AT126" s="17" t="s">
        <v>79</v>
      </c>
      <c r="AU126" s="17" t="s">
        <v>175</v>
      </c>
      <c r="BK126" s="211">
        <f>BK127</f>
        <v>0</v>
      </c>
    </row>
    <row r="127" s="12" customFormat="1" ht="25.92" customHeight="1">
      <c r="A127" s="12"/>
      <c r="B127" s="212"/>
      <c r="C127" s="213"/>
      <c r="D127" s="214" t="s">
        <v>79</v>
      </c>
      <c r="E127" s="215" t="s">
        <v>501</v>
      </c>
      <c r="F127" s="215" t="s">
        <v>502</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89</v>
      </c>
      <c r="AT127" s="224" t="s">
        <v>79</v>
      </c>
      <c r="AU127" s="224" t="s">
        <v>80</v>
      </c>
      <c r="AY127" s="223" t="s">
        <v>196</v>
      </c>
      <c r="BK127" s="225">
        <f>BK128</f>
        <v>0</v>
      </c>
    </row>
    <row r="128" s="12" customFormat="1" ht="22.8" customHeight="1">
      <c r="A128" s="12"/>
      <c r="B128" s="212"/>
      <c r="C128" s="213"/>
      <c r="D128" s="214" t="s">
        <v>79</v>
      </c>
      <c r="E128" s="226" t="s">
        <v>3135</v>
      </c>
      <c r="F128" s="226" t="s">
        <v>3136</v>
      </c>
      <c r="G128" s="213"/>
      <c r="H128" s="213"/>
      <c r="I128" s="216"/>
      <c r="J128" s="227">
        <f>BK128</f>
        <v>0</v>
      </c>
      <c r="K128" s="213"/>
      <c r="L128" s="218"/>
      <c r="M128" s="219"/>
      <c r="N128" s="220"/>
      <c r="O128" s="220"/>
      <c r="P128" s="221">
        <f>SUM(P129:P132)</f>
        <v>0</v>
      </c>
      <c r="Q128" s="220"/>
      <c r="R128" s="221">
        <f>SUM(R129:R132)</f>
        <v>0</v>
      </c>
      <c r="S128" s="220"/>
      <c r="T128" s="222">
        <f>SUM(T129:T132)</f>
        <v>0</v>
      </c>
      <c r="U128" s="12"/>
      <c r="V128" s="12"/>
      <c r="W128" s="12"/>
      <c r="X128" s="12"/>
      <c r="Y128" s="12"/>
      <c r="Z128" s="12"/>
      <c r="AA128" s="12"/>
      <c r="AB128" s="12"/>
      <c r="AC128" s="12"/>
      <c r="AD128" s="12"/>
      <c r="AE128" s="12"/>
      <c r="AR128" s="223" t="s">
        <v>89</v>
      </c>
      <c r="AT128" s="224" t="s">
        <v>79</v>
      </c>
      <c r="AU128" s="224" t="s">
        <v>87</v>
      </c>
      <c r="AY128" s="223" t="s">
        <v>196</v>
      </c>
      <c r="BK128" s="225">
        <f>SUM(BK129:BK132)</f>
        <v>0</v>
      </c>
    </row>
    <row r="129" s="2" customFormat="1" ht="21.75" customHeight="1">
      <c r="A129" s="38"/>
      <c r="B129" s="39"/>
      <c r="C129" s="228" t="s">
        <v>87</v>
      </c>
      <c r="D129" s="228" t="s">
        <v>199</v>
      </c>
      <c r="E129" s="229" t="s">
        <v>3137</v>
      </c>
      <c r="F129" s="230" t="s">
        <v>3138</v>
      </c>
      <c r="G129" s="231" t="s">
        <v>202</v>
      </c>
      <c r="H129" s="232">
        <v>1</v>
      </c>
      <c r="I129" s="233"/>
      <c r="J129" s="234">
        <f>ROUND(I129*H129,2)</f>
        <v>0</v>
      </c>
      <c r="K129" s="235"/>
      <c r="L129" s="44"/>
      <c r="M129" s="236" t="s">
        <v>1</v>
      </c>
      <c r="N129" s="237" t="s">
        <v>45</v>
      </c>
      <c r="O129" s="91"/>
      <c r="P129" s="238">
        <f>O129*H129</f>
        <v>0</v>
      </c>
      <c r="Q129" s="238">
        <v>0</v>
      </c>
      <c r="R129" s="238">
        <f>Q129*H129</f>
        <v>0</v>
      </c>
      <c r="S129" s="238">
        <v>0</v>
      </c>
      <c r="T129" s="239">
        <f>S129*H129</f>
        <v>0</v>
      </c>
      <c r="U129" s="38"/>
      <c r="V129" s="38"/>
      <c r="W129" s="38"/>
      <c r="X129" s="38"/>
      <c r="Y129" s="38"/>
      <c r="Z129" s="38"/>
      <c r="AA129" s="38"/>
      <c r="AB129" s="38"/>
      <c r="AC129" s="38"/>
      <c r="AD129" s="38"/>
      <c r="AE129" s="38"/>
      <c r="AR129" s="240" t="s">
        <v>405</v>
      </c>
      <c r="AT129" s="240" t="s">
        <v>199</v>
      </c>
      <c r="AU129" s="240" t="s">
        <v>89</v>
      </c>
      <c r="AY129" s="17" t="s">
        <v>196</v>
      </c>
      <c r="BE129" s="241">
        <f>IF(N129="základní",J129,0)</f>
        <v>0</v>
      </c>
      <c r="BF129" s="241">
        <f>IF(N129="snížená",J129,0)</f>
        <v>0</v>
      </c>
      <c r="BG129" s="241">
        <f>IF(N129="zákl. přenesená",J129,0)</f>
        <v>0</v>
      </c>
      <c r="BH129" s="241">
        <f>IF(N129="sníž. přenesená",J129,0)</f>
        <v>0</v>
      </c>
      <c r="BI129" s="241">
        <f>IF(N129="nulová",J129,0)</f>
        <v>0</v>
      </c>
      <c r="BJ129" s="17" t="s">
        <v>87</v>
      </c>
      <c r="BK129" s="241">
        <f>ROUND(I129*H129,2)</f>
        <v>0</v>
      </c>
      <c r="BL129" s="17" t="s">
        <v>405</v>
      </c>
      <c r="BM129" s="240" t="s">
        <v>3139</v>
      </c>
    </row>
    <row r="130" s="2" customFormat="1">
      <c r="A130" s="38"/>
      <c r="B130" s="39"/>
      <c r="C130" s="40"/>
      <c r="D130" s="242" t="s">
        <v>205</v>
      </c>
      <c r="E130" s="40"/>
      <c r="F130" s="243" t="s">
        <v>3140</v>
      </c>
      <c r="G130" s="40"/>
      <c r="H130" s="40"/>
      <c r="I130" s="244"/>
      <c r="J130" s="40"/>
      <c r="K130" s="40"/>
      <c r="L130" s="44"/>
      <c r="M130" s="245"/>
      <c r="N130" s="246"/>
      <c r="O130" s="91"/>
      <c r="P130" s="91"/>
      <c r="Q130" s="91"/>
      <c r="R130" s="91"/>
      <c r="S130" s="91"/>
      <c r="T130" s="92"/>
      <c r="U130" s="38"/>
      <c r="V130" s="38"/>
      <c r="W130" s="38"/>
      <c r="X130" s="38"/>
      <c r="Y130" s="38"/>
      <c r="Z130" s="38"/>
      <c r="AA130" s="38"/>
      <c r="AB130" s="38"/>
      <c r="AC130" s="38"/>
      <c r="AD130" s="38"/>
      <c r="AE130" s="38"/>
      <c r="AT130" s="17" t="s">
        <v>205</v>
      </c>
      <c r="AU130" s="17" t="s">
        <v>89</v>
      </c>
    </row>
    <row r="131" s="2" customFormat="1" ht="21.75" customHeight="1">
      <c r="A131" s="38"/>
      <c r="B131" s="39"/>
      <c r="C131" s="228" t="s">
        <v>89</v>
      </c>
      <c r="D131" s="228" t="s">
        <v>199</v>
      </c>
      <c r="E131" s="229" t="s">
        <v>3141</v>
      </c>
      <c r="F131" s="230" t="s">
        <v>3142</v>
      </c>
      <c r="G131" s="231" t="s">
        <v>202</v>
      </c>
      <c r="H131" s="232">
        <v>1</v>
      </c>
      <c r="I131" s="233"/>
      <c r="J131" s="234">
        <f>ROUND(I131*H131,2)</f>
        <v>0</v>
      </c>
      <c r="K131" s="235"/>
      <c r="L131" s="44"/>
      <c r="M131" s="236" t="s">
        <v>1</v>
      </c>
      <c r="N131" s="237" t="s">
        <v>45</v>
      </c>
      <c r="O131" s="91"/>
      <c r="P131" s="238">
        <f>O131*H131</f>
        <v>0</v>
      </c>
      <c r="Q131" s="238">
        <v>0</v>
      </c>
      <c r="R131" s="238">
        <f>Q131*H131</f>
        <v>0</v>
      </c>
      <c r="S131" s="238">
        <v>0</v>
      </c>
      <c r="T131" s="239">
        <f>S131*H131</f>
        <v>0</v>
      </c>
      <c r="U131" s="38"/>
      <c r="V131" s="38"/>
      <c r="W131" s="38"/>
      <c r="X131" s="38"/>
      <c r="Y131" s="38"/>
      <c r="Z131" s="38"/>
      <c r="AA131" s="38"/>
      <c r="AB131" s="38"/>
      <c r="AC131" s="38"/>
      <c r="AD131" s="38"/>
      <c r="AE131" s="38"/>
      <c r="AR131" s="240" t="s">
        <v>405</v>
      </c>
      <c r="AT131" s="240" t="s">
        <v>199</v>
      </c>
      <c r="AU131" s="240" t="s">
        <v>89</v>
      </c>
      <c r="AY131" s="17" t="s">
        <v>196</v>
      </c>
      <c r="BE131" s="241">
        <f>IF(N131="základní",J131,0)</f>
        <v>0</v>
      </c>
      <c r="BF131" s="241">
        <f>IF(N131="snížená",J131,0)</f>
        <v>0</v>
      </c>
      <c r="BG131" s="241">
        <f>IF(N131="zákl. přenesená",J131,0)</f>
        <v>0</v>
      </c>
      <c r="BH131" s="241">
        <f>IF(N131="sníž. přenesená",J131,0)</f>
        <v>0</v>
      </c>
      <c r="BI131" s="241">
        <f>IF(N131="nulová",J131,0)</f>
        <v>0</v>
      </c>
      <c r="BJ131" s="17" t="s">
        <v>87</v>
      </c>
      <c r="BK131" s="241">
        <f>ROUND(I131*H131,2)</f>
        <v>0</v>
      </c>
      <c r="BL131" s="17" t="s">
        <v>405</v>
      </c>
      <c r="BM131" s="240" t="s">
        <v>3143</v>
      </c>
    </row>
    <row r="132" s="2" customFormat="1">
      <c r="A132" s="38"/>
      <c r="B132" s="39"/>
      <c r="C132" s="40"/>
      <c r="D132" s="242" t="s">
        <v>205</v>
      </c>
      <c r="E132" s="40"/>
      <c r="F132" s="243" t="s">
        <v>3142</v>
      </c>
      <c r="G132" s="40"/>
      <c r="H132" s="40"/>
      <c r="I132" s="244"/>
      <c r="J132" s="40"/>
      <c r="K132" s="40"/>
      <c r="L132" s="44"/>
      <c r="M132" s="247"/>
      <c r="N132" s="248"/>
      <c r="O132" s="249"/>
      <c r="P132" s="249"/>
      <c r="Q132" s="249"/>
      <c r="R132" s="249"/>
      <c r="S132" s="249"/>
      <c r="T132" s="250"/>
      <c r="U132" s="38"/>
      <c r="V132" s="38"/>
      <c r="W132" s="38"/>
      <c r="X132" s="38"/>
      <c r="Y132" s="38"/>
      <c r="Z132" s="38"/>
      <c r="AA132" s="38"/>
      <c r="AB132" s="38"/>
      <c r="AC132" s="38"/>
      <c r="AD132" s="38"/>
      <c r="AE132" s="38"/>
      <c r="AT132" s="17" t="s">
        <v>205</v>
      </c>
      <c r="AU132" s="17" t="s">
        <v>89</v>
      </c>
    </row>
    <row r="133" s="2" customFormat="1" ht="6.96" customHeight="1">
      <c r="A133" s="38"/>
      <c r="B133" s="66"/>
      <c r="C133" s="67"/>
      <c r="D133" s="67"/>
      <c r="E133" s="67"/>
      <c r="F133" s="67"/>
      <c r="G133" s="67"/>
      <c r="H133" s="67"/>
      <c r="I133" s="67"/>
      <c r="J133" s="67"/>
      <c r="K133" s="67"/>
      <c r="L133" s="44"/>
      <c r="M133" s="38"/>
      <c r="O133" s="38"/>
      <c r="P133" s="38"/>
      <c r="Q133" s="38"/>
      <c r="R133" s="38"/>
      <c r="S133" s="38"/>
      <c r="T133" s="38"/>
      <c r="U133" s="38"/>
      <c r="V133" s="38"/>
      <c r="W133" s="38"/>
      <c r="X133" s="38"/>
      <c r="Y133" s="38"/>
      <c r="Z133" s="38"/>
      <c r="AA133" s="38"/>
      <c r="AB133" s="38"/>
      <c r="AC133" s="38"/>
      <c r="AD133" s="38"/>
      <c r="AE133" s="38"/>
    </row>
  </sheetData>
  <sheetProtection sheet="1" autoFilter="0" formatColumns="0" formatRows="0" objects="1" scenarios="1" spinCount="100000" saltValue="ps+Znxnc88Ik18/xZeuKgM6m3KTQcw3NNDLehAmeass4q81Hx7r6nPkcutIDKTVzZtfBMwN4GKhQQM0vxSIobA==" hashValue="IYZpCt3pOakh4+Tg8XuszsJ7Jq5iTxYLj3HHJSE4olrstKXrwxQFNHTVPqcLLAx686Hkvvr6IAQ5d7NOH5pN5g==" algorithmName="SHA-512" password="CC35"/>
  <autoFilter ref="C125:K13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147</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168</v>
      </c>
      <c r="F9" s="1"/>
      <c r="G9" s="1"/>
      <c r="H9" s="1"/>
      <c r="L9" s="20"/>
    </row>
    <row r="10" s="1" customFormat="1" ht="12" customHeight="1">
      <c r="B10" s="20"/>
      <c r="D10" s="151" t="s">
        <v>169</v>
      </c>
      <c r="L10" s="20"/>
    </row>
    <row r="11" s="2" customFormat="1" ht="23.25" customHeight="1">
      <c r="A11" s="38"/>
      <c r="B11" s="44"/>
      <c r="C11" s="38"/>
      <c r="D11" s="38"/>
      <c r="E11" s="163" t="s">
        <v>1472</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3144</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ROUND(J126,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ROUND((SUM(BE126:BE136)),  2)</f>
        <v>0</v>
      </c>
      <c r="G37" s="38"/>
      <c r="H37" s="38"/>
      <c r="I37" s="165">
        <v>0.20999999999999999</v>
      </c>
      <c r="J37" s="164">
        <f>ROUND(((SUM(BE126:BE136))*I37),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ROUND((SUM(BF126:BF136)),  2)</f>
        <v>0</v>
      </c>
      <c r="G38" s="38"/>
      <c r="H38" s="38"/>
      <c r="I38" s="165">
        <v>0.14999999999999999</v>
      </c>
      <c r="J38" s="164">
        <f>ROUND(((SUM(BF126:BF136))*I38),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ROUND((SUM(BG126:BG136)),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ROUND((SUM(BH126:BH136)),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ROUND((SUM(BI126:BI136)),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168</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1472</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20022-IN-D.1.4.h-SR - 20022-IN-D.1.4.h - Slaboproudé rozvody - 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J126</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237</v>
      </c>
      <c r="E101" s="192"/>
      <c r="F101" s="192"/>
      <c r="G101" s="192"/>
      <c r="H101" s="192"/>
      <c r="I101" s="192"/>
      <c r="J101" s="193">
        <f>J127</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3145</v>
      </c>
      <c r="E102" s="197"/>
      <c r="F102" s="197"/>
      <c r="G102" s="197"/>
      <c r="H102" s="197"/>
      <c r="I102" s="197"/>
      <c r="J102" s="198">
        <f>J128</f>
        <v>0</v>
      </c>
      <c r="K102" s="133"/>
      <c r="L102" s="199"/>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181</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4" t="str">
        <f>E7</f>
        <v>20022-Oprava budovy F1-Technická univerzita v Liberci</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167</v>
      </c>
      <c r="D113" s="22"/>
      <c r="E113" s="22"/>
      <c r="F113" s="22"/>
      <c r="G113" s="22"/>
      <c r="H113" s="22"/>
      <c r="I113" s="22"/>
      <c r="J113" s="22"/>
      <c r="K113" s="22"/>
      <c r="L113" s="20"/>
    </row>
    <row r="114" s="1" customFormat="1" ht="16.5" customHeight="1">
      <c r="B114" s="21"/>
      <c r="C114" s="22"/>
      <c r="D114" s="22"/>
      <c r="E114" s="184" t="s">
        <v>168</v>
      </c>
      <c r="F114" s="22"/>
      <c r="G114" s="22"/>
      <c r="H114" s="22"/>
      <c r="I114" s="22"/>
      <c r="J114" s="22"/>
      <c r="K114" s="22"/>
      <c r="L114" s="20"/>
    </row>
    <row r="115" s="1" customFormat="1" ht="12" customHeight="1">
      <c r="B115" s="21"/>
      <c r="C115" s="32" t="s">
        <v>169</v>
      </c>
      <c r="D115" s="22"/>
      <c r="E115" s="22"/>
      <c r="F115" s="22"/>
      <c r="G115" s="22"/>
      <c r="H115" s="22"/>
      <c r="I115" s="22"/>
      <c r="J115" s="22"/>
      <c r="K115" s="22"/>
      <c r="L115" s="20"/>
    </row>
    <row r="116" s="2" customFormat="1" ht="23.25" customHeight="1">
      <c r="A116" s="38"/>
      <c r="B116" s="39"/>
      <c r="C116" s="40"/>
      <c r="D116" s="40"/>
      <c r="E116" s="251" t="s">
        <v>1472</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232</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30" customHeight="1">
      <c r="A118" s="38"/>
      <c r="B118" s="39"/>
      <c r="C118" s="40"/>
      <c r="D118" s="40"/>
      <c r="E118" s="76" t="str">
        <f>E13</f>
        <v>20022-IN-D.1.4.h-SR - 20022-IN-D.1.4.h - Slaboproudé rozvody - INVESTIČNÍ NÁKLADY</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F16</f>
        <v>Liberec</v>
      </c>
      <c r="G120" s="40"/>
      <c r="H120" s="40"/>
      <c r="I120" s="32" t="s">
        <v>22</v>
      </c>
      <c r="J120" s="79" t="str">
        <f>IF(J16="","",J16)</f>
        <v>2. 11. 2021</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40.05" customHeight="1">
      <c r="A122" s="38"/>
      <c r="B122" s="39"/>
      <c r="C122" s="32" t="s">
        <v>24</v>
      </c>
      <c r="D122" s="40"/>
      <c r="E122" s="40"/>
      <c r="F122" s="27" t="str">
        <f>E19</f>
        <v>Technická unmiverzita v Liberci,Hálkova 6, Liberec</v>
      </c>
      <c r="G122" s="40"/>
      <c r="H122" s="40"/>
      <c r="I122" s="32" t="s">
        <v>31</v>
      </c>
      <c r="J122" s="36" t="str">
        <f>E25</f>
        <v>Profes projekt, s. r.o., Vejrichova 272, Turnov</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IF(E22="","",E22)</f>
        <v>Vyplň údaj</v>
      </c>
      <c r="G123" s="40"/>
      <c r="H123" s="40"/>
      <c r="I123" s="32" t="s">
        <v>36</v>
      </c>
      <c r="J123" s="36" t="str">
        <f>E28</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200"/>
      <c r="B125" s="201"/>
      <c r="C125" s="202" t="s">
        <v>182</v>
      </c>
      <c r="D125" s="203" t="s">
        <v>65</v>
      </c>
      <c r="E125" s="203" t="s">
        <v>61</v>
      </c>
      <c r="F125" s="203" t="s">
        <v>62</v>
      </c>
      <c r="G125" s="203" t="s">
        <v>183</v>
      </c>
      <c r="H125" s="203" t="s">
        <v>184</v>
      </c>
      <c r="I125" s="203" t="s">
        <v>185</v>
      </c>
      <c r="J125" s="204" t="s">
        <v>173</v>
      </c>
      <c r="K125" s="205" t="s">
        <v>186</v>
      </c>
      <c r="L125" s="206"/>
      <c r="M125" s="100" t="s">
        <v>1</v>
      </c>
      <c r="N125" s="101" t="s">
        <v>44</v>
      </c>
      <c r="O125" s="101" t="s">
        <v>187</v>
      </c>
      <c r="P125" s="101" t="s">
        <v>188</v>
      </c>
      <c r="Q125" s="101" t="s">
        <v>189</v>
      </c>
      <c r="R125" s="101" t="s">
        <v>190</v>
      </c>
      <c r="S125" s="101" t="s">
        <v>191</v>
      </c>
      <c r="T125" s="102" t="s">
        <v>192</v>
      </c>
      <c r="U125" s="200"/>
      <c r="V125" s="200"/>
      <c r="W125" s="200"/>
      <c r="X125" s="200"/>
      <c r="Y125" s="200"/>
      <c r="Z125" s="200"/>
      <c r="AA125" s="200"/>
      <c r="AB125" s="200"/>
      <c r="AC125" s="200"/>
      <c r="AD125" s="200"/>
      <c r="AE125" s="200"/>
    </row>
    <row r="126" s="2" customFormat="1" ht="22.8" customHeight="1">
      <c r="A126" s="38"/>
      <c r="B126" s="39"/>
      <c r="C126" s="107" t="s">
        <v>193</v>
      </c>
      <c r="D126" s="40"/>
      <c r="E126" s="40"/>
      <c r="F126" s="40"/>
      <c r="G126" s="40"/>
      <c r="H126" s="40"/>
      <c r="I126" s="40"/>
      <c r="J126" s="207">
        <f>BK126</f>
        <v>0</v>
      </c>
      <c r="K126" s="40"/>
      <c r="L126" s="44"/>
      <c r="M126" s="103"/>
      <c r="N126" s="208"/>
      <c r="O126" s="104"/>
      <c r="P126" s="209">
        <f>P127</f>
        <v>0</v>
      </c>
      <c r="Q126" s="104"/>
      <c r="R126" s="209">
        <f>R127</f>
        <v>0</v>
      </c>
      <c r="S126" s="104"/>
      <c r="T126" s="210">
        <f>T127</f>
        <v>0</v>
      </c>
      <c r="U126" s="38"/>
      <c r="V126" s="38"/>
      <c r="W126" s="38"/>
      <c r="X126" s="38"/>
      <c r="Y126" s="38"/>
      <c r="Z126" s="38"/>
      <c r="AA126" s="38"/>
      <c r="AB126" s="38"/>
      <c r="AC126" s="38"/>
      <c r="AD126" s="38"/>
      <c r="AE126" s="38"/>
      <c r="AT126" s="17" t="s">
        <v>79</v>
      </c>
      <c r="AU126" s="17" t="s">
        <v>175</v>
      </c>
      <c r="BK126" s="211">
        <f>BK127</f>
        <v>0</v>
      </c>
    </row>
    <row r="127" s="12" customFormat="1" ht="25.92" customHeight="1">
      <c r="A127" s="12"/>
      <c r="B127" s="212"/>
      <c r="C127" s="213"/>
      <c r="D127" s="214" t="s">
        <v>79</v>
      </c>
      <c r="E127" s="215" t="s">
        <v>501</v>
      </c>
      <c r="F127" s="215" t="s">
        <v>502</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89</v>
      </c>
      <c r="AT127" s="224" t="s">
        <v>79</v>
      </c>
      <c r="AU127" s="224" t="s">
        <v>80</v>
      </c>
      <c r="AY127" s="223" t="s">
        <v>196</v>
      </c>
      <c r="BK127" s="225">
        <f>BK128</f>
        <v>0</v>
      </c>
    </row>
    <row r="128" s="12" customFormat="1" ht="22.8" customHeight="1">
      <c r="A128" s="12"/>
      <c r="B128" s="212"/>
      <c r="C128" s="213"/>
      <c r="D128" s="214" t="s">
        <v>79</v>
      </c>
      <c r="E128" s="226" t="s">
        <v>3146</v>
      </c>
      <c r="F128" s="226" t="s">
        <v>3147</v>
      </c>
      <c r="G128" s="213"/>
      <c r="H128" s="213"/>
      <c r="I128" s="216"/>
      <c r="J128" s="227">
        <f>BK128</f>
        <v>0</v>
      </c>
      <c r="K128" s="213"/>
      <c r="L128" s="218"/>
      <c r="M128" s="219"/>
      <c r="N128" s="220"/>
      <c r="O128" s="220"/>
      <c r="P128" s="221">
        <f>SUM(P129:P136)</f>
        <v>0</v>
      </c>
      <c r="Q128" s="220"/>
      <c r="R128" s="221">
        <f>SUM(R129:R136)</f>
        <v>0</v>
      </c>
      <c r="S128" s="220"/>
      <c r="T128" s="222">
        <f>SUM(T129:T136)</f>
        <v>0</v>
      </c>
      <c r="U128" s="12"/>
      <c r="V128" s="12"/>
      <c r="W128" s="12"/>
      <c r="X128" s="12"/>
      <c r="Y128" s="12"/>
      <c r="Z128" s="12"/>
      <c r="AA128" s="12"/>
      <c r="AB128" s="12"/>
      <c r="AC128" s="12"/>
      <c r="AD128" s="12"/>
      <c r="AE128" s="12"/>
      <c r="AR128" s="223" t="s">
        <v>89</v>
      </c>
      <c r="AT128" s="224" t="s">
        <v>79</v>
      </c>
      <c r="AU128" s="224" t="s">
        <v>87</v>
      </c>
      <c r="AY128" s="223" t="s">
        <v>196</v>
      </c>
      <c r="BK128" s="225">
        <f>SUM(BK129:BK136)</f>
        <v>0</v>
      </c>
    </row>
    <row r="129" s="2" customFormat="1" ht="44.25" customHeight="1">
      <c r="A129" s="38"/>
      <c r="B129" s="39"/>
      <c r="C129" s="228" t="s">
        <v>87</v>
      </c>
      <c r="D129" s="228" t="s">
        <v>199</v>
      </c>
      <c r="E129" s="229" t="s">
        <v>3148</v>
      </c>
      <c r="F129" s="230" t="s">
        <v>3149</v>
      </c>
      <c r="G129" s="231" t="s">
        <v>202</v>
      </c>
      <c r="H129" s="232">
        <v>1</v>
      </c>
      <c r="I129" s="233"/>
      <c r="J129" s="234">
        <f>ROUND(I129*H129,2)</f>
        <v>0</v>
      </c>
      <c r="K129" s="235"/>
      <c r="L129" s="44"/>
      <c r="M129" s="236" t="s">
        <v>1</v>
      </c>
      <c r="N129" s="237" t="s">
        <v>45</v>
      </c>
      <c r="O129" s="91"/>
      <c r="P129" s="238">
        <f>O129*H129</f>
        <v>0</v>
      </c>
      <c r="Q129" s="238">
        <v>0</v>
      </c>
      <c r="R129" s="238">
        <f>Q129*H129</f>
        <v>0</v>
      </c>
      <c r="S129" s="238">
        <v>0</v>
      </c>
      <c r="T129" s="239">
        <f>S129*H129</f>
        <v>0</v>
      </c>
      <c r="U129" s="38"/>
      <c r="V129" s="38"/>
      <c r="W129" s="38"/>
      <c r="X129" s="38"/>
      <c r="Y129" s="38"/>
      <c r="Z129" s="38"/>
      <c r="AA129" s="38"/>
      <c r="AB129" s="38"/>
      <c r="AC129" s="38"/>
      <c r="AD129" s="38"/>
      <c r="AE129" s="38"/>
      <c r="AR129" s="240" t="s">
        <v>405</v>
      </c>
      <c r="AT129" s="240" t="s">
        <v>199</v>
      </c>
      <c r="AU129" s="240" t="s">
        <v>89</v>
      </c>
      <c r="AY129" s="17" t="s">
        <v>196</v>
      </c>
      <c r="BE129" s="241">
        <f>IF(N129="základní",J129,0)</f>
        <v>0</v>
      </c>
      <c r="BF129" s="241">
        <f>IF(N129="snížená",J129,0)</f>
        <v>0</v>
      </c>
      <c r="BG129" s="241">
        <f>IF(N129="zákl. přenesená",J129,0)</f>
        <v>0</v>
      </c>
      <c r="BH129" s="241">
        <f>IF(N129="sníž. přenesená",J129,0)</f>
        <v>0</v>
      </c>
      <c r="BI129" s="241">
        <f>IF(N129="nulová",J129,0)</f>
        <v>0</v>
      </c>
      <c r="BJ129" s="17" t="s">
        <v>87</v>
      </c>
      <c r="BK129" s="241">
        <f>ROUND(I129*H129,2)</f>
        <v>0</v>
      </c>
      <c r="BL129" s="17" t="s">
        <v>405</v>
      </c>
      <c r="BM129" s="240" t="s">
        <v>3150</v>
      </c>
    </row>
    <row r="130" s="2" customFormat="1">
      <c r="A130" s="38"/>
      <c r="B130" s="39"/>
      <c r="C130" s="40"/>
      <c r="D130" s="242" t="s">
        <v>205</v>
      </c>
      <c r="E130" s="40"/>
      <c r="F130" s="243" t="s">
        <v>3149</v>
      </c>
      <c r="G130" s="40"/>
      <c r="H130" s="40"/>
      <c r="I130" s="244"/>
      <c r="J130" s="40"/>
      <c r="K130" s="40"/>
      <c r="L130" s="44"/>
      <c r="M130" s="245"/>
      <c r="N130" s="246"/>
      <c r="O130" s="91"/>
      <c r="P130" s="91"/>
      <c r="Q130" s="91"/>
      <c r="R130" s="91"/>
      <c r="S130" s="91"/>
      <c r="T130" s="92"/>
      <c r="U130" s="38"/>
      <c r="V130" s="38"/>
      <c r="W130" s="38"/>
      <c r="X130" s="38"/>
      <c r="Y130" s="38"/>
      <c r="Z130" s="38"/>
      <c r="AA130" s="38"/>
      <c r="AB130" s="38"/>
      <c r="AC130" s="38"/>
      <c r="AD130" s="38"/>
      <c r="AE130" s="38"/>
      <c r="AT130" s="17" t="s">
        <v>205</v>
      </c>
      <c r="AU130" s="17" t="s">
        <v>89</v>
      </c>
    </row>
    <row r="131" s="2" customFormat="1" ht="21.75" customHeight="1">
      <c r="A131" s="38"/>
      <c r="B131" s="39"/>
      <c r="C131" s="228" t="s">
        <v>89</v>
      </c>
      <c r="D131" s="228" t="s">
        <v>199</v>
      </c>
      <c r="E131" s="229" t="s">
        <v>3151</v>
      </c>
      <c r="F131" s="230" t="s">
        <v>3152</v>
      </c>
      <c r="G131" s="231" t="s">
        <v>202</v>
      </c>
      <c r="H131" s="232">
        <v>1</v>
      </c>
      <c r="I131" s="233"/>
      <c r="J131" s="234">
        <f>ROUND(I131*H131,2)</f>
        <v>0</v>
      </c>
      <c r="K131" s="235"/>
      <c r="L131" s="44"/>
      <c r="M131" s="236" t="s">
        <v>1</v>
      </c>
      <c r="N131" s="237" t="s">
        <v>45</v>
      </c>
      <c r="O131" s="91"/>
      <c r="P131" s="238">
        <f>O131*H131</f>
        <v>0</v>
      </c>
      <c r="Q131" s="238">
        <v>0</v>
      </c>
      <c r="R131" s="238">
        <f>Q131*H131</f>
        <v>0</v>
      </c>
      <c r="S131" s="238">
        <v>0</v>
      </c>
      <c r="T131" s="239">
        <f>S131*H131</f>
        <v>0</v>
      </c>
      <c r="U131" s="38"/>
      <c r="V131" s="38"/>
      <c r="W131" s="38"/>
      <c r="X131" s="38"/>
      <c r="Y131" s="38"/>
      <c r="Z131" s="38"/>
      <c r="AA131" s="38"/>
      <c r="AB131" s="38"/>
      <c r="AC131" s="38"/>
      <c r="AD131" s="38"/>
      <c r="AE131" s="38"/>
      <c r="AR131" s="240" t="s">
        <v>405</v>
      </c>
      <c r="AT131" s="240" t="s">
        <v>199</v>
      </c>
      <c r="AU131" s="240" t="s">
        <v>89</v>
      </c>
      <c r="AY131" s="17" t="s">
        <v>196</v>
      </c>
      <c r="BE131" s="241">
        <f>IF(N131="základní",J131,0)</f>
        <v>0</v>
      </c>
      <c r="BF131" s="241">
        <f>IF(N131="snížená",J131,0)</f>
        <v>0</v>
      </c>
      <c r="BG131" s="241">
        <f>IF(N131="zákl. přenesená",J131,0)</f>
        <v>0</v>
      </c>
      <c r="BH131" s="241">
        <f>IF(N131="sníž. přenesená",J131,0)</f>
        <v>0</v>
      </c>
      <c r="BI131" s="241">
        <f>IF(N131="nulová",J131,0)</f>
        <v>0</v>
      </c>
      <c r="BJ131" s="17" t="s">
        <v>87</v>
      </c>
      <c r="BK131" s="241">
        <f>ROUND(I131*H131,2)</f>
        <v>0</v>
      </c>
      <c r="BL131" s="17" t="s">
        <v>405</v>
      </c>
      <c r="BM131" s="240" t="s">
        <v>3153</v>
      </c>
    </row>
    <row r="132" s="2" customFormat="1">
      <c r="A132" s="38"/>
      <c r="B132" s="39"/>
      <c r="C132" s="40"/>
      <c r="D132" s="242" t="s">
        <v>205</v>
      </c>
      <c r="E132" s="40"/>
      <c r="F132" s="243" t="s">
        <v>3152</v>
      </c>
      <c r="G132" s="40"/>
      <c r="H132" s="40"/>
      <c r="I132" s="244"/>
      <c r="J132" s="40"/>
      <c r="K132" s="40"/>
      <c r="L132" s="44"/>
      <c r="M132" s="245"/>
      <c r="N132" s="246"/>
      <c r="O132" s="91"/>
      <c r="P132" s="91"/>
      <c r="Q132" s="91"/>
      <c r="R132" s="91"/>
      <c r="S132" s="91"/>
      <c r="T132" s="92"/>
      <c r="U132" s="38"/>
      <c r="V132" s="38"/>
      <c r="W132" s="38"/>
      <c r="X132" s="38"/>
      <c r="Y132" s="38"/>
      <c r="Z132" s="38"/>
      <c r="AA132" s="38"/>
      <c r="AB132" s="38"/>
      <c r="AC132" s="38"/>
      <c r="AD132" s="38"/>
      <c r="AE132" s="38"/>
      <c r="AT132" s="17" t="s">
        <v>205</v>
      </c>
      <c r="AU132" s="17" t="s">
        <v>89</v>
      </c>
    </row>
    <row r="133" s="2" customFormat="1" ht="44.25" customHeight="1">
      <c r="A133" s="38"/>
      <c r="B133" s="39"/>
      <c r="C133" s="228" t="s">
        <v>100</v>
      </c>
      <c r="D133" s="228" t="s">
        <v>199</v>
      </c>
      <c r="E133" s="229" t="s">
        <v>3154</v>
      </c>
      <c r="F133" s="230" t="s">
        <v>3155</v>
      </c>
      <c r="G133" s="231" t="s">
        <v>202</v>
      </c>
      <c r="H133" s="232">
        <v>1</v>
      </c>
      <c r="I133" s="233"/>
      <c r="J133" s="234">
        <f>ROUND(I133*H133,2)</f>
        <v>0</v>
      </c>
      <c r="K133" s="235"/>
      <c r="L133" s="44"/>
      <c r="M133" s="236" t="s">
        <v>1</v>
      </c>
      <c r="N133" s="237" t="s">
        <v>45</v>
      </c>
      <c r="O133" s="91"/>
      <c r="P133" s="238">
        <f>O133*H133</f>
        <v>0</v>
      </c>
      <c r="Q133" s="238">
        <v>0</v>
      </c>
      <c r="R133" s="238">
        <f>Q133*H133</f>
        <v>0</v>
      </c>
      <c r="S133" s="238">
        <v>0</v>
      </c>
      <c r="T133" s="239">
        <f>S133*H133</f>
        <v>0</v>
      </c>
      <c r="U133" s="38"/>
      <c r="V133" s="38"/>
      <c r="W133" s="38"/>
      <c r="X133" s="38"/>
      <c r="Y133" s="38"/>
      <c r="Z133" s="38"/>
      <c r="AA133" s="38"/>
      <c r="AB133" s="38"/>
      <c r="AC133" s="38"/>
      <c r="AD133" s="38"/>
      <c r="AE133" s="38"/>
      <c r="AR133" s="240" t="s">
        <v>405</v>
      </c>
      <c r="AT133" s="240" t="s">
        <v>199</v>
      </c>
      <c r="AU133" s="240" t="s">
        <v>89</v>
      </c>
      <c r="AY133" s="17" t="s">
        <v>196</v>
      </c>
      <c r="BE133" s="241">
        <f>IF(N133="základní",J133,0)</f>
        <v>0</v>
      </c>
      <c r="BF133" s="241">
        <f>IF(N133="snížená",J133,0)</f>
        <v>0</v>
      </c>
      <c r="BG133" s="241">
        <f>IF(N133="zákl. přenesená",J133,0)</f>
        <v>0</v>
      </c>
      <c r="BH133" s="241">
        <f>IF(N133="sníž. přenesená",J133,0)</f>
        <v>0</v>
      </c>
      <c r="BI133" s="241">
        <f>IF(N133="nulová",J133,0)</f>
        <v>0</v>
      </c>
      <c r="BJ133" s="17" t="s">
        <v>87</v>
      </c>
      <c r="BK133" s="241">
        <f>ROUND(I133*H133,2)</f>
        <v>0</v>
      </c>
      <c r="BL133" s="17" t="s">
        <v>405</v>
      </c>
      <c r="BM133" s="240" t="s">
        <v>3156</v>
      </c>
    </row>
    <row r="134" s="2" customFormat="1">
      <c r="A134" s="38"/>
      <c r="B134" s="39"/>
      <c r="C134" s="40"/>
      <c r="D134" s="242" t="s">
        <v>205</v>
      </c>
      <c r="E134" s="40"/>
      <c r="F134" s="243" t="s">
        <v>3155</v>
      </c>
      <c r="G134" s="40"/>
      <c r="H134" s="40"/>
      <c r="I134" s="244"/>
      <c r="J134" s="40"/>
      <c r="K134" s="40"/>
      <c r="L134" s="44"/>
      <c r="M134" s="245"/>
      <c r="N134" s="246"/>
      <c r="O134" s="91"/>
      <c r="P134" s="91"/>
      <c r="Q134" s="91"/>
      <c r="R134" s="91"/>
      <c r="S134" s="91"/>
      <c r="T134" s="92"/>
      <c r="U134" s="38"/>
      <c r="V134" s="38"/>
      <c r="W134" s="38"/>
      <c r="X134" s="38"/>
      <c r="Y134" s="38"/>
      <c r="Z134" s="38"/>
      <c r="AA134" s="38"/>
      <c r="AB134" s="38"/>
      <c r="AC134" s="38"/>
      <c r="AD134" s="38"/>
      <c r="AE134" s="38"/>
      <c r="AT134" s="17" t="s">
        <v>205</v>
      </c>
      <c r="AU134" s="17" t="s">
        <v>89</v>
      </c>
    </row>
    <row r="135" s="2" customFormat="1" ht="21.75" customHeight="1">
      <c r="A135" s="38"/>
      <c r="B135" s="39"/>
      <c r="C135" s="228" t="s">
        <v>113</v>
      </c>
      <c r="D135" s="228" t="s">
        <v>199</v>
      </c>
      <c r="E135" s="229" t="s">
        <v>3157</v>
      </c>
      <c r="F135" s="230" t="s">
        <v>3158</v>
      </c>
      <c r="G135" s="231" t="s">
        <v>202</v>
      </c>
      <c r="H135" s="232">
        <v>1</v>
      </c>
      <c r="I135" s="233"/>
      <c r="J135" s="234">
        <f>ROUND(I135*H135,2)</f>
        <v>0</v>
      </c>
      <c r="K135" s="235"/>
      <c r="L135" s="44"/>
      <c r="M135" s="236" t="s">
        <v>1</v>
      </c>
      <c r="N135" s="237" t="s">
        <v>45</v>
      </c>
      <c r="O135" s="91"/>
      <c r="P135" s="238">
        <f>O135*H135</f>
        <v>0</v>
      </c>
      <c r="Q135" s="238">
        <v>0</v>
      </c>
      <c r="R135" s="238">
        <f>Q135*H135</f>
        <v>0</v>
      </c>
      <c r="S135" s="238">
        <v>0</v>
      </c>
      <c r="T135" s="239">
        <f>S135*H135</f>
        <v>0</v>
      </c>
      <c r="U135" s="38"/>
      <c r="V135" s="38"/>
      <c r="W135" s="38"/>
      <c r="X135" s="38"/>
      <c r="Y135" s="38"/>
      <c r="Z135" s="38"/>
      <c r="AA135" s="38"/>
      <c r="AB135" s="38"/>
      <c r="AC135" s="38"/>
      <c r="AD135" s="38"/>
      <c r="AE135" s="38"/>
      <c r="AR135" s="240" t="s">
        <v>405</v>
      </c>
      <c r="AT135" s="240" t="s">
        <v>199</v>
      </c>
      <c r="AU135" s="240" t="s">
        <v>89</v>
      </c>
      <c r="AY135" s="17" t="s">
        <v>196</v>
      </c>
      <c r="BE135" s="241">
        <f>IF(N135="základní",J135,0)</f>
        <v>0</v>
      </c>
      <c r="BF135" s="241">
        <f>IF(N135="snížená",J135,0)</f>
        <v>0</v>
      </c>
      <c r="BG135" s="241">
        <f>IF(N135="zákl. přenesená",J135,0)</f>
        <v>0</v>
      </c>
      <c r="BH135" s="241">
        <f>IF(N135="sníž. přenesená",J135,0)</f>
        <v>0</v>
      </c>
      <c r="BI135" s="241">
        <f>IF(N135="nulová",J135,0)</f>
        <v>0</v>
      </c>
      <c r="BJ135" s="17" t="s">
        <v>87</v>
      </c>
      <c r="BK135" s="241">
        <f>ROUND(I135*H135,2)</f>
        <v>0</v>
      </c>
      <c r="BL135" s="17" t="s">
        <v>405</v>
      </c>
      <c r="BM135" s="240" t="s">
        <v>3159</v>
      </c>
    </row>
    <row r="136" s="2" customFormat="1">
      <c r="A136" s="38"/>
      <c r="B136" s="39"/>
      <c r="C136" s="40"/>
      <c r="D136" s="242" t="s">
        <v>205</v>
      </c>
      <c r="E136" s="40"/>
      <c r="F136" s="243" t="s">
        <v>3158</v>
      </c>
      <c r="G136" s="40"/>
      <c r="H136" s="40"/>
      <c r="I136" s="244"/>
      <c r="J136" s="40"/>
      <c r="K136" s="40"/>
      <c r="L136" s="44"/>
      <c r="M136" s="247"/>
      <c r="N136" s="248"/>
      <c r="O136" s="249"/>
      <c r="P136" s="249"/>
      <c r="Q136" s="249"/>
      <c r="R136" s="249"/>
      <c r="S136" s="249"/>
      <c r="T136" s="250"/>
      <c r="U136" s="38"/>
      <c r="V136" s="38"/>
      <c r="W136" s="38"/>
      <c r="X136" s="38"/>
      <c r="Y136" s="38"/>
      <c r="Z136" s="38"/>
      <c r="AA136" s="38"/>
      <c r="AB136" s="38"/>
      <c r="AC136" s="38"/>
      <c r="AD136" s="38"/>
      <c r="AE136" s="38"/>
      <c r="AT136" s="17" t="s">
        <v>205</v>
      </c>
      <c r="AU136" s="17" t="s">
        <v>89</v>
      </c>
    </row>
    <row r="137" s="2" customFormat="1" ht="6.96" customHeight="1">
      <c r="A137" s="38"/>
      <c r="B137" s="66"/>
      <c r="C137" s="67"/>
      <c r="D137" s="67"/>
      <c r="E137" s="67"/>
      <c r="F137" s="67"/>
      <c r="G137" s="67"/>
      <c r="H137" s="67"/>
      <c r="I137" s="67"/>
      <c r="J137" s="67"/>
      <c r="K137" s="67"/>
      <c r="L137" s="44"/>
      <c r="M137" s="38"/>
      <c r="O137" s="38"/>
      <c r="P137" s="38"/>
      <c r="Q137" s="38"/>
      <c r="R137" s="38"/>
      <c r="S137" s="38"/>
      <c r="T137" s="38"/>
      <c r="U137" s="38"/>
      <c r="V137" s="38"/>
      <c r="W137" s="38"/>
      <c r="X137" s="38"/>
      <c r="Y137" s="38"/>
      <c r="Z137" s="38"/>
      <c r="AA137" s="38"/>
      <c r="AB137" s="38"/>
      <c r="AC137" s="38"/>
      <c r="AD137" s="38"/>
      <c r="AE137" s="38"/>
    </row>
  </sheetData>
  <sheetProtection sheet="1" autoFilter="0" formatColumns="0" formatRows="0" objects="1" scenarios="1" spinCount="100000" saltValue="hgwqm/p7dP5d7CWkRwaJ8ha95E8y/vhtCf07Ph2k/N3iQzaG+N1MXUUvJkabotgZHXadoi8fKT+b7enyixZ8xA==" hashValue="oIunaby3pZQrjqfRrzaTJ+lPyqsjrK/B0qRJ0HFUbHQnfe8eWkN56Nl3muSSATh3M0bKb2Ox0fLWuL6kprQi2w==" algorithmName="SHA-512" password="CC3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150</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s="1" customFormat="1" ht="12" customHeight="1">
      <c r="B8" s="20"/>
      <c r="D8" s="151" t="s">
        <v>167</v>
      </c>
      <c r="L8" s="20"/>
    </row>
    <row r="9" s="2" customFormat="1" ht="16.5" customHeight="1">
      <c r="A9" s="38"/>
      <c r="B9" s="44"/>
      <c r="C9" s="38"/>
      <c r="D9" s="38"/>
      <c r="E9" s="152" t="s">
        <v>168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169</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3" t="s">
        <v>3160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2. 11. 2021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1"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29</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31</v>
      </c>
      <c r="E22" s="38"/>
      <c r="F22" s="38"/>
      <c r="G22" s="38"/>
      <c r="H22" s="38"/>
      <c r="I22" s="151"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1" t="s">
        <v>28</v>
      </c>
      <c r="J23" s="141" t="s">
        <v>34</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36</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38</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25.44" customHeight="1">
      <c r="A32" s="38"/>
      <c r="B32" s="44"/>
      <c r="C32" s="38"/>
      <c r="D32" s="160" t="s">
        <v>40</v>
      </c>
      <c r="E32" s="38"/>
      <c r="F32" s="38"/>
      <c r="G32" s="38"/>
      <c r="H32" s="38"/>
      <c r="I32" s="38"/>
      <c r="J32" s="161">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38"/>
      <c r="E34" s="38"/>
      <c r="F34" s="162" t="s">
        <v>42</v>
      </c>
      <c r="G34" s="38"/>
      <c r="H34" s="38"/>
      <c r="I34" s="162" t="s">
        <v>41</v>
      </c>
      <c r="J34" s="162" t="s">
        <v>43</v>
      </c>
      <c r="K34" s="38"/>
      <c r="L34" s="63"/>
      <c r="S34" s="38"/>
      <c r="T34" s="38"/>
      <c r="U34" s="38"/>
      <c r="V34" s="38"/>
      <c r="W34" s="38"/>
      <c r="X34" s="38"/>
      <c r="Y34" s="38"/>
      <c r="Z34" s="38"/>
      <c r="AA34" s="38"/>
      <c r="AB34" s="38"/>
      <c r="AC34" s="38"/>
      <c r="AD34" s="38"/>
      <c r="AE34" s="38"/>
    </row>
    <row r="35" s="2" customFormat="1" ht="14.4" customHeight="1">
      <c r="A35" s="38"/>
      <c r="B35" s="44"/>
      <c r="C35" s="38"/>
      <c r="D35" s="163" t="s">
        <v>44</v>
      </c>
      <c r="E35" s="151" t="s">
        <v>45</v>
      </c>
      <c r="F35" s="164">
        <f>ROUND((SUM(BE133:BE313)),  2)</f>
        <v>0</v>
      </c>
      <c r="G35" s="38"/>
      <c r="H35" s="38"/>
      <c r="I35" s="165">
        <v>0.20999999999999999</v>
      </c>
      <c r="J35" s="164">
        <f>ROUND(((SUM(BE133:BE313))*I35),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1" t="s">
        <v>46</v>
      </c>
      <c r="F36" s="164">
        <f>ROUND((SUM(BF133:BF313)),  2)</f>
        <v>0</v>
      </c>
      <c r="G36" s="38"/>
      <c r="H36" s="38"/>
      <c r="I36" s="165">
        <v>0.14999999999999999</v>
      </c>
      <c r="J36" s="164">
        <f>ROUND(((SUM(BF133:BF313))*I36),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1" t="s">
        <v>47</v>
      </c>
      <c r="F37" s="164">
        <f>ROUND((SUM(BG133:BG313)),  2)</f>
        <v>0</v>
      </c>
      <c r="G37" s="38"/>
      <c r="H37" s="38"/>
      <c r="I37" s="165">
        <v>0.20999999999999999</v>
      </c>
      <c r="J37" s="164">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1" t="s">
        <v>48</v>
      </c>
      <c r="F38" s="164">
        <f>ROUND((SUM(BH133:BH313)),  2)</f>
        <v>0</v>
      </c>
      <c r="G38" s="38"/>
      <c r="H38" s="38"/>
      <c r="I38" s="165">
        <v>0.14999999999999999</v>
      </c>
      <c r="J38" s="164">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49</v>
      </c>
      <c r="F39" s="164">
        <f>ROUND((SUM(BI133:BI313)),  2)</f>
        <v>0</v>
      </c>
      <c r="G39" s="38"/>
      <c r="H39" s="38"/>
      <c r="I39" s="165">
        <v>0</v>
      </c>
      <c r="J39" s="164">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6"/>
      <c r="D41" s="167" t="s">
        <v>50</v>
      </c>
      <c r="E41" s="168"/>
      <c r="F41" s="168"/>
      <c r="G41" s="169" t="s">
        <v>51</v>
      </c>
      <c r="H41" s="170" t="s">
        <v>52</v>
      </c>
      <c r="I41" s="168"/>
      <c r="J41" s="171">
        <f>SUM(J32:J39)</f>
        <v>0</v>
      </c>
      <c r="K41" s="172"/>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2" customFormat="1" ht="16.5" customHeight="1">
      <c r="A87" s="38"/>
      <c r="B87" s="39"/>
      <c r="C87" s="40"/>
      <c r="D87" s="40"/>
      <c r="E87" s="184" t="s">
        <v>168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169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30" customHeight="1">
      <c r="A89" s="38"/>
      <c r="B89" s="39"/>
      <c r="C89" s="40"/>
      <c r="D89" s="40"/>
      <c r="E89" s="76" t="str">
        <f>E11</f>
        <v>20022A-IN-S - 20022A-IN-S - Sanace suterénního zdiva-venkovní část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Liberec</v>
      </c>
      <c r="G91" s="40"/>
      <c r="H91" s="40"/>
      <c r="I91" s="32" t="s">
        <v>22</v>
      </c>
      <c r="J91" s="79" t="str">
        <f>IF(J14="","",J14)</f>
        <v>2. 11. 2021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40.05" customHeight="1">
      <c r="A93" s="38"/>
      <c r="B93" s="39"/>
      <c r="C93" s="32" t="s">
        <v>24</v>
      </c>
      <c r="D93" s="40"/>
      <c r="E93" s="40"/>
      <c r="F93" s="27" t="str">
        <f>E17</f>
        <v>Technická unmiverzita v Liberci,Hálkova 6, Liberec</v>
      </c>
      <c r="G93" s="40"/>
      <c r="H93" s="40"/>
      <c r="I93" s="32" t="s">
        <v>31</v>
      </c>
      <c r="J93" s="36" t="str">
        <f>E23</f>
        <v>Profes projekt, s. r.o., Vejrichova 272, Turnov</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36</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5" t="s">
        <v>172</v>
      </c>
      <c r="D96" s="186"/>
      <c r="E96" s="186"/>
      <c r="F96" s="186"/>
      <c r="G96" s="186"/>
      <c r="H96" s="186"/>
      <c r="I96" s="186"/>
      <c r="J96" s="187" t="s">
        <v>173</v>
      </c>
      <c r="K96" s="186"/>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8" t="s">
        <v>174</v>
      </c>
      <c r="D98" s="40"/>
      <c r="E98" s="40"/>
      <c r="F98" s="40"/>
      <c r="G98" s="40"/>
      <c r="H98" s="40"/>
      <c r="I98" s="40"/>
      <c r="J98" s="110">
        <f>J133</f>
        <v>0</v>
      </c>
      <c r="K98" s="40"/>
      <c r="L98" s="63"/>
      <c r="S98" s="38"/>
      <c r="T98" s="38"/>
      <c r="U98" s="38"/>
      <c r="V98" s="38"/>
      <c r="W98" s="38"/>
      <c r="X98" s="38"/>
      <c r="Y98" s="38"/>
      <c r="Z98" s="38"/>
      <c r="AA98" s="38"/>
      <c r="AB98" s="38"/>
      <c r="AC98" s="38"/>
      <c r="AD98" s="38"/>
      <c r="AE98" s="38"/>
      <c r="AU98" s="17" t="s">
        <v>175</v>
      </c>
    </row>
    <row r="99" s="9" customFormat="1" ht="24.96" customHeight="1">
      <c r="A99" s="9"/>
      <c r="B99" s="189"/>
      <c r="C99" s="190"/>
      <c r="D99" s="191" t="s">
        <v>234</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3"/>
      <c r="D100" s="196" t="s">
        <v>600</v>
      </c>
      <c r="E100" s="197"/>
      <c r="F100" s="197"/>
      <c r="G100" s="197"/>
      <c r="H100" s="197"/>
      <c r="I100" s="197"/>
      <c r="J100" s="198">
        <f>J135</f>
        <v>0</v>
      </c>
      <c r="K100" s="133"/>
      <c r="L100" s="199"/>
      <c r="S100" s="10"/>
      <c r="T100" s="10"/>
      <c r="U100" s="10"/>
      <c r="V100" s="10"/>
      <c r="W100" s="10"/>
      <c r="X100" s="10"/>
      <c r="Y100" s="10"/>
      <c r="Z100" s="10"/>
      <c r="AA100" s="10"/>
      <c r="AB100" s="10"/>
      <c r="AC100" s="10"/>
      <c r="AD100" s="10"/>
      <c r="AE100" s="10"/>
    </row>
    <row r="101" s="10" customFormat="1" ht="19.92" customHeight="1">
      <c r="A101" s="10"/>
      <c r="B101" s="195"/>
      <c r="C101" s="133"/>
      <c r="D101" s="196" t="s">
        <v>601</v>
      </c>
      <c r="E101" s="197"/>
      <c r="F101" s="197"/>
      <c r="G101" s="197"/>
      <c r="H101" s="197"/>
      <c r="I101" s="197"/>
      <c r="J101" s="198">
        <f>J185</f>
        <v>0</v>
      </c>
      <c r="K101" s="133"/>
      <c r="L101" s="199"/>
      <c r="S101" s="10"/>
      <c r="T101" s="10"/>
      <c r="U101" s="10"/>
      <c r="V101" s="10"/>
      <c r="W101" s="10"/>
      <c r="X101" s="10"/>
      <c r="Y101" s="10"/>
      <c r="Z101" s="10"/>
      <c r="AA101" s="10"/>
      <c r="AB101" s="10"/>
      <c r="AC101" s="10"/>
      <c r="AD101" s="10"/>
      <c r="AE101" s="10"/>
    </row>
    <row r="102" s="10" customFormat="1" ht="19.92" customHeight="1">
      <c r="A102" s="10"/>
      <c r="B102" s="195"/>
      <c r="C102" s="133"/>
      <c r="D102" s="196" t="s">
        <v>3161</v>
      </c>
      <c r="E102" s="197"/>
      <c r="F102" s="197"/>
      <c r="G102" s="197"/>
      <c r="H102" s="197"/>
      <c r="I102" s="197"/>
      <c r="J102" s="198">
        <f>J190</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603</v>
      </c>
      <c r="E103" s="197"/>
      <c r="F103" s="197"/>
      <c r="G103" s="197"/>
      <c r="H103" s="197"/>
      <c r="I103" s="197"/>
      <c r="J103" s="198">
        <f>J199</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3162</v>
      </c>
      <c r="E104" s="197"/>
      <c r="F104" s="197"/>
      <c r="G104" s="197"/>
      <c r="H104" s="197"/>
      <c r="I104" s="197"/>
      <c r="J104" s="198">
        <f>J206</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235</v>
      </c>
      <c r="E105" s="197"/>
      <c r="F105" s="197"/>
      <c r="G105" s="197"/>
      <c r="H105" s="197"/>
      <c r="I105" s="197"/>
      <c r="J105" s="198">
        <f>J219</f>
        <v>0</v>
      </c>
      <c r="K105" s="133"/>
      <c r="L105" s="199"/>
      <c r="S105" s="10"/>
      <c r="T105" s="10"/>
      <c r="U105" s="10"/>
      <c r="V105" s="10"/>
      <c r="W105" s="10"/>
      <c r="X105" s="10"/>
      <c r="Y105" s="10"/>
      <c r="Z105" s="10"/>
      <c r="AA105" s="10"/>
      <c r="AB105" s="10"/>
      <c r="AC105" s="10"/>
      <c r="AD105" s="10"/>
      <c r="AE105" s="10"/>
    </row>
    <row r="106" s="10" customFormat="1" ht="19.92" customHeight="1">
      <c r="A106" s="10"/>
      <c r="B106" s="195"/>
      <c r="C106" s="133"/>
      <c r="D106" s="196" t="s">
        <v>236</v>
      </c>
      <c r="E106" s="197"/>
      <c r="F106" s="197"/>
      <c r="G106" s="197"/>
      <c r="H106" s="197"/>
      <c r="I106" s="197"/>
      <c r="J106" s="198">
        <f>J243</f>
        <v>0</v>
      </c>
      <c r="K106" s="133"/>
      <c r="L106" s="199"/>
      <c r="S106" s="10"/>
      <c r="T106" s="10"/>
      <c r="U106" s="10"/>
      <c r="V106" s="10"/>
      <c r="W106" s="10"/>
      <c r="X106" s="10"/>
      <c r="Y106" s="10"/>
      <c r="Z106" s="10"/>
      <c r="AA106" s="10"/>
      <c r="AB106" s="10"/>
      <c r="AC106" s="10"/>
      <c r="AD106" s="10"/>
      <c r="AE106" s="10"/>
    </row>
    <row r="107" s="10" customFormat="1" ht="19.92" customHeight="1">
      <c r="A107" s="10"/>
      <c r="B107" s="195"/>
      <c r="C107" s="133"/>
      <c r="D107" s="196" t="s">
        <v>604</v>
      </c>
      <c r="E107" s="197"/>
      <c r="F107" s="197"/>
      <c r="G107" s="197"/>
      <c r="H107" s="197"/>
      <c r="I107" s="197"/>
      <c r="J107" s="198">
        <f>J269</f>
        <v>0</v>
      </c>
      <c r="K107" s="133"/>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237</v>
      </c>
      <c r="E108" s="192"/>
      <c r="F108" s="192"/>
      <c r="G108" s="192"/>
      <c r="H108" s="192"/>
      <c r="I108" s="192"/>
      <c r="J108" s="193">
        <f>J272</f>
        <v>0</v>
      </c>
      <c r="K108" s="190"/>
      <c r="L108" s="194"/>
      <c r="S108" s="9"/>
      <c r="T108" s="9"/>
      <c r="U108" s="9"/>
      <c r="V108" s="9"/>
      <c r="W108" s="9"/>
      <c r="X108" s="9"/>
      <c r="Y108" s="9"/>
      <c r="Z108" s="9"/>
      <c r="AA108" s="9"/>
      <c r="AB108" s="9"/>
      <c r="AC108" s="9"/>
      <c r="AD108" s="9"/>
      <c r="AE108" s="9"/>
    </row>
    <row r="109" s="10" customFormat="1" ht="19.92" customHeight="1">
      <c r="A109" s="10"/>
      <c r="B109" s="195"/>
      <c r="C109" s="133"/>
      <c r="D109" s="196" t="s">
        <v>238</v>
      </c>
      <c r="E109" s="197"/>
      <c r="F109" s="197"/>
      <c r="G109" s="197"/>
      <c r="H109" s="197"/>
      <c r="I109" s="197"/>
      <c r="J109" s="198">
        <f>J273</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239</v>
      </c>
      <c r="E110" s="197"/>
      <c r="F110" s="197"/>
      <c r="G110" s="197"/>
      <c r="H110" s="197"/>
      <c r="I110" s="197"/>
      <c r="J110" s="198">
        <f>J302</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606</v>
      </c>
      <c r="E111" s="197"/>
      <c r="F111" s="197"/>
      <c r="G111" s="197"/>
      <c r="H111" s="197"/>
      <c r="I111" s="197"/>
      <c r="J111" s="198">
        <f>J311</f>
        <v>0</v>
      </c>
      <c r="K111" s="133"/>
      <c r="L111" s="199"/>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181</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4" t="str">
        <f>E7</f>
        <v>20022-Oprava budovy F1-Technická univerzita v Liberci</v>
      </c>
      <c r="F121" s="32"/>
      <c r="G121" s="32"/>
      <c r="H121" s="32"/>
      <c r="I121" s="40"/>
      <c r="J121" s="40"/>
      <c r="K121" s="40"/>
      <c r="L121" s="63"/>
      <c r="S121" s="38"/>
      <c r="T121" s="38"/>
      <c r="U121" s="38"/>
      <c r="V121" s="38"/>
      <c r="W121" s="38"/>
      <c r="X121" s="38"/>
      <c r="Y121" s="38"/>
      <c r="Z121" s="38"/>
      <c r="AA121" s="38"/>
      <c r="AB121" s="38"/>
      <c r="AC121" s="38"/>
      <c r="AD121" s="38"/>
      <c r="AE121" s="38"/>
    </row>
    <row r="122" s="1" customFormat="1" ht="12" customHeight="1">
      <c r="B122" s="21"/>
      <c r="C122" s="32" t="s">
        <v>167</v>
      </c>
      <c r="D122" s="22"/>
      <c r="E122" s="22"/>
      <c r="F122" s="22"/>
      <c r="G122" s="22"/>
      <c r="H122" s="22"/>
      <c r="I122" s="22"/>
      <c r="J122" s="22"/>
      <c r="K122" s="22"/>
      <c r="L122" s="20"/>
    </row>
    <row r="123" s="2" customFormat="1" ht="16.5" customHeight="1">
      <c r="A123" s="38"/>
      <c r="B123" s="39"/>
      <c r="C123" s="40"/>
      <c r="D123" s="40"/>
      <c r="E123" s="184" t="s">
        <v>168</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169</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30" customHeight="1">
      <c r="A125" s="38"/>
      <c r="B125" s="39"/>
      <c r="C125" s="40"/>
      <c r="D125" s="40"/>
      <c r="E125" s="76" t="str">
        <f>E11</f>
        <v>20022A-IN-S - 20022A-IN-S - Sanace suterénního zdiva-venkovní část</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Liberec</v>
      </c>
      <c r="G127" s="40"/>
      <c r="H127" s="40"/>
      <c r="I127" s="32" t="s">
        <v>22</v>
      </c>
      <c r="J127" s="79" t="str">
        <f>IF(J14="","",J14)</f>
        <v>2. 11. 2021</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40.05" customHeight="1">
      <c r="A129" s="38"/>
      <c r="B129" s="39"/>
      <c r="C129" s="32" t="s">
        <v>24</v>
      </c>
      <c r="D129" s="40"/>
      <c r="E129" s="40"/>
      <c r="F129" s="27" t="str">
        <f>E17</f>
        <v>Technická unmiverzita v Liberci,Hálkova 6, Liberec</v>
      </c>
      <c r="G129" s="40"/>
      <c r="H129" s="40"/>
      <c r="I129" s="32" t="s">
        <v>31</v>
      </c>
      <c r="J129" s="36" t="str">
        <f>E23</f>
        <v>Profes projekt, s. r.o., Vejrichova 272, Turnov</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29</v>
      </c>
      <c r="D130" s="40"/>
      <c r="E130" s="40"/>
      <c r="F130" s="27" t="str">
        <f>IF(E20="","",E20)</f>
        <v>Vyplň údaj</v>
      </c>
      <c r="G130" s="40"/>
      <c r="H130" s="40"/>
      <c r="I130" s="32" t="s">
        <v>36</v>
      </c>
      <c r="J130" s="36" t="str">
        <f>E26</f>
        <v xml:space="preserve"> </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0"/>
      <c r="B132" s="201"/>
      <c r="C132" s="202" t="s">
        <v>182</v>
      </c>
      <c r="D132" s="203" t="s">
        <v>65</v>
      </c>
      <c r="E132" s="203" t="s">
        <v>61</v>
      </c>
      <c r="F132" s="203" t="s">
        <v>62</v>
      </c>
      <c r="G132" s="203" t="s">
        <v>183</v>
      </c>
      <c r="H132" s="203" t="s">
        <v>184</v>
      </c>
      <c r="I132" s="203" t="s">
        <v>185</v>
      </c>
      <c r="J132" s="204" t="s">
        <v>173</v>
      </c>
      <c r="K132" s="205" t="s">
        <v>186</v>
      </c>
      <c r="L132" s="206"/>
      <c r="M132" s="100" t="s">
        <v>1</v>
      </c>
      <c r="N132" s="101" t="s">
        <v>44</v>
      </c>
      <c r="O132" s="101" t="s">
        <v>187</v>
      </c>
      <c r="P132" s="101" t="s">
        <v>188</v>
      </c>
      <c r="Q132" s="101" t="s">
        <v>189</v>
      </c>
      <c r="R132" s="101" t="s">
        <v>190</v>
      </c>
      <c r="S132" s="101" t="s">
        <v>191</v>
      </c>
      <c r="T132" s="102" t="s">
        <v>192</v>
      </c>
      <c r="U132" s="200"/>
      <c r="V132" s="200"/>
      <c r="W132" s="200"/>
      <c r="X132" s="200"/>
      <c r="Y132" s="200"/>
      <c r="Z132" s="200"/>
      <c r="AA132" s="200"/>
      <c r="AB132" s="200"/>
      <c r="AC132" s="200"/>
      <c r="AD132" s="200"/>
      <c r="AE132" s="200"/>
    </row>
    <row r="133" s="2" customFormat="1" ht="22.8" customHeight="1">
      <c r="A133" s="38"/>
      <c r="B133" s="39"/>
      <c r="C133" s="107" t="s">
        <v>193</v>
      </c>
      <c r="D133" s="40"/>
      <c r="E133" s="40"/>
      <c r="F133" s="40"/>
      <c r="G133" s="40"/>
      <c r="H133" s="40"/>
      <c r="I133" s="40"/>
      <c r="J133" s="207">
        <f>BK133</f>
        <v>0</v>
      </c>
      <c r="K133" s="40"/>
      <c r="L133" s="44"/>
      <c r="M133" s="103"/>
      <c r="N133" s="208"/>
      <c r="O133" s="104"/>
      <c r="P133" s="209">
        <f>P134+P272</f>
        <v>0</v>
      </c>
      <c r="Q133" s="104"/>
      <c r="R133" s="209">
        <f>R134+R272</f>
        <v>264.67677390999995</v>
      </c>
      <c r="S133" s="104"/>
      <c r="T133" s="210">
        <f>T134+T272</f>
        <v>63.768031000000001</v>
      </c>
      <c r="U133" s="38"/>
      <c r="V133" s="38"/>
      <c r="W133" s="38"/>
      <c r="X133" s="38"/>
      <c r="Y133" s="38"/>
      <c r="Z133" s="38"/>
      <c r="AA133" s="38"/>
      <c r="AB133" s="38"/>
      <c r="AC133" s="38"/>
      <c r="AD133" s="38"/>
      <c r="AE133" s="38"/>
      <c r="AT133" s="17" t="s">
        <v>79</v>
      </c>
      <c r="AU133" s="17" t="s">
        <v>175</v>
      </c>
      <c r="BK133" s="211">
        <f>BK134+BK272</f>
        <v>0</v>
      </c>
    </row>
    <row r="134" s="12" customFormat="1" ht="25.92" customHeight="1">
      <c r="A134" s="12"/>
      <c r="B134" s="212"/>
      <c r="C134" s="213"/>
      <c r="D134" s="214" t="s">
        <v>79</v>
      </c>
      <c r="E134" s="215" t="s">
        <v>245</v>
      </c>
      <c r="F134" s="215" t="s">
        <v>246</v>
      </c>
      <c r="G134" s="213"/>
      <c r="H134" s="213"/>
      <c r="I134" s="216"/>
      <c r="J134" s="217">
        <f>BK134</f>
        <v>0</v>
      </c>
      <c r="K134" s="213"/>
      <c r="L134" s="218"/>
      <c r="M134" s="219"/>
      <c r="N134" s="220"/>
      <c r="O134" s="220"/>
      <c r="P134" s="221">
        <f>P135+P185+P190+P199+P206+P219+P243+P269</f>
        <v>0</v>
      </c>
      <c r="Q134" s="220"/>
      <c r="R134" s="221">
        <f>R135+R185+R190+R199+R206+R219+R243+R269</f>
        <v>262.45502656999997</v>
      </c>
      <c r="S134" s="220"/>
      <c r="T134" s="222">
        <f>T135+T185+T190+T199+T206+T219+T243+T269</f>
        <v>63.314314000000003</v>
      </c>
      <c r="U134" s="12"/>
      <c r="V134" s="12"/>
      <c r="W134" s="12"/>
      <c r="X134" s="12"/>
      <c r="Y134" s="12"/>
      <c r="Z134" s="12"/>
      <c r="AA134" s="12"/>
      <c r="AB134" s="12"/>
      <c r="AC134" s="12"/>
      <c r="AD134" s="12"/>
      <c r="AE134" s="12"/>
      <c r="AR134" s="223" t="s">
        <v>87</v>
      </c>
      <c r="AT134" s="224" t="s">
        <v>79</v>
      </c>
      <c r="AU134" s="224" t="s">
        <v>80</v>
      </c>
      <c r="AY134" s="223" t="s">
        <v>196</v>
      </c>
      <c r="BK134" s="225">
        <f>BK135+BK185+BK190+BK199+BK206+BK219+BK243+BK269</f>
        <v>0</v>
      </c>
    </row>
    <row r="135" s="12" customFormat="1" ht="22.8" customHeight="1">
      <c r="A135" s="12"/>
      <c r="B135" s="212"/>
      <c r="C135" s="213"/>
      <c r="D135" s="214" t="s">
        <v>79</v>
      </c>
      <c r="E135" s="226" t="s">
        <v>87</v>
      </c>
      <c r="F135" s="226" t="s">
        <v>614</v>
      </c>
      <c r="G135" s="213"/>
      <c r="H135" s="213"/>
      <c r="I135" s="216"/>
      <c r="J135" s="227">
        <f>BK135</f>
        <v>0</v>
      </c>
      <c r="K135" s="213"/>
      <c r="L135" s="218"/>
      <c r="M135" s="219"/>
      <c r="N135" s="220"/>
      <c r="O135" s="220"/>
      <c r="P135" s="221">
        <f>SUM(P136:P184)</f>
        <v>0</v>
      </c>
      <c r="Q135" s="220"/>
      <c r="R135" s="221">
        <f>SUM(R136:R184)</f>
        <v>228.58349999999999</v>
      </c>
      <c r="S135" s="220"/>
      <c r="T135" s="222">
        <f>SUM(T136:T184)</f>
        <v>26.031165000000001</v>
      </c>
      <c r="U135" s="12"/>
      <c r="V135" s="12"/>
      <c r="W135" s="12"/>
      <c r="X135" s="12"/>
      <c r="Y135" s="12"/>
      <c r="Z135" s="12"/>
      <c r="AA135" s="12"/>
      <c r="AB135" s="12"/>
      <c r="AC135" s="12"/>
      <c r="AD135" s="12"/>
      <c r="AE135" s="12"/>
      <c r="AR135" s="223" t="s">
        <v>87</v>
      </c>
      <c r="AT135" s="224" t="s">
        <v>79</v>
      </c>
      <c r="AU135" s="224" t="s">
        <v>87</v>
      </c>
      <c r="AY135" s="223" t="s">
        <v>196</v>
      </c>
      <c r="BK135" s="225">
        <f>SUM(BK136:BK184)</f>
        <v>0</v>
      </c>
    </row>
    <row r="136" s="2" customFormat="1" ht="21.75" customHeight="1">
      <c r="A136" s="38"/>
      <c r="B136" s="39"/>
      <c r="C136" s="228" t="s">
        <v>87</v>
      </c>
      <c r="D136" s="228" t="s">
        <v>199</v>
      </c>
      <c r="E136" s="229" t="s">
        <v>3163</v>
      </c>
      <c r="F136" s="230" t="s">
        <v>3164</v>
      </c>
      <c r="G136" s="231" t="s">
        <v>251</v>
      </c>
      <c r="H136" s="232">
        <v>102.083</v>
      </c>
      <c r="I136" s="233"/>
      <c r="J136" s="234">
        <f>ROUND(I136*H136,2)</f>
        <v>0</v>
      </c>
      <c r="K136" s="235"/>
      <c r="L136" s="44"/>
      <c r="M136" s="236" t="s">
        <v>1</v>
      </c>
      <c r="N136" s="237" t="s">
        <v>45</v>
      </c>
      <c r="O136" s="91"/>
      <c r="P136" s="238">
        <f>O136*H136</f>
        <v>0</v>
      </c>
      <c r="Q136" s="238">
        <v>0</v>
      </c>
      <c r="R136" s="238">
        <f>Q136*H136</f>
        <v>0</v>
      </c>
      <c r="S136" s="238">
        <v>0.255</v>
      </c>
      <c r="T136" s="239">
        <f>S136*H136</f>
        <v>26.031165000000001</v>
      </c>
      <c r="U136" s="38"/>
      <c r="V136" s="38"/>
      <c r="W136" s="38"/>
      <c r="X136" s="38"/>
      <c r="Y136" s="38"/>
      <c r="Z136" s="38"/>
      <c r="AA136" s="38"/>
      <c r="AB136" s="38"/>
      <c r="AC136" s="38"/>
      <c r="AD136" s="38"/>
      <c r="AE136" s="38"/>
      <c r="AR136" s="240" t="s">
        <v>113</v>
      </c>
      <c r="AT136" s="240" t="s">
        <v>199</v>
      </c>
      <c r="AU136" s="240" t="s">
        <v>89</v>
      </c>
      <c r="AY136" s="17" t="s">
        <v>196</v>
      </c>
      <c r="BE136" s="241">
        <f>IF(N136="základní",J136,0)</f>
        <v>0</v>
      </c>
      <c r="BF136" s="241">
        <f>IF(N136="snížená",J136,0)</f>
        <v>0</v>
      </c>
      <c r="BG136" s="241">
        <f>IF(N136="zákl. přenesená",J136,0)</f>
        <v>0</v>
      </c>
      <c r="BH136" s="241">
        <f>IF(N136="sníž. přenesená",J136,0)</f>
        <v>0</v>
      </c>
      <c r="BI136" s="241">
        <f>IF(N136="nulová",J136,0)</f>
        <v>0</v>
      </c>
      <c r="BJ136" s="17" t="s">
        <v>87</v>
      </c>
      <c r="BK136" s="241">
        <f>ROUND(I136*H136,2)</f>
        <v>0</v>
      </c>
      <c r="BL136" s="17" t="s">
        <v>113</v>
      </c>
      <c r="BM136" s="240" t="s">
        <v>3165</v>
      </c>
    </row>
    <row r="137" s="2" customFormat="1">
      <c r="A137" s="38"/>
      <c r="B137" s="39"/>
      <c r="C137" s="40"/>
      <c r="D137" s="242" t="s">
        <v>205</v>
      </c>
      <c r="E137" s="40"/>
      <c r="F137" s="243" t="s">
        <v>3166</v>
      </c>
      <c r="G137" s="40"/>
      <c r="H137" s="40"/>
      <c r="I137" s="244"/>
      <c r="J137" s="40"/>
      <c r="K137" s="40"/>
      <c r="L137" s="44"/>
      <c r="M137" s="245"/>
      <c r="N137" s="246"/>
      <c r="O137" s="91"/>
      <c r="P137" s="91"/>
      <c r="Q137" s="91"/>
      <c r="R137" s="91"/>
      <c r="S137" s="91"/>
      <c r="T137" s="92"/>
      <c r="U137" s="38"/>
      <c r="V137" s="38"/>
      <c r="W137" s="38"/>
      <c r="X137" s="38"/>
      <c r="Y137" s="38"/>
      <c r="Z137" s="38"/>
      <c r="AA137" s="38"/>
      <c r="AB137" s="38"/>
      <c r="AC137" s="38"/>
      <c r="AD137" s="38"/>
      <c r="AE137" s="38"/>
      <c r="AT137" s="17" t="s">
        <v>205</v>
      </c>
      <c r="AU137" s="17" t="s">
        <v>89</v>
      </c>
    </row>
    <row r="138" s="13" customFormat="1">
      <c r="A138" s="13"/>
      <c r="B138" s="252"/>
      <c r="C138" s="253"/>
      <c r="D138" s="242" t="s">
        <v>254</v>
      </c>
      <c r="E138" s="254" t="s">
        <v>1</v>
      </c>
      <c r="F138" s="255" t="s">
        <v>3167</v>
      </c>
      <c r="G138" s="253"/>
      <c r="H138" s="256">
        <v>44.188000000000002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254</v>
      </c>
      <c r="AU138" s="262" t="s">
        <v>89</v>
      </c>
      <c r="AV138" s="13" t="s">
        <v>89</v>
      </c>
      <c r="AW138" s="13" t="s">
        <v>35</v>
      </c>
      <c r="AX138" s="13" t="s">
        <v>80</v>
      </c>
      <c r="AY138" s="262" t="s">
        <v>196</v>
      </c>
    </row>
    <row r="139" s="13" customFormat="1">
      <c r="A139" s="13"/>
      <c r="B139" s="252"/>
      <c r="C139" s="253"/>
      <c r="D139" s="242" t="s">
        <v>254</v>
      </c>
      <c r="E139" s="254" t="s">
        <v>1</v>
      </c>
      <c r="F139" s="255" t="s">
        <v>3168</v>
      </c>
      <c r="G139" s="253"/>
      <c r="H139" s="256">
        <v>40.204999999999998</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254</v>
      </c>
      <c r="AU139" s="262" t="s">
        <v>89</v>
      </c>
      <c r="AV139" s="13" t="s">
        <v>89</v>
      </c>
      <c r="AW139" s="13" t="s">
        <v>35</v>
      </c>
      <c r="AX139" s="13" t="s">
        <v>80</v>
      </c>
      <c r="AY139" s="262" t="s">
        <v>196</v>
      </c>
    </row>
    <row r="140" s="13" customFormat="1">
      <c r="A140" s="13"/>
      <c r="B140" s="252"/>
      <c r="C140" s="253"/>
      <c r="D140" s="242" t="s">
        <v>254</v>
      </c>
      <c r="E140" s="254" t="s">
        <v>1</v>
      </c>
      <c r="F140" s="255" t="s">
        <v>3169</v>
      </c>
      <c r="G140" s="253"/>
      <c r="H140" s="256">
        <v>14.75</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254</v>
      </c>
      <c r="AU140" s="262" t="s">
        <v>89</v>
      </c>
      <c r="AV140" s="13" t="s">
        <v>89</v>
      </c>
      <c r="AW140" s="13" t="s">
        <v>35</v>
      </c>
      <c r="AX140" s="13" t="s">
        <v>80</v>
      </c>
      <c r="AY140" s="262" t="s">
        <v>196</v>
      </c>
    </row>
    <row r="141" s="13" customFormat="1">
      <c r="A141" s="13"/>
      <c r="B141" s="252"/>
      <c r="C141" s="253"/>
      <c r="D141" s="242" t="s">
        <v>254</v>
      </c>
      <c r="E141" s="254" t="s">
        <v>1</v>
      </c>
      <c r="F141" s="255" t="s">
        <v>3170</v>
      </c>
      <c r="G141" s="253"/>
      <c r="H141" s="256">
        <v>2.9399999999999999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254</v>
      </c>
      <c r="AU141" s="262" t="s">
        <v>89</v>
      </c>
      <c r="AV141" s="13" t="s">
        <v>89</v>
      </c>
      <c r="AW141" s="13" t="s">
        <v>35</v>
      </c>
      <c r="AX141" s="13" t="s">
        <v>80</v>
      </c>
      <c r="AY141" s="262" t="s">
        <v>196</v>
      </c>
    </row>
    <row r="142" s="14" customFormat="1">
      <c r="A142" s="14"/>
      <c r="B142" s="263"/>
      <c r="C142" s="264"/>
      <c r="D142" s="242" t="s">
        <v>254</v>
      </c>
      <c r="E142" s="265" t="s">
        <v>1</v>
      </c>
      <c r="F142" s="266" t="s">
        <v>445</v>
      </c>
      <c r="G142" s="264"/>
      <c r="H142" s="267">
        <v>102.083</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254</v>
      </c>
      <c r="AU142" s="273" t="s">
        <v>89</v>
      </c>
      <c r="AV142" s="14" t="s">
        <v>100</v>
      </c>
      <c r="AW142" s="14" t="s">
        <v>35</v>
      </c>
      <c r="AX142" s="14" t="s">
        <v>87</v>
      </c>
      <c r="AY142" s="273" t="s">
        <v>196</v>
      </c>
    </row>
    <row r="143" s="2" customFormat="1" ht="33" customHeight="1">
      <c r="A143" s="38"/>
      <c r="B143" s="39"/>
      <c r="C143" s="228" t="s">
        <v>89</v>
      </c>
      <c r="D143" s="228" t="s">
        <v>199</v>
      </c>
      <c r="E143" s="229" t="s">
        <v>3171</v>
      </c>
      <c r="F143" s="230" t="s">
        <v>3172</v>
      </c>
      <c r="G143" s="231" t="s">
        <v>287</v>
      </c>
      <c r="H143" s="232">
        <v>9.5999999999999996</v>
      </c>
      <c r="I143" s="233"/>
      <c r="J143" s="234">
        <f>ROUND(I143*H143,2)</f>
        <v>0</v>
      </c>
      <c r="K143" s="235"/>
      <c r="L143" s="44"/>
      <c r="M143" s="236" t="s">
        <v>1</v>
      </c>
      <c r="N143" s="237" t="s">
        <v>45</v>
      </c>
      <c r="O143" s="91"/>
      <c r="P143" s="238">
        <f>O143*H143</f>
        <v>0</v>
      </c>
      <c r="Q143" s="238">
        <v>0</v>
      </c>
      <c r="R143" s="238">
        <f>Q143*H143</f>
        <v>0</v>
      </c>
      <c r="S143" s="238">
        <v>0</v>
      </c>
      <c r="T143" s="239">
        <f>S143*H143</f>
        <v>0</v>
      </c>
      <c r="U143" s="38"/>
      <c r="V143" s="38"/>
      <c r="W143" s="38"/>
      <c r="X143" s="38"/>
      <c r="Y143" s="38"/>
      <c r="Z143" s="38"/>
      <c r="AA143" s="38"/>
      <c r="AB143" s="38"/>
      <c r="AC143" s="38"/>
      <c r="AD143" s="38"/>
      <c r="AE143" s="38"/>
      <c r="AR143" s="240" t="s">
        <v>113</v>
      </c>
      <c r="AT143" s="240" t="s">
        <v>199</v>
      </c>
      <c r="AU143" s="240" t="s">
        <v>89</v>
      </c>
      <c r="AY143" s="17" t="s">
        <v>196</v>
      </c>
      <c r="BE143" s="241">
        <f>IF(N143="základní",J143,0)</f>
        <v>0</v>
      </c>
      <c r="BF143" s="241">
        <f>IF(N143="snížená",J143,0)</f>
        <v>0</v>
      </c>
      <c r="BG143" s="241">
        <f>IF(N143="zákl. přenesená",J143,0)</f>
        <v>0</v>
      </c>
      <c r="BH143" s="241">
        <f>IF(N143="sníž. přenesená",J143,0)</f>
        <v>0</v>
      </c>
      <c r="BI143" s="241">
        <f>IF(N143="nulová",J143,0)</f>
        <v>0</v>
      </c>
      <c r="BJ143" s="17" t="s">
        <v>87</v>
      </c>
      <c r="BK143" s="241">
        <f>ROUND(I143*H143,2)</f>
        <v>0</v>
      </c>
      <c r="BL143" s="17" t="s">
        <v>113</v>
      </c>
      <c r="BM143" s="240" t="s">
        <v>3173</v>
      </c>
    </row>
    <row r="144" s="2" customFormat="1">
      <c r="A144" s="38"/>
      <c r="B144" s="39"/>
      <c r="C144" s="40"/>
      <c r="D144" s="242" t="s">
        <v>205</v>
      </c>
      <c r="E144" s="40"/>
      <c r="F144" s="243" t="s">
        <v>3174</v>
      </c>
      <c r="G144" s="40"/>
      <c r="H144" s="40"/>
      <c r="I144" s="244"/>
      <c r="J144" s="40"/>
      <c r="K144" s="40"/>
      <c r="L144" s="44"/>
      <c r="M144" s="245"/>
      <c r="N144" s="246"/>
      <c r="O144" s="91"/>
      <c r="P144" s="91"/>
      <c r="Q144" s="91"/>
      <c r="R144" s="91"/>
      <c r="S144" s="91"/>
      <c r="T144" s="92"/>
      <c r="U144" s="38"/>
      <c r="V144" s="38"/>
      <c r="W144" s="38"/>
      <c r="X144" s="38"/>
      <c r="Y144" s="38"/>
      <c r="Z144" s="38"/>
      <c r="AA144" s="38"/>
      <c r="AB144" s="38"/>
      <c r="AC144" s="38"/>
      <c r="AD144" s="38"/>
      <c r="AE144" s="38"/>
      <c r="AT144" s="17" t="s">
        <v>205</v>
      </c>
      <c r="AU144" s="17" t="s">
        <v>89</v>
      </c>
    </row>
    <row r="145" s="13" customFormat="1">
      <c r="A145" s="13"/>
      <c r="B145" s="252"/>
      <c r="C145" s="253"/>
      <c r="D145" s="242" t="s">
        <v>254</v>
      </c>
      <c r="E145" s="254" t="s">
        <v>1</v>
      </c>
      <c r="F145" s="255" t="s">
        <v>3175</v>
      </c>
      <c r="G145" s="253"/>
      <c r="H145" s="256">
        <v>9.5999999999999996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254</v>
      </c>
      <c r="AU145" s="262" t="s">
        <v>89</v>
      </c>
      <c r="AV145" s="13" t="s">
        <v>89</v>
      </c>
      <c r="AW145" s="13" t="s">
        <v>35</v>
      </c>
      <c r="AX145" s="13" t="s">
        <v>80</v>
      </c>
      <c r="AY145" s="262" t="s">
        <v>196</v>
      </c>
    </row>
    <row r="146" s="14" customFormat="1">
      <c r="A146" s="14"/>
      <c r="B146" s="263"/>
      <c r="C146" s="264"/>
      <c r="D146" s="242" t="s">
        <v>254</v>
      </c>
      <c r="E146" s="265" t="s">
        <v>1</v>
      </c>
      <c r="F146" s="266" t="s">
        <v>445</v>
      </c>
      <c r="G146" s="264"/>
      <c r="H146" s="267">
        <v>9.5999999999999996</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254</v>
      </c>
      <c r="AU146" s="273" t="s">
        <v>89</v>
      </c>
      <c r="AV146" s="14" t="s">
        <v>100</v>
      </c>
      <c r="AW146" s="14" t="s">
        <v>35</v>
      </c>
      <c r="AX146" s="14" t="s">
        <v>87</v>
      </c>
      <c r="AY146" s="273" t="s">
        <v>196</v>
      </c>
    </row>
    <row r="147" s="2" customFormat="1" ht="33" customHeight="1">
      <c r="A147" s="38"/>
      <c r="B147" s="39"/>
      <c r="C147" s="228" t="s">
        <v>100</v>
      </c>
      <c r="D147" s="228" t="s">
        <v>199</v>
      </c>
      <c r="E147" s="229" t="s">
        <v>3176</v>
      </c>
      <c r="F147" s="230" t="s">
        <v>3177</v>
      </c>
      <c r="G147" s="231" t="s">
        <v>287</v>
      </c>
      <c r="H147" s="232">
        <v>176.68000000000001</v>
      </c>
      <c r="I147" s="233"/>
      <c r="J147" s="234">
        <f>ROUND(I147*H147,2)</f>
        <v>0</v>
      </c>
      <c r="K147" s="235"/>
      <c r="L147" s="44"/>
      <c r="M147" s="236" t="s">
        <v>1</v>
      </c>
      <c r="N147" s="237" t="s">
        <v>45</v>
      </c>
      <c r="O147" s="91"/>
      <c r="P147" s="238">
        <f>O147*H147</f>
        <v>0</v>
      </c>
      <c r="Q147" s="238">
        <v>0</v>
      </c>
      <c r="R147" s="238">
        <f>Q147*H147</f>
        <v>0</v>
      </c>
      <c r="S147" s="238">
        <v>0</v>
      </c>
      <c r="T147" s="239">
        <f>S147*H147</f>
        <v>0</v>
      </c>
      <c r="U147" s="38"/>
      <c r="V147" s="38"/>
      <c r="W147" s="38"/>
      <c r="X147" s="38"/>
      <c r="Y147" s="38"/>
      <c r="Z147" s="38"/>
      <c r="AA147" s="38"/>
      <c r="AB147" s="38"/>
      <c r="AC147" s="38"/>
      <c r="AD147" s="38"/>
      <c r="AE147" s="38"/>
      <c r="AR147" s="240" t="s">
        <v>113</v>
      </c>
      <c r="AT147" s="240" t="s">
        <v>199</v>
      </c>
      <c r="AU147" s="240" t="s">
        <v>89</v>
      </c>
      <c r="AY147" s="17" t="s">
        <v>196</v>
      </c>
      <c r="BE147" s="241">
        <f>IF(N147="základní",J147,0)</f>
        <v>0</v>
      </c>
      <c r="BF147" s="241">
        <f>IF(N147="snížená",J147,0)</f>
        <v>0</v>
      </c>
      <c r="BG147" s="241">
        <f>IF(N147="zákl. přenesená",J147,0)</f>
        <v>0</v>
      </c>
      <c r="BH147" s="241">
        <f>IF(N147="sníž. přenesená",J147,0)</f>
        <v>0</v>
      </c>
      <c r="BI147" s="241">
        <f>IF(N147="nulová",J147,0)</f>
        <v>0</v>
      </c>
      <c r="BJ147" s="17" t="s">
        <v>87</v>
      </c>
      <c r="BK147" s="241">
        <f>ROUND(I147*H147,2)</f>
        <v>0</v>
      </c>
      <c r="BL147" s="17" t="s">
        <v>113</v>
      </c>
      <c r="BM147" s="240" t="s">
        <v>3178</v>
      </c>
    </row>
    <row r="148" s="2" customFormat="1">
      <c r="A148" s="38"/>
      <c r="B148" s="39"/>
      <c r="C148" s="40"/>
      <c r="D148" s="242" t="s">
        <v>205</v>
      </c>
      <c r="E148" s="40"/>
      <c r="F148" s="243" t="s">
        <v>3179</v>
      </c>
      <c r="G148" s="40"/>
      <c r="H148" s="40"/>
      <c r="I148" s="244"/>
      <c r="J148" s="40"/>
      <c r="K148" s="40"/>
      <c r="L148" s="44"/>
      <c r="M148" s="245"/>
      <c r="N148" s="246"/>
      <c r="O148" s="91"/>
      <c r="P148" s="91"/>
      <c r="Q148" s="91"/>
      <c r="R148" s="91"/>
      <c r="S148" s="91"/>
      <c r="T148" s="92"/>
      <c r="U148" s="38"/>
      <c r="V148" s="38"/>
      <c r="W148" s="38"/>
      <c r="X148" s="38"/>
      <c r="Y148" s="38"/>
      <c r="Z148" s="38"/>
      <c r="AA148" s="38"/>
      <c r="AB148" s="38"/>
      <c r="AC148" s="38"/>
      <c r="AD148" s="38"/>
      <c r="AE148" s="38"/>
      <c r="AT148" s="17" t="s">
        <v>205</v>
      </c>
      <c r="AU148" s="17" t="s">
        <v>89</v>
      </c>
    </row>
    <row r="149" s="13" customFormat="1">
      <c r="A149" s="13"/>
      <c r="B149" s="252"/>
      <c r="C149" s="253"/>
      <c r="D149" s="242" t="s">
        <v>254</v>
      </c>
      <c r="E149" s="254" t="s">
        <v>1</v>
      </c>
      <c r="F149" s="255" t="s">
        <v>3180</v>
      </c>
      <c r="G149" s="253"/>
      <c r="H149" s="256">
        <v>98.280000000000001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254</v>
      </c>
      <c r="AU149" s="262" t="s">
        <v>89</v>
      </c>
      <c r="AV149" s="13" t="s">
        <v>89</v>
      </c>
      <c r="AW149" s="13" t="s">
        <v>35</v>
      </c>
      <c r="AX149" s="13" t="s">
        <v>80</v>
      </c>
      <c r="AY149" s="262" t="s">
        <v>196</v>
      </c>
    </row>
    <row r="150" s="14" customFormat="1">
      <c r="A150" s="14"/>
      <c r="B150" s="263"/>
      <c r="C150" s="264"/>
      <c r="D150" s="242" t="s">
        <v>254</v>
      </c>
      <c r="E150" s="265" t="s">
        <v>1</v>
      </c>
      <c r="F150" s="266" t="s">
        <v>445</v>
      </c>
      <c r="G150" s="264"/>
      <c r="H150" s="267">
        <v>98.280000000000001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254</v>
      </c>
      <c r="AU150" s="273" t="s">
        <v>89</v>
      </c>
      <c r="AV150" s="14" t="s">
        <v>100</v>
      </c>
      <c r="AW150" s="14" t="s">
        <v>35</v>
      </c>
      <c r="AX150" s="14" t="s">
        <v>80</v>
      </c>
      <c r="AY150" s="273" t="s">
        <v>196</v>
      </c>
    </row>
    <row r="151" s="13" customFormat="1">
      <c r="A151" s="13"/>
      <c r="B151" s="252"/>
      <c r="C151" s="253"/>
      <c r="D151" s="242" t="s">
        <v>254</v>
      </c>
      <c r="E151" s="254" t="s">
        <v>1</v>
      </c>
      <c r="F151" s="255" t="s">
        <v>3181</v>
      </c>
      <c r="G151" s="253"/>
      <c r="H151" s="256">
        <v>78.400000000000006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254</v>
      </c>
      <c r="AU151" s="262" t="s">
        <v>89</v>
      </c>
      <c r="AV151" s="13" t="s">
        <v>89</v>
      </c>
      <c r="AW151" s="13" t="s">
        <v>35</v>
      </c>
      <c r="AX151" s="13" t="s">
        <v>80</v>
      </c>
      <c r="AY151" s="262" t="s">
        <v>196</v>
      </c>
    </row>
    <row r="152" s="14" customFormat="1">
      <c r="A152" s="14"/>
      <c r="B152" s="263"/>
      <c r="C152" s="264"/>
      <c r="D152" s="242" t="s">
        <v>254</v>
      </c>
      <c r="E152" s="265" t="s">
        <v>1</v>
      </c>
      <c r="F152" s="266" t="s">
        <v>445</v>
      </c>
      <c r="G152" s="264"/>
      <c r="H152" s="267">
        <v>78.400000000000006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254</v>
      </c>
      <c r="AU152" s="273" t="s">
        <v>89</v>
      </c>
      <c r="AV152" s="14" t="s">
        <v>100</v>
      </c>
      <c r="AW152" s="14" t="s">
        <v>35</v>
      </c>
      <c r="AX152" s="14" t="s">
        <v>80</v>
      </c>
      <c r="AY152" s="273" t="s">
        <v>196</v>
      </c>
    </row>
    <row r="153" s="15" customFormat="1">
      <c r="A153" s="15"/>
      <c r="B153" s="274"/>
      <c r="C153" s="275"/>
      <c r="D153" s="242" t="s">
        <v>254</v>
      </c>
      <c r="E153" s="276" t="s">
        <v>1</v>
      </c>
      <c r="F153" s="277" t="s">
        <v>267</v>
      </c>
      <c r="G153" s="275"/>
      <c r="H153" s="278">
        <v>176.68000000000001</v>
      </c>
      <c r="I153" s="279"/>
      <c r="J153" s="275"/>
      <c r="K153" s="275"/>
      <c r="L153" s="280"/>
      <c r="M153" s="281"/>
      <c r="N153" s="282"/>
      <c r="O153" s="282"/>
      <c r="P153" s="282"/>
      <c r="Q153" s="282"/>
      <c r="R153" s="282"/>
      <c r="S153" s="282"/>
      <c r="T153" s="283"/>
      <c r="U153" s="15"/>
      <c r="V153" s="15"/>
      <c r="W153" s="15"/>
      <c r="X153" s="15"/>
      <c r="Y153" s="15"/>
      <c r="Z153" s="15"/>
      <c r="AA153" s="15"/>
      <c r="AB153" s="15"/>
      <c r="AC153" s="15"/>
      <c r="AD153" s="15"/>
      <c r="AE153" s="15"/>
      <c r="AT153" s="284" t="s">
        <v>254</v>
      </c>
      <c r="AU153" s="284" t="s">
        <v>89</v>
      </c>
      <c r="AV153" s="15" t="s">
        <v>113</v>
      </c>
      <c r="AW153" s="15" t="s">
        <v>35</v>
      </c>
      <c r="AX153" s="15" t="s">
        <v>87</v>
      </c>
      <c r="AY153" s="284" t="s">
        <v>196</v>
      </c>
    </row>
    <row r="154" s="2" customFormat="1" ht="33" customHeight="1">
      <c r="A154" s="38"/>
      <c r="B154" s="39"/>
      <c r="C154" s="228" t="s">
        <v>113</v>
      </c>
      <c r="D154" s="228" t="s">
        <v>199</v>
      </c>
      <c r="E154" s="229" t="s">
        <v>631</v>
      </c>
      <c r="F154" s="230" t="s">
        <v>3182</v>
      </c>
      <c r="G154" s="231" t="s">
        <v>287</v>
      </c>
      <c r="H154" s="232">
        <v>186.28</v>
      </c>
      <c r="I154" s="233"/>
      <c r="J154" s="234">
        <f>ROUND(I154*H154,2)</f>
        <v>0</v>
      </c>
      <c r="K154" s="235"/>
      <c r="L154" s="44"/>
      <c r="M154" s="236" t="s">
        <v>1</v>
      </c>
      <c r="N154" s="237" t="s">
        <v>45</v>
      </c>
      <c r="O154" s="91"/>
      <c r="P154" s="238">
        <f>O154*H154</f>
        <v>0</v>
      </c>
      <c r="Q154" s="238">
        <v>0</v>
      </c>
      <c r="R154" s="238">
        <f>Q154*H154</f>
        <v>0</v>
      </c>
      <c r="S154" s="238">
        <v>0</v>
      </c>
      <c r="T154" s="239">
        <f>S154*H154</f>
        <v>0</v>
      </c>
      <c r="U154" s="38"/>
      <c r="V154" s="38"/>
      <c r="W154" s="38"/>
      <c r="X154" s="38"/>
      <c r="Y154" s="38"/>
      <c r="Z154" s="38"/>
      <c r="AA154" s="38"/>
      <c r="AB154" s="38"/>
      <c r="AC154" s="38"/>
      <c r="AD154" s="38"/>
      <c r="AE154" s="38"/>
      <c r="AR154" s="240" t="s">
        <v>113</v>
      </c>
      <c r="AT154" s="240" t="s">
        <v>199</v>
      </c>
      <c r="AU154" s="240" t="s">
        <v>89</v>
      </c>
      <c r="AY154" s="17" t="s">
        <v>196</v>
      </c>
      <c r="BE154" s="241">
        <f>IF(N154="základní",J154,0)</f>
        <v>0</v>
      </c>
      <c r="BF154" s="241">
        <f>IF(N154="snížená",J154,0)</f>
        <v>0</v>
      </c>
      <c r="BG154" s="241">
        <f>IF(N154="zákl. přenesená",J154,0)</f>
        <v>0</v>
      </c>
      <c r="BH154" s="241">
        <f>IF(N154="sníž. přenesená",J154,0)</f>
        <v>0</v>
      </c>
      <c r="BI154" s="241">
        <f>IF(N154="nulová",J154,0)</f>
        <v>0</v>
      </c>
      <c r="BJ154" s="17" t="s">
        <v>87</v>
      </c>
      <c r="BK154" s="241">
        <f>ROUND(I154*H154,2)</f>
        <v>0</v>
      </c>
      <c r="BL154" s="17" t="s">
        <v>113</v>
      </c>
      <c r="BM154" s="240" t="s">
        <v>3183</v>
      </c>
    </row>
    <row r="155" s="2" customFormat="1">
      <c r="A155" s="38"/>
      <c r="B155" s="39"/>
      <c r="C155" s="40"/>
      <c r="D155" s="242" t="s">
        <v>205</v>
      </c>
      <c r="E155" s="40"/>
      <c r="F155" s="243" t="s">
        <v>3184</v>
      </c>
      <c r="G155" s="40"/>
      <c r="H155" s="40"/>
      <c r="I155" s="244"/>
      <c r="J155" s="40"/>
      <c r="K155" s="40"/>
      <c r="L155" s="44"/>
      <c r="M155" s="245"/>
      <c r="N155" s="246"/>
      <c r="O155" s="91"/>
      <c r="P155" s="91"/>
      <c r="Q155" s="91"/>
      <c r="R155" s="91"/>
      <c r="S155" s="91"/>
      <c r="T155" s="92"/>
      <c r="U155" s="38"/>
      <c r="V155" s="38"/>
      <c r="W155" s="38"/>
      <c r="X155" s="38"/>
      <c r="Y155" s="38"/>
      <c r="Z155" s="38"/>
      <c r="AA155" s="38"/>
      <c r="AB155" s="38"/>
      <c r="AC155" s="38"/>
      <c r="AD155" s="38"/>
      <c r="AE155" s="38"/>
      <c r="AT155" s="17" t="s">
        <v>205</v>
      </c>
      <c r="AU155" s="17" t="s">
        <v>89</v>
      </c>
    </row>
    <row r="156" s="13" customFormat="1">
      <c r="A156" s="13"/>
      <c r="B156" s="252"/>
      <c r="C156" s="253"/>
      <c r="D156" s="242" t="s">
        <v>254</v>
      </c>
      <c r="E156" s="254" t="s">
        <v>1</v>
      </c>
      <c r="F156" s="255" t="s">
        <v>3185</v>
      </c>
      <c r="G156" s="253"/>
      <c r="H156" s="256">
        <v>186.28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4" customFormat="1">
      <c r="A157" s="14"/>
      <c r="B157" s="263"/>
      <c r="C157" s="264"/>
      <c r="D157" s="242" t="s">
        <v>254</v>
      </c>
      <c r="E157" s="265" t="s">
        <v>1</v>
      </c>
      <c r="F157" s="266" t="s">
        <v>445</v>
      </c>
      <c r="G157" s="264"/>
      <c r="H157" s="267">
        <v>186.28</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254</v>
      </c>
      <c r="AU157" s="273" t="s">
        <v>89</v>
      </c>
      <c r="AV157" s="14" t="s">
        <v>100</v>
      </c>
      <c r="AW157" s="14" t="s">
        <v>35</v>
      </c>
      <c r="AX157" s="14" t="s">
        <v>87</v>
      </c>
      <c r="AY157" s="273" t="s">
        <v>196</v>
      </c>
    </row>
    <row r="158" s="2" customFormat="1" ht="33" customHeight="1">
      <c r="A158" s="38"/>
      <c r="B158" s="39"/>
      <c r="C158" s="228" t="s">
        <v>208</v>
      </c>
      <c r="D158" s="228" t="s">
        <v>199</v>
      </c>
      <c r="E158" s="229" t="s">
        <v>635</v>
      </c>
      <c r="F158" s="230" t="s">
        <v>636</v>
      </c>
      <c r="G158" s="231" t="s">
        <v>431</v>
      </c>
      <c r="H158" s="232">
        <v>316.67599999999999</v>
      </c>
      <c r="I158" s="233"/>
      <c r="J158" s="234">
        <f>ROUND(I158*H158,2)</f>
        <v>0</v>
      </c>
      <c r="K158" s="235"/>
      <c r="L158" s="44"/>
      <c r="M158" s="236" t="s">
        <v>1</v>
      </c>
      <c r="N158" s="237" t="s">
        <v>45</v>
      </c>
      <c r="O158" s="91"/>
      <c r="P158" s="238">
        <f>O158*H158</f>
        <v>0</v>
      </c>
      <c r="Q158" s="238">
        <v>0</v>
      </c>
      <c r="R158" s="238">
        <f>Q158*H158</f>
        <v>0</v>
      </c>
      <c r="S158" s="238">
        <v>0</v>
      </c>
      <c r="T158" s="239">
        <f>S158*H158</f>
        <v>0</v>
      </c>
      <c r="U158" s="38"/>
      <c r="V158" s="38"/>
      <c r="W158" s="38"/>
      <c r="X158" s="38"/>
      <c r="Y158" s="38"/>
      <c r="Z158" s="38"/>
      <c r="AA158" s="38"/>
      <c r="AB158" s="38"/>
      <c r="AC158" s="38"/>
      <c r="AD158" s="38"/>
      <c r="AE158" s="38"/>
      <c r="AR158" s="240" t="s">
        <v>113</v>
      </c>
      <c r="AT158" s="240" t="s">
        <v>199</v>
      </c>
      <c r="AU158" s="240" t="s">
        <v>89</v>
      </c>
      <c r="AY158" s="17" t="s">
        <v>196</v>
      </c>
      <c r="BE158" s="241">
        <f>IF(N158="základní",J158,0)</f>
        <v>0</v>
      </c>
      <c r="BF158" s="241">
        <f>IF(N158="snížená",J158,0)</f>
        <v>0</v>
      </c>
      <c r="BG158" s="241">
        <f>IF(N158="zákl. přenesená",J158,0)</f>
        <v>0</v>
      </c>
      <c r="BH158" s="241">
        <f>IF(N158="sníž. přenesená",J158,0)</f>
        <v>0</v>
      </c>
      <c r="BI158" s="241">
        <f>IF(N158="nulová",J158,0)</f>
        <v>0</v>
      </c>
      <c r="BJ158" s="17" t="s">
        <v>87</v>
      </c>
      <c r="BK158" s="241">
        <f>ROUND(I158*H158,2)</f>
        <v>0</v>
      </c>
      <c r="BL158" s="17" t="s">
        <v>113</v>
      </c>
      <c r="BM158" s="240" t="s">
        <v>3186</v>
      </c>
    </row>
    <row r="159" s="2" customFormat="1">
      <c r="A159" s="38"/>
      <c r="B159" s="39"/>
      <c r="C159" s="40"/>
      <c r="D159" s="242" t="s">
        <v>205</v>
      </c>
      <c r="E159" s="40"/>
      <c r="F159" s="243" t="s">
        <v>638</v>
      </c>
      <c r="G159" s="40"/>
      <c r="H159" s="40"/>
      <c r="I159" s="244"/>
      <c r="J159" s="40"/>
      <c r="K159" s="40"/>
      <c r="L159" s="44"/>
      <c r="M159" s="245"/>
      <c r="N159" s="246"/>
      <c r="O159" s="91"/>
      <c r="P159" s="91"/>
      <c r="Q159" s="91"/>
      <c r="R159" s="91"/>
      <c r="S159" s="91"/>
      <c r="T159" s="92"/>
      <c r="U159" s="38"/>
      <c r="V159" s="38"/>
      <c r="W159" s="38"/>
      <c r="X159" s="38"/>
      <c r="Y159" s="38"/>
      <c r="Z159" s="38"/>
      <c r="AA159" s="38"/>
      <c r="AB159" s="38"/>
      <c r="AC159" s="38"/>
      <c r="AD159" s="38"/>
      <c r="AE159" s="38"/>
      <c r="AT159" s="17" t="s">
        <v>205</v>
      </c>
      <c r="AU159" s="17" t="s">
        <v>89</v>
      </c>
    </row>
    <row r="160" s="13" customFormat="1">
      <c r="A160" s="13"/>
      <c r="B160" s="252"/>
      <c r="C160" s="253"/>
      <c r="D160" s="242" t="s">
        <v>254</v>
      </c>
      <c r="E160" s="254" t="s">
        <v>1</v>
      </c>
      <c r="F160" s="255" t="s">
        <v>3187</v>
      </c>
      <c r="G160" s="253"/>
      <c r="H160" s="256">
        <v>316.67599999999999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4" customFormat="1">
      <c r="A161" s="14"/>
      <c r="B161" s="263"/>
      <c r="C161" s="264"/>
      <c r="D161" s="242" t="s">
        <v>254</v>
      </c>
      <c r="E161" s="265" t="s">
        <v>1</v>
      </c>
      <c r="F161" s="266" t="s">
        <v>445</v>
      </c>
      <c r="G161" s="264"/>
      <c r="H161" s="267">
        <v>316.67599999999999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254</v>
      </c>
      <c r="AU161" s="273" t="s">
        <v>89</v>
      </c>
      <c r="AV161" s="14" t="s">
        <v>100</v>
      </c>
      <c r="AW161" s="14" t="s">
        <v>35</v>
      </c>
      <c r="AX161" s="14" t="s">
        <v>87</v>
      </c>
      <c r="AY161" s="273" t="s">
        <v>196</v>
      </c>
    </row>
    <row r="162" s="2" customFormat="1" ht="21.75" customHeight="1">
      <c r="A162" s="38"/>
      <c r="B162" s="39"/>
      <c r="C162" s="228" t="s">
        <v>223</v>
      </c>
      <c r="D162" s="228" t="s">
        <v>199</v>
      </c>
      <c r="E162" s="229" t="s">
        <v>640</v>
      </c>
      <c r="F162" s="230" t="s">
        <v>641</v>
      </c>
      <c r="G162" s="231" t="s">
        <v>287</v>
      </c>
      <c r="H162" s="232">
        <v>135.46000000000001</v>
      </c>
      <c r="I162" s="233"/>
      <c r="J162" s="234">
        <f>ROUND(I162*H162,2)</f>
        <v>0</v>
      </c>
      <c r="K162" s="235"/>
      <c r="L162" s="44"/>
      <c r="M162" s="236" t="s">
        <v>1</v>
      </c>
      <c r="N162" s="237" t="s">
        <v>45</v>
      </c>
      <c r="O162" s="91"/>
      <c r="P162" s="238">
        <f>O162*H162</f>
        <v>0</v>
      </c>
      <c r="Q162" s="238">
        <v>0</v>
      </c>
      <c r="R162" s="238">
        <f>Q162*H162</f>
        <v>0</v>
      </c>
      <c r="S162" s="238">
        <v>0</v>
      </c>
      <c r="T162" s="239">
        <f>S162*H162</f>
        <v>0</v>
      </c>
      <c r="U162" s="38"/>
      <c r="V162" s="38"/>
      <c r="W162" s="38"/>
      <c r="X162" s="38"/>
      <c r="Y162" s="38"/>
      <c r="Z162" s="38"/>
      <c r="AA162" s="38"/>
      <c r="AB162" s="38"/>
      <c r="AC162" s="38"/>
      <c r="AD162" s="38"/>
      <c r="AE162" s="38"/>
      <c r="AR162" s="240" t="s">
        <v>113</v>
      </c>
      <c r="AT162" s="240" t="s">
        <v>199</v>
      </c>
      <c r="AU162" s="240" t="s">
        <v>89</v>
      </c>
      <c r="AY162" s="17" t="s">
        <v>196</v>
      </c>
      <c r="BE162" s="241">
        <f>IF(N162="základní",J162,0)</f>
        <v>0</v>
      </c>
      <c r="BF162" s="241">
        <f>IF(N162="snížená",J162,0)</f>
        <v>0</v>
      </c>
      <c r="BG162" s="241">
        <f>IF(N162="zákl. přenesená",J162,0)</f>
        <v>0</v>
      </c>
      <c r="BH162" s="241">
        <f>IF(N162="sníž. přenesená",J162,0)</f>
        <v>0</v>
      </c>
      <c r="BI162" s="241">
        <f>IF(N162="nulová",J162,0)</f>
        <v>0</v>
      </c>
      <c r="BJ162" s="17" t="s">
        <v>87</v>
      </c>
      <c r="BK162" s="241">
        <f>ROUND(I162*H162,2)</f>
        <v>0</v>
      </c>
      <c r="BL162" s="17" t="s">
        <v>113</v>
      </c>
      <c r="BM162" s="240" t="s">
        <v>3188</v>
      </c>
    </row>
    <row r="163" s="2" customFormat="1">
      <c r="A163" s="38"/>
      <c r="B163" s="39"/>
      <c r="C163" s="40"/>
      <c r="D163" s="242" t="s">
        <v>205</v>
      </c>
      <c r="E163" s="40"/>
      <c r="F163" s="243" t="s">
        <v>643</v>
      </c>
      <c r="G163" s="40"/>
      <c r="H163" s="40"/>
      <c r="I163" s="244"/>
      <c r="J163" s="40"/>
      <c r="K163" s="40"/>
      <c r="L163" s="44"/>
      <c r="M163" s="245"/>
      <c r="N163" s="246"/>
      <c r="O163" s="91"/>
      <c r="P163" s="91"/>
      <c r="Q163" s="91"/>
      <c r="R163" s="91"/>
      <c r="S163" s="91"/>
      <c r="T163" s="92"/>
      <c r="U163" s="38"/>
      <c r="V163" s="38"/>
      <c r="W163" s="38"/>
      <c r="X163" s="38"/>
      <c r="Y163" s="38"/>
      <c r="Z163" s="38"/>
      <c r="AA163" s="38"/>
      <c r="AB163" s="38"/>
      <c r="AC163" s="38"/>
      <c r="AD163" s="38"/>
      <c r="AE163" s="38"/>
      <c r="AT163" s="17" t="s">
        <v>205</v>
      </c>
      <c r="AU163" s="17" t="s">
        <v>89</v>
      </c>
    </row>
    <row r="164" s="13" customFormat="1">
      <c r="A164" s="13"/>
      <c r="B164" s="252"/>
      <c r="C164" s="253"/>
      <c r="D164" s="242" t="s">
        <v>254</v>
      </c>
      <c r="E164" s="254" t="s">
        <v>1</v>
      </c>
      <c r="F164" s="255" t="s">
        <v>3175</v>
      </c>
      <c r="G164" s="253"/>
      <c r="H164" s="256">
        <v>9.5999999999999996</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4" customFormat="1">
      <c r="A165" s="14"/>
      <c r="B165" s="263"/>
      <c r="C165" s="264"/>
      <c r="D165" s="242" t="s">
        <v>254</v>
      </c>
      <c r="E165" s="265" t="s">
        <v>1</v>
      </c>
      <c r="F165" s="266" t="s">
        <v>3189</v>
      </c>
      <c r="G165" s="264"/>
      <c r="H165" s="267">
        <v>9.5999999999999996</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254</v>
      </c>
      <c r="AU165" s="273" t="s">
        <v>89</v>
      </c>
      <c r="AV165" s="14" t="s">
        <v>100</v>
      </c>
      <c r="AW165" s="14" t="s">
        <v>35</v>
      </c>
      <c r="AX165" s="14" t="s">
        <v>80</v>
      </c>
      <c r="AY165" s="273" t="s">
        <v>196</v>
      </c>
    </row>
    <row r="166" s="13" customFormat="1">
      <c r="A166" s="13"/>
      <c r="B166" s="252"/>
      <c r="C166" s="253"/>
      <c r="D166" s="242" t="s">
        <v>254</v>
      </c>
      <c r="E166" s="254" t="s">
        <v>1</v>
      </c>
      <c r="F166" s="255" t="s">
        <v>3190</v>
      </c>
      <c r="G166" s="253"/>
      <c r="H166" s="256">
        <v>70.980000000000004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254</v>
      </c>
      <c r="AU166" s="262" t="s">
        <v>89</v>
      </c>
      <c r="AV166" s="13" t="s">
        <v>89</v>
      </c>
      <c r="AW166" s="13" t="s">
        <v>35</v>
      </c>
      <c r="AX166" s="13" t="s">
        <v>80</v>
      </c>
      <c r="AY166" s="262" t="s">
        <v>196</v>
      </c>
    </row>
    <row r="167" s="14" customFormat="1">
      <c r="A167" s="14"/>
      <c r="B167" s="263"/>
      <c r="C167" s="264"/>
      <c r="D167" s="242" t="s">
        <v>254</v>
      </c>
      <c r="E167" s="265" t="s">
        <v>1</v>
      </c>
      <c r="F167" s="266" t="s">
        <v>445</v>
      </c>
      <c r="G167" s="264"/>
      <c r="H167" s="267">
        <v>70.980000000000004</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254</v>
      </c>
      <c r="AU167" s="273" t="s">
        <v>89</v>
      </c>
      <c r="AV167" s="14" t="s">
        <v>100</v>
      </c>
      <c r="AW167" s="14" t="s">
        <v>35</v>
      </c>
      <c r="AX167" s="14" t="s">
        <v>80</v>
      </c>
      <c r="AY167" s="273" t="s">
        <v>196</v>
      </c>
    </row>
    <row r="168" s="13" customFormat="1">
      <c r="A168" s="13"/>
      <c r="B168" s="252"/>
      <c r="C168" s="253"/>
      <c r="D168" s="242" t="s">
        <v>254</v>
      </c>
      <c r="E168" s="254" t="s">
        <v>1</v>
      </c>
      <c r="F168" s="255" t="s">
        <v>3191</v>
      </c>
      <c r="G168" s="253"/>
      <c r="H168" s="256">
        <v>54.880000000000003</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254</v>
      </c>
      <c r="AU168" s="262" t="s">
        <v>89</v>
      </c>
      <c r="AV168" s="13" t="s">
        <v>89</v>
      </c>
      <c r="AW168" s="13" t="s">
        <v>35</v>
      </c>
      <c r="AX168" s="13" t="s">
        <v>80</v>
      </c>
      <c r="AY168" s="262" t="s">
        <v>196</v>
      </c>
    </row>
    <row r="169" s="14" customFormat="1">
      <c r="A169" s="14"/>
      <c r="B169" s="263"/>
      <c r="C169" s="264"/>
      <c r="D169" s="242" t="s">
        <v>254</v>
      </c>
      <c r="E169" s="265" t="s">
        <v>1</v>
      </c>
      <c r="F169" s="266" t="s">
        <v>445</v>
      </c>
      <c r="G169" s="264"/>
      <c r="H169" s="267">
        <v>54.880000000000003</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254</v>
      </c>
      <c r="AU169" s="273" t="s">
        <v>89</v>
      </c>
      <c r="AV169" s="14" t="s">
        <v>100</v>
      </c>
      <c r="AW169" s="14" t="s">
        <v>35</v>
      </c>
      <c r="AX169" s="14" t="s">
        <v>80</v>
      </c>
      <c r="AY169" s="273" t="s">
        <v>196</v>
      </c>
    </row>
    <row r="170" s="15" customFormat="1">
      <c r="A170" s="15"/>
      <c r="B170" s="274"/>
      <c r="C170" s="275"/>
      <c r="D170" s="242" t="s">
        <v>254</v>
      </c>
      <c r="E170" s="276" t="s">
        <v>1</v>
      </c>
      <c r="F170" s="277" t="s">
        <v>267</v>
      </c>
      <c r="G170" s="275"/>
      <c r="H170" s="278">
        <v>135.46000000000001</v>
      </c>
      <c r="I170" s="279"/>
      <c r="J170" s="275"/>
      <c r="K170" s="275"/>
      <c r="L170" s="280"/>
      <c r="M170" s="281"/>
      <c r="N170" s="282"/>
      <c r="O170" s="282"/>
      <c r="P170" s="282"/>
      <c r="Q170" s="282"/>
      <c r="R170" s="282"/>
      <c r="S170" s="282"/>
      <c r="T170" s="283"/>
      <c r="U170" s="15"/>
      <c r="V170" s="15"/>
      <c r="W170" s="15"/>
      <c r="X170" s="15"/>
      <c r="Y170" s="15"/>
      <c r="Z170" s="15"/>
      <c r="AA170" s="15"/>
      <c r="AB170" s="15"/>
      <c r="AC170" s="15"/>
      <c r="AD170" s="15"/>
      <c r="AE170" s="15"/>
      <c r="AT170" s="284" t="s">
        <v>254</v>
      </c>
      <c r="AU170" s="284" t="s">
        <v>89</v>
      </c>
      <c r="AV170" s="15" t="s">
        <v>113</v>
      </c>
      <c r="AW170" s="15" t="s">
        <v>35</v>
      </c>
      <c r="AX170" s="15" t="s">
        <v>87</v>
      </c>
      <c r="AY170" s="284" t="s">
        <v>196</v>
      </c>
    </row>
    <row r="171" s="2" customFormat="1" ht="16.5" customHeight="1">
      <c r="A171" s="38"/>
      <c r="B171" s="39"/>
      <c r="C171" s="288" t="s">
        <v>227</v>
      </c>
      <c r="D171" s="288" t="s">
        <v>646</v>
      </c>
      <c r="E171" s="289" t="s">
        <v>647</v>
      </c>
      <c r="F171" s="290" t="s">
        <v>648</v>
      </c>
      <c r="G171" s="291" t="s">
        <v>431</v>
      </c>
      <c r="H171" s="292">
        <v>228.58199999999999</v>
      </c>
      <c r="I171" s="293"/>
      <c r="J171" s="294">
        <f>ROUND(I171*H171,2)</f>
        <v>0</v>
      </c>
      <c r="K171" s="295"/>
      <c r="L171" s="296"/>
      <c r="M171" s="297" t="s">
        <v>1</v>
      </c>
      <c r="N171" s="298" t="s">
        <v>45</v>
      </c>
      <c r="O171" s="91"/>
      <c r="P171" s="238">
        <f>O171*H171</f>
        <v>0</v>
      </c>
      <c r="Q171" s="238">
        <v>1</v>
      </c>
      <c r="R171" s="238">
        <f>Q171*H171</f>
        <v>228.58199999999999</v>
      </c>
      <c r="S171" s="238">
        <v>0</v>
      </c>
      <c r="T171" s="239">
        <f>S171*H171</f>
        <v>0</v>
      </c>
      <c r="U171" s="38"/>
      <c r="V171" s="38"/>
      <c r="W171" s="38"/>
      <c r="X171" s="38"/>
      <c r="Y171" s="38"/>
      <c r="Z171" s="38"/>
      <c r="AA171" s="38"/>
      <c r="AB171" s="38"/>
      <c r="AC171" s="38"/>
      <c r="AD171" s="38"/>
      <c r="AE171" s="38"/>
      <c r="AR171" s="240" t="s">
        <v>334</v>
      </c>
      <c r="AT171" s="240" t="s">
        <v>646</v>
      </c>
      <c r="AU171" s="240" t="s">
        <v>89</v>
      </c>
      <c r="AY171" s="17" t="s">
        <v>196</v>
      </c>
      <c r="BE171" s="241">
        <f>IF(N171="základní",J171,0)</f>
        <v>0</v>
      </c>
      <c r="BF171" s="241">
        <f>IF(N171="snížená",J171,0)</f>
        <v>0</v>
      </c>
      <c r="BG171" s="241">
        <f>IF(N171="zákl. přenesená",J171,0)</f>
        <v>0</v>
      </c>
      <c r="BH171" s="241">
        <f>IF(N171="sníž. přenesená",J171,0)</f>
        <v>0</v>
      </c>
      <c r="BI171" s="241">
        <f>IF(N171="nulová",J171,0)</f>
        <v>0</v>
      </c>
      <c r="BJ171" s="17" t="s">
        <v>87</v>
      </c>
      <c r="BK171" s="241">
        <f>ROUND(I171*H171,2)</f>
        <v>0</v>
      </c>
      <c r="BL171" s="17" t="s">
        <v>113</v>
      </c>
      <c r="BM171" s="240" t="s">
        <v>3192</v>
      </c>
    </row>
    <row r="172" s="2" customFormat="1">
      <c r="A172" s="38"/>
      <c r="B172" s="39"/>
      <c r="C172" s="40"/>
      <c r="D172" s="242" t="s">
        <v>205</v>
      </c>
      <c r="E172" s="40"/>
      <c r="F172" s="243" t="s">
        <v>3193</v>
      </c>
      <c r="G172" s="40"/>
      <c r="H172" s="40"/>
      <c r="I172" s="244"/>
      <c r="J172" s="40"/>
      <c r="K172" s="40"/>
      <c r="L172" s="44"/>
      <c r="M172" s="245"/>
      <c r="N172" s="246"/>
      <c r="O172" s="91"/>
      <c r="P172" s="91"/>
      <c r="Q172" s="91"/>
      <c r="R172" s="91"/>
      <c r="S172" s="91"/>
      <c r="T172" s="92"/>
      <c r="U172" s="38"/>
      <c r="V172" s="38"/>
      <c r="W172" s="38"/>
      <c r="X172" s="38"/>
      <c r="Y172" s="38"/>
      <c r="Z172" s="38"/>
      <c r="AA172" s="38"/>
      <c r="AB172" s="38"/>
      <c r="AC172" s="38"/>
      <c r="AD172" s="38"/>
      <c r="AE172" s="38"/>
      <c r="AT172" s="17" t="s">
        <v>205</v>
      </c>
      <c r="AU172" s="17" t="s">
        <v>89</v>
      </c>
    </row>
    <row r="173" s="13" customFormat="1">
      <c r="A173" s="13"/>
      <c r="B173" s="252"/>
      <c r="C173" s="253"/>
      <c r="D173" s="242" t="s">
        <v>254</v>
      </c>
      <c r="E173" s="254" t="s">
        <v>1</v>
      </c>
      <c r="F173" s="255" t="s">
        <v>3194</v>
      </c>
      <c r="G173" s="253"/>
      <c r="H173" s="256">
        <v>213.96199999999999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254</v>
      </c>
      <c r="AU173" s="262" t="s">
        <v>89</v>
      </c>
      <c r="AV173" s="13" t="s">
        <v>89</v>
      </c>
      <c r="AW173" s="13" t="s">
        <v>35</v>
      </c>
      <c r="AX173" s="13" t="s">
        <v>80</v>
      </c>
      <c r="AY173" s="262" t="s">
        <v>196</v>
      </c>
    </row>
    <row r="174" s="13" customFormat="1">
      <c r="A174" s="13"/>
      <c r="B174" s="252"/>
      <c r="C174" s="253"/>
      <c r="D174" s="242" t="s">
        <v>254</v>
      </c>
      <c r="E174" s="254" t="s">
        <v>1</v>
      </c>
      <c r="F174" s="255" t="s">
        <v>3195</v>
      </c>
      <c r="G174" s="253"/>
      <c r="H174" s="256">
        <v>14.619999999999999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254</v>
      </c>
      <c r="AU174" s="262" t="s">
        <v>89</v>
      </c>
      <c r="AV174" s="13" t="s">
        <v>89</v>
      </c>
      <c r="AW174" s="13" t="s">
        <v>35</v>
      </c>
      <c r="AX174" s="13" t="s">
        <v>80</v>
      </c>
      <c r="AY174" s="262" t="s">
        <v>196</v>
      </c>
    </row>
    <row r="175" s="14" customFormat="1">
      <c r="A175" s="14"/>
      <c r="B175" s="263"/>
      <c r="C175" s="264"/>
      <c r="D175" s="242" t="s">
        <v>254</v>
      </c>
      <c r="E175" s="265" t="s">
        <v>1</v>
      </c>
      <c r="F175" s="266" t="s">
        <v>445</v>
      </c>
      <c r="G175" s="264"/>
      <c r="H175" s="267">
        <v>228.58199999999999</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254</v>
      </c>
      <c r="AU175" s="273" t="s">
        <v>89</v>
      </c>
      <c r="AV175" s="14" t="s">
        <v>100</v>
      </c>
      <c r="AW175" s="14" t="s">
        <v>35</v>
      </c>
      <c r="AX175" s="14" t="s">
        <v>87</v>
      </c>
      <c r="AY175" s="273" t="s">
        <v>196</v>
      </c>
    </row>
    <row r="176" s="2" customFormat="1" ht="21.75" customHeight="1">
      <c r="A176" s="38"/>
      <c r="B176" s="39"/>
      <c r="C176" s="228" t="s">
        <v>334</v>
      </c>
      <c r="D176" s="228" t="s">
        <v>199</v>
      </c>
      <c r="E176" s="229" t="s">
        <v>3196</v>
      </c>
      <c r="F176" s="230" t="s">
        <v>3197</v>
      </c>
      <c r="G176" s="231" t="s">
        <v>251</v>
      </c>
      <c r="H176" s="232">
        <v>100</v>
      </c>
      <c r="I176" s="233"/>
      <c r="J176" s="234">
        <f>ROUND(I176*H176,2)</f>
        <v>0</v>
      </c>
      <c r="K176" s="235"/>
      <c r="L176" s="44"/>
      <c r="M176" s="236" t="s">
        <v>1</v>
      </c>
      <c r="N176" s="237" t="s">
        <v>45</v>
      </c>
      <c r="O176" s="91"/>
      <c r="P176" s="238">
        <f>O176*H176</f>
        <v>0</v>
      </c>
      <c r="Q176" s="238">
        <v>0</v>
      </c>
      <c r="R176" s="238">
        <f>Q176*H176</f>
        <v>0</v>
      </c>
      <c r="S176" s="238">
        <v>0</v>
      </c>
      <c r="T176" s="239">
        <f>S176*H176</f>
        <v>0</v>
      </c>
      <c r="U176" s="38"/>
      <c r="V176" s="38"/>
      <c r="W176" s="38"/>
      <c r="X176" s="38"/>
      <c r="Y176" s="38"/>
      <c r="Z176" s="38"/>
      <c r="AA176" s="38"/>
      <c r="AB176" s="38"/>
      <c r="AC176" s="38"/>
      <c r="AD176" s="38"/>
      <c r="AE176" s="38"/>
      <c r="AR176" s="240" t="s">
        <v>113</v>
      </c>
      <c r="AT176" s="240" t="s">
        <v>199</v>
      </c>
      <c r="AU176" s="240" t="s">
        <v>89</v>
      </c>
      <c r="AY176" s="17" t="s">
        <v>196</v>
      </c>
      <c r="BE176" s="241">
        <f>IF(N176="základní",J176,0)</f>
        <v>0</v>
      </c>
      <c r="BF176" s="241">
        <f>IF(N176="snížená",J176,0)</f>
        <v>0</v>
      </c>
      <c r="BG176" s="241">
        <f>IF(N176="zákl. přenesená",J176,0)</f>
        <v>0</v>
      </c>
      <c r="BH176" s="241">
        <f>IF(N176="sníž. přenesená",J176,0)</f>
        <v>0</v>
      </c>
      <c r="BI176" s="241">
        <f>IF(N176="nulová",J176,0)</f>
        <v>0</v>
      </c>
      <c r="BJ176" s="17" t="s">
        <v>87</v>
      </c>
      <c r="BK176" s="241">
        <f>ROUND(I176*H176,2)</f>
        <v>0</v>
      </c>
      <c r="BL176" s="17" t="s">
        <v>113</v>
      </c>
      <c r="BM176" s="240" t="s">
        <v>3198</v>
      </c>
    </row>
    <row r="177" s="2" customFormat="1">
      <c r="A177" s="38"/>
      <c r="B177" s="39"/>
      <c r="C177" s="40"/>
      <c r="D177" s="242" t="s">
        <v>205</v>
      </c>
      <c r="E177" s="40"/>
      <c r="F177" s="243" t="s">
        <v>3199</v>
      </c>
      <c r="G177" s="40"/>
      <c r="H177" s="40"/>
      <c r="I177" s="244"/>
      <c r="J177" s="40"/>
      <c r="K177" s="40"/>
      <c r="L177" s="44"/>
      <c r="M177" s="245"/>
      <c r="N177" s="246"/>
      <c r="O177" s="91"/>
      <c r="P177" s="91"/>
      <c r="Q177" s="91"/>
      <c r="R177" s="91"/>
      <c r="S177" s="91"/>
      <c r="T177" s="92"/>
      <c r="U177" s="38"/>
      <c r="V177" s="38"/>
      <c r="W177" s="38"/>
      <c r="X177" s="38"/>
      <c r="Y177" s="38"/>
      <c r="Z177" s="38"/>
      <c r="AA177" s="38"/>
      <c r="AB177" s="38"/>
      <c r="AC177" s="38"/>
      <c r="AD177" s="38"/>
      <c r="AE177" s="38"/>
      <c r="AT177" s="17" t="s">
        <v>205</v>
      </c>
      <c r="AU177" s="17" t="s">
        <v>89</v>
      </c>
    </row>
    <row r="178" s="2" customFormat="1" ht="21.75" customHeight="1">
      <c r="A178" s="38"/>
      <c r="B178" s="39"/>
      <c r="C178" s="228" t="s">
        <v>247</v>
      </c>
      <c r="D178" s="228" t="s">
        <v>199</v>
      </c>
      <c r="E178" s="229" t="s">
        <v>3200</v>
      </c>
      <c r="F178" s="230" t="s">
        <v>3201</v>
      </c>
      <c r="G178" s="231" t="s">
        <v>251</v>
      </c>
      <c r="H178" s="232">
        <v>100</v>
      </c>
      <c r="I178" s="233"/>
      <c r="J178" s="234">
        <f>ROUND(I178*H178,2)</f>
        <v>0</v>
      </c>
      <c r="K178" s="235"/>
      <c r="L178" s="44"/>
      <c r="M178" s="236" t="s">
        <v>1</v>
      </c>
      <c r="N178" s="237" t="s">
        <v>45</v>
      </c>
      <c r="O178" s="91"/>
      <c r="P178" s="238">
        <f>O178*H178</f>
        <v>0</v>
      </c>
      <c r="Q178" s="238">
        <v>0</v>
      </c>
      <c r="R178" s="238">
        <f>Q178*H178</f>
        <v>0</v>
      </c>
      <c r="S178" s="238">
        <v>0</v>
      </c>
      <c r="T178" s="239">
        <f>S178*H178</f>
        <v>0</v>
      </c>
      <c r="U178" s="38"/>
      <c r="V178" s="38"/>
      <c r="W178" s="38"/>
      <c r="X178" s="38"/>
      <c r="Y178" s="38"/>
      <c r="Z178" s="38"/>
      <c r="AA178" s="38"/>
      <c r="AB178" s="38"/>
      <c r="AC178" s="38"/>
      <c r="AD178" s="38"/>
      <c r="AE178" s="38"/>
      <c r="AR178" s="240" t="s">
        <v>113</v>
      </c>
      <c r="AT178" s="240" t="s">
        <v>199</v>
      </c>
      <c r="AU178" s="240" t="s">
        <v>89</v>
      </c>
      <c r="AY178" s="17" t="s">
        <v>196</v>
      </c>
      <c r="BE178" s="241">
        <f>IF(N178="základní",J178,0)</f>
        <v>0</v>
      </c>
      <c r="BF178" s="241">
        <f>IF(N178="snížená",J178,0)</f>
        <v>0</v>
      </c>
      <c r="BG178" s="241">
        <f>IF(N178="zákl. přenesená",J178,0)</f>
        <v>0</v>
      </c>
      <c r="BH178" s="241">
        <f>IF(N178="sníž. přenesená",J178,0)</f>
        <v>0</v>
      </c>
      <c r="BI178" s="241">
        <f>IF(N178="nulová",J178,0)</f>
        <v>0</v>
      </c>
      <c r="BJ178" s="17" t="s">
        <v>87</v>
      </c>
      <c r="BK178" s="241">
        <f>ROUND(I178*H178,2)</f>
        <v>0</v>
      </c>
      <c r="BL178" s="17" t="s">
        <v>113</v>
      </c>
      <c r="BM178" s="240" t="s">
        <v>3202</v>
      </c>
    </row>
    <row r="179" s="2" customFormat="1">
      <c r="A179" s="38"/>
      <c r="B179" s="39"/>
      <c r="C179" s="40"/>
      <c r="D179" s="242" t="s">
        <v>205</v>
      </c>
      <c r="E179" s="40"/>
      <c r="F179" s="243" t="s">
        <v>3203</v>
      </c>
      <c r="G179" s="40"/>
      <c r="H179" s="40"/>
      <c r="I179" s="244"/>
      <c r="J179" s="40"/>
      <c r="K179" s="40"/>
      <c r="L179" s="44"/>
      <c r="M179" s="245"/>
      <c r="N179" s="246"/>
      <c r="O179" s="91"/>
      <c r="P179" s="91"/>
      <c r="Q179" s="91"/>
      <c r="R179" s="91"/>
      <c r="S179" s="91"/>
      <c r="T179" s="92"/>
      <c r="U179" s="38"/>
      <c r="V179" s="38"/>
      <c r="W179" s="38"/>
      <c r="X179" s="38"/>
      <c r="Y179" s="38"/>
      <c r="Z179" s="38"/>
      <c r="AA179" s="38"/>
      <c r="AB179" s="38"/>
      <c r="AC179" s="38"/>
      <c r="AD179" s="38"/>
      <c r="AE179" s="38"/>
      <c r="AT179" s="17" t="s">
        <v>205</v>
      </c>
      <c r="AU179" s="17" t="s">
        <v>89</v>
      </c>
    </row>
    <row r="180" s="2" customFormat="1" ht="16.5" customHeight="1">
      <c r="A180" s="38"/>
      <c r="B180" s="39"/>
      <c r="C180" s="288" t="s">
        <v>351</v>
      </c>
      <c r="D180" s="288" t="s">
        <v>646</v>
      </c>
      <c r="E180" s="289" t="s">
        <v>3204</v>
      </c>
      <c r="F180" s="290" t="s">
        <v>3205</v>
      </c>
      <c r="G180" s="291" t="s">
        <v>1280</v>
      </c>
      <c r="H180" s="292">
        <v>1.5</v>
      </c>
      <c r="I180" s="293"/>
      <c r="J180" s="294">
        <f>ROUND(I180*H180,2)</f>
        <v>0</v>
      </c>
      <c r="K180" s="295"/>
      <c r="L180" s="296"/>
      <c r="M180" s="297" t="s">
        <v>1</v>
      </c>
      <c r="N180" s="298" t="s">
        <v>45</v>
      </c>
      <c r="O180" s="91"/>
      <c r="P180" s="238">
        <f>O180*H180</f>
        <v>0</v>
      </c>
      <c r="Q180" s="238">
        <v>0.001</v>
      </c>
      <c r="R180" s="238">
        <f>Q180*H180</f>
        <v>0.0015</v>
      </c>
      <c r="S180" s="238">
        <v>0</v>
      </c>
      <c r="T180" s="239">
        <f>S180*H180</f>
        <v>0</v>
      </c>
      <c r="U180" s="38"/>
      <c r="V180" s="38"/>
      <c r="W180" s="38"/>
      <c r="X180" s="38"/>
      <c r="Y180" s="38"/>
      <c r="Z180" s="38"/>
      <c r="AA180" s="38"/>
      <c r="AB180" s="38"/>
      <c r="AC180" s="38"/>
      <c r="AD180" s="38"/>
      <c r="AE180" s="38"/>
      <c r="AR180" s="240" t="s">
        <v>334</v>
      </c>
      <c r="AT180" s="240" t="s">
        <v>646</v>
      </c>
      <c r="AU180" s="240" t="s">
        <v>89</v>
      </c>
      <c r="AY180" s="17" t="s">
        <v>196</v>
      </c>
      <c r="BE180" s="241">
        <f>IF(N180="základní",J180,0)</f>
        <v>0</v>
      </c>
      <c r="BF180" s="241">
        <f>IF(N180="snížená",J180,0)</f>
        <v>0</v>
      </c>
      <c r="BG180" s="241">
        <f>IF(N180="zákl. přenesená",J180,0)</f>
        <v>0</v>
      </c>
      <c r="BH180" s="241">
        <f>IF(N180="sníž. přenesená",J180,0)</f>
        <v>0</v>
      </c>
      <c r="BI180" s="241">
        <f>IF(N180="nulová",J180,0)</f>
        <v>0</v>
      </c>
      <c r="BJ180" s="17" t="s">
        <v>87</v>
      </c>
      <c r="BK180" s="241">
        <f>ROUND(I180*H180,2)</f>
        <v>0</v>
      </c>
      <c r="BL180" s="17" t="s">
        <v>113</v>
      </c>
      <c r="BM180" s="240" t="s">
        <v>3206</v>
      </c>
    </row>
    <row r="181" s="2" customFormat="1">
      <c r="A181" s="38"/>
      <c r="B181" s="39"/>
      <c r="C181" s="40"/>
      <c r="D181" s="242" t="s">
        <v>205</v>
      </c>
      <c r="E181" s="40"/>
      <c r="F181" s="243" t="s">
        <v>3205</v>
      </c>
      <c r="G181" s="40"/>
      <c r="H181" s="40"/>
      <c r="I181" s="244"/>
      <c r="J181" s="40"/>
      <c r="K181" s="40"/>
      <c r="L181" s="44"/>
      <c r="M181" s="245"/>
      <c r="N181" s="246"/>
      <c r="O181" s="91"/>
      <c r="P181" s="91"/>
      <c r="Q181" s="91"/>
      <c r="R181" s="91"/>
      <c r="S181" s="91"/>
      <c r="T181" s="92"/>
      <c r="U181" s="38"/>
      <c r="V181" s="38"/>
      <c r="W181" s="38"/>
      <c r="X181" s="38"/>
      <c r="Y181" s="38"/>
      <c r="Z181" s="38"/>
      <c r="AA181" s="38"/>
      <c r="AB181" s="38"/>
      <c r="AC181" s="38"/>
      <c r="AD181" s="38"/>
      <c r="AE181" s="38"/>
      <c r="AT181" s="17" t="s">
        <v>205</v>
      </c>
      <c r="AU181" s="17" t="s">
        <v>89</v>
      </c>
    </row>
    <row r="182" s="13" customFormat="1">
      <c r="A182" s="13"/>
      <c r="B182" s="252"/>
      <c r="C182" s="253"/>
      <c r="D182" s="242" t="s">
        <v>254</v>
      </c>
      <c r="E182" s="253"/>
      <c r="F182" s="255" t="s">
        <v>3207</v>
      </c>
      <c r="G182" s="253"/>
      <c r="H182" s="256">
        <v>1.5</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254</v>
      </c>
      <c r="AU182" s="262" t="s">
        <v>89</v>
      </c>
      <c r="AV182" s="13" t="s">
        <v>89</v>
      </c>
      <c r="AW182" s="13" t="s">
        <v>4</v>
      </c>
      <c r="AX182" s="13" t="s">
        <v>87</v>
      </c>
      <c r="AY182" s="262" t="s">
        <v>196</v>
      </c>
    </row>
    <row r="183" s="2" customFormat="1" ht="33" customHeight="1">
      <c r="A183" s="38"/>
      <c r="B183" s="39"/>
      <c r="C183" s="228" t="s">
        <v>357</v>
      </c>
      <c r="D183" s="228" t="s">
        <v>199</v>
      </c>
      <c r="E183" s="229" t="s">
        <v>3208</v>
      </c>
      <c r="F183" s="230" t="s">
        <v>3209</v>
      </c>
      <c r="G183" s="231" t="s">
        <v>251</v>
      </c>
      <c r="H183" s="232">
        <v>100</v>
      </c>
      <c r="I183" s="233"/>
      <c r="J183" s="234">
        <f>ROUND(I183*H183,2)</f>
        <v>0</v>
      </c>
      <c r="K183" s="235"/>
      <c r="L183" s="44"/>
      <c r="M183" s="236" t="s">
        <v>1</v>
      </c>
      <c r="N183" s="237" t="s">
        <v>45</v>
      </c>
      <c r="O183" s="91"/>
      <c r="P183" s="238">
        <f>O183*H183</f>
        <v>0</v>
      </c>
      <c r="Q183" s="238">
        <v>0</v>
      </c>
      <c r="R183" s="238">
        <f>Q183*H183</f>
        <v>0</v>
      </c>
      <c r="S183" s="238">
        <v>0</v>
      </c>
      <c r="T183" s="239">
        <f>S183*H183</f>
        <v>0</v>
      </c>
      <c r="U183" s="38"/>
      <c r="V183" s="38"/>
      <c r="W183" s="38"/>
      <c r="X183" s="38"/>
      <c r="Y183" s="38"/>
      <c r="Z183" s="38"/>
      <c r="AA183" s="38"/>
      <c r="AB183" s="38"/>
      <c r="AC183" s="38"/>
      <c r="AD183" s="38"/>
      <c r="AE183" s="38"/>
      <c r="AR183" s="240" t="s">
        <v>113</v>
      </c>
      <c r="AT183" s="240" t="s">
        <v>199</v>
      </c>
      <c r="AU183" s="240" t="s">
        <v>89</v>
      </c>
      <c r="AY183" s="17" t="s">
        <v>196</v>
      </c>
      <c r="BE183" s="241">
        <f>IF(N183="základní",J183,0)</f>
        <v>0</v>
      </c>
      <c r="BF183" s="241">
        <f>IF(N183="snížená",J183,0)</f>
        <v>0</v>
      </c>
      <c r="BG183" s="241">
        <f>IF(N183="zákl. přenesená",J183,0)</f>
        <v>0</v>
      </c>
      <c r="BH183" s="241">
        <f>IF(N183="sníž. přenesená",J183,0)</f>
        <v>0</v>
      </c>
      <c r="BI183" s="241">
        <f>IF(N183="nulová",J183,0)</f>
        <v>0</v>
      </c>
      <c r="BJ183" s="17" t="s">
        <v>87</v>
      </c>
      <c r="BK183" s="241">
        <f>ROUND(I183*H183,2)</f>
        <v>0</v>
      </c>
      <c r="BL183" s="17" t="s">
        <v>113</v>
      </c>
      <c r="BM183" s="240" t="s">
        <v>3210</v>
      </c>
    </row>
    <row r="184" s="2" customFormat="1">
      <c r="A184" s="38"/>
      <c r="B184" s="39"/>
      <c r="C184" s="40"/>
      <c r="D184" s="242" t="s">
        <v>205</v>
      </c>
      <c r="E184" s="40"/>
      <c r="F184" s="243" t="s">
        <v>3211</v>
      </c>
      <c r="G184" s="40"/>
      <c r="H184" s="40"/>
      <c r="I184" s="244"/>
      <c r="J184" s="40"/>
      <c r="K184" s="40"/>
      <c r="L184" s="44"/>
      <c r="M184" s="245"/>
      <c r="N184" s="246"/>
      <c r="O184" s="91"/>
      <c r="P184" s="91"/>
      <c r="Q184" s="91"/>
      <c r="R184" s="91"/>
      <c r="S184" s="91"/>
      <c r="T184" s="92"/>
      <c r="U184" s="38"/>
      <c r="V184" s="38"/>
      <c r="W184" s="38"/>
      <c r="X184" s="38"/>
      <c r="Y184" s="38"/>
      <c r="Z184" s="38"/>
      <c r="AA184" s="38"/>
      <c r="AB184" s="38"/>
      <c r="AC184" s="38"/>
      <c r="AD184" s="38"/>
      <c r="AE184" s="38"/>
      <c r="AT184" s="17" t="s">
        <v>205</v>
      </c>
      <c r="AU184" s="17" t="s">
        <v>89</v>
      </c>
    </row>
    <row r="185" s="12" customFormat="1" ht="22.8" customHeight="1">
      <c r="A185" s="12"/>
      <c r="B185" s="212"/>
      <c r="C185" s="213"/>
      <c r="D185" s="214" t="s">
        <v>79</v>
      </c>
      <c r="E185" s="226" t="s">
        <v>89</v>
      </c>
      <c r="F185" s="226" t="s">
        <v>660</v>
      </c>
      <c r="G185" s="213"/>
      <c r="H185" s="213"/>
      <c r="I185" s="216"/>
      <c r="J185" s="227">
        <f>BK185</f>
        <v>0</v>
      </c>
      <c r="K185" s="213"/>
      <c r="L185" s="218"/>
      <c r="M185" s="219"/>
      <c r="N185" s="220"/>
      <c r="O185" s="220"/>
      <c r="P185" s="221">
        <f>SUM(P186:P189)</f>
        <v>0</v>
      </c>
      <c r="Q185" s="220"/>
      <c r="R185" s="221">
        <f>SUM(R186:R189)</f>
        <v>16.6586</v>
      </c>
      <c r="S185" s="220"/>
      <c r="T185" s="222">
        <f>SUM(T186:T189)</f>
        <v>0</v>
      </c>
      <c r="U185" s="12"/>
      <c r="V185" s="12"/>
      <c r="W185" s="12"/>
      <c r="X185" s="12"/>
      <c r="Y185" s="12"/>
      <c r="Z185" s="12"/>
      <c r="AA185" s="12"/>
      <c r="AB185" s="12"/>
      <c r="AC185" s="12"/>
      <c r="AD185" s="12"/>
      <c r="AE185" s="12"/>
      <c r="AR185" s="223" t="s">
        <v>87</v>
      </c>
      <c r="AT185" s="224" t="s">
        <v>79</v>
      </c>
      <c r="AU185" s="224" t="s">
        <v>87</v>
      </c>
      <c r="AY185" s="223" t="s">
        <v>196</v>
      </c>
      <c r="BK185" s="225">
        <f>SUM(BK186:BK189)</f>
        <v>0</v>
      </c>
    </row>
    <row r="186" s="2" customFormat="1" ht="66.75" customHeight="1">
      <c r="A186" s="38"/>
      <c r="B186" s="39"/>
      <c r="C186" s="228" t="s">
        <v>366</v>
      </c>
      <c r="D186" s="228" t="s">
        <v>199</v>
      </c>
      <c r="E186" s="229" t="s">
        <v>3212</v>
      </c>
      <c r="F186" s="230" t="s">
        <v>3213</v>
      </c>
      <c r="G186" s="231" t="s">
        <v>326</v>
      </c>
      <c r="H186" s="232">
        <v>70</v>
      </c>
      <c r="I186" s="233"/>
      <c r="J186" s="234">
        <f>ROUND(I186*H186,2)</f>
        <v>0</v>
      </c>
      <c r="K186" s="235"/>
      <c r="L186" s="44"/>
      <c r="M186" s="236" t="s">
        <v>1</v>
      </c>
      <c r="N186" s="237" t="s">
        <v>45</v>
      </c>
      <c r="O186" s="91"/>
      <c r="P186" s="238">
        <f>O186*H186</f>
        <v>0</v>
      </c>
      <c r="Q186" s="238">
        <v>0.23798</v>
      </c>
      <c r="R186" s="238">
        <f>Q186*H186</f>
        <v>16.6586</v>
      </c>
      <c r="S186" s="238">
        <v>0</v>
      </c>
      <c r="T186" s="239">
        <f>S186*H186</f>
        <v>0</v>
      </c>
      <c r="U186" s="38"/>
      <c r="V186" s="38"/>
      <c r="W186" s="38"/>
      <c r="X186" s="38"/>
      <c r="Y186" s="38"/>
      <c r="Z186" s="38"/>
      <c r="AA186" s="38"/>
      <c r="AB186" s="38"/>
      <c r="AC186" s="38"/>
      <c r="AD186" s="38"/>
      <c r="AE186" s="38"/>
      <c r="AR186" s="240" t="s">
        <v>113</v>
      </c>
      <c r="AT186" s="240" t="s">
        <v>199</v>
      </c>
      <c r="AU186" s="240" t="s">
        <v>89</v>
      </c>
      <c r="AY186" s="17" t="s">
        <v>196</v>
      </c>
      <c r="BE186" s="241">
        <f>IF(N186="základní",J186,0)</f>
        <v>0</v>
      </c>
      <c r="BF186" s="241">
        <f>IF(N186="snížená",J186,0)</f>
        <v>0</v>
      </c>
      <c r="BG186" s="241">
        <f>IF(N186="zákl. přenesená",J186,0)</f>
        <v>0</v>
      </c>
      <c r="BH186" s="241">
        <f>IF(N186="sníž. přenesená",J186,0)</f>
        <v>0</v>
      </c>
      <c r="BI186" s="241">
        <f>IF(N186="nulová",J186,0)</f>
        <v>0</v>
      </c>
      <c r="BJ186" s="17" t="s">
        <v>87</v>
      </c>
      <c r="BK186" s="241">
        <f>ROUND(I186*H186,2)</f>
        <v>0</v>
      </c>
      <c r="BL186" s="17" t="s">
        <v>113</v>
      </c>
      <c r="BM186" s="240" t="s">
        <v>3214</v>
      </c>
    </row>
    <row r="187" s="2" customFormat="1">
      <c r="A187" s="38"/>
      <c r="B187" s="39"/>
      <c r="C187" s="40"/>
      <c r="D187" s="242" t="s">
        <v>205</v>
      </c>
      <c r="E187" s="40"/>
      <c r="F187" s="243" t="s">
        <v>3213</v>
      </c>
      <c r="G187" s="40"/>
      <c r="H187" s="40"/>
      <c r="I187" s="244"/>
      <c r="J187" s="40"/>
      <c r="K187" s="40"/>
      <c r="L187" s="44"/>
      <c r="M187" s="245"/>
      <c r="N187" s="246"/>
      <c r="O187" s="91"/>
      <c r="P187" s="91"/>
      <c r="Q187" s="91"/>
      <c r="R187" s="91"/>
      <c r="S187" s="91"/>
      <c r="T187" s="92"/>
      <c r="U187" s="38"/>
      <c r="V187" s="38"/>
      <c r="W187" s="38"/>
      <c r="X187" s="38"/>
      <c r="Y187" s="38"/>
      <c r="Z187" s="38"/>
      <c r="AA187" s="38"/>
      <c r="AB187" s="38"/>
      <c r="AC187" s="38"/>
      <c r="AD187" s="38"/>
      <c r="AE187" s="38"/>
      <c r="AT187" s="17" t="s">
        <v>205</v>
      </c>
      <c r="AU187" s="17" t="s">
        <v>89</v>
      </c>
    </row>
    <row r="188" s="13" customFormat="1">
      <c r="A188" s="13"/>
      <c r="B188" s="252"/>
      <c r="C188" s="253"/>
      <c r="D188" s="242" t="s">
        <v>254</v>
      </c>
      <c r="E188" s="254" t="s">
        <v>1</v>
      </c>
      <c r="F188" s="255" t="s">
        <v>3215</v>
      </c>
      <c r="G188" s="253"/>
      <c r="H188" s="256">
        <v>70</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254</v>
      </c>
      <c r="AU188" s="262" t="s">
        <v>89</v>
      </c>
      <c r="AV188" s="13" t="s">
        <v>89</v>
      </c>
      <c r="AW188" s="13" t="s">
        <v>35</v>
      </c>
      <c r="AX188" s="13" t="s">
        <v>80</v>
      </c>
      <c r="AY188" s="262" t="s">
        <v>196</v>
      </c>
    </row>
    <row r="189" s="14" customFormat="1">
      <c r="A189" s="14"/>
      <c r="B189" s="263"/>
      <c r="C189" s="264"/>
      <c r="D189" s="242" t="s">
        <v>254</v>
      </c>
      <c r="E189" s="265" t="s">
        <v>1</v>
      </c>
      <c r="F189" s="266" t="s">
        <v>445</v>
      </c>
      <c r="G189" s="264"/>
      <c r="H189" s="267">
        <v>70</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254</v>
      </c>
      <c r="AU189" s="273" t="s">
        <v>89</v>
      </c>
      <c r="AV189" s="14" t="s">
        <v>100</v>
      </c>
      <c r="AW189" s="14" t="s">
        <v>35</v>
      </c>
      <c r="AX189" s="14" t="s">
        <v>87</v>
      </c>
      <c r="AY189" s="273" t="s">
        <v>196</v>
      </c>
    </row>
    <row r="190" s="12" customFormat="1" ht="22.8" customHeight="1">
      <c r="A190" s="12"/>
      <c r="B190" s="212"/>
      <c r="C190" s="213"/>
      <c r="D190" s="214" t="s">
        <v>79</v>
      </c>
      <c r="E190" s="226" t="s">
        <v>208</v>
      </c>
      <c r="F190" s="226" t="s">
        <v>3216</v>
      </c>
      <c r="G190" s="213"/>
      <c r="H190" s="213"/>
      <c r="I190" s="216"/>
      <c r="J190" s="227">
        <f>BK190</f>
        <v>0</v>
      </c>
      <c r="K190" s="213"/>
      <c r="L190" s="218"/>
      <c r="M190" s="219"/>
      <c r="N190" s="220"/>
      <c r="O190" s="220"/>
      <c r="P190" s="221">
        <f>SUM(P191:P198)</f>
        <v>0</v>
      </c>
      <c r="Q190" s="220"/>
      <c r="R190" s="221">
        <f>SUM(R191:R198)</f>
        <v>13.010383000000001</v>
      </c>
      <c r="S190" s="220"/>
      <c r="T190" s="222">
        <f>SUM(T191:T198)</f>
        <v>0</v>
      </c>
      <c r="U190" s="12"/>
      <c r="V190" s="12"/>
      <c r="W190" s="12"/>
      <c r="X190" s="12"/>
      <c r="Y190" s="12"/>
      <c r="Z190" s="12"/>
      <c r="AA190" s="12"/>
      <c r="AB190" s="12"/>
      <c r="AC190" s="12"/>
      <c r="AD190" s="12"/>
      <c r="AE190" s="12"/>
      <c r="AR190" s="223" t="s">
        <v>87</v>
      </c>
      <c r="AT190" s="224" t="s">
        <v>79</v>
      </c>
      <c r="AU190" s="224" t="s">
        <v>87</v>
      </c>
      <c r="AY190" s="223" t="s">
        <v>196</v>
      </c>
      <c r="BK190" s="225">
        <f>SUM(BK191:BK198)</f>
        <v>0</v>
      </c>
    </row>
    <row r="191" s="2" customFormat="1" ht="16.5" customHeight="1">
      <c r="A191" s="38"/>
      <c r="B191" s="39"/>
      <c r="C191" s="228" t="s">
        <v>375</v>
      </c>
      <c r="D191" s="228" t="s">
        <v>199</v>
      </c>
      <c r="E191" s="229" t="s">
        <v>3217</v>
      </c>
      <c r="F191" s="230" t="s">
        <v>3218</v>
      </c>
      <c r="G191" s="231" t="s">
        <v>251</v>
      </c>
      <c r="H191" s="232">
        <v>102.083</v>
      </c>
      <c r="I191" s="233"/>
      <c r="J191" s="234">
        <f>ROUND(I191*H191,2)</f>
        <v>0</v>
      </c>
      <c r="K191" s="235"/>
      <c r="L191" s="44"/>
      <c r="M191" s="236" t="s">
        <v>1</v>
      </c>
      <c r="N191" s="237" t="s">
        <v>45</v>
      </c>
      <c r="O191" s="91"/>
      <c r="P191" s="238">
        <f>O191*H191</f>
        <v>0</v>
      </c>
      <c r="Q191" s="238">
        <v>0</v>
      </c>
      <c r="R191" s="238">
        <f>Q191*H191</f>
        <v>0</v>
      </c>
      <c r="S191" s="238">
        <v>0</v>
      </c>
      <c r="T191" s="239">
        <f>S191*H191</f>
        <v>0</v>
      </c>
      <c r="U191" s="38"/>
      <c r="V191" s="38"/>
      <c r="W191" s="38"/>
      <c r="X191" s="38"/>
      <c r="Y191" s="38"/>
      <c r="Z191" s="38"/>
      <c r="AA191" s="38"/>
      <c r="AB191" s="38"/>
      <c r="AC191" s="38"/>
      <c r="AD191" s="38"/>
      <c r="AE191" s="38"/>
      <c r="AR191" s="240" t="s">
        <v>113</v>
      </c>
      <c r="AT191" s="240" t="s">
        <v>199</v>
      </c>
      <c r="AU191" s="240" t="s">
        <v>89</v>
      </c>
      <c r="AY191" s="17" t="s">
        <v>196</v>
      </c>
      <c r="BE191" s="241">
        <f>IF(N191="základní",J191,0)</f>
        <v>0</v>
      </c>
      <c r="BF191" s="241">
        <f>IF(N191="snížená",J191,0)</f>
        <v>0</v>
      </c>
      <c r="BG191" s="241">
        <f>IF(N191="zákl. přenesená",J191,0)</f>
        <v>0</v>
      </c>
      <c r="BH191" s="241">
        <f>IF(N191="sníž. přenesená",J191,0)</f>
        <v>0</v>
      </c>
      <c r="BI191" s="241">
        <f>IF(N191="nulová",J191,0)</f>
        <v>0</v>
      </c>
      <c r="BJ191" s="17" t="s">
        <v>87</v>
      </c>
      <c r="BK191" s="241">
        <f>ROUND(I191*H191,2)</f>
        <v>0</v>
      </c>
      <c r="BL191" s="17" t="s">
        <v>113</v>
      </c>
      <c r="BM191" s="240" t="s">
        <v>3219</v>
      </c>
    </row>
    <row r="192" s="2" customFormat="1">
      <c r="A192" s="38"/>
      <c r="B192" s="39"/>
      <c r="C192" s="40"/>
      <c r="D192" s="242" t="s">
        <v>205</v>
      </c>
      <c r="E192" s="40"/>
      <c r="F192" s="243" t="s">
        <v>3220</v>
      </c>
      <c r="G192" s="40"/>
      <c r="H192" s="40"/>
      <c r="I192" s="244"/>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205</v>
      </c>
      <c r="AU192" s="17" t="s">
        <v>89</v>
      </c>
    </row>
    <row r="193" s="13" customFormat="1">
      <c r="A193" s="13"/>
      <c r="B193" s="252"/>
      <c r="C193" s="253"/>
      <c r="D193" s="242" t="s">
        <v>254</v>
      </c>
      <c r="E193" s="254" t="s">
        <v>1</v>
      </c>
      <c r="F193" s="255" t="s">
        <v>3221</v>
      </c>
      <c r="G193" s="253"/>
      <c r="H193" s="256">
        <v>102.083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254</v>
      </c>
      <c r="AU193" s="262" t="s">
        <v>89</v>
      </c>
      <c r="AV193" s="13" t="s">
        <v>89</v>
      </c>
      <c r="AW193" s="13" t="s">
        <v>35</v>
      </c>
      <c r="AX193" s="13" t="s">
        <v>80</v>
      </c>
      <c r="AY193" s="262" t="s">
        <v>196</v>
      </c>
    </row>
    <row r="194" s="14" customFormat="1">
      <c r="A194" s="14"/>
      <c r="B194" s="263"/>
      <c r="C194" s="264"/>
      <c r="D194" s="242" t="s">
        <v>254</v>
      </c>
      <c r="E194" s="265" t="s">
        <v>1</v>
      </c>
      <c r="F194" s="266" t="s">
        <v>445</v>
      </c>
      <c r="G194" s="264"/>
      <c r="H194" s="267">
        <v>102.083</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254</v>
      </c>
      <c r="AU194" s="273" t="s">
        <v>89</v>
      </c>
      <c r="AV194" s="14" t="s">
        <v>100</v>
      </c>
      <c r="AW194" s="14" t="s">
        <v>35</v>
      </c>
      <c r="AX194" s="14" t="s">
        <v>87</v>
      </c>
      <c r="AY194" s="273" t="s">
        <v>196</v>
      </c>
    </row>
    <row r="195" s="2" customFormat="1" ht="33" customHeight="1">
      <c r="A195" s="38"/>
      <c r="B195" s="39"/>
      <c r="C195" s="228" t="s">
        <v>383</v>
      </c>
      <c r="D195" s="228" t="s">
        <v>199</v>
      </c>
      <c r="E195" s="229" t="s">
        <v>3222</v>
      </c>
      <c r="F195" s="230" t="s">
        <v>3223</v>
      </c>
      <c r="G195" s="231" t="s">
        <v>251</v>
      </c>
      <c r="H195" s="232">
        <v>102.083</v>
      </c>
      <c r="I195" s="233"/>
      <c r="J195" s="234">
        <f>ROUND(I195*H195,2)</f>
        <v>0</v>
      </c>
      <c r="K195" s="235"/>
      <c r="L195" s="44"/>
      <c r="M195" s="236" t="s">
        <v>1</v>
      </c>
      <c r="N195" s="237" t="s">
        <v>45</v>
      </c>
      <c r="O195" s="91"/>
      <c r="P195" s="238">
        <f>O195*H195</f>
        <v>0</v>
      </c>
      <c r="Q195" s="238">
        <v>0.10100000000000001</v>
      </c>
      <c r="R195" s="238">
        <f>Q195*H195</f>
        <v>10.310383</v>
      </c>
      <c r="S195" s="238">
        <v>0</v>
      </c>
      <c r="T195" s="239">
        <f>S195*H195</f>
        <v>0</v>
      </c>
      <c r="U195" s="38"/>
      <c r="V195" s="38"/>
      <c r="W195" s="38"/>
      <c r="X195" s="38"/>
      <c r="Y195" s="38"/>
      <c r="Z195" s="38"/>
      <c r="AA195" s="38"/>
      <c r="AB195" s="38"/>
      <c r="AC195" s="38"/>
      <c r="AD195" s="38"/>
      <c r="AE195" s="38"/>
      <c r="AR195" s="240" t="s">
        <v>113</v>
      </c>
      <c r="AT195" s="240" t="s">
        <v>199</v>
      </c>
      <c r="AU195" s="240" t="s">
        <v>89</v>
      </c>
      <c r="AY195" s="17" t="s">
        <v>196</v>
      </c>
      <c r="BE195" s="241">
        <f>IF(N195="základní",J195,0)</f>
        <v>0</v>
      </c>
      <c r="BF195" s="241">
        <f>IF(N195="snížená",J195,0)</f>
        <v>0</v>
      </c>
      <c r="BG195" s="241">
        <f>IF(N195="zákl. přenesená",J195,0)</f>
        <v>0</v>
      </c>
      <c r="BH195" s="241">
        <f>IF(N195="sníž. přenesená",J195,0)</f>
        <v>0</v>
      </c>
      <c r="BI195" s="241">
        <f>IF(N195="nulová",J195,0)</f>
        <v>0</v>
      </c>
      <c r="BJ195" s="17" t="s">
        <v>87</v>
      </c>
      <c r="BK195" s="241">
        <f>ROUND(I195*H195,2)</f>
        <v>0</v>
      </c>
      <c r="BL195" s="17" t="s">
        <v>113</v>
      </c>
      <c r="BM195" s="240" t="s">
        <v>3224</v>
      </c>
    </row>
    <row r="196" s="2" customFormat="1">
      <c r="A196" s="38"/>
      <c r="B196" s="39"/>
      <c r="C196" s="40"/>
      <c r="D196" s="242" t="s">
        <v>205</v>
      </c>
      <c r="E196" s="40"/>
      <c r="F196" s="243" t="s">
        <v>3225</v>
      </c>
      <c r="G196" s="40"/>
      <c r="H196" s="40"/>
      <c r="I196" s="244"/>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205</v>
      </c>
      <c r="AU196" s="17" t="s">
        <v>89</v>
      </c>
    </row>
    <row r="197" s="2" customFormat="1" ht="16.5" customHeight="1">
      <c r="A197" s="38"/>
      <c r="B197" s="39"/>
      <c r="C197" s="288" t="s">
        <v>8</v>
      </c>
      <c r="D197" s="288" t="s">
        <v>646</v>
      </c>
      <c r="E197" s="289" t="s">
        <v>3226</v>
      </c>
      <c r="F197" s="290" t="s">
        <v>3227</v>
      </c>
      <c r="G197" s="291" t="s">
        <v>251</v>
      </c>
      <c r="H197" s="292">
        <v>25</v>
      </c>
      <c r="I197" s="293"/>
      <c r="J197" s="294">
        <f>ROUND(I197*H197,2)</f>
        <v>0</v>
      </c>
      <c r="K197" s="295"/>
      <c r="L197" s="296"/>
      <c r="M197" s="297" t="s">
        <v>1</v>
      </c>
      <c r="N197" s="298" t="s">
        <v>45</v>
      </c>
      <c r="O197" s="91"/>
      <c r="P197" s="238">
        <f>O197*H197</f>
        <v>0</v>
      </c>
      <c r="Q197" s="238">
        <v>0.108</v>
      </c>
      <c r="R197" s="238">
        <f>Q197*H197</f>
        <v>2.7000000000000002</v>
      </c>
      <c r="S197" s="238">
        <v>0</v>
      </c>
      <c r="T197" s="239">
        <f>S197*H197</f>
        <v>0</v>
      </c>
      <c r="U197" s="38"/>
      <c r="V197" s="38"/>
      <c r="W197" s="38"/>
      <c r="X197" s="38"/>
      <c r="Y197" s="38"/>
      <c r="Z197" s="38"/>
      <c r="AA197" s="38"/>
      <c r="AB197" s="38"/>
      <c r="AC197" s="38"/>
      <c r="AD197" s="38"/>
      <c r="AE197" s="38"/>
      <c r="AR197" s="240" t="s">
        <v>334</v>
      </c>
      <c r="AT197" s="240" t="s">
        <v>646</v>
      </c>
      <c r="AU197" s="240" t="s">
        <v>89</v>
      </c>
      <c r="AY197" s="17" t="s">
        <v>196</v>
      </c>
      <c r="BE197" s="241">
        <f>IF(N197="základní",J197,0)</f>
        <v>0</v>
      </c>
      <c r="BF197" s="241">
        <f>IF(N197="snížená",J197,0)</f>
        <v>0</v>
      </c>
      <c r="BG197" s="241">
        <f>IF(N197="zákl. přenesená",J197,0)</f>
        <v>0</v>
      </c>
      <c r="BH197" s="241">
        <f>IF(N197="sníž. přenesená",J197,0)</f>
        <v>0</v>
      </c>
      <c r="BI197" s="241">
        <f>IF(N197="nulová",J197,0)</f>
        <v>0</v>
      </c>
      <c r="BJ197" s="17" t="s">
        <v>87</v>
      </c>
      <c r="BK197" s="241">
        <f>ROUND(I197*H197,2)</f>
        <v>0</v>
      </c>
      <c r="BL197" s="17" t="s">
        <v>113</v>
      </c>
      <c r="BM197" s="240" t="s">
        <v>3228</v>
      </c>
    </row>
    <row r="198" s="2" customFormat="1">
      <c r="A198" s="38"/>
      <c r="B198" s="39"/>
      <c r="C198" s="40"/>
      <c r="D198" s="242" t="s">
        <v>205</v>
      </c>
      <c r="E198" s="40"/>
      <c r="F198" s="243" t="s">
        <v>3227</v>
      </c>
      <c r="G198" s="40"/>
      <c r="H198" s="40"/>
      <c r="I198" s="244"/>
      <c r="J198" s="40"/>
      <c r="K198" s="40"/>
      <c r="L198" s="44"/>
      <c r="M198" s="245"/>
      <c r="N198" s="246"/>
      <c r="O198" s="91"/>
      <c r="P198" s="91"/>
      <c r="Q198" s="91"/>
      <c r="R198" s="91"/>
      <c r="S198" s="91"/>
      <c r="T198" s="92"/>
      <c r="U198" s="38"/>
      <c r="V198" s="38"/>
      <c r="W198" s="38"/>
      <c r="X198" s="38"/>
      <c r="Y198" s="38"/>
      <c r="Z198" s="38"/>
      <c r="AA198" s="38"/>
      <c r="AB198" s="38"/>
      <c r="AC198" s="38"/>
      <c r="AD198" s="38"/>
      <c r="AE198" s="38"/>
      <c r="AT198" s="17" t="s">
        <v>205</v>
      </c>
      <c r="AU198" s="17" t="s">
        <v>89</v>
      </c>
    </row>
    <row r="199" s="12" customFormat="1" ht="22.8" customHeight="1">
      <c r="A199" s="12"/>
      <c r="B199" s="212"/>
      <c r="C199" s="213"/>
      <c r="D199" s="214" t="s">
        <v>79</v>
      </c>
      <c r="E199" s="226" t="s">
        <v>223</v>
      </c>
      <c r="F199" s="226" t="s">
        <v>773</v>
      </c>
      <c r="G199" s="213"/>
      <c r="H199" s="213"/>
      <c r="I199" s="216"/>
      <c r="J199" s="227">
        <f>BK199</f>
        <v>0</v>
      </c>
      <c r="K199" s="213"/>
      <c r="L199" s="218"/>
      <c r="M199" s="219"/>
      <c r="N199" s="220"/>
      <c r="O199" s="220"/>
      <c r="P199" s="221">
        <f>SUM(P200:P205)</f>
        <v>0</v>
      </c>
      <c r="Q199" s="220"/>
      <c r="R199" s="221">
        <f>SUM(R200:R205)</f>
        <v>3.1760189999999997</v>
      </c>
      <c r="S199" s="220"/>
      <c r="T199" s="222">
        <f>SUM(T200:T205)</f>
        <v>0</v>
      </c>
      <c r="U199" s="12"/>
      <c r="V199" s="12"/>
      <c r="W199" s="12"/>
      <c r="X199" s="12"/>
      <c r="Y199" s="12"/>
      <c r="Z199" s="12"/>
      <c r="AA199" s="12"/>
      <c r="AB199" s="12"/>
      <c r="AC199" s="12"/>
      <c r="AD199" s="12"/>
      <c r="AE199" s="12"/>
      <c r="AR199" s="223" t="s">
        <v>87</v>
      </c>
      <c r="AT199" s="224" t="s">
        <v>79</v>
      </c>
      <c r="AU199" s="224" t="s">
        <v>87</v>
      </c>
      <c r="AY199" s="223" t="s">
        <v>196</v>
      </c>
      <c r="BK199" s="225">
        <f>SUM(BK200:BK205)</f>
        <v>0</v>
      </c>
    </row>
    <row r="200" s="2" customFormat="1" ht="21.75" customHeight="1">
      <c r="A200" s="38"/>
      <c r="B200" s="39"/>
      <c r="C200" s="228" t="s">
        <v>405</v>
      </c>
      <c r="D200" s="228" t="s">
        <v>199</v>
      </c>
      <c r="E200" s="229" t="s">
        <v>3229</v>
      </c>
      <c r="F200" s="230" t="s">
        <v>3230</v>
      </c>
      <c r="G200" s="231" t="s">
        <v>251</v>
      </c>
      <c r="H200" s="232">
        <v>100.82599999999999</v>
      </c>
      <c r="I200" s="233"/>
      <c r="J200" s="234">
        <f>ROUND(I200*H200,2)</f>
        <v>0</v>
      </c>
      <c r="K200" s="235"/>
      <c r="L200" s="44"/>
      <c r="M200" s="236" t="s">
        <v>1</v>
      </c>
      <c r="N200" s="237" t="s">
        <v>45</v>
      </c>
      <c r="O200" s="91"/>
      <c r="P200" s="238">
        <f>O200*H200</f>
        <v>0</v>
      </c>
      <c r="Q200" s="238">
        <v>0.0315</v>
      </c>
      <c r="R200" s="238">
        <f>Q200*H200</f>
        <v>3.1760189999999997</v>
      </c>
      <c r="S200" s="238">
        <v>0</v>
      </c>
      <c r="T200" s="239">
        <f>S200*H200</f>
        <v>0</v>
      </c>
      <c r="U200" s="38"/>
      <c r="V200" s="38"/>
      <c r="W200" s="38"/>
      <c r="X200" s="38"/>
      <c r="Y200" s="38"/>
      <c r="Z200" s="38"/>
      <c r="AA200" s="38"/>
      <c r="AB200" s="38"/>
      <c r="AC200" s="38"/>
      <c r="AD200" s="38"/>
      <c r="AE200" s="38"/>
      <c r="AR200" s="240" t="s">
        <v>113</v>
      </c>
      <c r="AT200" s="240" t="s">
        <v>199</v>
      </c>
      <c r="AU200" s="240" t="s">
        <v>89</v>
      </c>
      <c r="AY200" s="17" t="s">
        <v>196</v>
      </c>
      <c r="BE200" s="241">
        <f>IF(N200="základní",J200,0)</f>
        <v>0</v>
      </c>
      <c r="BF200" s="241">
        <f>IF(N200="snížená",J200,0)</f>
        <v>0</v>
      </c>
      <c r="BG200" s="241">
        <f>IF(N200="zákl. přenesená",J200,0)</f>
        <v>0</v>
      </c>
      <c r="BH200" s="241">
        <f>IF(N200="sníž. přenesená",J200,0)</f>
        <v>0</v>
      </c>
      <c r="BI200" s="241">
        <f>IF(N200="nulová",J200,0)</f>
        <v>0</v>
      </c>
      <c r="BJ200" s="17" t="s">
        <v>87</v>
      </c>
      <c r="BK200" s="241">
        <f>ROUND(I200*H200,2)</f>
        <v>0</v>
      </c>
      <c r="BL200" s="17" t="s">
        <v>113</v>
      </c>
      <c r="BM200" s="240" t="s">
        <v>3231</v>
      </c>
    </row>
    <row r="201" s="2" customFormat="1">
      <c r="A201" s="38"/>
      <c r="B201" s="39"/>
      <c r="C201" s="40"/>
      <c r="D201" s="242" t="s">
        <v>205</v>
      </c>
      <c r="E201" s="40"/>
      <c r="F201" s="243" t="s">
        <v>3232</v>
      </c>
      <c r="G201" s="40"/>
      <c r="H201" s="40"/>
      <c r="I201" s="244"/>
      <c r="J201" s="40"/>
      <c r="K201" s="40"/>
      <c r="L201" s="44"/>
      <c r="M201" s="245"/>
      <c r="N201" s="246"/>
      <c r="O201" s="91"/>
      <c r="P201" s="91"/>
      <c r="Q201" s="91"/>
      <c r="R201" s="91"/>
      <c r="S201" s="91"/>
      <c r="T201" s="92"/>
      <c r="U201" s="38"/>
      <c r="V201" s="38"/>
      <c r="W201" s="38"/>
      <c r="X201" s="38"/>
      <c r="Y201" s="38"/>
      <c r="Z201" s="38"/>
      <c r="AA201" s="38"/>
      <c r="AB201" s="38"/>
      <c r="AC201" s="38"/>
      <c r="AD201" s="38"/>
      <c r="AE201" s="38"/>
      <c r="AT201" s="17" t="s">
        <v>205</v>
      </c>
      <c r="AU201" s="17" t="s">
        <v>89</v>
      </c>
    </row>
    <row r="202" s="13" customFormat="1">
      <c r="A202" s="13"/>
      <c r="B202" s="252"/>
      <c r="C202" s="253"/>
      <c r="D202" s="242" t="s">
        <v>254</v>
      </c>
      <c r="E202" s="254" t="s">
        <v>1</v>
      </c>
      <c r="F202" s="255" t="s">
        <v>3233</v>
      </c>
      <c r="G202" s="253"/>
      <c r="H202" s="256">
        <v>100.82599999999999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254</v>
      </c>
      <c r="AU202" s="262" t="s">
        <v>89</v>
      </c>
      <c r="AV202" s="13" t="s">
        <v>89</v>
      </c>
      <c r="AW202" s="13" t="s">
        <v>35</v>
      </c>
      <c r="AX202" s="13" t="s">
        <v>80</v>
      </c>
      <c r="AY202" s="262" t="s">
        <v>196</v>
      </c>
    </row>
    <row r="203" s="14" customFormat="1">
      <c r="A203" s="14"/>
      <c r="B203" s="263"/>
      <c r="C203" s="264"/>
      <c r="D203" s="242" t="s">
        <v>254</v>
      </c>
      <c r="E203" s="265" t="s">
        <v>1</v>
      </c>
      <c r="F203" s="266" t="s">
        <v>445</v>
      </c>
      <c r="G203" s="264"/>
      <c r="H203" s="267">
        <v>100.82599999999999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254</v>
      </c>
      <c r="AU203" s="273" t="s">
        <v>89</v>
      </c>
      <c r="AV203" s="14" t="s">
        <v>100</v>
      </c>
      <c r="AW203" s="14" t="s">
        <v>35</v>
      </c>
      <c r="AX203" s="14" t="s">
        <v>87</v>
      </c>
      <c r="AY203" s="273" t="s">
        <v>196</v>
      </c>
    </row>
    <row r="204" s="2" customFormat="1" ht="16.5" customHeight="1">
      <c r="A204" s="38"/>
      <c r="B204" s="39"/>
      <c r="C204" s="228" t="s">
        <v>421</v>
      </c>
      <c r="D204" s="228" t="s">
        <v>199</v>
      </c>
      <c r="E204" s="229" t="s">
        <v>3234</v>
      </c>
      <c r="F204" s="230" t="s">
        <v>3235</v>
      </c>
      <c r="G204" s="231" t="s">
        <v>251</v>
      </c>
      <c r="H204" s="232">
        <v>100.82599999999999</v>
      </c>
      <c r="I204" s="233"/>
      <c r="J204" s="234">
        <f>ROUND(I204*H204,2)</f>
        <v>0</v>
      </c>
      <c r="K204" s="235"/>
      <c r="L204" s="44"/>
      <c r="M204" s="236" t="s">
        <v>1</v>
      </c>
      <c r="N204" s="237" t="s">
        <v>45</v>
      </c>
      <c r="O204" s="91"/>
      <c r="P204" s="238">
        <f>O204*H204</f>
        <v>0</v>
      </c>
      <c r="Q204" s="238">
        <v>0</v>
      </c>
      <c r="R204" s="238">
        <f>Q204*H204</f>
        <v>0</v>
      </c>
      <c r="S204" s="238">
        <v>0</v>
      </c>
      <c r="T204" s="239">
        <f>S204*H204</f>
        <v>0</v>
      </c>
      <c r="U204" s="38"/>
      <c r="V204" s="38"/>
      <c r="W204" s="38"/>
      <c r="X204" s="38"/>
      <c r="Y204" s="38"/>
      <c r="Z204" s="38"/>
      <c r="AA204" s="38"/>
      <c r="AB204" s="38"/>
      <c r="AC204" s="38"/>
      <c r="AD204" s="38"/>
      <c r="AE204" s="38"/>
      <c r="AR204" s="240" t="s">
        <v>113</v>
      </c>
      <c r="AT204" s="240" t="s">
        <v>199</v>
      </c>
      <c r="AU204" s="240" t="s">
        <v>89</v>
      </c>
      <c r="AY204" s="17" t="s">
        <v>196</v>
      </c>
      <c r="BE204" s="241">
        <f>IF(N204="základní",J204,0)</f>
        <v>0</v>
      </c>
      <c r="BF204" s="241">
        <f>IF(N204="snížená",J204,0)</f>
        <v>0</v>
      </c>
      <c r="BG204" s="241">
        <f>IF(N204="zákl. přenesená",J204,0)</f>
        <v>0</v>
      </c>
      <c r="BH204" s="241">
        <f>IF(N204="sníž. přenesená",J204,0)</f>
        <v>0</v>
      </c>
      <c r="BI204" s="241">
        <f>IF(N204="nulová",J204,0)</f>
        <v>0</v>
      </c>
      <c r="BJ204" s="17" t="s">
        <v>87</v>
      </c>
      <c r="BK204" s="241">
        <f>ROUND(I204*H204,2)</f>
        <v>0</v>
      </c>
      <c r="BL204" s="17" t="s">
        <v>113</v>
      </c>
      <c r="BM204" s="240" t="s">
        <v>3236</v>
      </c>
    </row>
    <row r="205" s="2" customFormat="1">
      <c r="A205" s="38"/>
      <c r="B205" s="39"/>
      <c r="C205" s="40"/>
      <c r="D205" s="242" t="s">
        <v>205</v>
      </c>
      <c r="E205" s="40"/>
      <c r="F205" s="243" t="s">
        <v>3237</v>
      </c>
      <c r="G205" s="40"/>
      <c r="H205" s="40"/>
      <c r="I205" s="244"/>
      <c r="J205" s="40"/>
      <c r="K205" s="40"/>
      <c r="L205" s="44"/>
      <c r="M205" s="245"/>
      <c r="N205" s="246"/>
      <c r="O205" s="91"/>
      <c r="P205" s="91"/>
      <c r="Q205" s="91"/>
      <c r="R205" s="91"/>
      <c r="S205" s="91"/>
      <c r="T205" s="92"/>
      <c r="U205" s="38"/>
      <c r="V205" s="38"/>
      <c r="W205" s="38"/>
      <c r="X205" s="38"/>
      <c r="Y205" s="38"/>
      <c r="Z205" s="38"/>
      <c r="AA205" s="38"/>
      <c r="AB205" s="38"/>
      <c r="AC205" s="38"/>
      <c r="AD205" s="38"/>
      <c r="AE205" s="38"/>
      <c r="AT205" s="17" t="s">
        <v>205</v>
      </c>
      <c r="AU205" s="17" t="s">
        <v>89</v>
      </c>
    </row>
    <row r="206" s="12" customFormat="1" ht="22.8" customHeight="1">
      <c r="A206" s="12"/>
      <c r="B206" s="212"/>
      <c r="C206" s="213"/>
      <c r="D206" s="214" t="s">
        <v>79</v>
      </c>
      <c r="E206" s="226" t="s">
        <v>334</v>
      </c>
      <c r="F206" s="226" t="s">
        <v>3238</v>
      </c>
      <c r="G206" s="213"/>
      <c r="H206" s="213"/>
      <c r="I206" s="216"/>
      <c r="J206" s="227">
        <f>BK206</f>
        <v>0</v>
      </c>
      <c r="K206" s="213"/>
      <c r="L206" s="218"/>
      <c r="M206" s="219"/>
      <c r="N206" s="220"/>
      <c r="O206" s="220"/>
      <c r="P206" s="221">
        <f>SUM(P207:P218)</f>
        <v>0</v>
      </c>
      <c r="Q206" s="220"/>
      <c r="R206" s="221">
        <f>SUM(R207:R218)</f>
        <v>0.97528000000000004</v>
      </c>
      <c r="S206" s="220"/>
      <c r="T206" s="222">
        <f>SUM(T207:T218)</f>
        <v>0</v>
      </c>
      <c r="U206" s="12"/>
      <c r="V206" s="12"/>
      <c r="W206" s="12"/>
      <c r="X206" s="12"/>
      <c r="Y206" s="12"/>
      <c r="Z206" s="12"/>
      <c r="AA206" s="12"/>
      <c r="AB206" s="12"/>
      <c r="AC206" s="12"/>
      <c r="AD206" s="12"/>
      <c r="AE206" s="12"/>
      <c r="AR206" s="223" t="s">
        <v>87</v>
      </c>
      <c r="AT206" s="224" t="s">
        <v>79</v>
      </c>
      <c r="AU206" s="224" t="s">
        <v>87</v>
      </c>
      <c r="AY206" s="223" t="s">
        <v>196</v>
      </c>
      <c r="BK206" s="225">
        <f>SUM(BK207:BK218)</f>
        <v>0</v>
      </c>
    </row>
    <row r="207" s="2" customFormat="1" ht="33" customHeight="1">
      <c r="A207" s="38"/>
      <c r="B207" s="39"/>
      <c r="C207" s="228" t="s">
        <v>428</v>
      </c>
      <c r="D207" s="228" t="s">
        <v>199</v>
      </c>
      <c r="E207" s="229" t="s">
        <v>3239</v>
      </c>
      <c r="F207" s="230" t="s">
        <v>3240</v>
      </c>
      <c r="G207" s="231" t="s">
        <v>326</v>
      </c>
      <c r="H207" s="232">
        <v>5</v>
      </c>
      <c r="I207" s="233"/>
      <c r="J207" s="234">
        <f>ROUND(I207*H207,2)</f>
        <v>0</v>
      </c>
      <c r="K207" s="235"/>
      <c r="L207" s="44"/>
      <c r="M207" s="236" t="s">
        <v>1</v>
      </c>
      <c r="N207" s="237" t="s">
        <v>45</v>
      </c>
      <c r="O207" s="91"/>
      <c r="P207" s="238">
        <f>O207*H207</f>
        <v>0</v>
      </c>
      <c r="Q207" s="238">
        <v>0.0027599999999999999</v>
      </c>
      <c r="R207" s="238">
        <f>Q207*H207</f>
        <v>0.0138</v>
      </c>
      <c r="S207" s="238">
        <v>0</v>
      </c>
      <c r="T207" s="239">
        <f>S207*H207</f>
        <v>0</v>
      </c>
      <c r="U207" s="38"/>
      <c r="V207" s="38"/>
      <c r="W207" s="38"/>
      <c r="X207" s="38"/>
      <c r="Y207" s="38"/>
      <c r="Z207" s="38"/>
      <c r="AA207" s="38"/>
      <c r="AB207" s="38"/>
      <c r="AC207" s="38"/>
      <c r="AD207" s="38"/>
      <c r="AE207" s="38"/>
      <c r="AR207" s="240" t="s">
        <v>113</v>
      </c>
      <c r="AT207" s="240" t="s">
        <v>199</v>
      </c>
      <c r="AU207" s="240" t="s">
        <v>89</v>
      </c>
      <c r="AY207" s="17" t="s">
        <v>196</v>
      </c>
      <c r="BE207" s="241">
        <f>IF(N207="základní",J207,0)</f>
        <v>0</v>
      </c>
      <c r="BF207" s="241">
        <f>IF(N207="snížená",J207,0)</f>
        <v>0</v>
      </c>
      <c r="BG207" s="241">
        <f>IF(N207="zákl. přenesená",J207,0)</f>
        <v>0</v>
      </c>
      <c r="BH207" s="241">
        <f>IF(N207="sníž. přenesená",J207,0)</f>
        <v>0</v>
      </c>
      <c r="BI207" s="241">
        <f>IF(N207="nulová",J207,0)</f>
        <v>0</v>
      </c>
      <c r="BJ207" s="17" t="s">
        <v>87</v>
      </c>
      <c r="BK207" s="241">
        <f>ROUND(I207*H207,2)</f>
        <v>0</v>
      </c>
      <c r="BL207" s="17" t="s">
        <v>113</v>
      </c>
      <c r="BM207" s="240" t="s">
        <v>3241</v>
      </c>
    </row>
    <row r="208" s="2" customFormat="1">
      <c r="A208" s="38"/>
      <c r="B208" s="39"/>
      <c r="C208" s="40"/>
      <c r="D208" s="242" t="s">
        <v>205</v>
      </c>
      <c r="E208" s="40"/>
      <c r="F208" s="243" t="s">
        <v>3242</v>
      </c>
      <c r="G208" s="40"/>
      <c r="H208" s="40"/>
      <c r="I208" s="244"/>
      <c r="J208" s="40"/>
      <c r="K208" s="40"/>
      <c r="L208" s="44"/>
      <c r="M208" s="245"/>
      <c r="N208" s="246"/>
      <c r="O208" s="91"/>
      <c r="P208" s="91"/>
      <c r="Q208" s="91"/>
      <c r="R208" s="91"/>
      <c r="S208" s="91"/>
      <c r="T208" s="92"/>
      <c r="U208" s="38"/>
      <c r="V208" s="38"/>
      <c r="W208" s="38"/>
      <c r="X208" s="38"/>
      <c r="Y208" s="38"/>
      <c r="Z208" s="38"/>
      <c r="AA208" s="38"/>
      <c r="AB208" s="38"/>
      <c r="AC208" s="38"/>
      <c r="AD208" s="38"/>
      <c r="AE208" s="38"/>
      <c r="AT208" s="17" t="s">
        <v>205</v>
      </c>
      <c r="AU208" s="17" t="s">
        <v>89</v>
      </c>
    </row>
    <row r="209" s="2" customFormat="1" ht="33" customHeight="1">
      <c r="A209" s="38"/>
      <c r="B209" s="39"/>
      <c r="C209" s="228" t="s">
        <v>434</v>
      </c>
      <c r="D209" s="228" t="s">
        <v>199</v>
      </c>
      <c r="E209" s="229" t="s">
        <v>3243</v>
      </c>
      <c r="F209" s="230" t="s">
        <v>3244</v>
      </c>
      <c r="G209" s="231" t="s">
        <v>354</v>
      </c>
      <c r="H209" s="232">
        <v>4</v>
      </c>
      <c r="I209" s="233"/>
      <c r="J209" s="234">
        <f>ROUND(I209*H209,2)</f>
        <v>0</v>
      </c>
      <c r="K209" s="235"/>
      <c r="L209" s="44"/>
      <c r="M209" s="236" t="s">
        <v>1</v>
      </c>
      <c r="N209" s="237" t="s">
        <v>45</v>
      </c>
      <c r="O209" s="91"/>
      <c r="P209" s="238">
        <f>O209*H209</f>
        <v>0</v>
      </c>
      <c r="Q209" s="238">
        <v>1.0000000000000001E-05</v>
      </c>
      <c r="R209" s="238">
        <f>Q209*H209</f>
        <v>4.0000000000000003E-05</v>
      </c>
      <c r="S209" s="238">
        <v>0</v>
      </c>
      <c r="T209" s="239">
        <f>S209*H209</f>
        <v>0</v>
      </c>
      <c r="U209" s="38"/>
      <c r="V209" s="38"/>
      <c r="W209" s="38"/>
      <c r="X209" s="38"/>
      <c r="Y209" s="38"/>
      <c r="Z209" s="38"/>
      <c r="AA209" s="38"/>
      <c r="AB209" s="38"/>
      <c r="AC209" s="38"/>
      <c r="AD209" s="38"/>
      <c r="AE209" s="38"/>
      <c r="AR209" s="240" t="s">
        <v>113</v>
      </c>
      <c r="AT209" s="240" t="s">
        <v>199</v>
      </c>
      <c r="AU209" s="240" t="s">
        <v>89</v>
      </c>
      <c r="AY209" s="17" t="s">
        <v>196</v>
      </c>
      <c r="BE209" s="241">
        <f>IF(N209="základní",J209,0)</f>
        <v>0</v>
      </c>
      <c r="BF209" s="241">
        <f>IF(N209="snížená",J209,0)</f>
        <v>0</v>
      </c>
      <c r="BG209" s="241">
        <f>IF(N209="zákl. přenesená",J209,0)</f>
        <v>0</v>
      </c>
      <c r="BH209" s="241">
        <f>IF(N209="sníž. přenesená",J209,0)</f>
        <v>0</v>
      </c>
      <c r="BI209" s="241">
        <f>IF(N209="nulová",J209,0)</f>
        <v>0</v>
      </c>
      <c r="BJ209" s="17" t="s">
        <v>87</v>
      </c>
      <c r="BK209" s="241">
        <f>ROUND(I209*H209,2)</f>
        <v>0</v>
      </c>
      <c r="BL209" s="17" t="s">
        <v>113</v>
      </c>
      <c r="BM209" s="240" t="s">
        <v>3245</v>
      </c>
    </row>
    <row r="210" s="2" customFormat="1">
      <c r="A210" s="38"/>
      <c r="B210" s="39"/>
      <c r="C210" s="40"/>
      <c r="D210" s="242" t="s">
        <v>205</v>
      </c>
      <c r="E210" s="40"/>
      <c r="F210" s="243" t="s">
        <v>3246</v>
      </c>
      <c r="G210" s="40"/>
      <c r="H210" s="40"/>
      <c r="I210" s="244"/>
      <c r="J210" s="40"/>
      <c r="K210" s="40"/>
      <c r="L210" s="44"/>
      <c r="M210" s="245"/>
      <c r="N210" s="246"/>
      <c r="O210" s="91"/>
      <c r="P210" s="91"/>
      <c r="Q210" s="91"/>
      <c r="R210" s="91"/>
      <c r="S210" s="91"/>
      <c r="T210" s="92"/>
      <c r="U210" s="38"/>
      <c r="V210" s="38"/>
      <c r="W210" s="38"/>
      <c r="X210" s="38"/>
      <c r="Y210" s="38"/>
      <c r="Z210" s="38"/>
      <c r="AA210" s="38"/>
      <c r="AB210" s="38"/>
      <c r="AC210" s="38"/>
      <c r="AD210" s="38"/>
      <c r="AE210" s="38"/>
      <c r="AT210" s="17" t="s">
        <v>205</v>
      </c>
      <c r="AU210" s="17" t="s">
        <v>89</v>
      </c>
    </row>
    <row r="211" s="2" customFormat="1" ht="33" customHeight="1">
      <c r="A211" s="38"/>
      <c r="B211" s="39"/>
      <c r="C211" s="228" t="s">
        <v>439</v>
      </c>
      <c r="D211" s="228" t="s">
        <v>199</v>
      </c>
      <c r="E211" s="229" t="s">
        <v>3247</v>
      </c>
      <c r="F211" s="230" t="s">
        <v>3248</v>
      </c>
      <c r="G211" s="231" t="s">
        <v>354</v>
      </c>
      <c r="H211" s="232">
        <v>8</v>
      </c>
      <c r="I211" s="233"/>
      <c r="J211" s="234">
        <f>ROUND(I211*H211,2)</f>
        <v>0</v>
      </c>
      <c r="K211" s="235"/>
      <c r="L211" s="44"/>
      <c r="M211" s="236" t="s">
        <v>1</v>
      </c>
      <c r="N211" s="237" t="s">
        <v>45</v>
      </c>
      <c r="O211" s="91"/>
      <c r="P211" s="238">
        <f>O211*H211</f>
        <v>0</v>
      </c>
      <c r="Q211" s="238">
        <v>1.0000000000000001E-05</v>
      </c>
      <c r="R211" s="238">
        <f>Q211*H211</f>
        <v>8.0000000000000007E-05</v>
      </c>
      <c r="S211" s="238">
        <v>0</v>
      </c>
      <c r="T211" s="239">
        <f>S211*H211</f>
        <v>0</v>
      </c>
      <c r="U211" s="38"/>
      <c r="V211" s="38"/>
      <c r="W211" s="38"/>
      <c r="X211" s="38"/>
      <c r="Y211" s="38"/>
      <c r="Z211" s="38"/>
      <c r="AA211" s="38"/>
      <c r="AB211" s="38"/>
      <c r="AC211" s="38"/>
      <c r="AD211" s="38"/>
      <c r="AE211" s="38"/>
      <c r="AR211" s="240" t="s">
        <v>113</v>
      </c>
      <c r="AT211" s="240" t="s">
        <v>199</v>
      </c>
      <c r="AU211" s="240" t="s">
        <v>89</v>
      </c>
      <c r="AY211" s="17" t="s">
        <v>196</v>
      </c>
      <c r="BE211" s="241">
        <f>IF(N211="základní",J211,0)</f>
        <v>0</v>
      </c>
      <c r="BF211" s="241">
        <f>IF(N211="snížená",J211,0)</f>
        <v>0</v>
      </c>
      <c r="BG211" s="241">
        <f>IF(N211="zákl. přenesená",J211,0)</f>
        <v>0</v>
      </c>
      <c r="BH211" s="241">
        <f>IF(N211="sníž. přenesená",J211,0)</f>
        <v>0</v>
      </c>
      <c r="BI211" s="241">
        <f>IF(N211="nulová",J211,0)</f>
        <v>0</v>
      </c>
      <c r="BJ211" s="17" t="s">
        <v>87</v>
      </c>
      <c r="BK211" s="241">
        <f>ROUND(I211*H211,2)</f>
        <v>0</v>
      </c>
      <c r="BL211" s="17" t="s">
        <v>113</v>
      </c>
      <c r="BM211" s="240" t="s">
        <v>3249</v>
      </c>
    </row>
    <row r="212" s="2" customFormat="1">
      <c r="A212" s="38"/>
      <c r="B212" s="39"/>
      <c r="C212" s="40"/>
      <c r="D212" s="242" t="s">
        <v>205</v>
      </c>
      <c r="E212" s="40"/>
      <c r="F212" s="243" t="s">
        <v>3250</v>
      </c>
      <c r="G212" s="40"/>
      <c r="H212" s="40"/>
      <c r="I212" s="244"/>
      <c r="J212" s="40"/>
      <c r="K212" s="40"/>
      <c r="L212" s="44"/>
      <c r="M212" s="245"/>
      <c r="N212" s="246"/>
      <c r="O212" s="91"/>
      <c r="P212" s="91"/>
      <c r="Q212" s="91"/>
      <c r="R212" s="91"/>
      <c r="S212" s="91"/>
      <c r="T212" s="92"/>
      <c r="U212" s="38"/>
      <c r="V212" s="38"/>
      <c r="W212" s="38"/>
      <c r="X212" s="38"/>
      <c r="Y212" s="38"/>
      <c r="Z212" s="38"/>
      <c r="AA212" s="38"/>
      <c r="AB212" s="38"/>
      <c r="AC212" s="38"/>
      <c r="AD212" s="38"/>
      <c r="AE212" s="38"/>
      <c r="AT212" s="17" t="s">
        <v>205</v>
      </c>
      <c r="AU212" s="17" t="s">
        <v>89</v>
      </c>
    </row>
    <row r="213" s="2" customFormat="1" ht="33" customHeight="1">
      <c r="A213" s="38"/>
      <c r="B213" s="39"/>
      <c r="C213" s="228" t="s">
        <v>7</v>
      </c>
      <c r="D213" s="228" t="s">
        <v>199</v>
      </c>
      <c r="E213" s="229" t="s">
        <v>3251</v>
      </c>
      <c r="F213" s="230" t="s">
        <v>3252</v>
      </c>
      <c r="G213" s="231" t="s">
        <v>354</v>
      </c>
      <c r="H213" s="232">
        <v>4</v>
      </c>
      <c r="I213" s="233"/>
      <c r="J213" s="234">
        <f>ROUND(I213*H213,2)</f>
        <v>0</v>
      </c>
      <c r="K213" s="235"/>
      <c r="L213" s="44"/>
      <c r="M213" s="236" t="s">
        <v>1</v>
      </c>
      <c r="N213" s="237" t="s">
        <v>45</v>
      </c>
      <c r="O213" s="91"/>
      <c r="P213" s="238">
        <f>O213*H213</f>
        <v>0</v>
      </c>
      <c r="Q213" s="238">
        <v>0.24034</v>
      </c>
      <c r="R213" s="238">
        <f>Q213*H213</f>
        <v>0.96135999999999999</v>
      </c>
      <c r="S213" s="238">
        <v>0</v>
      </c>
      <c r="T213" s="239">
        <f>S213*H213</f>
        <v>0</v>
      </c>
      <c r="U213" s="38"/>
      <c r="V213" s="38"/>
      <c r="W213" s="38"/>
      <c r="X213" s="38"/>
      <c r="Y213" s="38"/>
      <c r="Z213" s="38"/>
      <c r="AA213" s="38"/>
      <c r="AB213" s="38"/>
      <c r="AC213" s="38"/>
      <c r="AD213" s="38"/>
      <c r="AE213" s="38"/>
      <c r="AR213" s="240" t="s">
        <v>113</v>
      </c>
      <c r="AT213" s="240" t="s">
        <v>199</v>
      </c>
      <c r="AU213" s="240" t="s">
        <v>89</v>
      </c>
      <c r="AY213" s="17" t="s">
        <v>196</v>
      </c>
      <c r="BE213" s="241">
        <f>IF(N213="základní",J213,0)</f>
        <v>0</v>
      </c>
      <c r="BF213" s="241">
        <f>IF(N213="snížená",J213,0)</f>
        <v>0</v>
      </c>
      <c r="BG213" s="241">
        <f>IF(N213="zákl. přenesená",J213,0)</f>
        <v>0</v>
      </c>
      <c r="BH213" s="241">
        <f>IF(N213="sníž. přenesená",J213,0)</f>
        <v>0</v>
      </c>
      <c r="BI213" s="241">
        <f>IF(N213="nulová",J213,0)</f>
        <v>0</v>
      </c>
      <c r="BJ213" s="17" t="s">
        <v>87</v>
      </c>
      <c r="BK213" s="241">
        <f>ROUND(I213*H213,2)</f>
        <v>0</v>
      </c>
      <c r="BL213" s="17" t="s">
        <v>113</v>
      </c>
      <c r="BM213" s="240" t="s">
        <v>3253</v>
      </c>
    </row>
    <row r="214" s="2" customFormat="1">
      <c r="A214" s="38"/>
      <c r="B214" s="39"/>
      <c r="C214" s="40"/>
      <c r="D214" s="242" t="s">
        <v>205</v>
      </c>
      <c r="E214" s="40"/>
      <c r="F214" s="243" t="s">
        <v>3254</v>
      </c>
      <c r="G214" s="40"/>
      <c r="H214" s="40"/>
      <c r="I214" s="244"/>
      <c r="J214" s="40"/>
      <c r="K214" s="40"/>
      <c r="L214" s="44"/>
      <c r="M214" s="245"/>
      <c r="N214" s="246"/>
      <c r="O214" s="91"/>
      <c r="P214" s="91"/>
      <c r="Q214" s="91"/>
      <c r="R214" s="91"/>
      <c r="S214" s="91"/>
      <c r="T214" s="92"/>
      <c r="U214" s="38"/>
      <c r="V214" s="38"/>
      <c r="W214" s="38"/>
      <c r="X214" s="38"/>
      <c r="Y214" s="38"/>
      <c r="Z214" s="38"/>
      <c r="AA214" s="38"/>
      <c r="AB214" s="38"/>
      <c r="AC214" s="38"/>
      <c r="AD214" s="38"/>
      <c r="AE214" s="38"/>
      <c r="AT214" s="17" t="s">
        <v>205</v>
      </c>
      <c r="AU214" s="17" t="s">
        <v>89</v>
      </c>
    </row>
    <row r="215" s="2" customFormat="1" ht="33" customHeight="1">
      <c r="A215" s="38"/>
      <c r="B215" s="39"/>
      <c r="C215" s="228" t="s">
        <v>451</v>
      </c>
      <c r="D215" s="228" t="s">
        <v>199</v>
      </c>
      <c r="E215" s="229" t="s">
        <v>3255</v>
      </c>
      <c r="F215" s="230" t="s">
        <v>3256</v>
      </c>
      <c r="G215" s="231" t="s">
        <v>354</v>
      </c>
      <c r="H215" s="232">
        <v>3</v>
      </c>
      <c r="I215" s="233"/>
      <c r="J215" s="234">
        <f>ROUND(I215*H215,2)</f>
        <v>0</v>
      </c>
      <c r="K215" s="235"/>
      <c r="L215" s="44"/>
      <c r="M215" s="236" t="s">
        <v>1</v>
      </c>
      <c r="N215" s="237" t="s">
        <v>45</v>
      </c>
      <c r="O215" s="91"/>
      <c r="P215" s="238">
        <f>O215*H215</f>
        <v>0</v>
      </c>
      <c r="Q215" s="238">
        <v>0</v>
      </c>
      <c r="R215" s="238">
        <f>Q215*H215</f>
        <v>0</v>
      </c>
      <c r="S215" s="238">
        <v>0</v>
      </c>
      <c r="T215" s="239">
        <f>S215*H215</f>
        <v>0</v>
      </c>
      <c r="U215" s="38"/>
      <c r="V215" s="38"/>
      <c r="W215" s="38"/>
      <c r="X215" s="38"/>
      <c r="Y215" s="38"/>
      <c r="Z215" s="38"/>
      <c r="AA215" s="38"/>
      <c r="AB215" s="38"/>
      <c r="AC215" s="38"/>
      <c r="AD215" s="38"/>
      <c r="AE215" s="38"/>
      <c r="AR215" s="240" t="s">
        <v>113</v>
      </c>
      <c r="AT215" s="240" t="s">
        <v>199</v>
      </c>
      <c r="AU215" s="240" t="s">
        <v>89</v>
      </c>
      <c r="AY215" s="17" t="s">
        <v>196</v>
      </c>
      <c r="BE215" s="241">
        <f>IF(N215="základní",J215,0)</f>
        <v>0</v>
      </c>
      <c r="BF215" s="241">
        <f>IF(N215="snížená",J215,0)</f>
        <v>0</v>
      </c>
      <c r="BG215" s="241">
        <f>IF(N215="zákl. přenesená",J215,0)</f>
        <v>0</v>
      </c>
      <c r="BH215" s="241">
        <f>IF(N215="sníž. přenesená",J215,0)</f>
        <v>0</v>
      </c>
      <c r="BI215" s="241">
        <f>IF(N215="nulová",J215,0)</f>
        <v>0</v>
      </c>
      <c r="BJ215" s="17" t="s">
        <v>87</v>
      </c>
      <c r="BK215" s="241">
        <f>ROUND(I215*H215,2)</f>
        <v>0</v>
      </c>
      <c r="BL215" s="17" t="s">
        <v>113</v>
      </c>
      <c r="BM215" s="240" t="s">
        <v>3257</v>
      </c>
    </row>
    <row r="216" s="2" customFormat="1">
      <c r="A216" s="38"/>
      <c r="B216" s="39"/>
      <c r="C216" s="40"/>
      <c r="D216" s="242" t="s">
        <v>205</v>
      </c>
      <c r="E216" s="40"/>
      <c r="F216" s="243" t="s">
        <v>3258</v>
      </c>
      <c r="G216" s="40"/>
      <c r="H216" s="40"/>
      <c r="I216" s="244"/>
      <c r="J216" s="40"/>
      <c r="K216" s="40"/>
      <c r="L216" s="44"/>
      <c r="M216" s="245"/>
      <c r="N216" s="246"/>
      <c r="O216" s="91"/>
      <c r="P216" s="91"/>
      <c r="Q216" s="91"/>
      <c r="R216" s="91"/>
      <c r="S216" s="91"/>
      <c r="T216" s="92"/>
      <c r="U216" s="38"/>
      <c r="V216" s="38"/>
      <c r="W216" s="38"/>
      <c r="X216" s="38"/>
      <c r="Y216" s="38"/>
      <c r="Z216" s="38"/>
      <c r="AA216" s="38"/>
      <c r="AB216" s="38"/>
      <c r="AC216" s="38"/>
      <c r="AD216" s="38"/>
      <c r="AE216" s="38"/>
      <c r="AT216" s="17" t="s">
        <v>205</v>
      </c>
      <c r="AU216" s="17" t="s">
        <v>89</v>
      </c>
    </row>
    <row r="217" s="2" customFormat="1" ht="21.75" customHeight="1">
      <c r="A217" s="38"/>
      <c r="B217" s="39"/>
      <c r="C217" s="228" t="s">
        <v>457</v>
      </c>
      <c r="D217" s="228" t="s">
        <v>199</v>
      </c>
      <c r="E217" s="229" t="s">
        <v>3259</v>
      </c>
      <c r="F217" s="230" t="s">
        <v>3260</v>
      </c>
      <c r="G217" s="231" t="s">
        <v>202</v>
      </c>
      <c r="H217" s="232">
        <v>1</v>
      </c>
      <c r="I217" s="233"/>
      <c r="J217" s="234">
        <f>ROUND(I217*H217,2)</f>
        <v>0</v>
      </c>
      <c r="K217" s="235"/>
      <c r="L217" s="44"/>
      <c r="M217" s="236" t="s">
        <v>1</v>
      </c>
      <c r="N217" s="237" t="s">
        <v>45</v>
      </c>
      <c r="O217" s="91"/>
      <c r="P217" s="238">
        <f>O217*H217</f>
        <v>0</v>
      </c>
      <c r="Q217" s="238">
        <v>0</v>
      </c>
      <c r="R217" s="238">
        <f>Q217*H217</f>
        <v>0</v>
      </c>
      <c r="S217" s="238">
        <v>0</v>
      </c>
      <c r="T217" s="239">
        <f>S217*H217</f>
        <v>0</v>
      </c>
      <c r="U217" s="38"/>
      <c r="V217" s="38"/>
      <c r="W217" s="38"/>
      <c r="X217" s="38"/>
      <c r="Y217" s="38"/>
      <c r="Z217" s="38"/>
      <c r="AA217" s="38"/>
      <c r="AB217" s="38"/>
      <c r="AC217" s="38"/>
      <c r="AD217" s="38"/>
      <c r="AE217" s="38"/>
      <c r="AR217" s="240" t="s">
        <v>113</v>
      </c>
      <c r="AT217" s="240" t="s">
        <v>199</v>
      </c>
      <c r="AU217" s="240" t="s">
        <v>89</v>
      </c>
      <c r="AY217" s="17" t="s">
        <v>196</v>
      </c>
      <c r="BE217" s="241">
        <f>IF(N217="základní",J217,0)</f>
        <v>0</v>
      </c>
      <c r="BF217" s="241">
        <f>IF(N217="snížená",J217,0)</f>
        <v>0</v>
      </c>
      <c r="BG217" s="241">
        <f>IF(N217="zákl. přenesená",J217,0)</f>
        <v>0</v>
      </c>
      <c r="BH217" s="241">
        <f>IF(N217="sníž. přenesená",J217,0)</f>
        <v>0</v>
      </c>
      <c r="BI217" s="241">
        <f>IF(N217="nulová",J217,0)</f>
        <v>0</v>
      </c>
      <c r="BJ217" s="17" t="s">
        <v>87</v>
      </c>
      <c r="BK217" s="241">
        <f>ROUND(I217*H217,2)</f>
        <v>0</v>
      </c>
      <c r="BL217" s="17" t="s">
        <v>113</v>
      </c>
      <c r="BM217" s="240" t="s">
        <v>3261</v>
      </c>
    </row>
    <row r="218" s="2" customFormat="1">
      <c r="A218" s="38"/>
      <c r="B218" s="39"/>
      <c r="C218" s="40"/>
      <c r="D218" s="242" t="s">
        <v>205</v>
      </c>
      <c r="E218" s="40"/>
      <c r="F218" s="243" t="s">
        <v>3260</v>
      </c>
      <c r="G218" s="40"/>
      <c r="H218" s="40"/>
      <c r="I218" s="244"/>
      <c r="J218" s="40"/>
      <c r="K218" s="40"/>
      <c r="L218" s="44"/>
      <c r="M218" s="245"/>
      <c r="N218" s="246"/>
      <c r="O218" s="91"/>
      <c r="P218" s="91"/>
      <c r="Q218" s="91"/>
      <c r="R218" s="91"/>
      <c r="S218" s="91"/>
      <c r="T218" s="92"/>
      <c r="U218" s="38"/>
      <c r="V218" s="38"/>
      <c r="W218" s="38"/>
      <c r="X218" s="38"/>
      <c r="Y218" s="38"/>
      <c r="Z218" s="38"/>
      <c r="AA218" s="38"/>
      <c r="AB218" s="38"/>
      <c r="AC218" s="38"/>
      <c r="AD218" s="38"/>
      <c r="AE218" s="38"/>
      <c r="AT218" s="17" t="s">
        <v>205</v>
      </c>
      <c r="AU218" s="17" t="s">
        <v>89</v>
      </c>
    </row>
    <row r="219" s="12" customFormat="1" ht="22.8" customHeight="1">
      <c r="A219" s="12"/>
      <c r="B219" s="212"/>
      <c r="C219" s="213"/>
      <c r="D219" s="214" t="s">
        <v>79</v>
      </c>
      <c r="E219" s="226" t="s">
        <v>247</v>
      </c>
      <c r="F219" s="226" t="s">
        <v>248</v>
      </c>
      <c r="G219" s="213"/>
      <c r="H219" s="213"/>
      <c r="I219" s="216"/>
      <c r="J219" s="227">
        <f>BK219</f>
        <v>0</v>
      </c>
      <c r="K219" s="213"/>
      <c r="L219" s="218"/>
      <c r="M219" s="219"/>
      <c r="N219" s="220"/>
      <c r="O219" s="220"/>
      <c r="P219" s="221">
        <f>SUM(P220:P242)</f>
        <v>0</v>
      </c>
      <c r="Q219" s="220"/>
      <c r="R219" s="221">
        <f>SUM(R220:R242)</f>
        <v>0.051244570000000003</v>
      </c>
      <c r="S219" s="220"/>
      <c r="T219" s="222">
        <f>SUM(T220:T242)</f>
        <v>37.283149000000002</v>
      </c>
      <c r="U219" s="12"/>
      <c r="V219" s="12"/>
      <c r="W219" s="12"/>
      <c r="X219" s="12"/>
      <c r="Y219" s="12"/>
      <c r="Z219" s="12"/>
      <c r="AA219" s="12"/>
      <c r="AB219" s="12"/>
      <c r="AC219" s="12"/>
      <c r="AD219" s="12"/>
      <c r="AE219" s="12"/>
      <c r="AR219" s="223" t="s">
        <v>87</v>
      </c>
      <c r="AT219" s="224" t="s">
        <v>79</v>
      </c>
      <c r="AU219" s="224" t="s">
        <v>87</v>
      </c>
      <c r="AY219" s="223" t="s">
        <v>196</v>
      </c>
      <c r="BK219" s="225">
        <f>SUM(BK220:BK242)</f>
        <v>0</v>
      </c>
    </row>
    <row r="220" s="2" customFormat="1" ht="21.75" customHeight="1">
      <c r="A220" s="38"/>
      <c r="B220" s="39"/>
      <c r="C220" s="228" t="s">
        <v>463</v>
      </c>
      <c r="D220" s="228" t="s">
        <v>199</v>
      </c>
      <c r="E220" s="229" t="s">
        <v>3262</v>
      </c>
      <c r="F220" s="230" t="s">
        <v>3263</v>
      </c>
      <c r="G220" s="231" t="s">
        <v>251</v>
      </c>
      <c r="H220" s="232">
        <v>109.03100000000001</v>
      </c>
      <c r="I220" s="233"/>
      <c r="J220" s="234">
        <f>ROUND(I220*H220,2)</f>
        <v>0</v>
      </c>
      <c r="K220" s="235"/>
      <c r="L220" s="44"/>
      <c r="M220" s="236" t="s">
        <v>1</v>
      </c>
      <c r="N220" s="237" t="s">
        <v>45</v>
      </c>
      <c r="O220" s="91"/>
      <c r="P220" s="238">
        <f>O220*H220</f>
        <v>0</v>
      </c>
      <c r="Q220" s="238">
        <v>0.00046999999999999999</v>
      </c>
      <c r="R220" s="238">
        <f>Q220*H220</f>
        <v>0.051244570000000003</v>
      </c>
      <c r="S220" s="238">
        <v>0</v>
      </c>
      <c r="T220" s="239">
        <f>S220*H220</f>
        <v>0</v>
      </c>
      <c r="U220" s="38"/>
      <c r="V220" s="38"/>
      <c r="W220" s="38"/>
      <c r="X220" s="38"/>
      <c r="Y220" s="38"/>
      <c r="Z220" s="38"/>
      <c r="AA220" s="38"/>
      <c r="AB220" s="38"/>
      <c r="AC220" s="38"/>
      <c r="AD220" s="38"/>
      <c r="AE220" s="38"/>
      <c r="AR220" s="240" t="s">
        <v>113</v>
      </c>
      <c r="AT220" s="240" t="s">
        <v>199</v>
      </c>
      <c r="AU220" s="240" t="s">
        <v>89</v>
      </c>
      <c r="AY220" s="17" t="s">
        <v>196</v>
      </c>
      <c r="BE220" s="241">
        <f>IF(N220="základní",J220,0)</f>
        <v>0</v>
      </c>
      <c r="BF220" s="241">
        <f>IF(N220="snížená",J220,0)</f>
        <v>0</v>
      </c>
      <c r="BG220" s="241">
        <f>IF(N220="zákl. přenesená",J220,0)</f>
        <v>0</v>
      </c>
      <c r="BH220" s="241">
        <f>IF(N220="sníž. přenesená",J220,0)</f>
        <v>0</v>
      </c>
      <c r="BI220" s="241">
        <f>IF(N220="nulová",J220,0)</f>
        <v>0</v>
      </c>
      <c r="BJ220" s="17" t="s">
        <v>87</v>
      </c>
      <c r="BK220" s="241">
        <f>ROUND(I220*H220,2)</f>
        <v>0</v>
      </c>
      <c r="BL220" s="17" t="s">
        <v>113</v>
      </c>
      <c r="BM220" s="240" t="s">
        <v>3264</v>
      </c>
    </row>
    <row r="221" s="2" customFormat="1">
      <c r="A221" s="38"/>
      <c r="B221" s="39"/>
      <c r="C221" s="40"/>
      <c r="D221" s="242" t="s">
        <v>205</v>
      </c>
      <c r="E221" s="40"/>
      <c r="F221" s="243" t="s">
        <v>3265</v>
      </c>
      <c r="G221" s="40"/>
      <c r="H221" s="40"/>
      <c r="I221" s="244"/>
      <c r="J221" s="40"/>
      <c r="K221" s="40"/>
      <c r="L221" s="44"/>
      <c r="M221" s="245"/>
      <c r="N221" s="246"/>
      <c r="O221" s="91"/>
      <c r="P221" s="91"/>
      <c r="Q221" s="91"/>
      <c r="R221" s="91"/>
      <c r="S221" s="91"/>
      <c r="T221" s="92"/>
      <c r="U221" s="38"/>
      <c r="V221" s="38"/>
      <c r="W221" s="38"/>
      <c r="X221" s="38"/>
      <c r="Y221" s="38"/>
      <c r="Z221" s="38"/>
      <c r="AA221" s="38"/>
      <c r="AB221" s="38"/>
      <c r="AC221" s="38"/>
      <c r="AD221" s="38"/>
      <c r="AE221" s="38"/>
      <c r="AT221" s="17" t="s">
        <v>205</v>
      </c>
      <c r="AU221" s="17" t="s">
        <v>89</v>
      </c>
    </row>
    <row r="222" s="13" customFormat="1">
      <c r="A222" s="13"/>
      <c r="B222" s="252"/>
      <c r="C222" s="253"/>
      <c r="D222" s="242" t="s">
        <v>254</v>
      </c>
      <c r="E222" s="254" t="s">
        <v>1</v>
      </c>
      <c r="F222" s="255" t="s">
        <v>3266</v>
      </c>
      <c r="G222" s="253"/>
      <c r="H222" s="256">
        <v>109.03100000000001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254</v>
      </c>
      <c r="AU222" s="262" t="s">
        <v>89</v>
      </c>
      <c r="AV222" s="13" t="s">
        <v>89</v>
      </c>
      <c r="AW222" s="13" t="s">
        <v>35</v>
      </c>
      <c r="AX222" s="13" t="s">
        <v>80</v>
      </c>
      <c r="AY222" s="262" t="s">
        <v>196</v>
      </c>
    </row>
    <row r="223" s="14" customFormat="1">
      <c r="A223" s="14"/>
      <c r="B223" s="263"/>
      <c r="C223" s="264"/>
      <c r="D223" s="242" t="s">
        <v>254</v>
      </c>
      <c r="E223" s="265" t="s">
        <v>1</v>
      </c>
      <c r="F223" s="266" t="s">
        <v>445</v>
      </c>
      <c r="G223" s="264"/>
      <c r="H223" s="267">
        <v>109.03100000000001</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254</v>
      </c>
      <c r="AU223" s="273" t="s">
        <v>89</v>
      </c>
      <c r="AV223" s="14" t="s">
        <v>100</v>
      </c>
      <c r="AW223" s="14" t="s">
        <v>35</v>
      </c>
      <c r="AX223" s="14" t="s">
        <v>87</v>
      </c>
      <c r="AY223" s="273" t="s">
        <v>196</v>
      </c>
    </row>
    <row r="224" s="2" customFormat="1" ht="16.5" customHeight="1">
      <c r="A224" s="38"/>
      <c r="B224" s="39"/>
      <c r="C224" s="228" t="s">
        <v>469</v>
      </c>
      <c r="D224" s="228" t="s">
        <v>199</v>
      </c>
      <c r="E224" s="229" t="s">
        <v>3267</v>
      </c>
      <c r="F224" s="230" t="s">
        <v>3268</v>
      </c>
      <c r="G224" s="231" t="s">
        <v>287</v>
      </c>
      <c r="H224" s="232">
        <v>8.2200000000000006</v>
      </c>
      <c r="I224" s="233"/>
      <c r="J224" s="234">
        <f>ROUND(I224*H224,2)</f>
        <v>0</v>
      </c>
      <c r="K224" s="235"/>
      <c r="L224" s="44"/>
      <c r="M224" s="236" t="s">
        <v>1</v>
      </c>
      <c r="N224" s="237" t="s">
        <v>45</v>
      </c>
      <c r="O224" s="91"/>
      <c r="P224" s="238">
        <f>O224*H224</f>
        <v>0</v>
      </c>
      <c r="Q224" s="238">
        <v>0</v>
      </c>
      <c r="R224" s="238">
        <f>Q224*H224</f>
        <v>0</v>
      </c>
      <c r="S224" s="238">
        <v>2</v>
      </c>
      <c r="T224" s="239">
        <f>S224*H224</f>
        <v>16.440000000000001</v>
      </c>
      <c r="U224" s="38"/>
      <c r="V224" s="38"/>
      <c r="W224" s="38"/>
      <c r="X224" s="38"/>
      <c r="Y224" s="38"/>
      <c r="Z224" s="38"/>
      <c r="AA224" s="38"/>
      <c r="AB224" s="38"/>
      <c r="AC224" s="38"/>
      <c r="AD224" s="38"/>
      <c r="AE224" s="38"/>
      <c r="AR224" s="240" t="s">
        <v>113</v>
      </c>
      <c r="AT224" s="240" t="s">
        <v>199</v>
      </c>
      <c r="AU224" s="240" t="s">
        <v>89</v>
      </c>
      <c r="AY224" s="17" t="s">
        <v>196</v>
      </c>
      <c r="BE224" s="241">
        <f>IF(N224="základní",J224,0)</f>
        <v>0</v>
      </c>
      <c r="BF224" s="241">
        <f>IF(N224="snížená",J224,0)</f>
        <v>0</v>
      </c>
      <c r="BG224" s="241">
        <f>IF(N224="zákl. přenesená",J224,0)</f>
        <v>0</v>
      </c>
      <c r="BH224" s="241">
        <f>IF(N224="sníž. přenesená",J224,0)</f>
        <v>0</v>
      </c>
      <c r="BI224" s="241">
        <f>IF(N224="nulová",J224,0)</f>
        <v>0</v>
      </c>
      <c r="BJ224" s="17" t="s">
        <v>87</v>
      </c>
      <c r="BK224" s="241">
        <f>ROUND(I224*H224,2)</f>
        <v>0</v>
      </c>
      <c r="BL224" s="17" t="s">
        <v>113</v>
      </c>
      <c r="BM224" s="240" t="s">
        <v>3269</v>
      </c>
    </row>
    <row r="225" s="2" customFormat="1">
      <c r="A225" s="38"/>
      <c r="B225" s="39"/>
      <c r="C225" s="40"/>
      <c r="D225" s="242" t="s">
        <v>205</v>
      </c>
      <c r="E225" s="40"/>
      <c r="F225" s="243" t="s">
        <v>3270</v>
      </c>
      <c r="G225" s="40"/>
      <c r="H225" s="40"/>
      <c r="I225" s="244"/>
      <c r="J225" s="40"/>
      <c r="K225" s="40"/>
      <c r="L225" s="44"/>
      <c r="M225" s="245"/>
      <c r="N225" s="246"/>
      <c r="O225" s="91"/>
      <c r="P225" s="91"/>
      <c r="Q225" s="91"/>
      <c r="R225" s="91"/>
      <c r="S225" s="91"/>
      <c r="T225" s="92"/>
      <c r="U225" s="38"/>
      <c r="V225" s="38"/>
      <c r="W225" s="38"/>
      <c r="X225" s="38"/>
      <c r="Y225" s="38"/>
      <c r="Z225" s="38"/>
      <c r="AA225" s="38"/>
      <c r="AB225" s="38"/>
      <c r="AC225" s="38"/>
      <c r="AD225" s="38"/>
      <c r="AE225" s="38"/>
      <c r="AT225" s="17" t="s">
        <v>205</v>
      </c>
      <c r="AU225" s="17" t="s">
        <v>89</v>
      </c>
    </row>
    <row r="226" s="13" customFormat="1">
      <c r="A226" s="13"/>
      <c r="B226" s="252"/>
      <c r="C226" s="253"/>
      <c r="D226" s="242" t="s">
        <v>254</v>
      </c>
      <c r="E226" s="254" t="s">
        <v>1</v>
      </c>
      <c r="F226" s="255" t="s">
        <v>3271</v>
      </c>
      <c r="G226" s="253"/>
      <c r="H226" s="256">
        <v>2.2799999999999998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254</v>
      </c>
      <c r="AU226" s="262" t="s">
        <v>89</v>
      </c>
      <c r="AV226" s="13" t="s">
        <v>89</v>
      </c>
      <c r="AW226" s="13" t="s">
        <v>35</v>
      </c>
      <c r="AX226" s="13" t="s">
        <v>80</v>
      </c>
      <c r="AY226" s="262" t="s">
        <v>196</v>
      </c>
    </row>
    <row r="227" s="14" customFormat="1">
      <c r="A227" s="14"/>
      <c r="B227" s="263"/>
      <c r="C227" s="264"/>
      <c r="D227" s="242" t="s">
        <v>254</v>
      </c>
      <c r="E227" s="265" t="s">
        <v>1</v>
      </c>
      <c r="F227" s="266" t="s">
        <v>475</v>
      </c>
      <c r="G227" s="264"/>
      <c r="H227" s="267">
        <v>2.2799999999999998</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254</v>
      </c>
      <c r="AU227" s="273" t="s">
        <v>89</v>
      </c>
      <c r="AV227" s="14" t="s">
        <v>100</v>
      </c>
      <c r="AW227" s="14" t="s">
        <v>35</v>
      </c>
      <c r="AX227" s="14" t="s">
        <v>80</v>
      </c>
      <c r="AY227" s="273" t="s">
        <v>196</v>
      </c>
    </row>
    <row r="228" s="13" customFormat="1">
      <c r="A228" s="13"/>
      <c r="B228" s="252"/>
      <c r="C228" s="253"/>
      <c r="D228" s="242" t="s">
        <v>254</v>
      </c>
      <c r="E228" s="254" t="s">
        <v>1</v>
      </c>
      <c r="F228" s="255" t="s">
        <v>3272</v>
      </c>
      <c r="G228" s="253"/>
      <c r="H228" s="256">
        <v>5.9400000000000004</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254</v>
      </c>
      <c r="AU228" s="262" t="s">
        <v>89</v>
      </c>
      <c r="AV228" s="13" t="s">
        <v>89</v>
      </c>
      <c r="AW228" s="13" t="s">
        <v>35</v>
      </c>
      <c r="AX228" s="13" t="s">
        <v>80</v>
      </c>
      <c r="AY228" s="262" t="s">
        <v>196</v>
      </c>
    </row>
    <row r="229" s="14" customFormat="1">
      <c r="A229" s="14"/>
      <c r="B229" s="263"/>
      <c r="C229" s="264"/>
      <c r="D229" s="242" t="s">
        <v>254</v>
      </c>
      <c r="E229" s="265" t="s">
        <v>1</v>
      </c>
      <c r="F229" s="266" t="s">
        <v>445</v>
      </c>
      <c r="G229" s="264"/>
      <c r="H229" s="267">
        <v>5.9400000000000004</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254</v>
      </c>
      <c r="AU229" s="273" t="s">
        <v>89</v>
      </c>
      <c r="AV229" s="14" t="s">
        <v>100</v>
      </c>
      <c r="AW229" s="14" t="s">
        <v>35</v>
      </c>
      <c r="AX229" s="14" t="s">
        <v>80</v>
      </c>
      <c r="AY229" s="273" t="s">
        <v>196</v>
      </c>
    </row>
    <row r="230" s="15" customFormat="1">
      <c r="A230" s="15"/>
      <c r="B230" s="274"/>
      <c r="C230" s="275"/>
      <c r="D230" s="242" t="s">
        <v>254</v>
      </c>
      <c r="E230" s="276" t="s">
        <v>1</v>
      </c>
      <c r="F230" s="277" t="s">
        <v>267</v>
      </c>
      <c r="G230" s="275"/>
      <c r="H230" s="278">
        <v>8.2200000000000006</v>
      </c>
      <c r="I230" s="279"/>
      <c r="J230" s="275"/>
      <c r="K230" s="275"/>
      <c r="L230" s="280"/>
      <c r="M230" s="281"/>
      <c r="N230" s="282"/>
      <c r="O230" s="282"/>
      <c r="P230" s="282"/>
      <c r="Q230" s="282"/>
      <c r="R230" s="282"/>
      <c r="S230" s="282"/>
      <c r="T230" s="283"/>
      <c r="U230" s="15"/>
      <c r="V230" s="15"/>
      <c r="W230" s="15"/>
      <c r="X230" s="15"/>
      <c r="Y230" s="15"/>
      <c r="Z230" s="15"/>
      <c r="AA230" s="15"/>
      <c r="AB230" s="15"/>
      <c r="AC230" s="15"/>
      <c r="AD230" s="15"/>
      <c r="AE230" s="15"/>
      <c r="AT230" s="284" t="s">
        <v>254</v>
      </c>
      <c r="AU230" s="284" t="s">
        <v>89</v>
      </c>
      <c r="AV230" s="15" t="s">
        <v>113</v>
      </c>
      <c r="AW230" s="15" t="s">
        <v>35</v>
      </c>
      <c r="AX230" s="15" t="s">
        <v>87</v>
      </c>
      <c r="AY230" s="284" t="s">
        <v>196</v>
      </c>
    </row>
    <row r="231" s="2" customFormat="1" ht="21.75" customHeight="1">
      <c r="A231" s="38"/>
      <c r="B231" s="39"/>
      <c r="C231" s="228" t="s">
        <v>476</v>
      </c>
      <c r="D231" s="228" t="s">
        <v>199</v>
      </c>
      <c r="E231" s="229" t="s">
        <v>249</v>
      </c>
      <c r="F231" s="230" t="s">
        <v>250</v>
      </c>
      <c r="G231" s="231" t="s">
        <v>251</v>
      </c>
      <c r="H231" s="232">
        <v>100.82599999999999</v>
      </c>
      <c r="I231" s="233"/>
      <c r="J231" s="234">
        <f>ROUND(I231*H231,2)</f>
        <v>0</v>
      </c>
      <c r="K231" s="235"/>
      <c r="L231" s="44"/>
      <c r="M231" s="236" t="s">
        <v>1</v>
      </c>
      <c r="N231" s="237" t="s">
        <v>45</v>
      </c>
      <c r="O231" s="91"/>
      <c r="P231" s="238">
        <f>O231*H231</f>
        <v>0</v>
      </c>
      <c r="Q231" s="238">
        <v>0</v>
      </c>
      <c r="R231" s="238">
        <f>Q231*H231</f>
        <v>0</v>
      </c>
      <c r="S231" s="238">
        <v>0.13100000000000001</v>
      </c>
      <c r="T231" s="239">
        <f>S231*H231</f>
        <v>13.208206000000001</v>
      </c>
      <c r="U231" s="38"/>
      <c r="V231" s="38"/>
      <c r="W231" s="38"/>
      <c r="X231" s="38"/>
      <c r="Y231" s="38"/>
      <c r="Z231" s="38"/>
      <c r="AA231" s="38"/>
      <c r="AB231" s="38"/>
      <c r="AC231" s="38"/>
      <c r="AD231" s="38"/>
      <c r="AE231" s="38"/>
      <c r="AR231" s="240" t="s">
        <v>113</v>
      </c>
      <c r="AT231" s="240" t="s">
        <v>199</v>
      </c>
      <c r="AU231" s="240" t="s">
        <v>89</v>
      </c>
      <c r="AY231" s="17" t="s">
        <v>196</v>
      </c>
      <c r="BE231" s="241">
        <f>IF(N231="základní",J231,0)</f>
        <v>0</v>
      </c>
      <c r="BF231" s="241">
        <f>IF(N231="snížená",J231,0)</f>
        <v>0</v>
      </c>
      <c r="BG231" s="241">
        <f>IF(N231="zákl. přenesená",J231,0)</f>
        <v>0</v>
      </c>
      <c r="BH231" s="241">
        <f>IF(N231="sníž. přenesená",J231,0)</f>
        <v>0</v>
      </c>
      <c r="BI231" s="241">
        <f>IF(N231="nulová",J231,0)</f>
        <v>0</v>
      </c>
      <c r="BJ231" s="17" t="s">
        <v>87</v>
      </c>
      <c r="BK231" s="241">
        <f>ROUND(I231*H231,2)</f>
        <v>0</v>
      </c>
      <c r="BL231" s="17" t="s">
        <v>113</v>
      </c>
      <c r="BM231" s="240" t="s">
        <v>3273</v>
      </c>
    </row>
    <row r="232" s="2" customFormat="1">
      <c r="A232" s="38"/>
      <c r="B232" s="39"/>
      <c r="C232" s="40"/>
      <c r="D232" s="242" t="s">
        <v>205</v>
      </c>
      <c r="E232" s="40"/>
      <c r="F232" s="243" t="s">
        <v>253</v>
      </c>
      <c r="G232" s="40"/>
      <c r="H232" s="40"/>
      <c r="I232" s="244"/>
      <c r="J232" s="40"/>
      <c r="K232" s="40"/>
      <c r="L232" s="44"/>
      <c r="M232" s="245"/>
      <c r="N232" s="246"/>
      <c r="O232" s="91"/>
      <c r="P232" s="91"/>
      <c r="Q232" s="91"/>
      <c r="R232" s="91"/>
      <c r="S232" s="91"/>
      <c r="T232" s="92"/>
      <c r="U232" s="38"/>
      <c r="V232" s="38"/>
      <c r="W232" s="38"/>
      <c r="X232" s="38"/>
      <c r="Y232" s="38"/>
      <c r="Z232" s="38"/>
      <c r="AA232" s="38"/>
      <c r="AB232" s="38"/>
      <c r="AC232" s="38"/>
      <c r="AD232" s="38"/>
      <c r="AE232" s="38"/>
      <c r="AT232" s="17" t="s">
        <v>205</v>
      </c>
      <c r="AU232" s="17" t="s">
        <v>89</v>
      </c>
    </row>
    <row r="233" s="13" customFormat="1">
      <c r="A233" s="13"/>
      <c r="B233" s="252"/>
      <c r="C233" s="253"/>
      <c r="D233" s="242" t="s">
        <v>254</v>
      </c>
      <c r="E233" s="254" t="s">
        <v>1</v>
      </c>
      <c r="F233" s="255" t="s">
        <v>3233</v>
      </c>
      <c r="G233" s="253"/>
      <c r="H233" s="256">
        <v>100.82599999999999</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445</v>
      </c>
      <c r="G234" s="264"/>
      <c r="H234" s="267">
        <v>100.82599999999999</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87</v>
      </c>
      <c r="AY234" s="273" t="s">
        <v>196</v>
      </c>
    </row>
    <row r="235" s="2" customFormat="1" ht="21.75" customHeight="1">
      <c r="A235" s="38"/>
      <c r="B235" s="39"/>
      <c r="C235" s="228" t="s">
        <v>482</v>
      </c>
      <c r="D235" s="228" t="s">
        <v>199</v>
      </c>
      <c r="E235" s="229" t="s">
        <v>3274</v>
      </c>
      <c r="F235" s="230" t="s">
        <v>3275</v>
      </c>
      <c r="G235" s="231" t="s">
        <v>251</v>
      </c>
      <c r="H235" s="232">
        <v>41.720999999999997</v>
      </c>
      <c r="I235" s="233"/>
      <c r="J235" s="234">
        <f>ROUND(I235*H235,2)</f>
        <v>0</v>
      </c>
      <c r="K235" s="235"/>
      <c r="L235" s="44"/>
      <c r="M235" s="236" t="s">
        <v>1</v>
      </c>
      <c r="N235" s="237" t="s">
        <v>45</v>
      </c>
      <c r="O235" s="91"/>
      <c r="P235" s="238">
        <f>O235*H235</f>
        <v>0</v>
      </c>
      <c r="Q235" s="238">
        <v>0</v>
      </c>
      <c r="R235" s="238">
        <f>Q235*H235</f>
        <v>0</v>
      </c>
      <c r="S235" s="238">
        <v>0.183</v>
      </c>
      <c r="T235" s="239">
        <f>S235*H235</f>
        <v>7.6349429999999989</v>
      </c>
      <c r="U235" s="38"/>
      <c r="V235" s="38"/>
      <c r="W235" s="38"/>
      <c r="X235" s="38"/>
      <c r="Y235" s="38"/>
      <c r="Z235" s="38"/>
      <c r="AA235" s="38"/>
      <c r="AB235" s="38"/>
      <c r="AC235" s="38"/>
      <c r="AD235" s="38"/>
      <c r="AE235" s="38"/>
      <c r="AR235" s="240" t="s">
        <v>113</v>
      </c>
      <c r="AT235" s="240" t="s">
        <v>199</v>
      </c>
      <c r="AU235" s="240" t="s">
        <v>89</v>
      </c>
      <c r="AY235" s="17" t="s">
        <v>196</v>
      </c>
      <c r="BE235" s="241">
        <f>IF(N235="základní",J235,0)</f>
        <v>0</v>
      </c>
      <c r="BF235" s="241">
        <f>IF(N235="snížená",J235,0)</f>
        <v>0</v>
      </c>
      <c r="BG235" s="241">
        <f>IF(N235="zákl. přenesená",J235,0)</f>
        <v>0</v>
      </c>
      <c r="BH235" s="241">
        <f>IF(N235="sníž. přenesená",J235,0)</f>
        <v>0</v>
      </c>
      <c r="BI235" s="241">
        <f>IF(N235="nulová",J235,0)</f>
        <v>0</v>
      </c>
      <c r="BJ235" s="17" t="s">
        <v>87</v>
      </c>
      <c r="BK235" s="241">
        <f>ROUND(I235*H235,2)</f>
        <v>0</v>
      </c>
      <c r="BL235" s="17" t="s">
        <v>113</v>
      </c>
      <c r="BM235" s="240" t="s">
        <v>3276</v>
      </c>
    </row>
    <row r="236" s="2" customFormat="1">
      <c r="A236" s="38"/>
      <c r="B236" s="39"/>
      <c r="C236" s="40"/>
      <c r="D236" s="242" t="s">
        <v>205</v>
      </c>
      <c r="E236" s="40"/>
      <c r="F236" s="243" t="s">
        <v>3277</v>
      </c>
      <c r="G236" s="40"/>
      <c r="H236" s="40"/>
      <c r="I236" s="244"/>
      <c r="J236" s="40"/>
      <c r="K236" s="40"/>
      <c r="L236" s="44"/>
      <c r="M236" s="245"/>
      <c r="N236" s="246"/>
      <c r="O236" s="91"/>
      <c r="P236" s="91"/>
      <c r="Q236" s="91"/>
      <c r="R236" s="91"/>
      <c r="S236" s="91"/>
      <c r="T236" s="92"/>
      <c r="U236" s="38"/>
      <c r="V236" s="38"/>
      <c r="W236" s="38"/>
      <c r="X236" s="38"/>
      <c r="Y236" s="38"/>
      <c r="Z236" s="38"/>
      <c r="AA236" s="38"/>
      <c r="AB236" s="38"/>
      <c r="AC236" s="38"/>
      <c r="AD236" s="38"/>
      <c r="AE236" s="38"/>
      <c r="AT236" s="17" t="s">
        <v>205</v>
      </c>
      <c r="AU236" s="17" t="s">
        <v>89</v>
      </c>
    </row>
    <row r="237" s="13" customFormat="1">
      <c r="A237" s="13"/>
      <c r="B237" s="252"/>
      <c r="C237" s="253"/>
      <c r="D237" s="242" t="s">
        <v>254</v>
      </c>
      <c r="E237" s="254" t="s">
        <v>1</v>
      </c>
      <c r="F237" s="255" t="s">
        <v>3278</v>
      </c>
      <c r="G237" s="253"/>
      <c r="H237" s="256">
        <v>41.720999999999997</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254</v>
      </c>
      <c r="AU237" s="262" t="s">
        <v>89</v>
      </c>
      <c r="AV237" s="13" t="s">
        <v>89</v>
      </c>
      <c r="AW237" s="13" t="s">
        <v>35</v>
      </c>
      <c r="AX237" s="13" t="s">
        <v>80</v>
      </c>
      <c r="AY237" s="262" t="s">
        <v>196</v>
      </c>
    </row>
    <row r="238" s="14" customFormat="1">
      <c r="A238" s="14"/>
      <c r="B238" s="263"/>
      <c r="C238" s="264"/>
      <c r="D238" s="242" t="s">
        <v>254</v>
      </c>
      <c r="E238" s="265" t="s">
        <v>1</v>
      </c>
      <c r="F238" s="266" t="s">
        <v>3279</v>
      </c>
      <c r="G238" s="264"/>
      <c r="H238" s="267">
        <v>41.720999999999997</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254</v>
      </c>
      <c r="AU238" s="273" t="s">
        <v>89</v>
      </c>
      <c r="AV238" s="14" t="s">
        <v>100</v>
      </c>
      <c r="AW238" s="14" t="s">
        <v>35</v>
      </c>
      <c r="AX238" s="14" t="s">
        <v>87</v>
      </c>
      <c r="AY238" s="273" t="s">
        <v>196</v>
      </c>
    </row>
    <row r="239" s="2" customFormat="1" ht="21.75" customHeight="1">
      <c r="A239" s="38"/>
      <c r="B239" s="39"/>
      <c r="C239" s="228" t="s">
        <v>488</v>
      </c>
      <c r="D239" s="228" t="s">
        <v>199</v>
      </c>
      <c r="E239" s="229" t="s">
        <v>3280</v>
      </c>
      <c r="F239" s="230" t="s">
        <v>3281</v>
      </c>
      <c r="G239" s="231" t="s">
        <v>251</v>
      </c>
      <c r="H239" s="232">
        <v>77.082999999999998</v>
      </c>
      <c r="I239" s="233"/>
      <c r="J239" s="234">
        <f>ROUND(I239*H239,2)</f>
        <v>0</v>
      </c>
      <c r="K239" s="235"/>
      <c r="L239" s="44"/>
      <c r="M239" s="236" t="s">
        <v>1</v>
      </c>
      <c r="N239" s="237" t="s">
        <v>45</v>
      </c>
      <c r="O239" s="91"/>
      <c r="P239" s="238">
        <f>O239*H239</f>
        <v>0</v>
      </c>
      <c r="Q239" s="238">
        <v>0</v>
      </c>
      <c r="R239" s="238">
        <f>Q239*H239</f>
        <v>0</v>
      </c>
      <c r="S239" s="238">
        <v>0</v>
      </c>
      <c r="T239" s="239">
        <f>S239*H239</f>
        <v>0</v>
      </c>
      <c r="U239" s="38"/>
      <c r="V239" s="38"/>
      <c r="W239" s="38"/>
      <c r="X239" s="38"/>
      <c r="Y239" s="38"/>
      <c r="Z239" s="38"/>
      <c r="AA239" s="38"/>
      <c r="AB239" s="38"/>
      <c r="AC239" s="38"/>
      <c r="AD239" s="38"/>
      <c r="AE239" s="38"/>
      <c r="AR239" s="240" t="s">
        <v>113</v>
      </c>
      <c r="AT239" s="240" t="s">
        <v>199</v>
      </c>
      <c r="AU239" s="240" t="s">
        <v>89</v>
      </c>
      <c r="AY239" s="17" t="s">
        <v>196</v>
      </c>
      <c r="BE239" s="241">
        <f>IF(N239="základní",J239,0)</f>
        <v>0</v>
      </c>
      <c r="BF239" s="241">
        <f>IF(N239="snížená",J239,0)</f>
        <v>0</v>
      </c>
      <c r="BG239" s="241">
        <f>IF(N239="zákl. přenesená",J239,0)</f>
        <v>0</v>
      </c>
      <c r="BH239" s="241">
        <f>IF(N239="sníž. přenesená",J239,0)</f>
        <v>0</v>
      </c>
      <c r="BI239" s="241">
        <f>IF(N239="nulová",J239,0)</f>
        <v>0</v>
      </c>
      <c r="BJ239" s="17" t="s">
        <v>87</v>
      </c>
      <c r="BK239" s="241">
        <f>ROUND(I239*H239,2)</f>
        <v>0</v>
      </c>
      <c r="BL239" s="17" t="s">
        <v>113</v>
      </c>
      <c r="BM239" s="240" t="s">
        <v>3282</v>
      </c>
    </row>
    <row r="240" s="2" customFormat="1">
      <c r="A240" s="38"/>
      <c r="B240" s="39"/>
      <c r="C240" s="40"/>
      <c r="D240" s="242" t="s">
        <v>205</v>
      </c>
      <c r="E240" s="40"/>
      <c r="F240" s="243" t="s">
        <v>3283</v>
      </c>
      <c r="G240" s="40"/>
      <c r="H240" s="40"/>
      <c r="I240" s="244"/>
      <c r="J240" s="40"/>
      <c r="K240" s="40"/>
      <c r="L240" s="44"/>
      <c r="M240" s="245"/>
      <c r="N240" s="246"/>
      <c r="O240" s="91"/>
      <c r="P240" s="91"/>
      <c r="Q240" s="91"/>
      <c r="R240" s="91"/>
      <c r="S240" s="91"/>
      <c r="T240" s="92"/>
      <c r="U240" s="38"/>
      <c r="V240" s="38"/>
      <c r="W240" s="38"/>
      <c r="X240" s="38"/>
      <c r="Y240" s="38"/>
      <c r="Z240" s="38"/>
      <c r="AA240" s="38"/>
      <c r="AB240" s="38"/>
      <c r="AC240" s="38"/>
      <c r="AD240" s="38"/>
      <c r="AE240" s="38"/>
      <c r="AT240" s="17" t="s">
        <v>205</v>
      </c>
      <c r="AU240" s="17" t="s">
        <v>89</v>
      </c>
    </row>
    <row r="241" s="13" customFormat="1">
      <c r="A241" s="13"/>
      <c r="B241" s="252"/>
      <c r="C241" s="253"/>
      <c r="D241" s="242" t="s">
        <v>254</v>
      </c>
      <c r="E241" s="254" t="s">
        <v>1</v>
      </c>
      <c r="F241" s="255" t="s">
        <v>3284</v>
      </c>
      <c r="G241" s="253"/>
      <c r="H241" s="256">
        <v>77.082999999999998</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254</v>
      </c>
      <c r="AU241" s="262" t="s">
        <v>89</v>
      </c>
      <c r="AV241" s="13" t="s">
        <v>89</v>
      </c>
      <c r="AW241" s="13" t="s">
        <v>35</v>
      </c>
      <c r="AX241" s="13" t="s">
        <v>80</v>
      </c>
      <c r="AY241" s="262" t="s">
        <v>196</v>
      </c>
    </row>
    <row r="242" s="14" customFormat="1">
      <c r="A242" s="14"/>
      <c r="B242" s="263"/>
      <c r="C242" s="264"/>
      <c r="D242" s="242" t="s">
        <v>254</v>
      </c>
      <c r="E242" s="265" t="s">
        <v>1</v>
      </c>
      <c r="F242" s="266" t="s">
        <v>445</v>
      </c>
      <c r="G242" s="264"/>
      <c r="H242" s="267">
        <v>77.082999999999998</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254</v>
      </c>
      <c r="AU242" s="273" t="s">
        <v>89</v>
      </c>
      <c r="AV242" s="14" t="s">
        <v>100</v>
      </c>
      <c r="AW242" s="14" t="s">
        <v>35</v>
      </c>
      <c r="AX242" s="14" t="s">
        <v>87</v>
      </c>
      <c r="AY242" s="273" t="s">
        <v>196</v>
      </c>
    </row>
    <row r="243" s="12" customFormat="1" ht="22.8" customHeight="1">
      <c r="A243" s="12"/>
      <c r="B243" s="212"/>
      <c r="C243" s="213"/>
      <c r="D243" s="214" t="s">
        <v>79</v>
      </c>
      <c r="E243" s="226" t="s">
        <v>426</v>
      </c>
      <c r="F243" s="226" t="s">
        <v>427</v>
      </c>
      <c r="G243" s="213"/>
      <c r="H243" s="213"/>
      <c r="I243" s="216"/>
      <c r="J243" s="227">
        <f>BK243</f>
        <v>0</v>
      </c>
      <c r="K243" s="213"/>
      <c r="L243" s="218"/>
      <c r="M243" s="219"/>
      <c r="N243" s="220"/>
      <c r="O243" s="220"/>
      <c r="P243" s="221">
        <f>SUM(P244:P268)</f>
        <v>0</v>
      </c>
      <c r="Q243" s="220"/>
      <c r="R243" s="221">
        <f>SUM(R244:R268)</f>
        <v>0</v>
      </c>
      <c r="S243" s="220"/>
      <c r="T243" s="222">
        <f>SUM(T244:T268)</f>
        <v>0</v>
      </c>
      <c r="U243" s="12"/>
      <c r="V243" s="12"/>
      <c r="W243" s="12"/>
      <c r="X243" s="12"/>
      <c r="Y243" s="12"/>
      <c r="Z243" s="12"/>
      <c r="AA243" s="12"/>
      <c r="AB243" s="12"/>
      <c r="AC243" s="12"/>
      <c r="AD243" s="12"/>
      <c r="AE243" s="12"/>
      <c r="AR243" s="223" t="s">
        <v>87</v>
      </c>
      <c r="AT243" s="224" t="s">
        <v>79</v>
      </c>
      <c r="AU243" s="224" t="s">
        <v>87</v>
      </c>
      <c r="AY243" s="223" t="s">
        <v>196</v>
      </c>
      <c r="BK243" s="225">
        <f>SUM(BK244:BK268)</f>
        <v>0</v>
      </c>
    </row>
    <row r="244" s="2" customFormat="1" ht="21.75" customHeight="1">
      <c r="A244" s="38"/>
      <c r="B244" s="39"/>
      <c r="C244" s="228" t="s">
        <v>494</v>
      </c>
      <c r="D244" s="228" t="s">
        <v>199</v>
      </c>
      <c r="E244" s="229" t="s">
        <v>3285</v>
      </c>
      <c r="F244" s="230" t="s">
        <v>3286</v>
      </c>
      <c r="G244" s="231" t="s">
        <v>431</v>
      </c>
      <c r="H244" s="232">
        <v>63.768000000000001</v>
      </c>
      <c r="I244" s="233"/>
      <c r="J244" s="234">
        <f>ROUND(I244*H244,2)</f>
        <v>0</v>
      </c>
      <c r="K244" s="235"/>
      <c r="L244" s="44"/>
      <c r="M244" s="236" t="s">
        <v>1</v>
      </c>
      <c r="N244" s="237" t="s">
        <v>45</v>
      </c>
      <c r="O244" s="91"/>
      <c r="P244" s="238">
        <f>O244*H244</f>
        <v>0</v>
      </c>
      <c r="Q244" s="238">
        <v>0</v>
      </c>
      <c r="R244" s="238">
        <f>Q244*H244</f>
        <v>0</v>
      </c>
      <c r="S244" s="238">
        <v>0</v>
      </c>
      <c r="T244" s="239">
        <f>S244*H244</f>
        <v>0</v>
      </c>
      <c r="U244" s="38"/>
      <c r="V244" s="38"/>
      <c r="W244" s="38"/>
      <c r="X244" s="38"/>
      <c r="Y244" s="38"/>
      <c r="Z244" s="38"/>
      <c r="AA244" s="38"/>
      <c r="AB244" s="38"/>
      <c r="AC244" s="38"/>
      <c r="AD244" s="38"/>
      <c r="AE244" s="38"/>
      <c r="AR244" s="240" t="s">
        <v>113</v>
      </c>
      <c r="AT244" s="240" t="s">
        <v>199</v>
      </c>
      <c r="AU244" s="240" t="s">
        <v>89</v>
      </c>
      <c r="AY244" s="17" t="s">
        <v>196</v>
      </c>
      <c r="BE244" s="241">
        <f>IF(N244="základní",J244,0)</f>
        <v>0</v>
      </c>
      <c r="BF244" s="241">
        <f>IF(N244="snížená",J244,0)</f>
        <v>0</v>
      </c>
      <c r="BG244" s="241">
        <f>IF(N244="zákl. přenesená",J244,0)</f>
        <v>0</v>
      </c>
      <c r="BH244" s="241">
        <f>IF(N244="sníž. přenesená",J244,0)</f>
        <v>0</v>
      </c>
      <c r="BI244" s="241">
        <f>IF(N244="nulová",J244,0)</f>
        <v>0</v>
      </c>
      <c r="BJ244" s="17" t="s">
        <v>87</v>
      </c>
      <c r="BK244" s="241">
        <f>ROUND(I244*H244,2)</f>
        <v>0</v>
      </c>
      <c r="BL244" s="17" t="s">
        <v>113</v>
      </c>
      <c r="BM244" s="240" t="s">
        <v>3287</v>
      </c>
    </row>
    <row r="245" s="2" customFormat="1">
      <c r="A245" s="38"/>
      <c r="B245" s="39"/>
      <c r="C245" s="40"/>
      <c r="D245" s="242" t="s">
        <v>205</v>
      </c>
      <c r="E245" s="40"/>
      <c r="F245" s="243" t="s">
        <v>3288</v>
      </c>
      <c r="G245" s="40"/>
      <c r="H245" s="40"/>
      <c r="I245" s="244"/>
      <c r="J245" s="40"/>
      <c r="K245" s="40"/>
      <c r="L245" s="44"/>
      <c r="M245" s="245"/>
      <c r="N245" s="246"/>
      <c r="O245" s="91"/>
      <c r="P245" s="91"/>
      <c r="Q245" s="91"/>
      <c r="R245" s="91"/>
      <c r="S245" s="91"/>
      <c r="T245" s="92"/>
      <c r="U245" s="38"/>
      <c r="V245" s="38"/>
      <c r="W245" s="38"/>
      <c r="X245" s="38"/>
      <c r="Y245" s="38"/>
      <c r="Z245" s="38"/>
      <c r="AA245" s="38"/>
      <c r="AB245" s="38"/>
      <c r="AC245" s="38"/>
      <c r="AD245" s="38"/>
      <c r="AE245" s="38"/>
      <c r="AT245" s="17" t="s">
        <v>205</v>
      </c>
      <c r="AU245" s="17" t="s">
        <v>89</v>
      </c>
    </row>
    <row r="246" s="2" customFormat="1" ht="21.75" customHeight="1">
      <c r="A246" s="38"/>
      <c r="B246" s="39"/>
      <c r="C246" s="228" t="s">
        <v>787</v>
      </c>
      <c r="D246" s="228" t="s">
        <v>199</v>
      </c>
      <c r="E246" s="229" t="s">
        <v>435</v>
      </c>
      <c r="F246" s="230" t="s">
        <v>436</v>
      </c>
      <c r="G246" s="231" t="s">
        <v>431</v>
      </c>
      <c r="H246" s="232">
        <v>51.097000000000001</v>
      </c>
      <c r="I246" s="233"/>
      <c r="J246" s="234">
        <f>ROUND(I246*H246,2)</f>
        <v>0</v>
      </c>
      <c r="K246" s="235"/>
      <c r="L246" s="44"/>
      <c r="M246" s="236" t="s">
        <v>1</v>
      </c>
      <c r="N246" s="237" t="s">
        <v>45</v>
      </c>
      <c r="O246" s="91"/>
      <c r="P246" s="238">
        <f>O246*H246</f>
        <v>0</v>
      </c>
      <c r="Q246" s="238">
        <v>0</v>
      </c>
      <c r="R246" s="238">
        <f>Q246*H246</f>
        <v>0</v>
      </c>
      <c r="S246" s="238">
        <v>0</v>
      </c>
      <c r="T246" s="239">
        <f>S246*H246</f>
        <v>0</v>
      </c>
      <c r="U246" s="38"/>
      <c r="V246" s="38"/>
      <c r="W246" s="38"/>
      <c r="X246" s="38"/>
      <c r="Y246" s="38"/>
      <c r="Z246" s="38"/>
      <c r="AA246" s="38"/>
      <c r="AB246" s="38"/>
      <c r="AC246" s="38"/>
      <c r="AD246" s="38"/>
      <c r="AE246" s="38"/>
      <c r="AR246" s="240" t="s">
        <v>113</v>
      </c>
      <c r="AT246" s="240" t="s">
        <v>199</v>
      </c>
      <c r="AU246" s="240" t="s">
        <v>89</v>
      </c>
      <c r="AY246" s="17" t="s">
        <v>196</v>
      </c>
      <c r="BE246" s="241">
        <f>IF(N246="základní",J246,0)</f>
        <v>0</v>
      </c>
      <c r="BF246" s="241">
        <f>IF(N246="snížená",J246,0)</f>
        <v>0</v>
      </c>
      <c r="BG246" s="241">
        <f>IF(N246="zákl. přenesená",J246,0)</f>
        <v>0</v>
      </c>
      <c r="BH246" s="241">
        <f>IF(N246="sníž. přenesená",J246,0)</f>
        <v>0</v>
      </c>
      <c r="BI246" s="241">
        <f>IF(N246="nulová",J246,0)</f>
        <v>0</v>
      </c>
      <c r="BJ246" s="17" t="s">
        <v>87</v>
      </c>
      <c r="BK246" s="241">
        <f>ROUND(I246*H246,2)</f>
        <v>0</v>
      </c>
      <c r="BL246" s="17" t="s">
        <v>113</v>
      </c>
      <c r="BM246" s="240" t="s">
        <v>3289</v>
      </c>
    </row>
    <row r="247" s="2" customFormat="1">
      <c r="A247" s="38"/>
      <c r="B247" s="39"/>
      <c r="C247" s="40"/>
      <c r="D247" s="242" t="s">
        <v>205</v>
      </c>
      <c r="E247" s="40"/>
      <c r="F247" s="243" t="s">
        <v>438</v>
      </c>
      <c r="G247" s="40"/>
      <c r="H247" s="40"/>
      <c r="I247" s="244"/>
      <c r="J247" s="40"/>
      <c r="K247" s="40"/>
      <c r="L247" s="44"/>
      <c r="M247" s="245"/>
      <c r="N247" s="246"/>
      <c r="O247" s="91"/>
      <c r="P247" s="91"/>
      <c r="Q247" s="91"/>
      <c r="R247" s="91"/>
      <c r="S247" s="91"/>
      <c r="T247" s="92"/>
      <c r="U247" s="38"/>
      <c r="V247" s="38"/>
      <c r="W247" s="38"/>
      <c r="X247" s="38"/>
      <c r="Y247" s="38"/>
      <c r="Z247" s="38"/>
      <c r="AA247" s="38"/>
      <c r="AB247" s="38"/>
      <c r="AC247" s="38"/>
      <c r="AD247" s="38"/>
      <c r="AE247" s="38"/>
      <c r="AT247" s="17" t="s">
        <v>205</v>
      </c>
      <c r="AU247" s="17" t="s">
        <v>89</v>
      </c>
    </row>
    <row r="248" s="13" customFormat="1">
      <c r="A248" s="13"/>
      <c r="B248" s="252"/>
      <c r="C248" s="253"/>
      <c r="D248" s="242" t="s">
        <v>254</v>
      </c>
      <c r="E248" s="254" t="s">
        <v>1</v>
      </c>
      <c r="F248" s="255" t="s">
        <v>3290</v>
      </c>
      <c r="G248" s="253"/>
      <c r="H248" s="256">
        <v>22.800000000000001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254</v>
      </c>
      <c r="AU248" s="262" t="s">
        <v>89</v>
      </c>
      <c r="AV248" s="13" t="s">
        <v>89</v>
      </c>
      <c r="AW248" s="13" t="s">
        <v>35</v>
      </c>
      <c r="AX248" s="13" t="s">
        <v>80</v>
      </c>
      <c r="AY248" s="262" t="s">
        <v>196</v>
      </c>
    </row>
    <row r="249" s="14" customFormat="1">
      <c r="A249" s="14"/>
      <c r="B249" s="263"/>
      <c r="C249" s="264"/>
      <c r="D249" s="242" t="s">
        <v>254</v>
      </c>
      <c r="E249" s="265" t="s">
        <v>1</v>
      </c>
      <c r="F249" s="266" t="s">
        <v>3291</v>
      </c>
      <c r="G249" s="264"/>
      <c r="H249" s="267">
        <v>22.800000000000001</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254</v>
      </c>
      <c r="AU249" s="273" t="s">
        <v>89</v>
      </c>
      <c r="AV249" s="14" t="s">
        <v>100</v>
      </c>
      <c r="AW249" s="14" t="s">
        <v>35</v>
      </c>
      <c r="AX249" s="14" t="s">
        <v>80</v>
      </c>
      <c r="AY249" s="273" t="s">
        <v>196</v>
      </c>
    </row>
    <row r="250" s="13" customFormat="1">
      <c r="A250" s="13"/>
      <c r="B250" s="252"/>
      <c r="C250" s="253"/>
      <c r="D250" s="242" t="s">
        <v>254</v>
      </c>
      <c r="E250" s="254" t="s">
        <v>1</v>
      </c>
      <c r="F250" s="255" t="s">
        <v>3292</v>
      </c>
      <c r="G250" s="253"/>
      <c r="H250" s="256">
        <v>27.414999999999999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254</v>
      </c>
      <c r="AU250" s="262" t="s">
        <v>89</v>
      </c>
      <c r="AV250" s="13" t="s">
        <v>89</v>
      </c>
      <c r="AW250" s="13" t="s">
        <v>35</v>
      </c>
      <c r="AX250" s="13" t="s">
        <v>80</v>
      </c>
      <c r="AY250" s="262" t="s">
        <v>196</v>
      </c>
    </row>
    <row r="251" s="14" customFormat="1">
      <c r="A251" s="14"/>
      <c r="B251" s="263"/>
      <c r="C251" s="264"/>
      <c r="D251" s="242" t="s">
        <v>254</v>
      </c>
      <c r="E251" s="265" t="s">
        <v>1</v>
      </c>
      <c r="F251" s="266" t="s">
        <v>3293</v>
      </c>
      <c r="G251" s="264"/>
      <c r="H251" s="267">
        <v>27.414999999999999</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254</v>
      </c>
      <c r="AU251" s="273" t="s">
        <v>89</v>
      </c>
      <c r="AV251" s="14" t="s">
        <v>100</v>
      </c>
      <c r="AW251" s="14" t="s">
        <v>35</v>
      </c>
      <c r="AX251" s="14" t="s">
        <v>80</v>
      </c>
      <c r="AY251" s="273" t="s">
        <v>196</v>
      </c>
    </row>
    <row r="252" s="13" customFormat="1">
      <c r="A252" s="13"/>
      <c r="B252" s="252"/>
      <c r="C252" s="253"/>
      <c r="D252" s="242" t="s">
        <v>254</v>
      </c>
      <c r="E252" s="254" t="s">
        <v>1</v>
      </c>
      <c r="F252" s="255" t="s">
        <v>3294</v>
      </c>
      <c r="G252" s="253"/>
      <c r="H252" s="256">
        <v>0.45400000000000001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3295</v>
      </c>
      <c r="G253" s="264"/>
      <c r="H253" s="267">
        <v>0.45400000000000001</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3" customFormat="1">
      <c r="A254" s="13"/>
      <c r="B254" s="252"/>
      <c r="C254" s="253"/>
      <c r="D254" s="242" t="s">
        <v>254</v>
      </c>
      <c r="E254" s="254" t="s">
        <v>1</v>
      </c>
      <c r="F254" s="255" t="s">
        <v>3296</v>
      </c>
      <c r="G254" s="253"/>
      <c r="H254" s="256">
        <v>0.42799999999999999</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254</v>
      </c>
      <c r="AU254" s="262" t="s">
        <v>89</v>
      </c>
      <c r="AV254" s="13" t="s">
        <v>89</v>
      </c>
      <c r="AW254" s="13" t="s">
        <v>35</v>
      </c>
      <c r="AX254" s="13" t="s">
        <v>80</v>
      </c>
      <c r="AY254" s="262" t="s">
        <v>196</v>
      </c>
    </row>
    <row r="255" s="14" customFormat="1">
      <c r="A255" s="14"/>
      <c r="B255" s="263"/>
      <c r="C255" s="264"/>
      <c r="D255" s="242" t="s">
        <v>254</v>
      </c>
      <c r="E255" s="265" t="s">
        <v>1</v>
      </c>
      <c r="F255" s="266" t="s">
        <v>3297</v>
      </c>
      <c r="G255" s="264"/>
      <c r="H255" s="267">
        <v>0.42799999999999999</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254</v>
      </c>
      <c r="AU255" s="273" t="s">
        <v>89</v>
      </c>
      <c r="AV255" s="14" t="s">
        <v>100</v>
      </c>
      <c r="AW255" s="14" t="s">
        <v>35</v>
      </c>
      <c r="AX255" s="14" t="s">
        <v>80</v>
      </c>
      <c r="AY255" s="273" t="s">
        <v>196</v>
      </c>
    </row>
    <row r="256" s="15" customFormat="1">
      <c r="A256" s="15"/>
      <c r="B256" s="274"/>
      <c r="C256" s="275"/>
      <c r="D256" s="242" t="s">
        <v>254</v>
      </c>
      <c r="E256" s="276" t="s">
        <v>1</v>
      </c>
      <c r="F256" s="277" t="s">
        <v>267</v>
      </c>
      <c r="G256" s="275"/>
      <c r="H256" s="278">
        <v>51.097000000000001</v>
      </c>
      <c r="I256" s="279"/>
      <c r="J256" s="275"/>
      <c r="K256" s="275"/>
      <c r="L256" s="280"/>
      <c r="M256" s="281"/>
      <c r="N256" s="282"/>
      <c r="O256" s="282"/>
      <c r="P256" s="282"/>
      <c r="Q256" s="282"/>
      <c r="R256" s="282"/>
      <c r="S256" s="282"/>
      <c r="T256" s="283"/>
      <c r="U256" s="15"/>
      <c r="V256" s="15"/>
      <c r="W256" s="15"/>
      <c r="X256" s="15"/>
      <c r="Y256" s="15"/>
      <c r="Z256" s="15"/>
      <c r="AA256" s="15"/>
      <c r="AB256" s="15"/>
      <c r="AC256" s="15"/>
      <c r="AD256" s="15"/>
      <c r="AE256" s="15"/>
      <c r="AT256" s="284" t="s">
        <v>254</v>
      </c>
      <c r="AU256" s="284" t="s">
        <v>89</v>
      </c>
      <c r="AV256" s="15" t="s">
        <v>113</v>
      </c>
      <c r="AW256" s="15" t="s">
        <v>35</v>
      </c>
      <c r="AX256" s="15" t="s">
        <v>87</v>
      </c>
      <c r="AY256" s="284" t="s">
        <v>196</v>
      </c>
    </row>
    <row r="257" s="2" customFormat="1" ht="33" customHeight="1">
      <c r="A257" s="38"/>
      <c r="B257" s="39"/>
      <c r="C257" s="228" t="s">
        <v>505</v>
      </c>
      <c r="D257" s="228" t="s">
        <v>199</v>
      </c>
      <c r="E257" s="229" t="s">
        <v>440</v>
      </c>
      <c r="F257" s="230" t="s">
        <v>3298</v>
      </c>
      <c r="G257" s="231" t="s">
        <v>431</v>
      </c>
      <c r="H257" s="232">
        <v>766.45500000000004</v>
      </c>
      <c r="I257" s="233"/>
      <c r="J257" s="234">
        <f>ROUND(I257*H257,2)</f>
        <v>0</v>
      </c>
      <c r="K257" s="235"/>
      <c r="L257" s="44"/>
      <c r="M257" s="236" t="s">
        <v>1</v>
      </c>
      <c r="N257" s="237" t="s">
        <v>45</v>
      </c>
      <c r="O257" s="91"/>
      <c r="P257" s="238">
        <f>O257*H257</f>
        <v>0</v>
      </c>
      <c r="Q257" s="238">
        <v>0</v>
      </c>
      <c r="R257" s="238">
        <f>Q257*H257</f>
        <v>0</v>
      </c>
      <c r="S257" s="238">
        <v>0</v>
      </c>
      <c r="T257" s="239">
        <f>S257*H257</f>
        <v>0</v>
      </c>
      <c r="U257" s="38"/>
      <c r="V257" s="38"/>
      <c r="W257" s="38"/>
      <c r="X257" s="38"/>
      <c r="Y257" s="38"/>
      <c r="Z257" s="38"/>
      <c r="AA257" s="38"/>
      <c r="AB257" s="38"/>
      <c r="AC257" s="38"/>
      <c r="AD257" s="38"/>
      <c r="AE257" s="38"/>
      <c r="AR257" s="240" t="s">
        <v>113</v>
      </c>
      <c r="AT257" s="240" t="s">
        <v>199</v>
      </c>
      <c r="AU257" s="240" t="s">
        <v>89</v>
      </c>
      <c r="AY257" s="17" t="s">
        <v>196</v>
      </c>
      <c r="BE257" s="241">
        <f>IF(N257="základní",J257,0)</f>
        <v>0</v>
      </c>
      <c r="BF257" s="241">
        <f>IF(N257="snížená",J257,0)</f>
        <v>0</v>
      </c>
      <c r="BG257" s="241">
        <f>IF(N257="zákl. přenesená",J257,0)</f>
        <v>0</v>
      </c>
      <c r="BH257" s="241">
        <f>IF(N257="sníž. přenesená",J257,0)</f>
        <v>0</v>
      </c>
      <c r="BI257" s="241">
        <f>IF(N257="nulová",J257,0)</f>
        <v>0</v>
      </c>
      <c r="BJ257" s="17" t="s">
        <v>87</v>
      </c>
      <c r="BK257" s="241">
        <f>ROUND(I257*H257,2)</f>
        <v>0</v>
      </c>
      <c r="BL257" s="17" t="s">
        <v>113</v>
      </c>
      <c r="BM257" s="240" t="s">
        <v>3299</v>
      </c>
    </row>
    <row r="258" s="2" customFormat="1">
      <c r="A258" s="38"/>
      <c r="B258" s="39"/>
      <c r="C258" s="40"/>
      <c r="D258" s="242" t="s">
        <v>205</v>
      </c>
      <c r="E258" s="40"/>
      <c r="F258" s="243" t="s">
        <v>2306</v>
      </c>
      <c r="G258" s="40"/>
      <c r="H258" s="40"/>
      <c r="I258" s="244"/>
      <c r="J258" s="40"/>
      <c r="K258" s="40"/>
      <c r="L258" s="44"/>
      <c r="M258" s="245"/>
      <c r="N258" s="246"/>
      <c r="O258" s="91"/>
      <c r="P258" s="91"/>
      <c r="Q258" s="91"/>
      <c r="R258" s="91"/>
      <c r="S258" s="91"/>
      <c r="T258" s="92"/>
      <c r="U258" s="38"/>
      <c r="V258" s="38"/>
      <c r="W258" s="38"/>
      <c r="X258" s="38"/>
      <c r="Y258" s="38"/>
      <c r="Z258" s="38"/>
      <c r="AA258" s="38"/>
      <c r="AB258" s="38"/>
      <c r="AC258" s="38"/>
      <c r="AD258" s="38"/>
      <c r="AE258" s="38"/>
      <c r="AT258" s="17" t="s">
        <v>205</v>
      </c>
      <c r="AU258" s="17" t="s">
        <v>89</v>
      </c>
    </row>
    <row r="259" s="13" customFormat="1">
      <c r="A259" s="13"/>
      <c r="B259" s="252"/>
      <c r="C259" s="253"/>
      <c r="D259" s="242" t="s">
        <v>254</v>
      </c>
      <c r="E259" s="254" t="s">
        <v>1</v>
      </c>
      <c r="F259" s="255" t="s">
        <v>3300</v>
      </c>
      <c r="G259" s="253"/>
      <c r="H259" s="256">
        <v>766.45500000000004</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254</v>
      </c>
      <c r="AU259" s="262" t="s">
        <v>89</v>
      </c>
      <c r="AV259" s="13" t="s">
        <v>89</v>
      </c>
      <c r="AW259" s="13" t="s">
        <v>35</v>
      </c>
      <c r="AX259" s="13" t="s">
        <v>80</v>
      </c>
      <c r="AY259" s="262" t="s">
        <v>196</v>
      </c>
    </row>
    <row r="260" s="14" customFormat="1">
      <c r="A260" s="14"/>
      <c r="B260" s="263"/>
      <c r="C260" s="264"/>
      <c r="D260" s="242" t="s">
        <v>254</v>
      </c>
      <c r="E260" s="265" t="s">
        <v>1</v>
      </c>
      <c r="F260" s="266" t="s">
        <v>445</v>
      </c>
      <c r="G260" s="264"/>
      <c r="H260" s="267">
        <v>766.45500000000004</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254</v>
      </c>
      <c r="AU260" s="273" t="s">
        <v>89</v>
      </c>
      <c r="AV260" s="14" t="s">
        <v>100</v>
      </c>
      <c r="AW260" s="14" t="s">
        <v>35</v>
      </c>
      <c r="AX260" s="14" t="s">
        <v>87</v>
      </c>
      <c r="AY260" s="273" t="s">
        <v>196</v>
      </c>
    </row>
    <row r="261" s="2" customFormat="1" ht="33" customHeight="1">
      <c r="A261" s="38"/>
      <c r="B261" s="39"/>
      <c r="C261" s="228" t="s">
        <v>518</v>
      </c>
      <c r="D261" s="228" t="s">
        <v>199</v>
      </c>
      <c r="E261" s="229" t="s">
        <v>446</v>
      </c>
      <c r="F261" s="230" t="s">
        <v>447</v>
      </c>
      <c r="G261" s="231" t="s">
        <v>431</v>
      </c>
      <c r="H261" s="232">
        <v>0.42799999999999999</v>
      </c>
      <c r="I261" s="233"/>
      <c r="J261" s="234">
        <f>ROUND(I261*H261,2)</f>
        <v>0</v>
      </c>
      <c r="K261" s="235"/>
      <c r="L261" s="44"/>
      <c r="M261" s="236" t="s">
        <v>1</v>
      </c>
      <c r="N261" s="237" t="s">
        <v>45</v>
      </c>
      <c r="O261" s="91"/>
      <c r="P261" s="238">
        <f>O261*H261</f>
        <v>0</v>
      </c>
      <c r="Q261" s="238">
        <v>0</v>
      </c>
      <c r="R261" s="238">
        <f>Q261*H261</f>
        <v>0</v>
      </c>
      <c r="S261" s="238">
        <v>0</v>
      </c>
      <c r="T261" s="239">
        <f>S261*H261</f>
        <v>0</v>
      </c>
      <c r="U261" s="38"/>
      <c r="V261" s="38"/>
      <c r="W261" s="38"/>
      <c r="X261" s="38"/>
      <c r="Y261" s="38"/>
      <c r="Z261" s="38"/>
      <c r="AA261" s="38"/>
      <c r="AB261" s="38"/>
      <c r="AC261" s="38"/>
      <c r="AD261" s="38"/>
      <c r="AE261" s="38"/>
      <c r="AR261" s="240" t="s">
        <v>113</v>
      </c>
      <c r="AT261" s="240" t="s">
        <v>199</v>
      </c>
      <c r="AU261" s="240" t="s">
        <v>89</v>
      </c>
      <c r="AY261" s="17" t="s">
        <v>196</v>
      </c>
      <c r="BE261" s="241">
        <f>IF(N261="základní",J261,0)</f>
        <v>0</v>
      </c>
      <c r="BF261" s="241">
        <f>IF(N261="snížená",J261,0)</f>
        <v>0</v>
      </c>
      <c r="BG261" s="241">
        <f>IF(N261="zákl. přenesená",J261,0)</f>
        <v>0</v>
      </c>
      <c r="BH261" s="241">
        <f>IF(N261="sníž. přenesená",J261,0)</f>
        <v>0</v>
      </c>
      <c r="BI261" s="241">
        <f>IF(N261="nulová",J261,0)</f>
        <v>0</v>
      </c>
      <c r="BJ261" s="17" t="s">
        <v>87</v>
      </c>
      <c r="BK261" s="241">
        <f>ROUND(I261*H261,2)</f>
        <v>0</v>
      </c>
      <c r="BL261" s="17" t="s">
        <v>113</v>
      </c>
      <c r="BM261" s="240" t="s">
        <v>3301</v>
      </c>
    </row>
    <row r="262" s="2" customFormat="1">
      <c r="A262" s="38"/>
      <c r="B262" s="39"/>
      <c r="C262" s="40"/>
      <c r="D262" s="242" t="s">
        <v>205</v>
      </c>
      <c r="E262" s="40"/>
      <c r="F262" s="243" t="s">
        <v>449</v>
      </c>
      <c r="G262" s="40"/>
      <c r="H262" s="40"/>
      <c r="I262" s="244"/>
      <c r="J262" s="40"/>
      <c r="K262" s="40"/>
      <c r="L262" s="44"/>
      <c r="M262" s="245"/>
      <c r="N262" s="246"/>
      <c r="O262" s="91"/>
      <c r="P262" s="91"/>
      <c r="Q262" s="91"/>
      <c r="R262" s="91"/>
      <c r="S262" s="91"/>
      <c r="T262" s="92"/>
      <c r="U262" s="38"/>
      <c r="V262" s="38"/>
      <c r="W262" s="38"/>
      <c r="X262" s="38"/>
      <c r="Y262" s="38"/>
      <c r="Z262" s="38"/>
      <c r="AA262" s="38"/>
      <c r="AB262" s="38"/>
      <c r="AC262" s="38"/>
      <c r="AD262" s="38"/>
      <c r="AE262" s="38"/>
      <c r="AT262" s="17" t="s">
        <v>205</v>
      </c>
      <c r="AU262" s="17" t="s">
        <v>89</v>
      </c>
    </row>
    <row r="263" s="2" customFormat="1" ht="33" customHeight="1">
      <c r="A263" s="38"/>
      <c r="B263" s="39"/>
      <c r="C263" s="228" t="s">
        <v>529</v>
      </c>
      <c r="D263" s="228" t="s">
        <v>199</v>
      </c>
      <c r="E263" s="229" t="s">
        <v>2835</v>
      </c>
      <c r="F263" s="230" t="s">
        <v>2836</v>
      </c>
      <c r="G263" s="231" t="s">
        <v>431</v>
      </c>
      <c r="H263" s="232">
        <v>0.45400000000000001</v>
      </c>
      <c r="I263" s="233"/>
      <c r="J263" s="234">
        <f>ROUND(I263*H263,2)</f>
        <v>0</v>
      </c>
      <c r="K263" s="235"/>
      <c r="L263" s="44"/>
      <c r="M263" s="236" t="s">
        <v>1</v>
      </c>
      <c r="N263" s="237" t="s">
        <v>45</v>
      </c>
      <c r="O263" s="91"/>
      <c r="P263" s="238">
        <f>O263*H263</f>
        <v>0</v>
      </c>
      <c r="Q263" s="238">
        <v>0</v>
      </c>
      <c r="R263" s="238">
        <f>Q263*H263</f>
        <v>0</v>
      </c>
      <c r="S263" s="238">
        <v>0</v>
      </c>
      <c r="T263" s="239">
        <f>S263*H263</f>
        <v>0</v>
      </c>
      <c r="U263" s="38"/>
      <c r="V263" s="38"/>
      <c r="W263" s="38"/>
      <c r="X263" s="38"/>
      <c r="Y263" s="38"/>
      <c r="Z263" s="38"/>
      <c r="AA263" s="38"/>
      <c r="AB263" s="38"/>
      <c r="AC263" s="38"/>
      <c r="AD263" s="38"/>
      <c r="AE263" s="38"/>
      <c r="AR263" s="240" t="s">
        <v>113</v>
      </c>
      <c r="AT263" s="240" t="s">
        <v>199</v>
      </c>
      <c r="AU263" s="240" t="s">
        <v>89</v>
      </c>
      <c r="AY263" s="17" t="s">
        <v>196</v>
      </c>
      <c r="BE263" s="241">
        <f>IF(N263="základní",J263,0)</f>
        <v>0</v>
      </c>
      <c r="BF263" s="241">
        <f>IF(N263="snížená",J263,0)</f>
        <v>0</v>
      </c>
      <c r="BG263" s="241">
        <f>IF(N263="zákl. přenesená",J263,0)</f>
        <v>0</v>
      </c>
      <c r="BH263" s="241">
        <f>IF(N263="sníž. přenesená",J263,0)</f>
        <v>0</v>
      </c>
      <c r="BI263" s="241">
        <f>IF(N263="nulová",J263,0)</f>
        <v>0</v>
      </c>
      <c r="BJ263" s="17" t="s">
        <v>87</v>
      </c>
      <c r="BK263" s="241">
        <f>ROUND(I263*H263,2)</f>
        <v>0</v>
      </c>
      <c r="BL263" s="17" t="s">
        <v>113</v>
      </c>
      <c r="BM263" s="240" t="s">
        <v>3302</v>
      </c>
    </row>
    <row r="264" s="2" customFormat="1">
      <c r="A264" s="38"/>
      <c r="B264" s="39"/>
      <c r="C264" s="40"/>
      <c r="D264" s="242" t="s">
        <v>205</v>
      </c>
      <c r="E264" s="40"/>
      <c r="F264" s="243" t="s">
        <v>2838</v>
      </c>
      <c r="G264" s="40"/>
      <c r="H264" s="40"/>
      <c r="I264" s="244"/>
      <c r="J264" s="40"/>
      <c r="K264" s="40"/>
      <c r="L264" s="44"/>
      <c r="M264" s="245"/>
      <c r="N264" s="246"/>
      <c r="O264" s="91"/>
      <c r="P264" s="91"/>
      <c r="Q264" s="91"/>
      <c r="R264" s="91"/>
      <c r="S264" s="91"/>
      <c r="T264" s="92"/>
      <c r="U264" s="38"/>
      <c r="V264" s="38"/>
      <c r="W264" s="38"/>
      <c r="X264" s="38"/>
      <c r="Y264" s="38"/>
      <c r="Z264" s="38"/>
      <c r="AA264" s="38"/>
      <c r="AB264" s="38"/>
      <c r="AC264" s="38"/>
      <c r="AD264" s="38"/>
      <c r="AE264" s="38"/>
      <c r="AT264" s="17" t="s">
        <v>205</v>
      </c>
      <c r="AU264" s="17" t="s">
        <v>89</v>
      </c>
    </row>
    <row r="265" s="2" customFormat="1" ht="33" customHeight="1">
      <c r="A265" s="38"/>
      <c r="B265" s="39"/>
      <c r="C265" s="228" t="s">
        <v>535</v>
      </c>
      <c r="D265" s="228" t="s">
        <v>199</v>
      </c>
      <c r="E265" s="229" t="s">
        <v>483</v>
      </c>
      <c r="F265" s="230" t="s">
        <v>484</v>
      </c>
      <c r="G265" s="231" t="s">
        <v>431</v>
      </c>
      <c r="H265" s="232">
        <v>22.800000000000001</v>
      </c>
      <c r="I265" s="233"/>
      <c r="J265" s="234">
        <f>ROUND(I265*H265,2)</f>
        <v>0</v>
      </c>
      <c r="K265" s="235"/>
      <c r="L265" s="44"/>
      <c r="M265" s="236" t="s">
        <v>1</v>
      </c>
      <c r="N265" s="237" t="s">
        <v>45</v>
      </c>
      <c r="O265" s="91"/>
      <c r="P265" s="238">
        <f>O265*H265</f>
        <v>0</v>
      </c>
      <c r="Q265" s="238">
        <v>0</v>
      </c>
      <c r="R265" s="238">
        <f>Q265*H265</f>
        <v>0</v>
      </c>
      <c r="S265" s="238">
        <v>0</v>
      </c>
      <c r="T265" s="239">
        <f>S265*H265</f>
        <v>0</v>
      </c>
      <c r="U265" s="38"/>
      <c r="V265" s="38"/>
      <c r="W265" s="38"/>
      <c r="X265" s="38"/>
      <c r="Y265" s="38"/>
      <c r="Z265" s="38"/>
      <c r="AA265" s="38"/>
      <c r="AB265" s="38"/>
      <c r="AC265" s="38"/>
      <c r="AD265" s="38"/>
      <c r="AE265" s="38"/>
      <c r="AR265" s="240" t="s">
        <v>113</v>
      </c>
      <c r="AT265" s="240" t="s">
        <v>199</v>
      </c>
      <c r="AU265" s="240" t="s">
        <v>89</v>
      </c>
      <c r="AY265" s="17" t="s">
        <v>196</v>
      </c>
      <c r="BE265" s="241">
        <f>IF(N265="základní",J265,0)</f>
        <v>0</v>
      </c>
      <c r="BF265" s="241">
        <f>IF(N265="snížená",J265,0)</f>
        <v>0</v>
      </c>
      <c r="BG265" s="241">
        <f>IF(N265="zákl. přenesená",J265,0)</f>
        <v>0</v>
      </c>
      <c r="BH265" s="241">
        <f>IF(N265="sníž. přenesená",J265,0)</f>
        <v>0</v>
      </c>
      <c r="BI265" s="241">
        <f>IF(N265="nulová",J265,0)</f>
        <v>0</v>
      </c>
      <c r="BJ265" s="17" t="s">
        <v>87</v>
      </c>
      <c r="BK265" s="241">
        <f>ROUND(I265*H265,2)</f>
        <v>0</v>
      </c>
      <c r="BL265" s="17" t="s">
        <v>113</v>
      </c>
      <c r="BM265" s="240" t="s">
        <v>3303</v>
      </c>
    </row>
    <row r="266" s="2" customFormat="1">
      <c r="A266" s="38"/>
      <c r="B266" s="39"/>
      <c r="C266" s="40"/>
      <c r="D266" s="242" t="s">
        <v>205</v>
      </c>
      <c r="E266" s="40"/>
      <c r="F266" s="243" t="s">
        <v>486</v>
      </c>
      <c r="G266" s="40"/>
      <c r="H266" s="40"/>
      <c r="I266" s="244"/>
      <c r="J266" s="40"/>
      <c r="K266" s="40"/>
      <c r="L266" s="44"/>
      <c r="M266" s="245"/>
      <c r="N266" s="246"/>
      <c r="O266" s="91"/>
      <c r="P266" s="91"/>
      <c r="Q266" s="91"/>
      <c r="R266" s="91"/>
      <c r="S266" s="91"/>
      <c r="T266" s="92"/>
      <c r="U266" s="38"/>
      <c r="V266" s="38"/>
      <c r="W266" s="38"/>
      <c r="X266" s="38"/>
      <c r="Y266" s="38"/>
      <c r="Z266" s="38"/>
      <c r="AA266" s="38"/>
      <c r="AB266" s="38"/>
      <c r="AC266" s="38"/>
      <c r="AD266" s="38"/>
      <c r="AE266" s="38"/>
      <c r="AT266" s="17" t="s">
        <v>205</v>
      </c>
      <c r="AU266" s="17" t="s">
        <v>89</v>
      </c>
    </row>
    <row r="267" s="2" customFormat="1" ht="33" customHeight="1">
      <c r="A267" s="38"/>
      <c r="B267" s="39"/>
      <c r="C267" s="228" t="s">
        <v>545</v>
      </c>
      <c r="D267" s="228" t="s">
        <v>199</v>
      </c>
      <c r="E267" s="229" t="s">
        <v>489</v>
      </c>
      <c r="F267" s="230" t="s">
        <v>490</v>
      </c>
      <c r="G267" s="231" t="s">
        <v>431</v>
      </c>
      <c r="H267" s="232">
        <v>27.422999999999998</v>
      </c>
      <c r="I267" s="233"/>
      <c r="J267" s="234">
        <f>ROUND(I267*H267,2)</f>
        <v>0</v>
      </c>
      <c r="K267" s="235"/>
      <c r="L267" s="44"/>
      <c r="M267" s="236" t="s">
        <v>1</v>
      </c>
      <c r="N267" s="237" t="s">
        <v>45</v>
      </c>
      <c r="O267" s="91"/>
      <c r="P267" s="238">
        <f>O267*H267</f>
        <v>0</v>
      </c>
      <c r="Q267" s="238">
        <v>0</v>
      </c>
      <c r="R267" s="238">
        <f>Q267*H267</f>
        <v>0</v>
      </c>
      <c r="S267" s="238">
        <v>0</v>
      </c>
      <c r="T267" s="239">
        <f>S267*H267</f>
        <v>0</v>
      </c>
      <c r="U267" s="38"/>
      <c r="V267" s="38"/>
      <c r="W267" s="38"/>
      <c r="X267" s="38"/>
      <c r="Y267" s="38"/>
      <c r="Z267" s="38"/>
      <c r="AA267" s="38"/>
      <c r="AB267" s="38"/>
      <c r="AC267" s="38"/>
      <c r="AD267" s="38"/>
      <c r="AE267" s="38"/>
      <c r="AR267" s="240" t="s">
        <v>113</v>
      </c>
      <c r="AT267" s="240" t="s">
        <v>199</v>
      </c>
      <c r="AU267" s="240" t="s">
        <v>89</v>
      </c>
      <c r="AY267" s="17" t="s">
        <v>196</v>
      </c>
      <c r="BE267" s="241">
        <f>IF(N267="základní",J267,0)</f>
        <v>0</v>
      </c>
      <c r="BF267" s="241">
        <f>IF(N267="snížená",J267,0)</f>
        <v>0</v>
      </c>
      <c r="BG267" s="241">
        <f>IF(N267="zákl. přenesená",J267,0)</f>
        <v>0</v>
      </c>
      <c r="BH267" s="241">
        <f>IF(N267="sníž. přenesená",J267,0)</f>
        <v>0</v>
      </c>
      <c r="BI267" s="241">
        <f>IF(N267="nulová",J267,0)</f>
        <v>0</v>
      </c>
      <c r="BJ267" s="17" t="s">
        <v>87</v>
      </c>
      <c r="BK267" s="241">
        <f>ROUND(I267*H267,2)</f>
        <v>0</v>
      </c>
      <c r="BL267" s="17" t="s">
        <v>113</v>
      </c>
      <c r="BM267" s="240" t="s">
        <v>3304</v>
      </c>
    </row>
    <row r="268" s="2" customFormat="1">
      <c r="A268" s="38"/>
      <c r="B268" s="39"/>
      <c r="C268" s="40"/>
      <c r="D268" s="242" t="s">
        <v>205</v>
      </c>
      <c r="E268" s="40"/>
      <c r="F268" s="243" t="s">
        <v>492</v>
      </c>
      <c r="G268" s="40"/>
      <c r="H268" s="40"/>
      <c r="I268" s="244"/>
      <c r="J268" s="40"/>
      <c r="K268" s="40"/>
      <c r="L268" s="44"/>
      <c r="M268" s="245"/>
      <c r="N268" s="246"/>
      <c r="O268" s="91"/>
      <c r="P268" s="91"/>
      <c r="Q268" s="91"/>
      <c r="R268" s="91"/>
      <c r="S268" s="91"/>
      <c r="T268" s="92"/>
      <c r="U268" s="38"/>
      <c r="V268" s="38"/>
      <c r="W268" s="38"/>
      <c r="X268" s="38"/>
      <c r="Y268" s="38"/>
      <c r="Z268" s="38"/>
      <c r="AA268" s="38"/>
      <c r="AB268" s="38"/>
      <c r="AC268" s="38"/>
      <c r="AD268" s="38"/>
      <c r="AE268" s="38"/>
      <c r="AT268" s="17" t="s">
        <v>205</v>
      </c>
      <c r="AU268" s="17" t="s">
        <v>89</v>
      </c>
    </row>
    <row r="269" s="12" customFormat="1" ht="22.8" customHeight="1">
      <c r="A269" s="12"/>
      <c r="B269" s="212"/>
      <c r="C269" s="213"/>
      <c r="D269" s="214" t="s">
        <v>79</v>
      </c>
      <c r="E269" s="226" t="s">
        <v>982</v>
      </c>
      <c r="F269" s="226" t="s">
        <v>983</v>
      </c>
      <c r="G269" s="213"/>
      <c r="H269" s="213"/>
      <c r="I269" s="216"/>
      <c r="J269" s="227">
        <f>BK269</f>
        <v>0</v>
      </c>
      <c r="K269" s="213"/>
      <c r="L269" s="218"/>
      <c r="M269" s="219"/>
      <c r="N269" s="220"/>
      <c r="O269" s="220"/>
      <c r="P269" s="221">
        <f>SUM(P270:P271)</f>
        <v>0</v>
      </c>
      <c r="Q269" s="220"/>
      <c r="R269" s="221">
        <f>SUM(R270:R271)</f>
        <v>0</v>
      </c>
      <c r="S269" s="220"/>
      <c r="T269" s="222">
        <f>SUM(T270:T271)</f>
        <v>0</v>
      </c>
      <c r="U269" s="12"/>
      <c r="V269" s="12"/>
      <c r="W269" s="12"/>
      <c r="X269" s="12"/>
      <c r="Y269" s="12"/>
      <c r="Z269" s="12"/>
      <c r="AA269" s="12"/>
      <c r="AB269" s="12"/>
      <c r="AC269" s="12"/>
      <c r="AD269" s="12"/>
      <c r="AE269" s="12"/>
      <c r="AR269" s="223" t="s">
        <v>87</v>
      </c>
      <c r="AT269" s="224" t="s">
        <v>79</v>
      </c>
      <c r="AU269" s="224" t="s">
        <v>87</v>
      </c>
      <c r="AY269" s="223" t="s">
        <v>196</v>
      </c>
      <c r="BK269" s="225">
        <f>SUM(BK270:BK271)</f>
        <v>0</v>
      </c>
    </row>
    <row r="270" s="2" customFormat="1" ht="16.5" customHeight="1">
      <c r="A270" s="38"/>
      <c r="B270" s="39"/>
      <c r="C270" s="228" t="s">
        <v>824</v>
      </c>
      <c r="D270" s="228" t="s">
        <v>199</v>
      </c>
      <c r="E270" s="229" t="s">
        <v>3305</v>
      </c>
      <c r="F270" s="230" t="s">
        <v>3306</v>
      </c>
      <c r="G270" s="231" t="s">
        <v>431</v>
      </c>
      <c r="H270" s="232">
        <v>262.45499999999998</v>
      </c>
      <c r="I270" s="233"/>
      <c r="J270" s="234">
        <f>ROUND(I270*H270,2)</f>
        <v>0</v>
      </c>
      <c r="K270" s="235"/>
      <c r="L270" s="44"/>
      <c r="M270" s="236" t="s">
        <v>1</v>
      </c>
      <c r="N270" s="237" t="s">
        <v>45</v>
      </c>
      <c r="O270" s="91"/>
      <c r="P270" s="238">
        <f>O270*H270</f>
        <v>0</v>
      </c>
      <c r="Q270" s="238">
        <v>0</v>
      </c>
      <c r="R270" s="238">
        <f>Q270*H270</f>
        <v>0</v>
      </c>
      <c r="S270" s="238">
        <v>0</v>
      </c>
      <c r="T270" s="239">
        <f>S270*H270</f>
        <v>0</v>
      </c>
      <c r="U270" s="38"/>
      <c r="V270" s="38"/>
      <c r="W270" s="38"/>
      <c r="X270" s="38"/>
      <c r="Y270" s="38"/>
      <c r="Z270" s="38"/>
      <c r="AA270" s="38"/>
      <c r="AB270" s="38"/>
      <c r="AC270" s="38"/>
      <c r="AD270" s="38"/>
      <c r="AE270" s="38"/>
      <c r="AR270" s="240" t="s">
        <v>113</v>
      </c>
      <c r="AT270" s="240" t="s">
        <v>199</v>
      </c>
      <c r="AU270" s="240" t="s">
        <v>89</v>
      </c>
      <c r="AY270" s="17" t="s">
        <v>196</v>
      </c>
      <c r="BE270" s="241">
        <f>IF(N270="základní",J270,0)</f>
        <v>0</v>
      </c>
      <c r="BF270" s="241">
        <f>IF(N270="snížená",J270,0)</f>
        <v>0</v>
      </c>
      <c r="BG270" s="241">
        <f>IF(N270="zákl. přenesená",J270,0)</f>
        <v>0</v>
      </c>
      <c r="BH270" s="241">
        <f>IF(N270="sníž. přenesená",J270,0)</f>
        <v>0</v>
      </c>
      <c r="BI270" s="241">
        <f>IF(N270="nulová",J270,0)</f>
        <v>0</v>
      </c>
      <c r="BJ270" s="17" t="s">
        <v>87</v>
      </c>
      <c r="BK270" s="241">
        <f>ROUND(I270*H270,2)</f>
        <v>0</v>
      </c>
      <c r="BL270" s="17" t="s">
        <v>113</v>
      </c>
      <c r="BM270" s="240" t="s">
        <v>3307</v>
      </c>
    </row>
    <row r="271" s="2" customFormat="1">
      <c r="A271" s="38"/>
      <c r="B271" s="39"/>
      <c r="C271" s="40"/>
      <c r="D271" s="242" t="s">
        <v>205</v>
      </c>
      <c r="E271" s="40"/>
      <c r="F271" s="243" t="s">
        <v>3308</v>
      </c>
      <c r="G271" s="40"/>
      <c r="H271" s="40"/>
      <c r="I271" s="244"/>
      <c r="J271" s="40"/>
      <c r="K271" s="40"/>
      <c r="L271" s="44"/>
      <c r="M271" s="245"/>
      <c r="N271" s="246"/>
      <c r="O271" s="91"/>
      <c r="P271" s="91"/>
      <c r="Q271" s="91"/>
      <c r="R271" s="91"/>
      <c r="S271" s="91"/>
      <c r="T271" s="92"/>
      <c r="U271" s="38"/>
      <c r="V271" s="38"/>
      <c r="W271" s="38"/>
      <c r="X271" s="38"/>
      <c r="Y271" s="38"/>
      <c r="Z271" s="38"/>
      <c r="AA271" s="38"/>
      <c r="AB271" s="38"/>
      <c r="AC271" s="38"/>
      <c r="AD271" s="38"/>
      <c r="AE271" s="38"/>
      <c r="AT271" s="17" t="s">
        <v>205</v>
      </c>
      <c r="AU271" s="17" t="s">
        <v>89</v>
      </c>
    </row>
    <row r="272" s="12" customFormat="1" ht="25.92" customHeight="1">
      <c r="A272" s="12"/>
      <c r="B272" s="212"/>
      <c r="C272" s="213"/>
      <c r="D272" s="214" t="s">
        <v>79</v>
      </c>
      <c r="E272" s="215" t="s">
        <v>501</v>
      </c>
      <c r="F272" s="215" t="s">
        <v>502</v>
      </c>
      <c r="G272" s="213"/>
      <c r="H272" s="213"/>
      <c r="I272" s="216"/>
      <c r="J272" s="217">
        <f>BK272</f>
        <v>0</v>
      </c>
      <c r="K272" s="213"/>
      <c r="L272" s="218"/>
      <c r="M272" s="219"/>
      <c r="N272" s="220"/>
      <c r="O272" s="220"/>
      <c r="P272" s="221">
        <f>P273+P302+P311</f>
        <v>0</v>
      </c>
      <c r="Q272" s="220"/>
      <c r="R272" s="221">
        <f>R273+R302+R311</f>
        <v>2.2217473399999998</v>
      </c>
      <c r="S272" s="220"/>
      <c r="T272" s="222">
        <f>T273+T302+T311</f>
        <v>0.45371699999999993</v>
      </c>
      <c r="U272" s="12"/>
      <c r="V272" s="12"/>
      <c r="W272" s="12"/>
      <c r="X272" s="12"/>
      <c r="Y272" s="12"/>
      <c r="Z272" s="12"/>
      <c r="AA272" s="12"/>
      <c r="AB272" s="12"/>
      <c r="AC272" s="12"/>
      <c r="AD272" s="12"/>
      <c r="AE272" s="12"/>
      <c r="AR272" s="223" t="s">
        <v>89</v>
      </c>
      <c r="AT272" s="224" t="s">
        <v>79</v>
      </c>
      <c r="AU272" s="224" t="s">
        <v>80</v>
      </c>
      <c r="AY272" s="223" t="s">
        <v>196</v>
      </c>
      <c r="BK272" s="225">
        <f>BK273+BK302+BK311</f>
        <v>0</v>
      </c>
    </row>
    <row r="273" s="12" customFormat="1" ht="22.8" customHeight="1">
      <c r="A273" s="12"/>
      <c r="B273" s="212"/>
      <c r="C273" s="213"/>
      <c r="D273" s="214" t="s">
        <v>79</v>
      </c>
      <c r="E273" s="226" t="s">
        <v>503</v>
      </c>
      <c r="F273" s="226" t="s">
        <v>504</v>
      </c>
      <c r="G273" s="213"/>
      <c r="H273" s="213"/>
      <c r="I273" s="216"/>
      <c r="J273" s="227">
        <f>BK273</f>
        <v>0</v>
      </c>
      <c r="K273" s="213"/>
      <c r="L273" s="218"/>
      <c r="M273" s="219"/>
      <c r="N273" s="220"/>
      <c r="O273" s="220"/>
      <c r="P273" s="221">
        <f>SUM(P274:P301)</f>
        <v>0</v>
      </c>
      <c r="Q273" s="220"/>
      <c r="R273" s="221">
        <f>SUM(R274:R301)</f>
        <v>1.4958001400000001</v>
      </c>
      <c r="S273" s="220"/>
      <c r="T273" s="222">
        <f>SUM(T274:T301)</f>
        <v>0.45371699999999993</v>
      </c>
      <c r="U273" s="12"/>
      <c r="V273" s="12"/>
      <c r="W273" s="12"/>
      <c r="X273" s="12"/>
      <c r="Y273" s="12"/>
      <c r="Z273" s="12"/>
      <c r="AA273" s="12"/>
      <c r="AB273" s="12"/>
      <c r="AC273" s="12"/>
      <c r="AD273" s="12"/>
      <c r="AE273" s="12"/>
      <c r="AR273" s="223" t="s">
        <v>89</v>
      </c>
      <c r="AT273" s="224" t="s">
        <v>79</v>
      </c>
      <c r="AU273" s="224" t="s">
        <v>87</v>
      </c>
      <c r="AY273" s="223" t="s">
        <v>196</v>
      </c>
      <c r="BK273" s="225">
        <f>SUM(BK274:BK301)</f>
        <v>0</v>
      </c>
    </row>
    <row r="274" s="2" customFormat="1" ht="21.75" customHeight="1">
      <c r="A274" s="38"/>
      <c r="B274" s="39"/>
      <c r="C274" s="228" t="s">
        <v>553</v>
      </c>
      <c r="D274" s="228" t="s">
        <v>199</v>
      </c>
      <c r="E274" s="229" t="s">
        <v>990</v>
      </c>
      <c r="F274" s="230" t="s">
        <v>991</v>
      </c>
      <c r="G274" s="231" t="s">
        <v>251</v>
      </c>
      <c r="H274" s="232">
        <v>100.82599999999999</v>
      </c>
      <c r="I274" s="233"/>
      <c r="J274" s="234">
        <f>ROUND(I274*H274,2)</f>
        <v>0</v>
      </c>
      <c r="K274" s="235"/>
      <c r="L274" s="44"/>
      <c r="M274" s="236" t="s">
        <v>1</v>
      </c>
      <c r="N274" s="237" t="s">
        <v>45</v>
      </c>
      <c r="O274" s="91"/>
      <c r="P274" s="238">
        <f>O274*H274</f>
        <v>0</v>
      </c>
      <c r="Q274" s="238">
        <v>0</v>
      </c>
      <c r="R274" s="238">
        <f>Q274*H274</f>
        <v>0</v>
      </c>
      <c r="S274" s="238">
        <v>0</v>
      </c>
      <c r="T274" s="239">
        <f>S274*H274</f>
        <v>0</v>
      </c>
      <c r="U274" s="38"/>
      <c r="V274" s="38"/>
      <c r="W274" s="38"/>
      <c r="X274" s="38"/>
      <c r="Y274" s="38"/>
      <c r="Z274" s="38"/>
      <c r="AA274" s="38"/>
      <c r="AB274" s="38"/>
      <c r="AC274" s="38"/>
      <c r="AD274" s="38"/>
      <c r="AE274" s="38"/>
      <c r="AR274" s="240" t="s">
        <v>405</v>
      </c>
      <c r="AT274" s="240" t="s">
        <v>199</v>
      </c>
      <c r="AU274" s="240" t="s">
        <v>89</v>
      </c>
      <c r="AY274" s="17" t="s">
        <v>196</v>
      </c>
      <c r="BE274" s="241">
        <f>IF(N274="základní",J274,0)</f>
        <v>0</v>
      </c>
      <c r="BF274" s="241">
        <f>IF(N274="snížená",J274,0)</f>
        <v>0</v>
      </c>
      <c r="BG274" s="241">
        <f>IF(N274="zákl. přenesená",J274,0)</f>
        <v>0</v>
      </c>
      <c r="BH274" s="241">
        <f>IF(N274="sníž. přenesená",J274,0)</f>
        <v>0</v>
      </c>
      <c r="BI274" s="241">
        <f>IF(N274="nulová",J274,0)</f>
        <v>0</v>
      </c>
      <c r="BJ274" s="17" t="s">
        <v>87</v>
      </c>
      <c r="BK274" s="241">
        <f>ROUND(I274*H274,2)</f>
        <v>0</v>
      </c>
      <c r="BL274" s="17" t="s">
        <v>405</v>
      </c>
      <c r="BM274" s="240" t="s">
        <v>3309</v>
      </c>
    </row>
    <row r="275" s="2" customFormat="1">
      <c r="A275" s="38"/>
      <c r="B275" s="39"/>
      <c r="C275" s="40"/>
      <c r="D275" s="242" t="s">
        <v>205</v>
      </c>
      <c r="E275" s="40"/>
      <c r="F275" s="243" t="s">
        <v>993</v>
      </c>
      <c r="G275" s="40"/>
      <c r="H275" s="40"/>
      <c r="I275" s="244"/>
      <c r="J275" s="40"/>
      <c r="K275" s="40"/>
      <c r="L275" s="44"/>
      <c r="M275" s="245"/>
      <c r="N275" s="246"/>
      <c r="O275" s="91"/>
      <c r="P275" s="91"/>
      <c r="Q275" s="91"/>
      <c r="R275" s="91"/>
      <c r="S275" s="91"/>
      <c r="T275" s="92"/>
      <c r="U275" s="38"/>
      <c r="V275" s="38"/>
      <c r="W275" s="38"/>
      <c r="X275" s="38"/>
      <c r="Y275" s="38"/>
      <c r="Z275" s="38"/>
      <c r="AA275" s="38"/>
      <c r="AB275" s="38"/>
      <c r="AC275" s="38"/>
      <c r="AD275" s="38"/>
      <c r="AE275" s="38"/>
      <c r="AT275" s="17" t="s">
        <v>205</v>
      </c>
      <c r="AU275" s="17" t="s">
        <v>89</v>
      </c>
    </row>
    <row r="276" s="2" customFormat="1" ht="16.5" customHeight="1">
      <c r="A276" s="38"/>
      <c r="B276" s="39"/>
      <c r="C276" s="288" t="s">
        <v>561</v>
      </c>
      <c r="D276" s="288" t="s">
        <v>646</v>
      </c>
      <c r="E276" s="289" t="s">
        <v>996</v>
      </c>
      <c r="F276" s="290" t="s">
        <v>997</v>
      </c>
      <c r="G276" s="291" t="s">
        <v>431</v>
      </c>
      <c r="H276" s="292">
        <v>0.035000000000000003</v>
      </c>
      <c r="I276" s="293"/>
      <c r="J276" s="294">
        <f>ROUND(I276*H276,2)</f>
        <v>0</v>
      </c>
      <c r="K276" s="295"/>
      <c r="L276" s="296"/>
      <c r="M276" s="297" t="s">
        <v>1</v>
      </c>
      <c r="N276" s="298" t="s">
        <v>45</v>
      </c>
      <c r="O276" s="91"/>
      <c r="P276" s="238">
        <f>O276*H276</f>
        <v>0</v>
      </c>
      <c r="Q276" s="238">
        <v>1</v>
      </c>
      <c r="R276" s="238">
        <f>Q276*H276</f>
        <v>0.035000000000000003</v>
      </c>
      <c r="S276" s="238">
        <v>0</v>
      </c>
      <c r="T276" s="239">
        <f>S276*H276</f>
        <v>0</v>
      </c>
      <c r="U276" s="38"/>
      <c r="V276" s="38"/>
      <c r="W276" s="38"/>
      <c r="X276" s="38"/>
      <c r="Y276" s="38"/>
      <c r="Z276" s="38"/>
      <c r="AA276" s="38"/>
      <c r="AB276" s="38"/>
      <c r="AC276" s="38"/>
      <c r="AD276" s="38"/>
      <c r="AE276" s="38"/>
      <c r="AR276" s="240" t="s">
        <v>518</v>
      </c>
      <c r="AT276" s="240" t="s">
        <v>646</v>
      </c>
      <c r="AU276" s="240" t="s">
        <v>89</v>
      </c>
      <c r="AY276" s="17" t="s">
        <v>196</v>
      </c>
      <c r="BE276" s="241">
        <f>IF(N276="základní",J276,0)</f>
        <v>0</v>
      </c>
      <c r="BF276" s="241">
        <f>IF(N276="snížená",J276,0)</f>
        <v>0</v>
      </c>
      <c r="BG276" s="241">
        <f>IF(N276="zákl. přenesená",J276,0)</f>
        <v>0</v>
      </c>
      <c r="BH276" s="241">
        <f>IF(N276="sníž. přenesená",J276,0)</f>
        <v>0</v>
      </c>
      <c r="BI276" s="241">
        <f>IF(N276="nulová",J276,0)</f>
        <v>0</v>
      </c>
      <c r="BJ276" s="17" t="s">
        <v>87</v>
      </c>
      <c r="BK276" s="241">
        <f>ROUND(I276*H276,2)</f>
        <v>0</v>
      </c>
      <c r="BL276" s="17" t="s">
        <v>405</v>
      </c>
      <c r="BM276" s="240" t="s">
        <v>3310</v>
      </c>
    </row>
    <row r="277" s="2" customFormat="1">
      <c r="A277" s="38"/>
      <c r="B277" s="39"/>
      <c r="C277" s="40"/>
      <c r="D277" s="242" t="s">
        <v>205</v>
      </c>
      <c r="E277" s="40"/>
      <c r="F277" s="243" t="s">
        <v>997</v>
      </c>
      <c r="G277" s="40"/>
      <c r="H277" s="40"/>
      <c r="I277" s="244"/>
      <c r="J277" s="40"/>
      <c r="K277" s="40"/>
      <c r="L277" s="44"/>
      <c r="M277" s="245"/>
      <c r="N277" s="246"/>
      <c r="O277" s="91"/>
      <c r="P277" s="91"/>
      <c r="Q277" s="91"/>
      <c r="R277" s="91"/>
      <c r="S277" s="91"/>
      <c r="T277" s="92"/>
      <c r="U277" s="38"/>
      <c r="V277" s="38"/>
      <c r="W277" s="38"/>
      <c r="X277" s="38"/>
      <c r="Y277" s="38"/>
      <c r="Z277" s="38"/>
      <c r="AA277" s="38"/>
      <c r="AB277" s="38"/>
      <c r="AC277" s="38"/>
      <c r="AD277" s="38"/>
      <c r="AE277" s="38"/>
      <c r="AT277" s="17" t="s">
        <v>205</v>
      </c>
      <c r="AU277" s="17" t="s">
        <v>89</v>
      </c>
    </row>
    <row r="278" s="2" customFormat="1">
      <c r="A278" s="38"/>
      <c r="B278" s="39"/>
      <c r="C278" s="40"/>
      <c r="D278" s="242" t="s">
        <v>999</v>
      </c>
      <c r="E278" s="40"/>
      <c r="F278" s="299" t="s">
        <v>1000</v>
      </c>
      <c r="G278" s="40"/>
      <c r="H278" s="40"/>
      <c r="I278" s="244"/>
      <c r="J278" s="40"/>
      <c r="K278" s="40"/>
      <c r="L278" s="44"/>
      <c r="M278" s="245"/>
      <c r="N278" s="246"/>
      <c r="O278" s="91"/>
      <c r="P278" s="91"/>
      <c r="Q278" s="91"/>
      <c r="R278" s="91"/>
      <c r="S278" s="91"/>
      <c r="T278" s="92"/>
      <c r="U278" s="38"/>
      <c r="V278" s="38"/>
      <c r="W278" s="38"/>
      <c r="X278" s="38"/>
      <c r="Y278" s="38"/>
      <c r="Z278" s="38"/>
      <c r="AA278" s="38"/>
      <c r="AB278" s="38"/>
      <c r="AC278" s="38"/>
      <c r="AD278" s="38"/>
      <c r="AE278" s="38"/>
      <c r="AT278" s="17" t="s">
        <v>999</v>
      </c>
      <c r="AU278" s="17" t="s">
        <v>89</v>
      </c>
    </row>
    <row r="279" s="13" customFormat="1">
      <c r="A279" s="13"/>
      <c r="B279" s="252"/>
      <c r="C279" s="253"/>
      <c r="D279" s="242" t="s">
        <v>254</v>
      </c>
      <c r="E279" s="253"/>
      <c r="F279" s="255" t="s">
        <v>3311</v>
      </c>
      <c r="G279" s="253"/>
      <c r="H279" s="256">
        <v>0.035000000000000003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254</v>
      </c>
      <c r="AU279" s="262" t="s">
        <v>89</v>
      </c>
      <c r="AV279" s="13" t="s">
        <v>89</v>
      </c>
      <c r="AW279" s="13" t="s">
        <v>4</v>
      </c>
      <c r="AX279" s="13" t="s">
        <v>87</v>
      </c>
      <c r="AY279" s="262" t="s">
        <v>196</v>
      </c>
    </row>
    <row r="280" s="2" customFormat="1" ht="16.5" customHeight="1">
      <c r="A280" s="38"/>
      <c r="B280" s="39"/>
      <c r="C280" s="228" t="s">
        <v>570</v>
      </c>
      <c r="D280" s="228" t="s">
        <v>199</v>
      </c>
      <c r="E280" s="229" t="s">
        <v>3312</v>
      </c>
      <c r="F280" s="230" t="s">
        <v>3313</v>
      </c>
      <c r="G280" s="231" t="s">
        <v>251</v>
      </c>
      <c r="H280" s="232">
        <v>100.82599999999999</v>
      </c>
      <c r="I280" s="233"/>
      <c r="J280" s="234">
        <f>ROUND(I280*H280,2)</f>
        <v>0</v>
      </c>
      <c r="K280" s="235"/>
      <c r="L280" s="44"/>
      <c r="M280" s="236" t="s">
        <v>1</v>
      </c>
      <c r="N280" s="237" t="s">
        <v>45</v>
      </c>
      <c r="O280" s="91"/>
      <c r="P280" s="238">
        <f>O280*H280</f>
        <v>0</v>
      </c>
      <c r="Q280" s="238">
        <v>0</v>
      </c>
      <c r="R280" s="238">
        <f>Q280*H280</f>
        <v>0</v>
      </c>
      <c r="S280" s="238">
        <v>0.0044999999999999997</v>
      </c>
      <c r="T280" s="239">
        <f>S280*H280</f>
        <v>0.45371699999999993</v>
      </c>
      <c r="U280" s="38"/>
      <c r="V280" s="38"/>
      <c r="W280" s="38"/>
      <c r="X280" s="38"/>
      <c r="Y280" s="38"/>
      <c r="Z280" s="38"/>
      <c r="AA280" s="38"/>
      <c r="AB280" s="38"/>
      <c r="AC280" s="38"/>
      <c r="AD280" s="38"/>
      <c r="AE280" s="38"/>
      <c r="AR280" s="240" t="s">
        <v>405</v>
      </c>
      <c r="AT280" s="240" t="s">
        <v>199</v>
      </c>
      <c r="AU280" s="240" t="s">
        <v>89</v>
      </c>
      <c r="AY280" s="17" t="s">
        <v>196</v>
      </c>
      <c r="BE280" s="241">
        <f>IF(N280="základní",J280,0)</f>
        <v>0</v>
      </c>
      <c r="BF280" s="241">
        <f>IF(N280="snížená",J280,0)</f>
        <v>0</v>
      </c>
      <c r="BG280" s="241">
        <f>IF(N280="zákl. přenesená",J280,0)</f>
        <v>0</v>
      </c>
      <c r="BH280" s="241">
        <f>IF(N280="sníž. přenesená",J280,0)</f>
        <v>0</v>
      </c>
      <c r="BI280" s="241">
        <f>IF(N280="nulová",J280,0)</f>
        <v>0</v>
      </c>
      <c r="BJ280" s="17" t="s">
        <v>87</v>
      </c>
      <c r="BK280" s="241">
        <f>ROUND(I280*H280,2)</f>
        <v>0</v>
      </c>
      <c r="BL280" s="17" t="s">
        <v>405</v>
      </c>
      <c r="BM280" s="240" t="s">
        <v>3314</v>
      </c>
    </row>
    <row r="281" s="2" customFormat="1">
      <c r="A281" s="38"/>
      <c r="B281" s="39"/>
      <c r="C281" s="40"/>
      <c r="D281" s="242" t="s">
        <v>205</v>
      </c>
      <c r="E281" s="40"/>
      <c r="F281" s="243" t="s">
        <v>3315</v>
      </c>
      <c r="G281" s="40"/>
      <c r="H281" s="40"/>
      <c r="I281" s="244"/>
      <c r="J281" s="40"/>
      <c r="K281" s="40"/>
      <c r="L281" s="44"/>
      <c r="M281" s="245"/>
      <c r="N281" s="246"/>
      <c r="O281" s="91"/>
      <c r="P281" s="91"/>
      <c r="Q281" s="91"/>
      <c r="R281" s="91"/>
      <c r="S281" s="91"/>
      <c r="T281" s="92"/>
      <c r="U281" s="38"/>
      <c r="V281" s="38"/>
      <c r="W281" s="38"/>
      <c r="X281" s="38"/>
      <c r="Y281" s="38"/>
      <c r="Z281" s="38"/>
      <c r="AA281" s="38"/>
      <c r="AB281" s="38"/>
      <c r="AC281" s="38"/>
      <c r="AD281" s="38"/>
      <c r="AE281" s="38"/>
      <c r="AT281" s="17" t="s">
        <v>205</v>
      </c>
      <c r="AU281" s="17" t="s">
        <v>89</v>
      </c>
    </row>
    <row r="282" s="2" customFormat="1" ht="21.75" customHeight="1">
      <c r="A282" s="38"/>
      <c r="B282" s="39"/>
      <c r="C282" s="228" t="s">
        <v>581</v>
      </c>
      <c r="D282" s="228" t="s">
        <v>199</v>
      </c>
      <c r="E282" s="229" t="s">
        <v>1003</v>
      </c>
      <c r="F282" s="230" t="s">
        <v>1004</v>
      </c>
      <c r="G282" s="231" t="s">
        <v>251</v>
      </c>
      <c r="H282" s="232">
        <v>221.81700000000001</v>
      </c>
      <c r="I282" s="233"/>
      <c r="J282" s="234">
        <f>ROUND(I282*H282,2)</f>
        <v>0</v>
      </c>
      <c r="K282" s="235"/>
      <c r="L282" s="44"/>
      <c r="M282" s="236" t="s">
        <v>1</v>
      </c>
      <c r="N282" s="237" t="s">
        <v>45</v>
      </c>
      <c r="O282" s="91"/>
      <c r="P282" s="238">
        <f>O282*H282</f>
        <v>0</v>
      </c>
      <c r="Q282" s="238">
        <v>0.00040000000000000002</v>
      </c>
      <c r="R282" s="238">
        <f>Q282*H282</f>
        <v>0.088726800000000008</v>
      </c>
      <c r="S282" s="238">
        <v>0</v>
      </c>
      <c r="T282" s="239">
        <f>S282*H282</f>
        <v>0</v>
      </c>
      <c r="U282" s="38"/>
      <c r="V282" s="38"/>
      <c r="W282" s="38"/>
      <c r="X282" s="38"/>
      <c r="Y282" s="38"/>
      <c r="Z282" s="38"/>
      <c r="AA282" s="38"/>
      <c r="AB282" s="38"/>
      <c r="AC282" s="38"/>
      <c r="AD282" s="38"/>
      <c r="AE282" s="38"/>
      <c r="AR282" s="240" t="s">
        <v>405</v>
      </c>
      <c r="AT282" s="240" t="s">
        <v>199</v>
      </c>
      <c r="AU282" s="240" t="s">
        <v>89</v>
      </c>
      <c r="AY282" s="17" t="s">
        <v>196</v>
      </c>
      <c r="BE282" s="241">
        <f>IF(N282="základní",J282,0)</f>
        <v>0</v>
      </c>
      <c r="BF282" s="241">
        <f>IF(N282="snížená",J282,0)</f>
        <v>0</v>
      </c>
      <c r="BG282" s="241">
        <f>IF(N282="zákl. přenesená",J282,0)</f>
        <v>0</v>
      </c>
      <c r="BH282" s="241">
        <f>IF(N282="sníž. přenesená",J282,0)</f>
        <v>0</v>
      </c>
      <c r="BI282" s="241">
        <f>IF(N282="nulová",J282,0)</f>
        <v>0</v>
      </c>
      <c r="BJ282" s="17" t="s">
        <v>87</v>
      </c>
      <c r="BK282" s="241">
        <f>ROUND(I282*H282,2)</f>
        <v>0</v>
      </c>
      <c r="BL282" s="17" t="s">
        <v>405</v>
      </c>
      <c r="BM282" s="240" t="s">
        <v>3316</v>
      </c>
    </row>
    <row r="283" s="2" customFormat="1">
      <c r="A283" s="38"/>
      <c r="B283" s="39"/>
      <c r="C283" s="40"/>
      <c r="D283" s="242" t="s">
        <v>205</v>
      </c>
      <c r="E283" s="40"/>
      <c r="F283" s="243" t="s">
        <v>1006</v>
      </c>
      <c r="G283" s="40"/>
      <c r="H283" s="40"/>
      <c r="I283" s="244"/>
      <c r="J283" s="40"/>
      <c r="K283" s="40"/>
      <c r="L283" s="44"/>
      <c r="M283" s="245"/>
      <c r="N283" s="246"/>
      <c r="O283" s="91"/>
      <c r="P283" s="91"/>
      <c r="Q283" s="91"/>
      <c r="R283" s="91"/>
      <c r="S283" s="91"/>
      <c r="T283" s="92"/>
      <c r="U283" s="38"/>
      <c r="V283" s="38"/>
      <c r="W283" s="38"/>
      <c r="X283" s="38"/>
      <c r="Y283" s="38"/>
      <c r="Z283" s="38"/>
      <c r="AA283" s="38"/>
      <c r="AB283" s="38"/>
      <c r="AC283" s="38"/>
      <c r="AD283" s="38"/>
      <c r="AE283" s="38"/>
      <c r="AT283" s="17" t="s">
        <v>205</v>
      </c>
      <c r="AU283" s="17" t="s">
        <v>89</v>
      </c>
    </row>
    <row r="284" s="13" customFormat="1">
      <c r="A284" s="13"/>
      <c r="B284" s="252"/>
      <c r="C284" s="253"/>
      <c r="D284" s="242" t="s">
        <v>254</v>
      </c>
      <c r="E284" s="254" t="s">
        <v>1</v>
      </c>
      <c r="F284" s="255" t="s">
        <v>3317</v>
      </c>
      <c r="G284" s="253"/>
      <c r="H284" s="256">
        <v>221.81700000000001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254</v>
      </c>
      <c r="AU284" s="262" t="s">
        <v>89</v>
      </c>
      <c r="AV284" s="13" t="s">
        <v>89</v>
      </c>
      <c r="AW284" s="13" t="s">
        <v>35</v>
      </c>
      <c r="AX284" s="13" t="s">
        <v>80</v>
      </c>
      <c r="AY284" s="262" t="s">
        <v>196</v>
      </c>
    </row>
    <row r="285" s="14" customFormat="1">
      <c r="A285" s="14"/>
      <c r="B285" s="263"/>
      <c r="C285" s="264"/>
      <c r="D285" s="242" t="s">
        <v>254</v>
      </c>
      <c r="E285" s="265" t="s">
        <v>1</v>
      </c>
      <c r="F285" s="266" t="s">
        <v>445</v>
      </c>
      <c r="G285" s="264"/>
      <c r="H285" s="267">
        <v>221.81700000000001</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254</v>
      </c>
      <c r="AU285" s="273" t="s">
        <v>89</v>
      </c>
      <c r="AV285" s="14" t="s">
        <v>100</v>
      </c>
      <c r="AW285" s="14" t="s">
        <v>35</v>
      </c>
      <c r="AX285" s="14" t="s">
        <v>87</v>
      </c>
      <c r="AY285" s="273" t="s">
        <v>196</v>
      </c>
    </row>
    <row r="286" s="2" customFormat="1" ht="44.25" customHeight="1">
      <c r="A286" s="38"/>
      <c r="B286" s="39"/>
      <c r="C286" s="288" t="s">
        <v>589</v>
      </c>
      <c r="D286" s="288" t="s">
        <v>646</v>
      </c>
      <c r="E286" s="289" t="s">
        <v>3318</v>
      </c>
      <c r="F286" s="290" t="s">
        <v>3319</v>
      </c>
      <c r="G286" s="291" t="s">
        <v>251</v>
      </c>
      <c r="H286" s="292">
        <v>244.553</v>
      </c>
      <c r="I286" s="293"/>
      <c r="J286" s="294">
        <f>ROUND(I286*H286,2)</f>
        <v>0</v>
      </c>
      <c r="K286" s="295"/>
      <c r="L286" s="296"/>
      <c r="M286" s="297" t="s">
        <v>1</v>
      </c>
      <c r="N286" s="298" t="s">
        <v>45</v>
      </c>
      <c r="O286" s="91"/>
      <c r="P286" s="238">
        <f>O286*H286</f>
        <v>0</v>
      </c>
      <c r="Q286" s="238">
        <v>0.0054000000000000003</v>
      </c>
      <c r="R286" s="238">
        <f>Q286*H286</f>
        <v>1.3205862000000002</v>
      </c>
      <c r="S286" s="238">
        <v>0</v>
      </c>
      <c r="T286" s="239">
        <f>S286*H286</f>
        <v>0</v>
      </c>
      <c r="U286" s="38"/>
      <c r="V286" s="38"/>
      <c r="W286" s="38"/>
      <c r="X286" s="38"/>
      <c r="Y286" s="38"/>
      <c r="Z286" s="38"/>
      <c r="AA286" s="38"/>
      <c r="AB286" s="38"/>
      <c r="AC286" s="38"/>
      <c r="AD286" s="38"/>
      <c r="AE286" s="38"/>
      <c r="AR286" s="240" t="s">
        <v>518</v>
      </c>
      <c r="AT286" s="240" t="s">
        <v>646</v>
      </c>
      <c r="AU286" s="240" t="s">
        <v>89</v>
      </c>
      <c r="AY286" s="17" t="s">
        <v>196</v>
      </c>
      <c r="BE286" s="241">
        <f>IF(N286="základní",J286,0)</f>
        <v>0</v>
      </c>
      <c r="BF286" s="241">
        <f>IF(N286="snížená",J286,0)</f>
        <v>0</v>
      </c>
      <c r="BG286" s="241">
        <f>IF(N286="zákl. přenesená",J286,0)</f>
        <v>0</v>
      </c>
      <c r="BH286" s="241">
        <f>IF(N286="sníž. přenesená",J286,0)</f>
        <v>0</v>
      </c>
      <c r="BI286" s="241">
        <f>IF(N286="nulová",J286,0)</f>
        <v>0</v>
      </c>
      <c r="BJ286" s="17" t="s">
        <v>87</v>
      </c>
      <c r="BK286" s="241">
        <f>ROUND(I286*H286,2)</f>
        <v>0</v>
      </c>
      <c r="BL286" s="17" t="s">
        <v>405</v>
      </c>
      <c r="BM286" s="240" t="s">
        <v>3320</v>
      </c>
    </row>
    <row r="287" s="2" customFormat="1">
      <c r="A287" s="38"/>
      <c r="B287" s="39"/>
      <c r="C287" s="40"/>
      <c r="D287" s="242" t="s">
        <v>205</v>
      </c>
      <c r="E287" s="40"/>
      <c r="F287" s="243" t="s">
        <v>3319</v>
      </c>
      <c r="G287" s="40"/>
      <c r="H287" s="40"/>
      <c r="I287" s="244"/>
      <c r="J287" s="40"/>
      <c r="K287" s="40"/>
      <c r="L287" s="44"/>
      <c r="M287" s="245"/>
      <c r="N287" s="246"/>
      <c r="O287" s="91"/>
      <c r="P287" s="91"/>
      <c r="Q287" s="91"/>
      <c r="R287" s="91"/>
      <c r="S287" s="91"/>
      <c r="T287" s="92"/>
      <c r="U287" s="38"/>
      <c r="V287" s="38"/>
      <c r="W287" s="38"/>
      <c r="X287" s="38"/>
      <c r="Y287" s="38"/>
      <c r="Z287" s="38"/>
      <c r="AA287" s="38"/>
      <c r="AB287" s="38"/>
      <c r="AC287" s="38"/>
      <c r="AD287" s="38"/>
      <c r="AE287" s="38"/>
      <c r="AT287" s="17" t="s">
        <v>205</v>
      </c>
      <c r="AU287" s="17" t="s">
        <v>89</v>
      </c>
    </row>
    <row r="288" s="13" customFormat="1">
      <c r="A288" s="13"/>
      <c r="B288" s="252"/>
      <c r="C288" s="253"/>
      <c r="D288" s="242" t="s">
        <v>254</v>
      </c>
      <c r="E288" s="253"/>
      <c r="F288" s="255" t="s">
        <v>3321</v>
      </c>
      <c r="G288" s="253"/>
      <c r="H288" s="256">
        <v>244.553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254</v>
      </c>
      <c r="AU288" s="262" t="s">
        <v>89</v>
      </c>
      <c r="AV288" s="13" t="s">
        <v>89</v>
      </c>
      <c r="AW288" s="13" t="s">
        <v>4</v>
      </c>
      <c r="AX288" s="13" t="s">
        <v>87</v>
      </c>
      <c r="AY288" s="262" t="s">
        <v>196</v>
      </c>
    </row>
    <row r="289" s="2" customFormat="1" ht="21.75" customHeight="1">
      <c r="A289" s="38"/>
      <c r="B289" s="39"/>
      <c r="C289" s="228" t="s">
        <v>853</v>
      </c>
      <c r="D289" s="228" t="s">
        <v>199</v>
      </c>
      <c r="E289" s="229" t="s">
        <v>3322</v>
      </c>
      <c r="F289" s="230" t="s">
        <v>3323</v>
      </c>
      <c r="G289" s="231" t="s">
        <v>326</v>
      </c>
      <c r="H289" s="232">
        <v>69.730000000000004</v>
      </c>
      <c r="I289" s="233"/>
      <c r="J289" s="234">
        <f>ROUND(I289*H289,2)</f>
        <v>0</v>
      </c>
      <c r="K289" s="235"/>
      <c r="L289" s="44"/>
      <c r="M289" s="236" t="s">
        <v>1</v>
      </c>
      <c r="N289" s="237" t="s">
        <v>45</v>
      </c>
      <c r="O289" s="91"/>
      <c r="P289" s="238">
        <f>O289*H289</f>
        <v>0</v>
      </c>
      <c r="Q289" s="238">
        <v>0.00016000000000000001</v>
      </c>
      <c r="R289" s="238">
        <f>Q289*H289</f>
        <v>0.011156800000000001</v>
      </c>
      <c r="S289" s="238">
        <v>0</v>
      </c>
      <c r="T289" s="239">
        <f>S289*H289</f>
        <v>0</v>
      </c>
      <c r="U289" s="38"/>
      <c r="V289" s="38"/>
      <c r="W289" s="38"/>
      <c r="X289" s="38"/>
      <c r="Y289" s="38"/>
      <c r="Z289" s="38"/>
      <c r="AA289" s="38"/>
      <c r="AB289" s="38"/>
      <c r="AC289" s="38"/>
      <c r="AD289" s="38"/>
      <c r="AE289" s="38"/>
      <c r="AR289" s="240" t="s">
        <v>405</v>
      </c>
      <c r="AT289" s="240" t="s">
        <v>199</v>
      </c>
      <c r="AU289" s="240" t="s">
        <v>89</v>
      </c>
      <c r="AY289" s="17" t="s">
        <v>196</v>
      </c>
      <c r="BE289" s="241">
        <f>IF(N289="základní",J289,0)</f>
        <v>0</v>
      </c>
      <c r="BF289" s="241">
        <f>IF(N289="snížená",J289,0)</f>
        <v>0</v>
      </c>
      <c r="BG289" s="241">
        <f>IF(N289="zákl. přenesená",J289,0)</f>
        <v>0</v>
      </c>
      <c r="BH289" s="241">
        <f>IF(N289="sníž. přenesená",J289,0)</f>
        <v>0</v>
      </c>
      <c r="BI289" s="241">
        <f>IF(N289="nulová",J289,0)</f>
        <v>0</v>
      </c>
      <c r="BJ289" s="17" t="s">
        <v>87</v>
      </c>
      <c r="BK289" s="241">
        <f>ROUND(I289*H289,2)</f>
        <v>0</v>
      </c>
      <c r="BL289" s="17" t="s">
        <v>405</v>
      </c>
      <c r="BM289" s="240" t="s">
        <v>3324</v>
      </c>
    </row>
    <row r="290" s="2" customFormat="1">
      <c r="A290" s="38"/>
      <c r="B290" s="39"/>
      <c r="C290" s="40"/>
      <c r="D290" s="242" t="s">
        <v>205</v>
      </c>
      <c r="E290" s="40"/>
      <c r="F290" s="243" t="s">
        <v>3325</v>
      </c>
      <c r="G290" s="40"/>
      <c r="H290" s="40"/>
      <c r="I290" s="244"/>
      <c r="J290" s="40"/>
      <c r="K290" s="40"/>
      <c r="L290" s="44"/>
      <c r="M290" s="245"/>
      <c r="N290" s="246"/>
      <c r="O290" s="91"/>
      <c r="P290" s="91"/>
      <c r="Q290" s="91"/>
      <c r="R290" s="91"/>
      <c r="S290" s="91"/>
      <c r="T290" s="92"/>
      <c r="U290" s="38"/>
      <c r="V290" s="38"/>
      <c r="W290" s="38"/>
      <c r="X290" s="38"/>
      <c r="Y290" s="38"/>
      <c r="Z290" s="38"/>
      <c r="AA290" s="38"/>
      <c r="AB290" s="38"/>
      <c r="AC290" s="38"/>
      <c r="AD290" s="38"/>
      <c r="AE290" s="38"/>
      <c r="AT290" s="17" t="s">
        <v>205</v>
      </c>
      <c r="AU290" s="17" t="s">
        <v>89</v>
      </c>
    </row>
    <row r="291" s="13" customFormat="1">
      <c r="A291" s="13"/>
      <c r="B291" s="252"/>
      <c r="C291" s="253"/>
      <c r="D291" s="242" t="s">
        <v>254</v>
      </c>
      <c r="E291" s="254" t="s">
        <v>1</v>
      </c>
      <c r="F291" s="255" t="s">
        <v>3326</v>
      </c>
      <c r="G291" s="253"/>
      <c r="H291" s="256">
        <v>69.730000000000004</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445</v>
      </c>
      <c r="G292" s="264"/>
      <c r="H292" s="267">
        <v>69.730000000000004</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87</v>
      </c>
      <c r="AY292" s="273" t="s">
        <v>196</v>
      </c>
    </row>
    <row r="293" s="2" customFormat="1" ht="21.75" customHeight="1">
      <c r="A293" s="38"/>
      <c r="B293" s="39"/>
      <c r="C293" s="228" t="s">
        <v>857</v>
      </c>
      <c r="D293" s="228" t="s">
        <v>199</v>
      </c>
      <c r="E293" s="229" t="s">
        <v>3327</v>
      </c>
      <c r="F293" s="230" t="s">
        <v>3328</v>
      </c>
      <c r="G293" s="231" t="s">
        <v>251</v>
      </c>
      <c r="H293" s="232">
        <v>100.82599999999999</v>
      </c>
      <c r="I293" s="233"/>
      <c r="J293" s="234">
        <f>ROUND(I293*H293,2)</f>
        <v>0</v>
      </c>
      <c r="K293" s="235"/>
      <c r="L293" s="44"/>
      <c r="M293" s="236" t="s">
        <v>1</v>
      </c>
      <c r="N293" s="237" t="s">
        <v>45</v>
      </c>
      <c r="O293" s="91"/>
      <c r="P293" s="238">
        <f>O293*H293</f>
        <v>0</v>
      </c>
      <c r="Q293" s="238">
        <v>4.0000000000000003E-05</v>
      </c>
      <c r="R293" s="238">
        <f>Q293*H293</f>
        <v>0.0040330399999999999</v>
      </c>
      <c r="S293" s="238">
        <v>0</v>
      </c>
      <c r="T293" s="239">
        <f>S293*H293</f>
        <v>0</v>
      </c>
      <c r="U293" s="38"/>
      <c r="V293" s="38"/>
      <c r="W293" s="38"/>
      <c r="X293" s="38"/>
      <c r="Y293" s="38"/>
      <c r="Z293" s="38"/>
      <c r="AA293" s="38"/>
      <c r="AB293" s="38"/>
      <c r="AC293" s="38"/>
      <c r="AD293" s="38"/>
      <c r="AE293" s="38"/>
      <c r="AR293" s="240" t="s">
        <v>405</v>
      </c>
      <c r="AT293" s="240" t="s">
        <v>199</v>
      </c>
      <c r="AU293" s="240" t="s">
        <v>89</v>
      </c>
      <c r="AY293" s="17" t="s">
        <v>196</v>
      </c>
      <c r="BE293" s="241">
        <f>IF(N293="základní",J293,0)</f>
        <v>0</v>
      </c>
      <c r="BF293" s="241">
        <f>IF(N293="snížená",J293,0)</f>
        <v>0</v>
      </c>
      <c r="BG293" s="241">
        <f>IF(N293="zákl. přenesená",J293,0)</f>
        <v>0</v>
      </c>
      <c r="BH293" s="241">
        <f>IF(N293="sníž. přenesená",J293,0)</f>
        <v>0</v>
      </c>
      <c r="BI293" s="241">
        <f>IF(N293="nulová",J293,0)</f>
        <v>0</v>
      </c>
      <c r="BJ293" s="17" t="s">
        <v>87</v>
      </c>
      <c r="BK293" s="241">
        <f>ROUND(I293*H293,2)</f>
        <v>0</v>
      </c>
      <c r="BL293" s="17" t="s">
        <v>405</v>
      </c>
      <c r="BM293" s="240" t="s">
        <v>3329</v>
      </c>
    </row>
    <row r="294" s="2" customFormat="1">
      <c r="A294" s="38"/>
      <c r="B294" s="39"/>
      <c r="C294" s="40"/>
      <c r="D294" s="242" t="s">
        <v>205</v>
      </c>
      <c r="E294" s="40"/>
      <c r="F294" s="243" t="s">
        <v>3330</v>
      </c>
      <c r="G294" s="40"/>
      <c r="H294" s="40"/>
      <c r="I294" s="244"/>
      <c r="J294" s="40"/>
      <c r="K294" s="40"/>
      <c r="L294" s="44"/>
      <c r="M294" s="245"/>
      <c r="N294" s="246"/>
      <c r="O294" s="91"/>
      <c r="P294" s="91"/>
      <c r="Q294" s="91"/>
      <c r="R294" s="91"/>
      <c r="S294" s="91"/>
      <c r="T294" s="92"/>
      <c r="U294" s="38"/>
      <c r="V294" s="38"/>
      <c r="W294" s="38"/>
      <c r="X294" s="38"/>
      <c r="Y294" s="38"/>
      <c r="Z294" s="38"/>
      <c r="AA294" s="38"/>
      <c r="AB294" s="38"/>
      <c r="AC294" s="38"/>
      <c r="AD294" s="38"/>
      <c r="AE294" s="38"/>
      <c r="AT294" s="17" t="s">
        <v>205</v>
      </c>
      <c r="AU294" s="17" t="s">
        <v>89</v>
      </c>
    </row>
    <row r="295" s="13" customFormat="1">
      <c r="A295" s="13"/>
      <c r="B295" s="252"/>
      <c r="C295" s="253"/>
      <c r="D295" s="242" t="s">
        <v>254</v>
      </c>
      <c r="E295" s="254" t="s">
        <v>1</v>
      </c>
      <c r="F295" s="255" t="s">
        <v>3233</v>
      </c>
      <c r="G295" s="253"/>
      <c r="H295" s="256">
        <v>100.82599999999999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445</v>
      </c>
      <c r="G296" s="264"/>
      <c r="H296" s="267">
        <v>100.82599999999999</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87</v>
      </c>
      <c r="AY296" s="273" t="s">
        <v>196</v>
      </c>
    </row>
    <row r="297" s="2" customFormat="1" ht="21.75" customHeight="1">
      <c r="A297" s="38"/>
      <c r="B297" s="39"/>
      <c r="C297" s="288" t="s">
        <v>782</v>
      </c>
      <c r="D297" s="288" t="s">
        <v>646</v>
      </c>
      <c r="E297" s="289" t="s">
        <v>3331</v>
      </c>
      <c r="F297" s="290" t="s">
        <v>3332</v>
      </c>
      <c r="G297" s="291" t="s">
        <v>251</v>
      </c>
      <c r="H297" s="292">
        <v>120.991</v>
      </c>
      <c r="I297" s="293"/>
      <c r="J297" s="294">
        <f>ROUND(I297*H297,2)</f>
        <v>0</v>
      </c>
      <c r="K297" s="295"/>
      <c r="L297" s="296"/>
      <c r="M297" s="297" t="s">
        <v>1</v>
      </c>
      <c r="N297" s="298" t="s">
        <v>45</v>
      </c>
      <c r="O297" s="91"/>
      <c r="P297" s="238">
        <f>O297*H297</f>
        <v>0</v>
      </c>
      <c r="Q297" s="238">
        <v>0.00029999999999999997</v>
      </c>
      <c r="R297" s="238">
        <f>Q297*H297</f>
        <v>0.036297299999999998</v>
      </c>
      <c r="S297" s="238">
        <v>0</v>
      </c>
      <c r="T297" s="239">
        <f>S297*H297</f>
        <v>0</v>
      </c>
      <c r="U297" s="38"/>
      <c r="V297" s="38"/>
      <c r="W297" s="38"/>
      <c r="X297" s="38"/>
      <c r="Y297" s="38"/>
      <c r="Z297" s="38"/>
      <c r="AA297" s="38"/>
      <c r="AB297" s="38"/>
      <c r="AC297" s="38"/>
      <c r="AD297" s="38"/>
      <c r="AE297" s="38"/>
      <c r="AR297" s="240" t="s">
        <v>518</v>
      </c>
      <c r="AT297" s="240" t="s">
        <v>646</v>
      </c>
      <c r="AU297" s="240" t="s">
        <v>89</v>
      </c>
      <c r="AY297" s="17" t="s">
        <v>196</v>
      </c>
      <c r="BE297" s="241">
        <f>IF(N297="základní",J297,0)</f>
        <v>0</v>
      </c>
      <c r="BF297" s="241">
        <f>IF(N297="snížená",J297,0)</f>
        <v>0</v>
      </c>
      <c r="BG297" s="241">
        <f>IF(N297="zákl. přenesená",J297,0)</f>
        <v>0</v>
      </c>
      <c r="BH297" s="241">
        <f>IF(N297="sníž. přenesená",J297,0)</f>
        <v>0</v>
      </c>
      <c r="BI297" s="241">
        <f>IF(N297="nulová",J297,0)</f>
        <v>0</v>
      </c>
      <c r="BJ297" s="17" t="s">
        <v>87</v>
      </c>
      <c r="BK297" s="241">
        <f>ROUND(I297*H297,2)</f>
        <v>0</v>
      </c>
      <c r="BL297" s="17" t="s">
        <v>405</v>
      </c>
      <c r="BM297" s="240" t="s">
        <v>3333</v>
      </c>
    </row>
    <row r="298" s="2" customFormat="1">
      <c r="A298" s="38"/>
      <c r="B298" s="39"/>
      <c r="C298" s="40"/>
      <c r="D298" s="242" t="s">
        <v>205</v>
      </c>
      <c r="E298" s="40"/>
      <c r="F298" s="243" t="s">
        <v>3332</v>
      </c>
      <c r="G298" s="40"/>
      <c r="H298" s="40"/>
      <c r="I298" s="244"/>
      <c r="J298" s="40"/>
      <c r="K298" s="40"/>
      <c r="L298" s="44"/>
      <c r="M298" s="245"/>
      <c r="N298" s="246"/>
      <c r="O298" s="91"/>
      <c r="P298" s="91"/>
      <c r="Q298" s="91"/>
      <c r="R298" s="91"/>
      <c r="S298" s="91"/>
      <c r="T298" s="92"/>
      <c r="U298" s="38"/>
      <c r="V298" s="38"/>
      <c r="W298" s="38"/>
      <c r="X298" s="38"/>
      <c r="Y298" s="38"/>
      <c r="Z298" s="38"/>
      <c r="AA298" s="38"/>
      <c r="AB298" s="38"/>
      <c r="AC298" s="38"/>
      <c r="AD298" s="38"/>
      <c r="AE298" s="38"/>
      <c r="AT298" s="17" t="s">
        <v>205</v>
      </c>
      <c r="AU298" s="17" t="s">
        <v>89</v>
      </c>
    </row>
    <row r="299" s="13" customFormat="1">
      <c r="A299" s="13"/>
      <c r="B299" s="252"/>
      <c r="C299" s="253"/>
      <c r="D299" s="242" t="s">
        <v>254</v>
      </c>
      <c r="E299" s="253"/>
      <c r="F299" s="255" t="s">
        <v>3334</v>
      </c>
      <c r="G299" s="253"/>
      <c r="H299" s="256">
        <v>120.991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254</v>
      </c>
      <c r="AU299" s="262" t="s">
        <v>89</v>
      </c>
      <c r="AV299" s="13" t="s">
        <v>89</v>
      </c>
      <c r="AW299" s="13" t="s">
        <v>4</v>
      </c>
      <c r="AX299" s="13" t="s">
        <v>87</v>
      </c>
      <c r="AY299" s="262" t="s">
        <v>196</v>
      </c>
    </row>
    <row r="300" s="2" customFormat="1" ht="21.75" customHeight="1">
      <c r="A300" s="38"/>
      <c r="B300" s="39"/>
      <c r="C300" s="228" t="s">
        <v>865</v>
      </c>
      <c r="D300" s="228" t="s">
        <v>199</v>
      </c>
      <c r="E300" s="229" t="s">
        <v>3335</v>
      </c>
      <c r="F300" s="230" t="s">
        <v>3336</v>
      </c>
      <c r="G300" s="231" t="s">
        <v>431</v>
      </c>
      <c r="H300" s="232">
        <v>1.496</v>
      </c>
      <c r="I300" s="233"/>
      <c r="J300" s="234">
        <f>ROUND(I300*H300,2)</f>
        <v>0</v>
      </c>
      <c r="K300" s="235"/>
      <c r="L300" s="44"/>
      <c r="M300" s="236" t="s">
        <v>1</v>
      </c>
      <c r="N300" s="237" t="s">
        <v>45</v>
      </c>
      <c r="O300" s="91"/>
      <c r="P300" s="238">
        <f>O300*H300</f>
        <v>0</v>
      </c>
      <c r="Q300" s="238">
        <v>0</v>
      </c>
      <c r="R300" s="238">
        <f>Q300*H300</f>
        <v>0</v>
      </c>
      <c r="S300" s="238">
        <v>0</v>
      </c>
      <c r="T300" s="239">
        <f>S300*H300</f>
        <v>0</v>
      </c>
      <c r="U300" s="38"/>
      <c r="V300" s="38"/>
      <c r="W300" s="38"/>
      <c r="X300" s="38"/>
      <c r="Y300" s="38"/>
      <c r="Z300" s="38"/>
      <c r="AA300" s="38"/>
      <c r="AB300" s="38"/>
      <c r="AC300" s="38"/>
      <c r="AD300" s="38"/>
      <c r="AE300" s="38"/>
      <c r="AR300" s="240" t="s">
        <v>405</v>
      </c>
      <c r="AT300" s="240" t="s">
        <v>199</v>
      </c>
      <c r="AU300" s="240" t="s">
        <v>89</v>
      </c>
      <c r="AY300" s="17" t="s">
        <v>196</v>
      </c>
      <c r="BE300" s="241">
        <f>IF(N300="základní",J300,0)</f>
        <v>0</v>
      </c>
      <c r="BF300" s="241">
        <f>IF(N300="snížená",J300,0)</f>
        <v>0</v>
      </c>
      <c r="BG300" s="241">
        <f>IF(N300="zákl. přenesená",J300,0)</f>
        <v>0</v>
      </c>
      <c r="BH300" s="241">
        <f>IF(N300="sníž. přenesená",J300,0)</f>
        <v>0</v>
      </c>
      <c r="BI300" s="241">
        <f>IF(N300="nulová",J300,0)</f>
        <v>0</v>
      </c>
      <c r="BJ300" s="17" t="s">
        <v>87</v>
      </c>
      <c r="BK300" s="241">
        <f>ROUND(I300*H300,2)</f>
        <v>0</v>
      </c>
      <c r="BL300" s="17" t="s">
        <v>405</v>
      </c>
      <c r="BM300" s="240" t="s">
        <v>3337</v>
      </c>
    </row>
    <row r="301" s="2" customFormat="1">
      <c r="A301" s="38"/>
      <c r="B301" s="39"/>
      <c r="C301" s="40"/>
      <c r="D301" s="242" t="s">
        <v>205</v>
      </c>
      <c r="E301" s="40"/>
      <c r="F301" s="243" t="s">
        <v>3338</v>
      </c>
      <c r="G301" s="40"/>
      <c r="H301" s="40"/>
      <c r="I301" s="244"/>
      <c r="J301" s="40"/>
      <c r="K301" s="40"/>
      <c r="L301" s="44"/>
      <c r="M301" s="245"/>
      <c r="N301" s="246"/>
      <c r="O301" s="91"/>
      <c r="P301" s="91"/>
      <c r="Q301" s="91"/>
      <c r="R301" s="91"/>
      <c r="S301" s="91"/>
      <c r="T301" s="92"/>
      <c r="U301" s="38"/>
      <c r="V301" s="38"/>
      <c r="W301" s="38"/>
      <c r="X301" s="38"/>
      <c r="Y301" s="38"/>
      <c r="Z301" s="38"/>
      <c r="AA301" s="38"/>
      <c r="AB301" s="38"/>
      <c r="AC301" s="38"/>
      <c r="AD301" s="38"/>
      <c r="AE301" s="38"/>
      <c r="AT301" s="17" t="s">
        <v>205</v>
      </c>
      <c r="AU301" s="17" t="s">
        <v>89</v>
      </c>
    </row>
    <row r="302" s="12" customFormat="1" ht="22.8" customHeight="1">
      <c r="A302" s="12"/>
      <c r="B302" s="212"/>
      <c r="C302" s="213"/>
      <c r="D302" s="214" t="s">
        <v>79</v>
      </c>
      <c r="E302" s="226" t="s">
        <v>516</v>
      </c>
      <c r="F302" s="226" t="s">
        <v>517</v>
      </c>
      <c r="G302" s="213"/>
      <c r="H302" s="213"/>
      <c r="I302" s="216"/>
      <c r="J302" s="227">
        <f>BK302</f>
        <v>0</v>
      </c>
      <c r="K302" s="213"/>
      <c r="L302" s="218"/>
      <c r="M302" s="219"/>
      <c r="N302" s="220"/>
      <c r="O302" s="220"/>
      <c r="P302" s="221">
        <f>SUM(P303:P310)</f>
        <v>0</v>
      </c>
      <c r="Q302" s="220"/>
      <c r="R302" s="221">
        <f>SUM(R303:R310)</f>
        <v>0.7259471999999999</v>
      </c>
      <c r="S302" s="220"/>
      <c r="T302" s="222">
        <f>SUM(T303:T310)</f>
        <v>0</v>
      </c>
      <c r="U302" s="12"/>
      <c r="V302" s="12"/>
      <c r="W302" s="12"/>
      <c r="X302" s="12"/>
      <c r="Y302" s="12"/>
      <c r="Z302" s="12"/>
      <c r="AA302" s="12"/>
      <c r="AB302" s="12"/>
      <c r="AC302" s="12"/>
      <c r="AD302" s="12"/>
      <c r="AE302" s="12"/>
      <c r="AR302" s="223" t="s">
        <v>89</v>
      </c>
      <c r="AT302" s="224" t="s">
        <v>79</v>
      </c>
      <c r="AU302" s="224" t="s">
        <v>87</v>
      </c>
      <c r="AY302" s="223" t="s">
        <v>196</v>
      </c>
      <c r="BK302" s="225">
        <f>SUM(BK303:BK310)</f>
        <v>0</v>
      </c>
    </row>
    <row r="303" s="2" customFormat="1" ht="21.75" customHeight="1">
      <c r="A303" s="38"/>
      <c r="B303" s="39"/>
      <c r="C303" s="228" t="s">
        <v>871</v>
      </c>
      <c r="D303" s="228" t="s">
        <v>199</v>
      </c>
      <c r="E303" s="229" t="s">
        <v>3339</v>
      </c>
      <c r="F303" s="230" t="s">
        <v>3340</v>
      </c>
      <c r="G303" s="231" t="s">
        <v>251</v>
      </c>
      <c r="H303" s="232">
        <v>100.82599999999999</v>
      </c>
      <c r="I303" s="233"/>
      <c r="J303" s="234">
        <f>ROUND(I303*H303,2)</f>
        <v>0</v>
      </c>
      <c r="K303" s="235"/>
      <c r="L303" s="44"/>
      <c r="M303" s="236" t="s">
        <v>1</v>
      </c>
      <c r="N303" s="237" t="s">
        <v>45</v>
      </c>
      <c r="O303" s="91"/>
      <c r="P303" s="238">
        <f>O303*H303</f>
        <v>0</v>
      </c>
      <c r="Q303" s="238">
        <v>0.0030000000000000001</v>
      </c>
      <c r="R303" s="238">
        <f>Q303*H303</f>
        <v>0.30247799999999997</v>
      </c>
      <c r="S303" s="238">
        <v>0</v>
      </c>
      <c r="T303" s="239">
        <f>S303*H303</f>
        <v>0</v>
      </c>
      <c r="U303" s="38"/>
      <c r="V303" s="38"/>
      <c r="W303" s="38"/>
      <c r="X303" s="38"/>
      <c r="Y303" s="38"/>
      <c r="Z303" s="38"/>
      <c r="AA303" s="38"/>
      <c r="AB303" s="38"/>
      <c r="AC303" s="38"/>
      <c r="AD303" s="38"/>
      <c r="AE303" s="38"/>
      <c r="AR303" s="240" t="s">
        <v>405</v>
      </c>
      <c r="AT303" s="240" t="s">
        <v>199</v>
      </c>
      <c r="AU303" s="240" t="s">
        <v>89</v>
      </c>
      <c r="AY303" s="17" t="s">
        <v>196</v>
      </c>
      <c r="BE303" s="241">
        <f>IF(N303="základní",J303,0)</f>
        <v>0</v>
      </c>
      <c r="BF303" s="241">
        <f>IF(N303="snížená",J303,0)</f>
        <v>0</v>
      </c>
      <c r="BG303" s="241">
        <f>IF(N303="zákl. přenesená",J303,0)</f>
        <v>0</v>
      </c>
      <c r="BH303" s="241">
        <f>IF(N303="sníž. přenesená",J303,0)</f>
        <v>0</v>
      </c>
      <c r="BI303" s="241">
        <f>IF(N303="nulová",J303,0)</f>
        <v>0</v>
      </c>
      <c r="BJ303" s="17" t="s">
        <v>87</v>
      </c>
      <c r="BK303" s="241">
        <f>ROUND(I303*H303,2)</f>
        <v>0</v>
      </c>
      <c r="BL303" s="17" t="s">
        <v>405</v>
      </c>
      <c r="BM303" s="240" t="s">
        <v>3341</v>
      </c>
    </row>
    <row r="304" s="2" customFormat="1">
      <c r="A304" s="38"/>
      <c r="B304" s="39"/>
      <c r="C304" s="40"/>
      <c r="D304" s="242" t="s">
        <v>205</v>
      </c>
      <c r="E304" s="40"/>
      <c r="F304" s="243" t="s">
        <v>3342</v>
      </c>
      <c r="G304" s="40"/>
      <c r="H304" s="40"/>
      <c r="I304" s="244"/>
      <c r="J304" s="40"/>
      <c r="K304" s="40"/>
      <c r="L304" s="44"/>
      <c r="M304" s="245"/>
      <c r="N304" s="246"/>
      <c r="O304" s="91"/>
      <c r="P304" s="91"/>
      <c r="Q304" s="91"/>
      <c r="R304" s="91"/>
      <c r="S304" s="91"/>
      <c r="T304" s="92"/>
      <c r="U304" s="38"/>
      <c r="V304" s="38"/>
      <c r="W304" s="38"/>
      <c r="X304" s="38"/>
      <c r="Y304" s="38"/>
      <c r="Z304" s="38"/>
      <c r="AA304" s="38"/>
      <c r="AB304" s="38"/>
      <c r="AC304" s="38"/>
      <c r="AD304" s="38"/>
      <c r="AE304" s="38"/>
      <c r="AT304" s="17" t="s">
        <v>205</v>
      </c>
      <c r="AU304" s="17" t="s">
        <v>89</v>
      </c>
    </row>
    <row r="305" s="13" customFormat="1">
      <c r="A305" s="13"/>
      <c r="B305" s="252"/>
      <c r="C305" s="253"/>
      <c r="D305" s="242" t="s">
        <v>254</v>
      </c>
      <c r="E305" s="254" t="s">
        <v>1</v>
      </c>
      <c r="F305" s="255" t="s">
        <v>3233</v>
      </c>
      <c r="G305" s="253"/>
      <c r="H305" s="256">
        <v>100.82599999999999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254</v>
      </c>
      <c r="AU305" s="262" t="s">
        <v>89</v>
      </c>
      <c r="AV305" s="13" t="s">
        <v>89</v>
      </c>
      <c r="AW305" s="13" t="s">
        <v>35</v>
      </c>
      <c r="AX305" s="13" t="s">
        <v>80</v>
      </c>
      <c r="AY305" s="262" t="s">
        <v>196</v>
      </c>
    </row>
    <row r="306" s="14" customFormat="1">
      <c r="A306" s="14"/>
      <c r="B306" s="263"/>
      <c r="C306" s="264"/>
      <c r="D306" s="242" t="s">
        <v>254</v>
      </c>
      <c r="E306" s="265" t="s">
        <v>1</v>
      </c>
      <c r="F306" s="266" t="s">
        <v>445</v>
      </c>
      <c r="G306" s="264"/>
      <c r="H306" s="267">
        <v>100.82599999999999</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254</v>
      </c>
      <c r="AU306" s="273" t="s">
        <v>89</v>
      </c>
      <c r="AV306" s="14" t="s">
        <v>100</v>
      </c>
      <c r="AW306" s="14" t="s">
        <v>35</v>
      </c>
      <c r="AX306" s="14" t="s">
        <v>87</v>
      </c>
      <c r="AY306" s="273" t="s">
        <v>196</v>
      </c>
    </row>
    <row r="307" s="2" customFormat="1" ht="21.75" customHeight="1">
      <c r="A307" s="38"/>
      <c r="B307" s="39"/>
      <c r="C307" s="288" t="s">
        <v>876</v>
      </c>
      <c r="D307" s="288" t="s">
        <v>646</v>
      </c>
      <c r="E307" s="289" t="s">
        <v>3343</v>
      </c>
      <c r="F307" s="290" t="s">
        <v>3344</v>
      </c>
      <c r="G307" s="291" t="s">
        <v>251</v>
      </c>
      <c r="H307" s="292">
        <v>100.82599999999999</v>
      </c>
      <c r="I307" s="293"/>
      <c r="J307" s="294">
        <f>ROUND(I307*H307,2)</f>
        <v>0</v>
      </c>
      <c r="K307" s="295"/>
      <c r="L307" s="296"/>
      <c r="M307" s="297" t="s">
        <v>1</v>
      </c>
      <c r="N307" s="298" t="s">
        <v>45</v>
      </c>
      <c r="O307" s="91"/>
      <c r="P307" s="238">
        <f>O307*H307</f>
        <v>0</v>
      </c>
      <c r="Q307" s="238">
        <v>0.0041999999999999997</v>
      </c>
      <c r="R307" s="238">
        <f>Q307*H307</f>
        <v>0.42346919999999993</v>
      </c>
      <c r="S307" s="238">
        <v>0</v>
      </c>
      <c r="T307" s="239">
        <f>S307*H307</f>
        <v>0</v>
      </c>
      <c r="U307" s="38"/>
      <c r="V307" s="38"/>
      <c r="W307" s="38"/>
      <c r="X307" s="38"/>
      <c r="Y307" s="38"/>
      <c r="Z307" s="38"/>
      <c r="AA307" s="38"/>
      <c r="AB307" s="38"/>
      <c r="AC307" s="38"/>
      <c r="AD307" s="38"/>
      <c r="AE307" s="38"/>
      <c r="AR307" s="240" t="s">
        <v>518</v>
      </c>
      <c r="AT307" s="240" t="s">
        <v>646</v>
      </c>
      <c r="AU307" s="240" t="s">
        <v>89</v>
      </c>
      <c r="AY307" s="17" t="s">
        <v>196</v>
      </c>
      <c r="BE307" s="241">
        <f>IF(N307="základní",J307,0)</f>
        <v>0</v>
      </c>
      <c r="BF307" s="241">
        <f>IF(N307="snížená",J307,0)</f>
        <v>0</v>
      </c>
      <c r="BG307" s="241">
        <f>IF(N307="zákl. přenesená",J307,0)</f>
        <v>0</v>
      </c>
      <c r="BH307" s="241">
        <f>IF(N307="sníž. přenesená",J307,0)</f>
        <v>0</v>
      </c>
      <c r="BI307" s="241">
        <f>IF(N307="nulová",J307,0)</f>
        <v>0</v>
      </c>
      <c r="BJ307" s="17" t="s">
        <v>87</v>
      </c>
      <c r="BK307" s="241">
        <f>ROUND(I307*H307,2)</f>
        <v>0</v>
      </c>
      <c r="BL307" s="17" t="s">
        <v>405</v>
      </c>
      <c r="BM307" s="240" t="s">
        <v>3345</v>
      </c>
    </row>
    <row r="308" s="2" customFormat="1">
      <c r="A308" s="38"/>
      <c r="B308" s="39"/>
      <c r="C308" s="40"/>
      <c r="D308" s="242" t="s">
        <v>205</v>
      </c>
      <c r="E308" s="40"/>
      <c r="F308" s="243" t="s">
        <v>3344</v>
      </c>
      <c r="G308" s="40"/>
      <c r="H308" s="40"/>
      <c r="I308" s="244"/>
      <c r="J308" s="40"/>
      <c r="K308" s="40"/>
      <c r="L308" s="44"/>
      <c r="M308" s="245"/>
      <c r="N308" s="246"/>
      <c r="O308" s="91"/>
      <c r="P308" s="91"/>
      <c r="Q308" s="91"/>
      <c r="R308" s="91"/>
      <c r="S308" s="91"/>
      <c r="T308" s="92"/>
      <c r="U308" s="38"/>
      <c r="V308" s="38"/>
      <c r="W308" s="38"/>
      <c r="X308" s="38"/>
      <c r="Y308" s="38"/>
      <c r="Z308" s="38"/>
      <c r="AA308" s="38"/>
      <c r="AB308" s="38"/>
      <c r="AC308" s="38"/>
      <c r="AD308" s="38"/>
      <c r="AE308" s="38"/>
      <c r="AT308" s="17" t="s">
        <v>205</v>
      </c>
      <c r="AU308" s="17" t="s">
        <v>89</v>
      </c>
    </row>
    <row r="309" s="2" customFormat="1" ht="21.75" customHeight="1">
      <c r="A309" s="38"/>
      <c r="B309" s="39"/>
      <c r="C309" s="228" t="s">
        <v>881</v>
      </c>
      <c r="D309" s="228" t="s">
        <v>199</v>
      </c>
      <c r="E309" s="229" t="s">
        <v>3346</v>
      </c>
      <c r="F309" s="230" t="s">
        <v>3347</v>
      </c>
      <c r="G309" s="231" t="s">
        <v>431</v>
      </c>
      <c r="H309" s="232">
        <v>0.72599999999999998</v>
      </c>
      <c r="I309" s="233"/>
      <c r="J309" s="234">
        <f>ROUND(I309*H309,2)</f>
        <v>0</v>
      </c>
      <c r="K309" s="235"/>
      <c r="L309" s="44"/>
      <c r="M309" s="236" t="s">
        <v>1</v>
      </c>
      <c r="N309" s="237" t="s">
        <v>45</v>
      </c>
      <c r="O309" s="91"/>
      <c r="P309" s="238">
        <f>O309*H309</f>
        <v>0</v>
      </c>
      <c r="Q309" s="238">
        <v>0</v>
      </c>
      <c r="R309" s="238">
        <f>Q309*H309</f>
        <v>0</v>
      </c>
      <c r="S309" s="238">
        <v>0</v>
      </c>
      <c r="T309" s="239">
        <f>S309*H309</f>
        <v>0</v>
      </c>
      <c r="U309" s="38"/>
      <c r="V309" s="38"/>
      <c r="W309" s="38"/>
      <c r="X309" s="38"/>
      <c r="Y309" s="38"/>
      <c r="Z309" s="38"/>
      <c r="AA309" s="38"/>
      <c r="AB309" s="38"/>
      <c r="AC309" s="38"/>
      <c r="AD309" s="38"/>
      <c r="AE309" s="38"/>
      <c r="AR309" s="240" t="s">
        <v>405</v>
      </c>
      <c r="AT309" s="240" t="s">
        <v>199</v>
      </c>
      <c r="AU309" s="240" t="s">
        <v>89</v>
      </c>
      <c r="AY309" s="17" t="s">
        <v>196</v>
      </c>
      <c r="BE309" s="241">
        <f>IF(N309="základní",J309,0)</f>
        <v>0</v>
      </c>
      <c r="BF309" s="241">
        <f>IF(N309="snížená",J309,0)</f>
        <v>0</v>
      </c>
      <c r="BG309" s="241">
        <f>IF(N309="zákl. přenesená",J309,0)</f>
        <v>0</v>
      </c>
      <c r="BH309" s="241">
        <f>IF(N309="sníž. přenesená",J309,0)</f>
        <v>0</v>
      </c>
      <c r="BI309" s="241">
        <f>IF(N309="nulová",J309,0)</f>
        <v>0</v>
      </c>
      <c r="BJ309" s="17" t="s">
        <v>87</v>
      </c>
      <c r="BK309" s="241">
        <f>ROUND(I309*H309,2)</f>
        <v>0</v>
      </c>
      <c r="BL309" s="17" t="s">
        <v>405</v>
      </c>
      <c r="BM309" s="240" t="s">
        <v>3348</v>
      </c>
    </row>
    <row r="310" s="2" customFormat="1">
      <c r="A310" s="38"/>
      <c r="B310" s="39"/>
      <c r="C310" s="40"/>
      <c r="D310" s="242" t="s">
        <v>205</v>
      </c>
      <c r="E310" s="40"/>
      <c r="F310" s="243" t="s">
        <v>3349</v>
      </c>
      <c r="G310" s="40"/>
      <c r="H310" s="40"/>
      <c r="I310" s="244"/>
      <c r="J310" s="40"/>
      <c r="K310" s="40"/>
      <c r="L310" s="44"/>
      <c r="M310" s="245"/>
      <c r="N310" s="246"/>
      <c r="O310" s="91"/>
      <c r="P310" s="91"/>
      <c r="Q310" s="91"/>
      <c r="R310" s="91"/>
      <c r="S310" s="91"/>
      <c r="T310" s="92"/>
      <c r="U310" s="38"/>
      <c r="V310" s="38"/>
      <c r="W310" s="38"/>
      <c r="X310" s="38"/>
      <c r="Y310" s="38"/>
      <c r="Z310" s="38"/>
      <c r="AA310" s="38"/>
      <c r="AB310" s="38"/>
      <c r="AC310" s="38"/>
      <c r="AD310" s="38"/>
      <c r="AE310" s="38"/>
      <c r="AT310" s="17" t="s">
        <v>205</v>
      </c>
      <c r="AU310" s="17" t="s">
        <v>89</v>
      </c>
    </row>
    <row r="311" s="12" customFormat="1" ht="22.8" customHeight="1">
      <c r="A311" s="12"/>
      <c r="B311" s="212"/>
      <c r="C311" s="213"/>
      <c r="D311" s="214" t="s">
        <v>79</v>
      </c>
      <c r="E311" s="226" t="s">
        <v>1228</v>
      </c>
      <c r="F311" s="226" t="s">
        <v>1229</v>
      </c>
      <c r="G311" s="213"/>
      <c r="H311" s="213"/>
      <c r="I311" s="216"/>
      <c r="J311" s="227">
        <f>BK311</f>
        <v>0</v>
      </c>
      <c r="K311" s="213"/>
      <c r="L311" s="218"/>
      <c r="M311" s="219"/>
      <c r="N311" s="220"/>
      <c r="O311" s="220"/>
      <c r="P311" s="221">
        <f>SUM(P312:P313)</f>
        <v>0</v>
      </c>
      <c r="Q311" s="220"/>
      <c r="R311" s="221">
        <f>SUM(R312:R313)</f>
        <v>0</v>
      </c>
      <c r="S311" s="220"/>
      <c r="T311" s="222">
        <f>SUM(T312:T313)</f>
        <v>0</v>
      </c>
      <c r="U311" s="12"/>
      <c r="V311" s="12"/>
      <c r="W311" s="12"/>
      <c r="X311" s="12"/>
      <c r="Y311" s="12"/>
      <c r="Z311" s="12"/>
      <c r="AA311" s="12"/>
      <c r="AB311" s="12"/>
      <c r="AC311" s="12"/>
      <c r="AD311" s="12"/>
      <c r="AE311" s="12"/>
      <c r="AR311" s="223" t="s">
        <v>89</v>
      </c>
      <c r="AT311" s="224" t="s">
        <v>79</v>
      </c>
      <c r="AU311" s="224" t="s">
        <v>87</v>
      </c>
      <c r="AY311" s="223" t="s">
        <v>196</v>
      </c>
      <c r="BK311" s="225">
        <f>SUM(BK312:BK313)</f>
        <v>0</v>
      </c>
    </row>
    <row r="312" s="2" customFormat="1" ht="33" customHeight="1">
      <c r="A312" s="38"/>
      <c r="B312" s="39"/>
      <c r="C312" s="228" t="s">
        <v>887</v>
      </c>
      <c r="D312" s="228" t="s">
        <v>199</v>
      </c>
      <c r="E312" s="229" t="s">
        <v>1231</v>
      </c>
      <c r="F312" s="230" t="s">
        <v>3350</v>
      </c>
      <c r="G312" s="231" t="s">
        <v>202</v>
      </c>
      <c r="H312" s="232">
        <v>1</v>
      </c>
      <c r="I312" s="233"/>
      <c r="J312" s="234">
        <f>ROUND(I312*H312,2)</f>
        <v>0</v>
      </c>
      <c r="K312" s="235"/>
      <c r="L312" s="44"/>
      <c r="M312" s="236" t="s">
        <v>1</v>
      </c>
      <c r="N312" s="237" t="s">
        <v>45</v>
      </c>
      <c r="O312" s="91"/>
      <c r="P312" s="238">
        <f>O312*H312</f>
        <v>0</v>
      </c>
      <c r="Q312" s="238">
        <v>0</v>
      </c>
      <c r="R312" s="238">
        <f>Q312*H312</f>
        <v>0</v>
      </c>
      <c r="S312" s="238">
        <v>0</v>
      </c>
      <c r="T312" s="239">
        <f>S312*H312</f>
        <v>0</v>
      </c>
      <c r="U312" s="38"/>
      <c r="V312" s="38"/>
      <c r="W312" s="38"/>
      <c r="X312" s="38"/>
      <c r="Y312" s="38"/>
      <c r="Z312" s="38"/>
      <c r="AA312" s="38"/>
      <c r="AB312" s="38"/>
      <c r="AC312" s="38"/>
      <c r="AD312" s="38"/>
      <c r="AE312" s="38"/>
      <c r="AR312" s="240" t="s">
        <v>405</v>
      </c>
      <c r="AT312" s="240" t="s">
        <v>199</v>
      </c>
      <c r="AU312" s="240" t="s">
        <v>89</v>
      </c>
      <c r="AY312" s="17" t="s">
        <v>196</v>
      </c>
      <c r="BE312" s="241">
        <f>IF(N312="základní",J312,0)</f>
        <v>0</v>
      </c>
      <c r="BF312" s="241">
        <f>IF(N312="snížená",J312,0)</f>
        <v>0</v>
      </c>
      <c r="BG312" s="241">
        <f>IF(N312="zákl. přenesená",J312,0)</f>
        <v>0</v>
      </c>
      <c r="BH312" s="241">
        <f>IF(N312="sníž. přenesená",J312,0)</f>
        <v>0</v>
      </c>
      <c r="BI312" s="241">
        <f>IF(N312="nulová",J312,0)</f>
        <v>0</v>
      </c>
      <c r="BJ312" s="17" t="s">
        <v>87</v>
      </c>
      <c r="BK312" s="241">
        <f>ROUND(I312*H312,2)</f>
        <v>0</v>
      </c>
      <c r="BL312" s="17" t="s">
        <v>405</v>
      </c>
      <c r="BM312" s="240" t="s">
        <v>3351</v>
      </c>
    </row>
    <row r="313" s="2" customFormat="1">
      <c r="A313" s="38"/>
      <c r="B313" s="39"/>
      <c r="C313" s="40"/>
      <c r="D313" s="242" t="s">
        <v>205</v>
      </c>
      <c r="E313" s="40"/>
      <c r="F313" s="243" t="s">
        <v>3350</v>
      </c>
      <c r="G313" s="40"/>
      <c r="H313" s="40"/>
      <c r="I313" s="244"/>
      <c r="J313" s="40"/>
      <c r="K313" s="40"/>
      <c r="L313" s="44"/>
      <c r="M313" s="247"/>
      <c r="N313" s="248"/>
      <c r="O313" s="249"/>
      <c r="P313" s="249"/>
      <c r="Q313" s="249"/>
      <c r="R313" s="249"/>
      <c r="S313" s="249"/>
      <c r="T313" s="250"/>
      <c r="U313" s="38"/>
      <c r="V313" s="38"/>
      <c r="W313" s="38"/>
      <c r="X313" s="38"/>
      <c r="Y313" s="38"/>
      <c r="Z313" s="38"/>
      <c r="AA313" s="38"/>
      <c r="AB313" s="38"/>
      <c r="AC313" s="38"/>
      <c r="AD313" s="38"/>
      <c r="AE313" s="38"/>
      <c r="AT313" s="17" t="s">
        <v>205</v>
      </c>
      <c r="AU313" s="17" t="s">
        <v>89</v>
      </c>
    </row>
    <row r="314" s="2" customFormat="1" ht="6.96" customHeight="1">
      <c r="A314" s="38"/>
      <c r="B314" s="66"/>
      <c r="C314" s="67"/>
      <c r="D314" s="67"/>
      <c r="E314" s="67"/>
      <c r="F314" s="67"/>
      <c r="G314" s="67"/>
      <c r="H314" s="67"/>
      <c r="I314" s="67"/>
      <c r="J314" s="67"/>
      <c r="K314" s="67"/>
      <c r="L314" s="44"/>
      <c r="M314" s="38"/>
      <c r="O314" s="38"/>
      <c r="P314" s="38"/>
      <c r="Q314" s="38"/>
      <c r="R314" s="38"/>
      <c r="S314" s="38"/>
      <c r="T314" s="38"/>
      <c r="U314" s="38"/>
      <c r="V314" s="38"/>
      <c r="W314" s="38"/>
      <c r="X314" s="38"/>
      <c r="Y314" s="38"/>
      <c r="Z314" s="38"/>
      <c r="AA314" s="38"/>
      <c r="AB314" s="38"/>
      <c r="AC314" s="38"/>
      <c r="AD314" s="38"/>
      <c r="AE314" s="38"/>
    </row>
  </sheetData>
  <sheetProtection sheet="1" autoFilter="0" formatColumns="0" formatRows="0" objects="1" scenarios="1" spinCount="100000" saltValue="L4gRp4ufEUmZP5AaJBQZqHoiCjWFewOOVKbMNrFHMv/EJX4EzWcNktlSfuGR+cwVC45GsFlgVhMM7bdhymgaKw==" hashValue="8LV7lDcfuI5xl0HV8K/iAvTqYJRymc2ZLsU+TXrsa+CHpBvAPZrW10/GXaGmcQkmWHNOfOwVhGJYbbk4ymRAOQ==" algorithmName="SHA-512" password="CC35"/>
  <autoFilter ref="C132:K3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156</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s="1" customFormat="1" ht="12" customHeight="1">
      <c r="B8" s="20"/>
      <c r="D8" s="151" t="s">
        <v>167</v>
      </c>
      <c r="L8" s="20"/>
    </row>
    <row r="9" s="2" customFormat="1" ht="16.5" customHeight="1">
      <c r="A9" s="38"/>
      <c r="B9" s="44"/>
      <c r="C9" s="38"/>
      <c r="D9" s="38"/>
      <c r="E9" s="152" t="s">
        <v>3352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169</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3" t="s">
        <v>3353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2. 11. 2021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1"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29</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31</v>
      </c>
      <c r="E22" s="38"/>
      <c r="F22" s="38"/>
      <c r="G22" s="38"/>
      <c r="H22" s="38"/>
      <c r="I22" s="151"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1" t="s">
        <v>28</v>
      </c>
      <c r="J23" s="141" t="s">
        <v>34</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36</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38</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25.44" customHeight="1">
      <c r="A32" s="38"/>
      <c r="B32" s="44"/>
      <c r="C32" s="38"/>
      <c r="D32" s="160" t="s">
        <v>40</v>
      </c>
      <c r="E32" s="38"/>
      <c r="F32" s="38"/>
      <c r="G32" s="38"/>
      <c r="H32" s="38"/>
      <c r="I32" s="38"/>
      <c r="J32" s="161">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38"/>
      <c r="E34" s="38"/>
      <c r="F34" s="162" t="s">
        <v>42</v>
      </c>
      <c r="G34" s="38"/>
      <c r="H34" s="38"/>
      <c r="I34" s="162" t="s">
        <v>41</v>
      </c>
      <c r="J34" s="162" t="s">
        <v>43</v>
      </c>
      <c r="K34" s="38"/>
      <c r="L34" s="63"/>
      <c r="S34" s="38"/>
      <c r="T34" s="38"/>
      <c r="U34" s="38"/>
      <c r="V34" s="38"/>
      <c r="W34" s="38"/>
      <c r="X34" s="38"/>
      <c r="Y34" s="38"/>
      <c r="Z34" s="38"/>
      <c r="AA34" s="38"/>
      <c r="AB34" s="38"/>
      <c r="AC34" s="38"/>
      <c r="AD34" s="38"/>
      <c r="AE34" s="38"/>
    </row>
    <row r="35" s="2" customFormat="1" ht="14.4" customHeight="1">
      <c r="A35" s="38"/>
      <c r="B35" s="44"/>
      <c r="C35" s="38"/>
      <c r="D35" s="163" t="s">
        <v>44</v>
      </c>
      <c r="E35" s="151" t="s">
        <v>45</v>
      </c>
      <c r="F35" s="164">
        <f>ROUND((SUM(BE123:BE134)),  2)</f>
        <v>0</v>
      </c>
      <c r="G35" s="38"/>
      <c r="H35" s="38"/>
      <c r="I35" s="165">
        <v>0.20999999999999999</v>
      </c>
      <c r="J35" s="164">
        <f>ROUND(((SUM(BE123:BE134))*I35),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1" t="s">
        <v>46</v>
      </c>
      <c r="F36" s="164">
        <f>ROUND((SUM(BF123:BF134)),  2)</f>
        <v>0</v>
      </c>
      <c r="G36" s="38"/>
      <c r="H36" s="38"/>
      <c r="I36" s="165">
        <v>0.14999999999999999</v>
      </c>
      <c r="J36" s="164">
        <f>ROUND(((SUM(BF123:BF134))*I36),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1" t="s">
        <v>47</v>
      </c>
      <c r="F37" s="164">
        <f>ROUND((SUM(BG123:BG134)),  2)</f>
        <v>0</v>
      </c>
      <c r="G37" s="38"/>
      <c r="H37" s="38"/>
      <c r="I37" s="165">
        <v>0.20999999999999999</v>
      </c>
      <c r="J37" s="164">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1" t="s">
        <v>48</v>
      </c>
      <c r="F38" s="164">
        <f>ROUND((SUM(BH123:BH134)),  2)</f>
        <v>0</v>
      </c>
      <c r="G38" s="38"/>
      <c r="H38" s="38"/>
      <c r="I38" s="165">
        <v>0.14999999999999999</v>
      </c>
      <c r="J38" s="164">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49</v>
      </c>
      <c r="F39" s="164">
        <f>ROUND((SUM(BI123:BI134)),  2)</f>
        <v>0</v>
      </c>
      <c r="G39" s="38"/>
      <c r="H39" s="38"/>
      <c r="I39" s="165">
        <v>0</v>
      </c>
      <c r="J39" s="164">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6"/>
      <c r="D41" s="167" t="s">
        <v>50</v>
      </c>
      <c r="E41" s="168"/>
      <c r="F41" s="168"/>
      <c r="G41" s="169" t="s">
        <v>51</v>
      </c>
      <c r="H41" s="170" t="s">
        <v>52</v>
      </c>
      <c r="I41" s="168"/>
      <c r="J41" s="171">
        <f>SUM(J32:J39)</f>
        <v>0</v>
      </c>
      <c r="K41" s="172"/>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2" customFormat="1" ht="16.5" customHeight="1">
      <c r="A87" s="38"/>
      <c r="B87" s="39"/>
      <c r="C87" s="40"/>
      <c r="D87" s="40"/>
      <c r="E87" s="184" t="s">
        <v>3352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169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30" customHeight="1">
      <c r="A89" s="38"/>
      <c r="B89" s="39"/>
      <c r="C89" s="40"/>
      <c r="D89" s="40"/>
      <c r="E89" s="76" t="str">
        <f>E11</f>
        <v>20022-NI-VRN - 20022-NI-VRN - Vedlejší rozpočtové náklady- NEINVESTIČNÍ NÁKLADY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Liberec</v>
      </c>
      <c r="G91" s="40"/>
      <c r="H91" s="40"/>
      <c r="I91" s="32" t="s">
        <v>22</v>
      </c>
      <c r="J91" s="79" t="str">
        <f>IF(J14="","",J14)</f>
        <v>2. 11. 2021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40.05" customHeight="1">
      <c r="A93" s="38"/>
      <c r="B93" s="39"/>
      <c r="C93" s="32" t="s">
        <v>24</v>
      </c>
      <c r="D93" s="40"/>
      <c r="E93" s="40"/>
      <c r="F93" s="27" t="str">
        <f>E17</f>
        <v>Technická unmiverzita v Liberci,Hálkova 6, Liberec</v>
      </c>
      <c r="G93" s="40"/>
      <c r="H93" s="40"/>
      <c r="I93" s="32" t="s">
        <v>31</v>
      </c>
      <c r="J93" s="36" t="str">
        <f>E23</f>
        <v>Profes projekt, s. r.o., Vejrichova 272, Turnov</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36</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5" t="s">
        <v>172</v>
      </c>
      <c r="D96" s="186"/>
      <c r="E96" s="186"/>
      <c r="F96" s="186"/>
      <c r="G96" s="186"/>
      <c r="H96" s="186"/>
      <c r="I96" s="186"/>
      <c r="J96" s="187" t="s">
        <v>173</v>
      </c>
      <c r="K96" s="186"/>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8" t="s">
        <v>174</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175</v>
      </c>
    </row>
    <row r="99" s="9" customFormat="1" ht="24.96" customHeight="1">
      <c r="A99" s="9"/>
      <c r="B99" s="189"/>
      <c r="C99" s="190"/>
      <c r="D99" s="191" t="s">
        <v>178</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3"/>
      <c r="D100" s="196" t="s">
        <v>179</v>
      </c>
      <c r="E100" s="197"/>
      <c r="F100" s="197"/>
      <c r="G100" s="197"/>
      <c r="H100" s="197"/>
      <c r="I100" s="197"/>
      <c r="J100" s="198">
        <f>J125</f>
        <v>0</v>
      </c>
      <c r="K100" s="133"/>
      <c r="L100" s="199"/>
      <c r="S100" s="10"/>
      <c r="T100" s="10"/>
      <c r="U100" s="10"/>
      <c r="V100" s="10"/>
      <c r="W100" s="10"/>
      <c r="X100" s="10"/>
      <c r="Y100" s="10"/>
      <c r="Z100" s="10"/>
      <c r="AA100" s="10"/>
      <c r="AB100" s="10"/>
      <c r="AC100" s="10"/>
      <c r="AD100" s="10"/>
      <c r="AE100" s="10"/>
    </row>
    <row r="101" s="10" customFormat="1" ht="19.92" customHeight="1">
      <c r="A101" s="10"/>
      <c r="B101" s="195"/>
      <c r="C101" s="133"/>
      <c r="D101" s="196" t="s">
        <v>180</v>
      </c>
      <c r="E101" s="197"/>
      <c r="F101" s="197"/>
      <c r="G101" s="197"/>
      <c r="H101" s="197"/>
      <c r="I101" s="197"/>
      <c r="J101" s="198">
        <f>J128</f>
        <v>0</v>
      </c>
      <c r="K101" s="133"/>
      <c r="L101" s="199"/>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181</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4" t="str">
        <f>E7</f>
        <v>20022-Oprava budovy F1-Technická univerzita v Liberci</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167</v>
      </c>
      <c r="D112" s="22"/>
      <c r="E112" s="22"/>
      <c r="F112" s="22"/>
      <c r="G112" s="22"/>
      <c r="H112" s="22"/>
      <c r="I112" s="22"/>
      <c r="J112" s="22"/>
      <c r="K112" s="22"/>
      <c r="L112" s="20"/>
    </row>
    <row r="113" s="2" customFormat="1" ht="16.5" customHeight="1">
      <c r="A113" s="38"/>
      <c r="B113" s="39"/>
      <c r="C113" s="40"/>
      <c r="D113" s="40"/>
      <c r="E113" s="184" t="s">
        <v>3352</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169</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30" customHeight="1">
      <c r="A115" s="38"/>
      <c r="B115" s="39"/>
      <c r="C115" s="40"/>
      <c r="D115" s="40"/>
      <c r="E115" s="76" t="str">
        <f>E11</f>
        <v>20022-NI-VRN - 20022-NI-VRN - Vedlejší rozpočtové náklady- NEINVESTIČNÍ NÁKLADY</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Liberec</v>
      </c>
      <c r="G117" s="40"/>
      <c r="H117" s="40"/>
      <c r="I117" s="32" t="s">
        <v>22</v>
      </c>
      <c r="J117" s="79" t="str">
        <f>IF(J14="","",J14)</f>
        <v>2. 11. 2021</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40.05" customHeight="1">
      <c r="A119" s="38"/>
      <c r="B119" s="39"/>
      <c r="C119" s="32" t="s">
        <v>24</v>
      </c>
      <c r="D119" s="40"/>
      <c r="E119" s="40"/>
      <c r="F119" s="27" t="str">
        <f>E17</f>
        <v>Technická unmiverzita v Liberci,Hálkova 6, Liberec</v>
      </c>
      <c r="G119" s="40"/>
      <c r="H119" s="40"/>
      <c r="I119" s="32" t="s">
        <v>31</v>
      </c>
      <c r="J119" s="36" t="str">
        <f>E23</f>
        <v>Profes projekt, s. r.o., Vejrichova 272, Turnov</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36</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200"/>
      <c r="B122" s="201"/>
      <c r="C122" s="202" t="s">
        <v>182</v>
      </c>
      <c r="D122" s="203" t="s">
        <v>65</v>
      </c>
      <c r="E122" s="203" t="s">
        <v>61</v>
      </c>
      <c r="F122" s="203" t="s">
        <v>62</v>
      </c>
      <c r="G122" s="203" t="s">
        <v>183</v>
      </c>
      <c r="H122" s="203" t="s">
        <v>184</v>
      </c>
      <c r="I122" s="203" t="s">
        <v>185</v>
      </c>
      <c r="J122" s="204" t="s">
        <v>173</v>
      </c>
      <c r="K122" s="205" t="s">
        <v>186</v>
      </c>
      <c r="L122" s="206"/>
      <c r="M122" s="100" t="s">
        <v>1</v>
      </c>
      <c r="N122" s="101" t="s">
        <v>44</v>
      </c>
      <c r="O122" s="101" t="s">
        <v>187</v>
      </c>
      <c r="P122" s="101" t="s">
        <v>188</v>
      </c>
      <c r="Q122" s="101" t="s">
        <v>189</v>
      </c>
      <c r="R122" s="101" t="s">
        <v>190</v>
      </c>
      <c r="S122" s="101" t="s">
        <v>191</v>
      </c>
      <c r="T122" s="102" t="s">
        <v>192</v>
      </c>
      <c r="U122" s="200"/>
      <c r="V122" s="200"/>
      <c r="W122" s="200"/>
      <c r="X122" s="200"/>
      <c r="Y122" s="200"/>
      <c r="Z122" s="200"/>
      <c r="AA122" s="200"/>
      <c r="AB122" s="200"/>
      <c r="AC122" s="200"/>
      <c r="AD122" s="200"/>
      <c r="AE122" s="200"/>
    </row>
    <row r="123" s="2" customFormat="1" ht="22.8" customHeight="1">
      <c r="A123" s="38"/>
      <c r="B123" s="39"/>
      <c r="C123" s="107" t="s">
        <v>193</v>
      </c>
      <c r="D123" s="40"/>
      <c r="E123" s="40"/>
      <c r="F123" s="40"/>
      <c r="G123" s="40"/>
      <c r="H123" s="40"/>
      <c r="I123" s="40"/>
      <c r="J123" s="207">
        <f>BK123</f>
        <v>0</v>
      </c>
      <c r="K123" s="40"/>
      <c r="L123" s="44"/>
      <c r="M123" s="103"/>
      <c r="N123" s="208"/>
      <c r="O123" s="104"/>
      <c r="P123" s="209">
        <f>P124</f>
        <v>0</v>
      </c>
      <c r="Q123" s="104"/>
      <c r="R123" s="209">
        <f>R124</f>
        <v>0</v>
      </c>
      <c r="S123" s="104"/>
      <c r="T123" s="210">
        <f>T124</f>
        <v>0</v>
      </c>
      <c r="U123" s="38"/>
      <c r="V123" s="38"/>
      <c r="W123" s="38"/>
      <c r="X123" s="38"/>
      <c r="Y123" s="38"/>
      <c r="Z123" s="38"/>
      <c r="AA123" s="38"/>
      <c r="AB123" s="38"/>
      <c r="AC123" s="38"/>
      <c r="AD123" s="38"/>
      <c r="AE123" s="38"/>
      <c r="AT123" s="17" t="s">
        <v>79</v>
      </c>
      <c r="AU123" s="17" t="s">
        <v>175</v>
      </c>
      <c r="BK123" s="211">
        <f>BK124</f>
        <v>0</v>
      </c>
    </row>
    <row r="124" s="12" customFormat="1" ht="25.92" customHeight="1">
      <c r="A124" s="12"/>
      <c r="B124" s="212"/>
      <c r="C124" s="213"/>
      <c r="D124" s="214" t="s">
        <v>79</v>
      </c>
      <c r="E124" s="215" t="s">
        <v>206</v>
      </c>
      <c r="F124" s="215" t="s">
        <v>207</v>
      </c>
      <c r="G124" s="213"/>
      <c r="H124" s="213"/>
      <c r="I124" s="216"/>
      <c r="J124" s="217">
        <f>BK124</f>
        <v>0</v>
      </c>
      <c r="K124" s="213"/>
      <c r="L124" s="218"/>
      <c r="M124" s="219"/>
      <c r="N124" s="220"/>
      <c r="O124" s="220"/>
      <c r="P124" s="221">
        <f>P125+P128</f>
        <v>0</v>
      </c>
      <c r="Q124" s="220"/>
      <c r="R124" s="221">
        <f>R125+R128</f>
        <v>0</v>
      </c>
      <c r="S124" s="220"/>
      <c r="T124" s="222">
        <f>T125+T128</f>
        <v>0</v>
      </c>
      <c r="U124" s="12"/>
      <c r="V124" s="12"/>
      <c r="W124" s="12"/>
      <c r="X124" s="12"/>
      <c r="Y124" s="12"/>
      <c r="Z124" s="12"/>
      <c r="AA124" s="12"/>
      <c r="AB124" s="12"/>
      <c r="AC124" s="12"/>
      <c r="AD124" s="12"/>
      <c r="AE124" s="12"/>
      <c r="AR124" s="223" t="s">
        <v>208</v>
      </c>
      <c r="AT124" s="224" t="s">
        <v>79</v>
      </c>
      <c r="AU124" s="224" t="s">
        <v>80</v>
      </c>
      <c r="AY124" s="223" t="s">
        <v>196</v>
      </c>
      <c r="BK124" s="225">
        <f>BK125+BK128</f>
        <v>0</v>
      </c>
    </row>
    <row r="125" s="12" customFormat="1" ht="22.8" customHeight="1">
      <c r="A125" s="12"/>
      <c r="B125" s="212"/>
      <c r="C125" s="213"/>
      <c r="D125" s="214" t="s">
        <v>79</v>
      </c>
      <c r="E125" s="226" t="s">
        <v>209</v>
      </c>
      <c r="F125" s="226" t="s">
        <v>210</v>
      </c>
      <c r="G125" s="213"/>
      <c r="H125" s="213"/>
      <c r="I125" s="216"/>
      <c r="J125" s="227">
        <f>BK125</f>
        <v>0</v>
      </c>
      <c r="K125" s="213"/>
      <c r="L125" s="218"/>
      <c r="M125" s="219"/>
      <c r="N125" s="220"/>
      <c r="O125" s="220"/>
      <c r="P125" s="221">
        <f>SUM(P126:P127)</f>
        <v>0</v>
      </c>
      <c r="Q125" s="220"/>
      <c r="R125" s="221">
        <f>SUM(R126:R127)</f>
        <v>0</v>
      </c>
      <c r="S125" s="220"/>
      <c r="T125" s="222">
        <f>SUM(T126:T127)</f>
        <v>0</v>
      </c>
      <c r="U125" s="12"/>
      <c r="V125" s="12"/>
      <c r="W125" s="12"/>
      <c r="X125" s="12"/>
      <c r="Y125" s="12"/>
      <c r="Z125" s="12"/>
      <c r="AA125" s="12"/>
      <c r="AB125" s="12"/>
      <c r="AC125" s="12"/>
      <c r="AD125" s="12"/>
      <c r="AE125" s="12"/>
      <c r="AR125" s="223" t="s">
        <v>208</v>
      </c>
      <c r="AT125" s="224" t="s">
        <v>79</v>
      </c>
      <c r="AU125" s="224" t="s">
        <v>87</v>
      </c>
      <c r="AY125" s="223" t="s">
        <v>196</v>
      </c>
      <c r="BK125" s="225">
        <f>SUM(BK126:BK127)</f>
        <v>0</v>
      </c>
    </row>
    <row r="126" s="2" customFormat="1" ht="16.5" customHeight="1">
      <c r="A126" s="38"/>
      <c r="B126" s="39"/>
      <c r="C126" s="228" t="s">
        <v>87</v>
      </c>
      <c r="D126" s="228" t="s">
        <v>199</v>
      </c>
      <c r="E126" s="229" t="s">
        <v>211</v>
      </c>
      <c r="F126" s="230" t="s">
        <v>215</v>
      </c>
      <c r="G126" s="231" t="s">
        <v>213</v>
      </c>
      <c r="H126" s="232">
        <v>1</v>
      </c>
      <c r="I126" s="233"/>
      <c r="J126" s="234">
        <f>ROUND(I126*H126,2)</f>
        <v>0</v>
      </c>
      <c r="K126" s="235"/>
      <c r="L126" s="44"/>
      <c r="M126" s="236" t="s">
        <v>1</v>
      </c>
      <c r="N126" s="237" t="s">
        <v>45</v>
      </c>
      <c r="O126" s="91"/>
      <c r="P126" s="238">
        <f>O126*H126</f>
        <v>0</v>
      </c>
      <c r="Q126" s="238">
        <v>0</v>
      </c>
      <c r="R126" s="238">
        <f>Q126*H126</f>
        <v>0</v>
      </c>
      <c r="S126" s="238">
        <v>0</v>
      </c>
      <c r="T126" s="239">
        <f>S126*H126</f>
        <v>0</v>
      </c>
      <c r="U126" s="38"/>
      <c r="V126" s="38"/>
      <c r="W126" s="38"/>
      <c r="X126" s="38"/>
      <c r="Y126" s="38"/>
      <c r="Z126" s="38"/>
      <c r="AA126" s="38"/>
      <c r="AB126" s="38"/>
      <c r="AC126" s="38"/>
      <c r="AD126" s="38"/>
      <c r="AE126" s="38"/>
      <c r="AR126" s="240" t="s">
        <v>203</v>
      </c>
      <c r="AT126" s="240" t="s">
        <v>199</v>
      </c>
      <c r="AU126" s="240" t="s">
        <v>89</v>
      </c>
      <c r="AY126" s="17" t="s">
        <v>196</v>
      </c>
      <c r="BE126" s="241">
        <f>IF(N126="základní",J126,0)</f>
        <v>0</v>
      </c>
      <c r="BF126" s="241">
        <f>IF(N126="snížená",J126,0)</f>
        <v>0</v>
      </c>
      <c r="BG126" s="241">
        <f>IF(N126="zákl. přenesená",J126,0)</f>
        <v>0</v>
      </c>
      <c r="BH126" s="241">
        <f>IF(N126="sníž. přenesená",J126,0)</f>
        <v>0</v>
      </c>
      <c r="BI126" s="241">
        <f>IF(N126="nulová",J126,0)</f>
        <v>0</v>
      </c>
      <c r="BJ126" s="17" t="s">
        <v>87</v>
      </c>
      <c r="BK126" s="241">
        <f>ROUND(I126*H126,2)</f>
        <v>0</v>
      </c>
      <c r="BL126" s="17" t="s">
        <v>203</v>
      </c>
      <c r="BM126" s="240" t="s">
        <v>3354</v>
      </c>
    </row>
    <row r="127" s="2" customFormat="1">
      <c r="A127" s="38"/>
      <c r="B127" s="39"/>
      <c r="C127" s="40"/>
      <c r="D127" s="242" t="s">
        <v>205</v>
      </c>
      <c r="E127" s="40"/>
      <c r="F127" s="243" t="s">
        <v>215</v>
      </c>
      <c r="G127" s="40"/>
      <c r="H127" s="40"/>
      <c r="I127" s="244"/>
      <c r="J127" s="40"/>
      <c r="K127" s="40"/>
      <c r="L127" s="44"/>
      <c r="M127" s="245"/>
      <c r="N127" s="246"/>
      <c r="O127" s="91"/>
      <c r="P127" s="91"/>
      <c r="Q127" s="91"/>
      <c r="R127" s="91"/>
      <c r="S127" s="91"/>
      <c r="T127" s="92"/>
      <c r="U127" s="38"/>
      <c r="V127" s="38"/>
      <c r="W127" s="38"/>
      <c r="X127" s="38"/>
      <c r="Y127" s="38"/>
      <c r="Z127" s="38"/>
      <c r="AA127" s="38"/>
      <c r="AB127" s="38"/>
      <c r="AC127" s="38"/>
      <c r="AD127" s="38"/>
      <c r="AE127" s="38"/>
      <c r="AT127" s="17" t="s">
        <v>205</v>
      </c>
      <c r="AU127" s="17" t="s">
        <v>89</v>
      </c>
    </row>
    <row r="128" s="12" customFormat="1" ht="22.8" customHeight="1">
      <c r="A128" s="12"/>
      <c r="B128" s="212"/>
      <c r="C128" s="213"/>
      <c r="D128" s="214" t="s">
        <v>79</v>
      </c>
      <c r="E128" s="226" t="s">
        <v>219</v>
      </c>
      <c r="F128" s="226" t="s">
        <v>220</v>
      </c>
      <c r="G128" s="213"/>
      <c r="H128" s="213"/>
      <c r="I128" s="216"/>
      <c r="J128" s="227">
        <f>BK128</f>
        <v>0</v>
      </c>
      <c r="K128" s="213"/>
      <c r="L128" s="218"/>
      <c r="M128" s="219"/>
      <c r="N128" s="220"/>
      <c r="O128" s="220"/>
      <c r="P128" s="221">
        <f>SUM(P129:P134)</f>
        <v>0</v>
      </c>
      <c r="Q128" s="220"/>
      <c r="R128" s="221">
        <f>SUM(R129:R134)</f>
        <v>0</v>
      </c>
      <c r="S128" s="220"/>
      <c r="T128" s="222">
        <f>SUM(T129:T134)</f>
        <v>0</v>
      </c>
      <c r="U128" s="12"/>
      <c r="V128" s="12"/>
      <c r="W128" s="12"/>
      <c r="X128" s="12"/>
      <c r="Y128" s="12"/>
      <c r="Z128" s="12"/>
      <c r="AA128" s="12"/>
      <c r="AB128" s="12"/>
      <c r="AC128" s="12"/>
      <c r="AD128" s="12"/>
      <c r="AE128" s="12"/>
      <c r="AR128" s="223" t="s">
        <v>208</v>
      </c>
      <c r="AT128" s="224" t="s">
        <v>79</v>
      </c>
      <c r="AU128" s="224" t="s">
        <v>87</v>
      </c>
      <c r="AY128" s="223" t="s">
        <v>196</v>
      </c>
      <c r="BK128" s="225">
        <f>SUM(BK129:BK134)</f>
        <v>0</v>
      </c>
    </row>
    <row r="129" s="2" customFormat="1" ht="16.5" customHeight="1">
      <c r="A129" s="38"/>
      <c r="B129" s="39"/>
      <c r="C129" s="228" t="s">
        <v>89</v>
      </c>
      <c r="D129" s="228" t="s">
        <v>199</v>
      </c>
      <c r="E129" s="229" t="s">
        <v>221</v>
      </c>
      <c r="F129" s="230" t="s">
        <v>220</v>
      </c>
      <c r="G129" s="231" t="s">
        <v>213</v>
      </c>
      <c r="H129" s="232">
        <v>1</v>
      </c>
      <c r="I129" s="233"/>
      <c r="J129" s="234">
        <f>ROUND(I129*H129,2)</f>
        <v>0</v>
      </c>
      <c r="K129" s="235"/>
      <c r="L129" s="44"/>
      <c r="M129" s="236" t="s">
        <v>1</v>
      </c>
      <c r="N129" s="237" t="s">
        <v>45</v>
      </c>
      <c r="O129" s="91"/>
      <c r="P129" s="238">
        <f>O129*H129</f>
        <v>0</v>
      </c>
      <c r="Q129" s="238">
        <v>0</v>
      </c>
      <c r="R129" s="238">
        <f>Q129*H129</f>
        <v>0</v>
      </c>
      <c r="S129" s="238">
        <v>0</v>
      </c>
      <c r="T129" s="239">
        <f>S129*H129</f>
        <v>0</v>
      </c>
      <c r="U129" s="38"/>
      <c r="V129" s="38"/>
      <c r="W129" s="38"/>
      <c r="X129" s="38"/>
      <c r="Y129" s="38"/>
      <c r="Z129" s="38"/>
      <c r="AA129" s="38"/>
      <c r="AB129" s="38"/>
      <c r="AC129" s="38"/>
      <c r="AD129" s="38"/>
      <c r="AE129" s="38"/>
      <c r="AR129" s="240" t="s">
        <v>203</v>
      </c>
      <c r="AT129" s="240" t="s">
        <v>199</v>
      </c>
      <c r="AU129" s="240" t="s">
        <v>89</v>
      </c>
      <c r="AY129" s="17" t="s">
        <v>196</v>
      </c>
      <c r="BE129" s="241">
        <f>IF(N129="základní",J129,0)</f>
        <v>0</v>
      </c>
      <c r="BF129" s="241">
        <f>IF(N129="snížená",J129,0)</f>
        <v>0</v>
      </c>
      <c r="BG129" s="241">
        <f>IF(N129="zákl. přenesená",J129,0)</f>
        <v>0</v>
      </c>
      <c r="BH129" s="241">
        <f>IF(N129="sníž. přenesená",J129,0)</f>
        <v>0</v>
      </c>
      <c r="BI129" s="241">
        <f>IF(N129="nulová",J129,0)</f>
        <v>0</v>
      </c>
      <c r="BJ129" s="17" t="s">
        <v>87</v>
      </c>
      <c r="BK129" s="241">
        <f>ROUND(I129*H129,2)</f>
        <v>0</v>
      </c>
      <c r="BL129" s="17" t="s">
        <v>203</v>
      </c>
      <c r="BM129" s="240" t="s">
        <v>3355</v>
      </c>
    </row>
    <row r="130" s="2" customFormat="1">
      <c r="A130" s="38"/>
      <c r="B130" s="39"/>
      <c r="C130" s="40"/>
      <c r="D130" s="242" t="s">
        <v>205</v>
      </c>
      <c r="E130" s="40"/>
      <c r="F130" s="243" t="s">
        <v>220</v>
      </c>
      <c r="G130" s="40"/>
      <c r="H130" s="40"/>
      <c r="I130" s="244"/>
      <c r="J130" s="40"/>
      <c r="K130" s="40"/>
      <c r="L130" s="44"/>
      <c r="M130" s="245"/>
      <c r="N130" s="246"/>
      <c r="O130" s="91"/>
      <c r="P130" s="91"/>
      <c r="Q130" s="91"/>
      <c r="R130" s="91"/>
      <c r="S130" s="91"/>
      <c r="T130" s="92"/>
      <c r="U130" s="38"/>
      <c r="V130" s="38"/>
      <c r="W130" s="38"/>
      <c r="X130" s="38"/>
      <c r="Y130" s="38"/>
      <c r="Z130" s="38"/>
      <c r="AA130" s="38"/>
      <c r="AB130" s="38"/>
      <c r="AC130" s="38"/>
      <c r="AD130" s="38"/>
      <c r="AE130" s="38"/>
      <c r="AT130" s="17" t="s">
        <v>205</v>
      </c>
      <c r="AU130" s="17" t="s">
        <v>89</v>
      </c>
    </row>
    <row r="131" s="2" customFormat="1" ht="16.5" customHeight="1">
      <c r="A131" s="38"/>
      <c r="B131" s="39"/>
      <c r="C131" s="228" t="s">
        <v>100</v>
      </c>
      <c r="D131" s="228" t="s">
        <v>199</v>
      </c>
      <c r="E131" s="229" t="s">
        <v>224</v>
      </c>
      <c r="F131" s="230" t="s">
        <v>225</v>
      </c>
      <c r="G131" s="231" t="s">
        <v>213</v>
      </c>
      <c r="H131" s="232">
        <v>1</v>
      </c>
      <c r="I131" s="233"/>
      <c r="J131" s="234">
        <f>ROUND(I131*H131,2)</f>
        <v>0</v>
      </c>
      <c r="K131" s="235"/>
      <c r="L131" s="44"/>
      <c r="M131" s="236" t="s">
        <v>1</v>
      </c>
      <c r="N131" s="237" t="s">
        <v>45</v>
      </c>
      <c r="O131" s="91"/>
      <c r="P131" s="238">
        <f>O131*H131</f>
        <v>0</v>
      </c>
      <c r="Q131" s="238">
        <v>0</v>
      </c>
      <c r="R131" s="238">
        <f>Q131*H131</f>
        <v>0</v>
      </c>
      <c r="S131" s="238">
        <v>0</v>
      </c>
      <c r="T131" s="239">
        <f>S131*H131</f>
        <v>0</v>
      </c>
      <c r="U131" s="38"/>
      <c r="V131" s="38"/>
      <c r="W131" s="38"/>
      <c r="X131" s="38"/>
      <c r="Y131" s="38"/>
      <c r="Z131" s="38"/>
      <c r="AA131" s="38"/>
      <c r="AB131" s="38"/>
      <c r="AC131" s="38"/>
      <c r="AD131" s="38"/>
      <c r="AE131" s="38"/>
      <c r="AR131" s="240" t="s">
        <v>203</v>
      </c>
      <c r="AT131" s="240" t="s">
        <v>199</v>
      </c>
      <c r="AU131" s="240" t="s">
        <v>89</v>
      </c>
      <c r="AY131" s="17" t="s">
        <v>196</v>
      </c>
      <c r="BE131" s="241">
        <f>IF(N131="základní",J131,0)</f>
        <v>0</v>
      </c>
      <c r="BF131" s="241">
        <f>IF(N131="snížená",J131,0)</f>
        <v>0</v>
      </c>
      <c r="BG131" s="241">
        <f>IF(N131="zákl. přenesená",J131,0)</f>
        <v>0</v>
      </c>
      <c r="BH131" s="241">
        <f>IF(N131="sníž. přenesená",J131,0)</f>
        <v>0</v>
      </c>
      <c r="BI131" s="241">
        <f>IF(N131="nulová",J131,0)</f>
        <v>0</v>
      </c>
      <c r="BJ131" s="17" t="s">
        <v>87</v>
      </c>
      <c r="BK131" s="241">
        <f>ROUND(I131*H131,2)</f>
        <v>0</v>
      </c>
      <c r="BL131" s="17" t="s">
        <v>203</v>
      </c>
      <c r="BM131" s="240" t="s">
        <v>3356</v>
      </c>
    </row>
    <row r="132" s="2" customFormat="1">
      <c r="A132" s="38"/>
      <c r="B132" s="39"/>
      <c r="C132" s="40"/>
      <c r="D132" s="242" t="s">
        <v>205</v>
      </c>
      <c r="E132" s="40"/>
      <c r="F132" s="243" t="s">
        <v>225</v>
      </c>
      <c r="G132" s="40"/>
      <c r="H132" s="40"/>
      <c r="I132" s="244"/>
      <c r="J132" s="40"/>
      <c r="K132" s="40"/>
      <c r="L132" s="44"/>
      <c r="M132" s="245"/>
      <c r="N132" s="246"/>
      <c r="O132" s="91"/>
      <c r="P132" s="91"/>
      <c r="Q132" s="91"/>
      <c r="R132" s="91"/>
      <c r="S132" s="91"/>
      <c r="T132" s="92"/>
      <c r="U132" s="38"/>
      <c r="V132" s="38"/>
      <c r="W132" s="38"/>
      <c r="X132" s="38"/>
      <c r="Y132" s="38"/>
      <c r="Z132" s="38"/>
      <c r="AA132" s="38"/>
      <c r="AB132" s="38"/>
      <c r="AC132" s="38"/>
      <c r="AD132" s="38"/>
      <c r="AE132" s="38"/>
      <c r="AT132" s="17" t="s">
        <v>205</v>
      </c>
      <c r="AU132" s="17" t="s">
        <v>89</v>
      </c>
    </row>
    <row r="133" s="2" customFormat="1" ht="16.5" customHeight="1">
      <c r="A133" s="38"/>
      <c r="B133" s="39"/>
      <c r="C133" s="228" t="s">
        <v>113</v>
      </c>
      <c r="D133" s="228" t="s">
        <v>199</v>
      </c>
      <c r="E133" s="229" t="s">
        <v>228</v>
      </c>
      <c r="F133" s="230" t="s">
        <v>229</v>
      </c>
      <c r="G133" s="231" t="s">
        <v>213</v>
      </c>
      <c r="H133" s="232">
        <v>1</v>
      </c>
      <c r="I133" s="233"/>
      <c r="J133" s="234">
        <f>ROUND(I133*H133,2)</f>
        <v>0</v>
      </c>
      <c r="K133" s="235"/>
      <c r="L133" s="44"/>
      <c r="M133" s="236" t="s">
        <v>1</v>
      </c>
      <c r="N133" s="237" t="s">
        <v>45</v>
      </c>
      <c r="O133" s="91"/>
      <c r="P133" s="238">
        <f>O133*H133</f>
        <v>0</v>
      </c>
      <c r="Q133" s="238">
        <v>0</v>
      </c>
      <c r="R133" s="238">
        <f>Q133*H133</f>
        <v>0</v>
      </c>
      <c r="S133" s="238">
        <v>0</v>
      </c>
      <c r="T133" s="239">
        <f>S133*H133</f>
        <v>0</v>
      </c>
      <c r="U133" s="38"/>
      <c r="V133" s="38"/>
      <c r="W133" s="38"/>
      <c r="X133" s="38"/>
      <c r="Y133" s="38"/>
      <c r="Z133" s="38"/>
      <c r="AA133" s="38"/>
      <c r="AB133" s="38"/>
      <c r="AC133" s="38"/>
      <c r="AD133" s="38"/>
      <c r="AE133" s="38"/>
      <c r="AR133" s="240" t="s">
        <v>203</v>
      </c>
      <c r="AT133" s="240" t="s">
        <v>199</v>
      </c>
      <c r="AU133" s="240" t="s">
        <v>89</v>
      </c>
      <c r="AY133" s="17" t="s">
        <v>196</v>
      </c>
      <c r="BE133" s="241">
        <f>IF(N133="základní",J133,0)</f>
        <v>0</v>
      </c>
      <c r="BF133" s="241">
        <f>IF(N133="snížená",J133,0)</f>
        <v>0</v>
      </c>
      <c r="BG133" s="241">
        <f>IF(N133="zákl. přenesená",J133,0)</f>
        <v>0</v>
      </c>
      <c r="BH133" s="241">
        <f>IF(N133="sníž. přenesená",J133,0)</f>
        <v>0</v>
      </c>
      <c r="BI133" s="241">
        <f>IF(N133="nulová",J133,0)</f>
        <v>0</v>
      </c>
      <c r="BJ133" s="17" t="s">
        <v>87</v>
      </c>
      <c r="BK133" s="241">
        <f>ROUND(I133*H133,2)</f>
        <v>0</v>
      </c>
      <c r="BL133" s="17" t="s">
        <v>203</v>
      </c>
      <c r="BM133" s="240" t="s">
        <v>3357</v>
      </c>
    </row>
    <row r="134" s="2" customFormat="1">
      <c r="A134" s="38"/>
      <c r="B134" s="39"/>
      <c r="C134" s="40"/>
      <c r="D134" s="242" t="s">
        <v>205</v>
      </c>
      <c r="E134" s="40"/>
      <c r="F134" s="243" t="s">
        <v>229</v>
      </c>
      <c r="G134" s="40"/>
      <c r="H134" s="40"/>
      <c r="I134" s="244"/>
      <c r="J134" s="40"/>
      <c r="K134" s="40"/>
      <c r="L134" s="44"/>
      <c r="M134" s="247"/>
      <c r="N134" s="248"/>
      <c r="O134" s="249"/>
      <c r="P134" s="249"/>
      <c r="Q134" s="249"/>
      <c r="R134" s="249"/>
      <c r="S134" s="249"/>
      <c r="T134" s="250"/>
      <c r="U134" s="38"/>
      <c r="V134" s="38"/>
      <c r="W134" s="38"/>
      <c r="X134" s="38"/>
      <c r="Y134" s="38"/>
      <c r="Z134" s="38"/>
      <c r="AA134" s="38"/>
      <c r="AB134" s="38"/>
      <c r="AC134" s="38"/>
      <c r="AD134" s="38"/>
      <c r="AE134" s="38"/>
      <c r="AT134" s="17" t="s">
        <v>205</v>
      </c>
      <c r="AU134" s="17" t="s">
        <v>89</v>
      </c>
    </row>
    <row r="135" s="2" customFormat="1" ht="6.96" customHeight="1">
      <c r="A135" s="38"/>
      <c r="B135" s="66"/>
      <c r="C135" s="67"/>
      <c r="D135" s="67"/>
      <c r="E135" s="67"/>
      <c r="F135" s="67"/>
      <c r="G135" s="67"/>
      <c r="H135" s="67"/>
      <c r="I135" s="67"/>
      <c r="J135" s="67"/>
      <c r="K135" s="67"/>
      <c r="L135" s="44"/>
      <c r="M135" s="38"/>
      <c r="O135" s="38"/>
      <c r="P135" s="38"/>
      <c r="Q135" s="38"/>
      <c r="R135" s="38"/>
      <c r="S135" s="38"/>
      <c r="T135" s="38"/>
      <c r="U135" s="38"/>
      <c r="V135" s="38"/>
      <c r="W135" s="38"/>
      <c r="X135" s="38"/>
      <c r="Y135" s="38"/>
      <c r="Z135" s="38"/>
      <c r="AA135" s="38"/>
      <c r="AB135" s="38"/>
      <c r="AC135" s="38"/>
      <c r="AD135" s="38"/>
      <c r="AE135" s="38"/>
    </row>
  </sheetData>
  <sheetProtection sheet="1" autoFilter="0" formatColumns="0" formatRows="0" objects="1" scenarios="1" spinCount="100000" saltValue="Y9RmUiW0Nxj/lac7XKKp1jQPKz10HZ0Gwb381CVJK2qJ4UQ8WTZap9ynY8+ygWjVQYcD2WsRR8203byTGYUKXg==" hashValue="eAoAm2+wbkdCaA5yKxvSAP5GgOrALivpkxGZFpTyXk0r/uHWnz4jnm3eW2ZdNpu0xFeVCunSohoetpuc6Z7yuQ==" algorithmName="SHA-512" password="CC35"/>
  <autoFilter ref="C122:K134"/>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3352</v>
      </c>
      <c r="F9" s="1"/>
      <c r="G9" s="1"/>
      <c r="H9" s="1"/>
      <c r="L9" s="20"/>
    </row>
    <row r="10" s="1" customFormat="1" ht="12" customHeight="1">
      <c r="B10" s="20"/>
      <c r="D10" s="151" t="s">
        <v>169</v>
      </c>
      <c r="L10" s="20"/>
    </row>
    <row r="11" s="2" customFormat="1" ht="23.25" customHeight="1">
      <c r="A11" s="38"/>
      <c r="B11" s="44"/>
      <c r="C11" s="38"/>
      <c r="D11" s="38"/>
      <c r="E11" s="163" t="s">
        <v>3358</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3359</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ROUND(J136,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ROUND((SUM(BE136:BE528)),  2)</f>
        <v>0</v>
      </c>
      <c r="G37" s="38"/>
      <c r="H37" s="38"/>
      <c r="I37" s="165">
        <v>0.20999999999999999</v>
      </c>
      <c r="J37" s="164">
        <f>ROUND(((SUM(BE136:BE528))*I37),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ROUND((SUM(BF136:BF528)),  2)</f>
        <v>0</v>
      </c>
      <c r="G38" s="38"/>
      <c r="H38" s="38"/>
      <c r="I38" s="165">
        <v>0.14999999999999999</v>
      </c>
      <c r="J38" s="164">
        <f>ROUND(((SUM(BF136:BF528))*I38),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ROUND((SUM(BG136:BG528)),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ROUND((SUM(BH136:BH528)),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ROUND((SUM(BI136:BI528)),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3352</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3358</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20022-D.1.1,2-NEI-B - 20022-D.1.1,2-NEI-B - Bourací práce - NEINVESTIČNÍ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J136</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603</v>
      </c>
      <c r="E102" s="197"/>
      <c r="F102" s="197"/>
      <c r="G102" s="197"/>
      <c r="H102" s="197"/>
      <c r="I102" s="197"/>
      <c r="J102" s="198">
        <f>J138</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235</v>
      </c>
      <c r="E103" s="197"/>
      <c r="F103" s="197"/>
      <c r="G103" s="197"/>
      <c r="H103" s="197"/>
      <c r="I103" s="197"/>
      <c r="J103" s="198">
        <f>J148</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236</v>
      </c>
      <c r="E104" s="197"/>
      <c r="F104" s="197"/>
      <c r="G104" s="197"/>
      <c r="H104" s="197"/>
      <c r="I104" s="197"/>
      <c r="J104" s="198">
        <f>J336</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604</v>
      </c>
      <c r="E105" s="197"/>
      <c r="F105" s="197"/>
      <c r="G105" s="197"/>
      <c r="H105" s="197"/>
      <c r="I105" s="197"/>
      <c r="J105" s="198">
        <f>J379</f>
        <v>0</v>
      </c>
      <c r="K105" s="133"/>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237</v>
      </c>
      <c r="E106" s="192"/>
      <c r="F106" s="192"/>
      <c r="G106" s="192"/>
      <c r="H106" s="192"/>
      <c r="I106" s="192"/>
      <c r="J106" s="193">
        <f>J382</f>
        <v>0</v>
      </c>
      <c r="K106" s="190"/>
      <c r="L106" s="194"/>
      <c r="S106" s="9"/>
      <c r="T106" s="9"/>
      <c r="U106" s="9"/>
      <c r="V106" s="9"/>
      <c r="W106" s="9"/>
      <c r="X106" s="9"/>
      <c r="Y106" s="9"/>
      <c r="Z106" s="9"/>
      <c r="AA106" s="9"/>
      <c r="AB106" s="9"/>
      <c r="AC106" s="9"/>
      <c r="AD106" s="9"/>
      <c r="AE106" s="9"/>
    </row>
    <row r="107" s="10" customFormat="1" ht="19.92" customHeight="1">
      <c r="A107" s="10"/>
      <c r="B107" s="195"/>
      <c r="C107" s="133"/>
      <c r="D107" s="196" t="s">
        <v>239</v>
      </c>
      <c r="E107" s="197"/>
      <c r="F107" s="197"/>
      <c r="G107" s="197"/>
      <c r="H107" s="197"/>
      <c r="I107" s="197"/>
      <c r="J107" s="198">
        <f>J383</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240</v>
      </c>
      <c r="E108" s="197"/>
      <c r="F108" s="197"/>
      <c r="G108" s="197"/>
      <c r="H108" s="197"/>
      <c r="I108" s="197"/>
      <c r="J108" s="198">
        <f>J395</f>
        <v>0</v>
      </c>
      <c r="K108" s="133"/>
      <c r="L108" s="199"/>
      <c r="S108" s="10"/>
      <c r="T108" s="10"/>
      <c r="U108" s="10"/>
      <c r="V108" s="10"/>
      <c r="W108" s="10"/>
      <c r="X108" s="10"/>
      <c r="Y108" s="10"/>
      <c r="Z108" s="10"/>
      <c r="AA108" s="10"/>
      <c r="AB108" s="10"/>
      <c r="AC108" s="10"/>
      <c r="AD108" s="10"/>
      <c r="AE108" s="10"/>
    </row>
    <row r="109" s="10" customFormat="1" ht="19.92" customHeight="1">
      <c r="A109" s="10"/>
      <c r="B109" s="195"/>
      <c r="C109" s="133"/>
      <c r="D109" s="196" t="s">
        <v>241</v>
      </c>
      <c r="E109" s="197"/>
      <c r="F109" s="197"/>
      <c r="G109" s="197"/>
      <c r="H109" s="197"/>
      <c r="I109" s="197"/>
      <c r="J109" s="198">
        <f>J419</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242</v>
      </c>
      <c r="E110" s="197"/>
      <c r="F110" s="197"/>
      <c r="G110" s="197"/>
      <c r="H110" s="197"/>
      <c r="I110" s="197"/>
      <c r="J110" s="198">
        <f>J446</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243</v>
      </c>
      <c r="E111" s="197"/>
      <c r="F111" s="197"/>
      <c r="G111" s="197"/>
      <c r="H111" s="197"/>
      <c r="I111" s="197"/>
      <c r="J111" s="198">
        <f>J483</f>
        <v>0</v>
      </c>
      <c r="K111" s="133"/>
      <c r="L111" s="199"/>
      <c r="S111" s="10"/>
      <c r="T111" s="10"/>
      <c r="U111" s="10"/>
      <c r="V111" s="10"/>
      <c r="W111" s="10"/>
      <c r="X111" s="10"/>
      <c r="Y111" s="10"/>
      <c r="Z111" s="10"/>
      <c r="AA111" s="10"/>
      <c r="AB111" s="10"/>
      <c r="AC111" s="10"/>
      <c r="AD111" s="10"/>
      <c r="AE111" s="10"/>
    </row>
    <row r="112" s="10" customFormat="1" ht="19.92" customHeight="1">
      <c r="A112" s="10"/>
      <c r="B112" s="195"/>
      <c r="C112" s="133"/>
      <c r="D112" s="196" t="s">
        <v>244</v>
      </c>
      <c r="E112" s="197"/>
      <c r="F112" s="197"/>
      <c r="G112" s="197"/>
      <c r="H112" s="197"/>
      <c r="I112" s="197"/>
      <c r="J112" s="198">
        <f>J499</f>
        <v>0</v>
      </c>
      <c r="K112" s="133"/>
      <c r="L112" s="199"/>
      <c r="S112" s="10"/>
      <c r="T112" s="10"/>
      <c r="U112" s="10"/>
      <c r="V112" s="10"/>
      <c r="W112" s="10"/>
      <c r="X112" s="10"/>
      <c r="Y112" s="10"/>
      <c r="Z112" s="10"/>
      <c r="AA112" s="10"/>
      <c r="AB112" s="10"/>
      <c r="AC112" s="10"/>
      <c r="AD112" s="10"/>
      <c r="AE112" s="10"/>
    </row>
    <row r="113" s="2" customFormat="1" ht="21.84"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66"/>
      <c r="C114" s="67"/>
      <c r="D114" s="67"/>
      <c r="E114" s="67"/>
      <c r="F114" s="67"/>
      <c r="G114" s="67"/>
      <c r="H114" s="67"/>
      <c r="I114" s="67"/>
      <c r="J114" s="67"/>
      <c r="K114" s="67"/>
      <c r="L114" s="63"/>
      <c r="S114" s="38"/>
      <c r="T114" s="38"/>
      <c r="U114" s="38"/>
      <c r="V114" s="38"/>
      <c r="W114" s="38"/>
      <c r="X114" s="38"/>
      <c r="Y114" s="38"/>
      <c r="Z114" s="38"/>
      <c r="AA114" s="38"/>
      <c r="AB114" s="38"/>
      <c r="AC114" s="38"/>
      <c r="AD114" s="38"/>
      <c r="AE114" s="38"/>
    </row>
    <row r="118" s="2" customFormat="1" ht="6.96" customHeight="1">
      <c r="A118" s="38"/>
      <c r="B118" s="68"/>
      <c r="C118" s="69"/>
      <c r="D118" s="69"/>
      <c r="E118" s="69"/>
      <c r="F118" s="69"/>
      <c r="G118" s="69"/>
      <c r="H118" s="69"/>
      <c r="I118" s="69"/>
      <c r="J118" s="69"/>
      <c r="K118" s="69"/>
      <c r="L118" s="63"/>
      <c r="S118" s="38"/>
      <c r="T118" s="38"/>
      <c r="U118" s="38"/>
      <c r="V118" s="38"/>
      <c r="W118" s="38"/>
      <c r="X118" s="38"/>
      <c r="Y118" s="38"/>
      <c r="Z118" s="38"/>
      <c r="AA118" s="38"/>
      <c r="AB118" s="38"/>
      <c r="AC118" s="38"/>
      <c r="AD118" s="38"/>
      <c r="AE118" s="38"/>
    </row>
    <row r="119" s="2" customFormat="1" ht="24.96" customHeight="1">
      <c r="A119" s="38"/>
      <c r="B119" s="39"/>
      <c r="C119" s="23" t="s">
        <v>181</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16</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184" t="str">
        <f>E7</f>
        <v>20022-Oprava budovy F1-Technická univerzita v Liberci</v>
      </c>
      <c r="F122" s="32"/>
      <c r="G122" s="32"/>
      <c r="H122" s="32"/>
      <c r="I122" s="40"/>
      <c r="J122" s="40"/>
      <c r="K122" s="40"/>
      <c r="L122" s="63"/>
      <c r="S122" s="38"/>
      <c r="T122" s="38"/>
      <c r="U122" s="38"/>
      <c r="V122" s="38"/>
      <c r="W122" s="38"/>
      <c r="X122" s="38"/>
      <c r="Y122" s="38"/>
      <c r="Z122" s="38"/>
      <c r="AA122" s="38"/>
      <c r="AB122" s="38"/>
      <c r="AC122" s="38"/>
      <c r="AD122" s="38"/>
      <c r="AE122" s="38"/>
    </row>
    <row r="123" s="1" customFormat="1" ht="12" customHeight="1">
      <c r="B123" s="21"/>
      <c r="C123" s="32" t="s">
        <v>167</v>
      </c>
      <c r="D123" s="22"/>
      <c r="E123" s="22"/>
      <c r="F123" s="22"/>
      <c r="G123" s="22"/>
      <c r="H123" s="22"/>
      <c r="I123" s="22"/>
      <c r="J123" s="22"/>
      <c r="K123" s="22"/>
      <c r="L123" s="20"/>
    </row>
    <row r="124" s="1" customFormat="1" ht="16.5" customHeight="1">
      <c r="B124" s="21"/>
      <c r="C124" s="22"/>
      <c r="D124" s="22"/>
      <c r="E124" s="184" t="s">
        <v>3352</v>
      </c>
      <c r="F124" s="22"/>
      <c r="G124" s="22"/>
      <c r="H124" s="22"/>
      <c r="I124" s="22"/>
      <c r="J124" s="22"/>
      <c r="K124" s="22"/>
      <c r="L124" s="20"/>
    </row>
    <row r="125" s="1" customFormat="1" ht="12" customHeight="1">
      <c r="B125" s="21"/>
      <c r="C125" s="32" t="s">
        <v>169</v>
      </c>
      <c r="D125" s="22"/>
      <c r="E125" s="22"/>
      <c r="F125" s="22"/>
      <c r="G125" s="22"/>
      <c r="H125" s="22"/>
      <c r="I125" s="22"/>
      <c r="J125" s="22"/>
      <c r="K125" s="22"/>
      <c r="L125" s="20"/>
    </row>
    <row r="126" s="2" customFormat="1" ht="23.25" customHeight="1">
      <c r="A126" s="38"/>
      <c r="B126" s="39"/>
      <c r="C126" s="40"/>
      <c r="D126" s="40"/>
      <c r="E126" s="251" t="s">
        <v>3358</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232</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30" customHeight="1">
      <c r="A128" s="38"/>
      <c r="B128" s="39"/>
      <c r="C128" s="40"/>
      <c r="D128" s="40"/>
      <c r="E128" s="76" t="str">
        <f>E13</f>
        <v>20022-D.1.1,2-NEI-B - 20022-D.1.1,2-NEI-B - Bourací práce - NEINVESTIČNÍ NÁKLADY</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20</v>
      </c>
      <c r="D130" s="40"/>
      <c r="E130" s="40"/>
      <c r="F130" s="27" t="str">
        <f>F16</f>
        <v>Liberec</v>
      </c>
      <c r="G130" s="40"/>
      <c r="H130" s="40"/>
      <c r="I130" s="32" t="s">
        <v>22</v>
      </c>
      <c r="J130" s="79" t="str">
        <f>IF(J16="","",J16)</f>
        <v>2. 11. 2021</v>
      </c>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40.05" customHeight="1">
      <c r="A132" s="38"/>
      <c r="B132" s="39"/>
      <c r="C132" s="32" t="s">
        <v>24</v>
      </c>
      <c r="D132" s="40"/>
      <c r="E132" s="40"/>
      <c r="F132" s="27" t="str">
        <f>E19</f>
        <v>Technická unmiverzita v Liberci,Hálkova 6, Liberec</v>
      </c>
      <c r="G132" s="40"/>
      <c r="H132" s="40"/>
      <c r="I132" s="32" t="s">
        <v>31</v>
      </c>
      <c r="J132" s="36" t="str">
        <f>E25</f>
        <v>Profes projekt, s. r.o., Vejrichova 272, Turnov</v>
      </c>
      <c r="K132" s="40"/>
      <c r="L132" s="63"/>
      <c r="S132" s="38"/>
      <c r="T132" s="38"/>
      <c r="U132" s="38"/>
      <c r="V132" s="38"/>
      <c r="W132" s="38"/>
      <c r="X132" s="38"/>
      <c r="Y132" s="38"/>
      <c r="Z132" s="38"/>
      <c r="AA132" s="38"/>
      <c r="AB132" s="38"/>
      <c r="AC132" s="38"/>
      <c r="AD132" s="38"/>
      <c r="AE132" s="38"/>
    </row>
    <row r="133" s="2" customFormat="1" ht="15.15" customHeight="1">
      <c r="A133" s="38"/>
      <c r="B133" s="39"/>
      <c r="C133" s="32" t="s">
        <v>29</v>
      </c>
      <c r="D133" s="40"/>
      <c r="E133" s="40"/>
      <c r="F133" s="27" t="str">
        <f>IF(E22="","",E22)</f>
        <v>Vyplň údaj</v>
      </c>
      <c r="G133" s="40"/>
      <c r="H133" s="40"/>
      <c r="I133" s="32" t="s">
        <v>36</v>
      </c>
      <c r="J133" s="36" t="str">
        <f>E28</f>
        <v xml:space="preserve"> </v>
      </c>
      <c r="K133" s="40"/>
      <c r="L133" s="63"/>
      <c r="S133" s="38"/>
      <c r="T133" s="38"/>
      <c r="U133" s="38"/>
      <c r="V133" s="38"/>
      <c r="W133" s="38"/>
      <c r="X133" s="38"/>
      <c r="Y133" s="38"/>
      <c r="Z133" s="38"/>
      <c r="AA133" s="38"/>
      <c r="AB133" s="38"/>
      <c r="AC133" s="38"/>
      <c r="AD133" s="38"/>
      <c r="AE133" s="38"/>
    </row>
    <row r="134" s="2" customFormat="1" ht="10.32"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11" customFormat="1" ht="29.28" customHeight="1">
      <c r="A135" s="200"/>
      <c r="B135" s="201"/>
      <c r="C135" s="202" t="s">
        <v>182</v>
      </c>
      <c r="D135" s="203" t="s">
        <v>65</v>
      </c>
      <c r="E135" s="203" t="s">
        <v>61</v>
      </c>
      <c r="F135" s="203" t="s">
        <v>62</v>
      </c>
      <c r="G135" s="203" t="s">
        <v>183</v>
      </c>
      <c r="H135" s="203" t="s">
        <v>184</v>
      </c>
      <c r="I135" s="203" t="s">
        <v>185</v>
      </c>
      <c r="J135" s="204" t="s">
        <v>173</v>
      </c>
      <c r="K135" s="205" t="s">
        <v>186</v>
      </c>
      <c r="L135" s="206"/>
      <c r="M135" s="100" t="s">
        <v>1</v>
      </c>
      <c r="N135" s="101" t="s">
        <v>44</v>
      </c>
      <c r="O135" s="101" t="s">
        <v>187</v>
      </c>
      <c r="P135" s="101" t="s">
        <v>188</v>
      </c>
      <c r="Q135" s="101" t="s">
        <v>189</v>
      </c>
      <c r="R135" s="101" t="s">
        <v>190</v>
      </c>
      <c r="S135" s="101" t="s">
        <v>191</v>
      </c>
      <c r="T135" s="102" t="s">
        <v>192</v>
      </c>
      <c r="U135" s="200"/>
      <c r="V135" s="200"/>
      <c r="W135" s="200"/>
      <c r="X135" s="200"/>
      <c r="Y135" s="200"/>
      <c r="Z135" s="200"/>
      <c r="AA135" s="200"/>
      <c r="AB135" s="200"/>
      <c r="AC135" s="200"/>
      <c r="AD135" s="200"/>
      <c r="AE135" s="200"/>
    </row>
    <row r="136" s="2" customFormat="1" ht="22.8" customHeight="1">
      <c r="A136" s="38"/>
      <c r="B136" s="39"/>
      <c r="C136" s="107" t="s">
        <v>193</v>
      </c>
      <c r="D136" s="40"/>
      <c r="E136" s="40"/>
      <c r="F136" s="40"/>
      <c r="G136" s="40"/>
      <c r="H136" s="40"/>
      <c r="I136" s="40"/>
      <c r="J136" s="207">
        <f>BK136</f>
        <v>0</v>
      </c>
      <c r="K136" s="40"/>
      <c r="L136" s="44"/>
      <c r="M136" s="103"/>
      <c r="N136" s="208"/>
      <c r="O136" s="104"/>
      <c r="P136" s="209">
        <f>P137+P382</f>
        <v>0</v>
      </c>
      <c r="Q136" s="104"/>
      <c r="R136" s="209">
        <f>R137+R382</f>
        <v>7.3512290000000009</v>
      </c>
      <c r="S136" s="104"/>
      <c r="T136" s="210">
        <f>T137+T382</f>
        <v>682.88185610999994</v>
      </c>
      <c r="U136" s="38"/>
      <c r="V136" s="38"/>
      <c r="W136" s="38"/>
      <c r="X136" s="38"/>
      <c r="Y136" s="38"/>
      <c r="Z136" s="38"/>
      <c r="AA136" s="38"/>
      <c r="AB136" s="38"/>
      <c r="AC136" s="38"/>
      <c r="AD136" s="38"/>
      <c r="AE136" s="38"/>
      <c r="AT136" s="17" t="s">
        <v>79</v>
      </c>
      <c r="AU136" s="17" t="s">
        <v>175</v>
      </c>
      <c r="BK136" s="211">
        <f>BK137+BK382</f>
        <v>0</v>
      </c>
    </row>
    <row r="137" s="12" customFormat="1" ht="25.92" customHeight="1">
      <c r="A137" s="12"/>
      <c r="B137" s="212"/>
      <c r="C137" s="213"/>
      <c r="D137" s="214" t="s">
        <v>79</v>
      </c>
      <c r="E137" s="215" t="s">
        <v>245</v>
      </c>
      <c r="F137" s="215" t="s">
        <v>246</v>
      </c>
      <c r="G137" s="213"/>
      <c r="H137" s="213"/>
      <c r="I137" s="216"/>
      <c r="J137" s="217">
        <f>BK137</f>
        <v>0</v>
      </c>
      <c r="K137" s="213"/>
      <c r="L137" s="218"/>
      <c r="M137" s="219"/>
      <c r="N137" s="220"/>
      <c r="O137" s="220"/>
      <c r="P137" s="221">
        <f>P138+P148+P336+P379</f>
        <v>0</v>
      </c>
      <c r="Q137" s="220"/>
      <c r="R137" s="221">
        <f>R138+R148+R336+R379</f>
        <v>0.32499999999999996</v>
      </c>
      <c r="S137" s="220"/>
      <c r="T137" s="222">
        <f>T138+T148+T336+T379</f>
        <v>665.16315799999995</v>
      </c>
      <c r="U137" s="12"/>
      <c r="V137" s="12"/>
      <c r="W137" s="12"/>
      <c r="X137" s="12"/>
      <c r="Y137" s="12"/>
      <c r="Z137" s="12"/>
      <c r="AA137" s="12"/>
      <c r="AB137" s="12"/>
      <c r="AC137" s="12"/>
      <c r="AD137" s="12"/>
      <c r="AE137" s="12"/>
      <c r="AR137" s="223" t="s">
        <v>87</v>
      </c>
      <c r="AT137" s="224" t="s">
        <v>79</v>
      </c>
      <c r="AU137" s="224" t="s">
        <v>80</v>
      </c>
      <c r="AY137" s="223" t="s">
        <v>196</v>
      </c>
      <c r="BK137" s="225">
        <f>BK138+BK148+BK336+BK379</f>
        <v>0</v>
      </c>
    </row>
    <row r="138" s="12" customFormat="1" ht="22.8" customHeight="1">
      <c r="A138" s="12"/>
      <c r="B138" s="212"/>
      <c r="C138" s="213"/>
      <c r="D138" s="214" t="s">
        <v>79</v>
      </c>
      <c r="E138" s="226" t="s">
        <v>223</v>
      </c>
      <c r="F138" s="226" t="s">
        <v>773</v>
      </c>
      <c r="G138" s="213"/>
      <c r="H138" s="213"/>
      <c r="I138" s="216"/>
      <c r="J138" s="227">
        <f>BK138</f>
        <v>0</v>
      </c>
      <c r="K138" s="213"/>
      <c r="L138" s="218"/>
      <c r="M138" s="219"/>
      <c r="N138" s="220"/>
      <c r="O138" s="220"/>
      <c r="P138" s="221">
        <f>SUM(P139:P147)</f>
        <v>0</v>
      </c>
      <c r="Q138" s="220"/>
      <c r="R138" s="221">
        <f>SUM(R139:R147)</f>
        <v>0</v>
      </c>
      <c r="S138" s="220"/>
      <c r="T138" s="222">
        <f>SUM(T139:T147)</f>
        <v>0</v>
      </c>
      <c r="U138" s="12"/>
      <c r="V138" s="12"/>
      <c r="W138" s="12"/>
      <c r="X138" s="12"/>
      <c r="Y138" s="12"/>
      <c r="Z138" s="12"/>
      <c r="AA138" s="12"/>
      <c r="AB138" s="12"/>
      <c r="AC138" s="12"/>
      <c r="AD138" s="12"/>
      <c r="AE138" s="12"/>
      <c r="AR138" s="223" t="s">
        <v>87</v>
      </c>
      <c r="AT138" s="224" t="s">
        <v>79</v>
      </c>
      <c r="AU138" s="224" t="s">
        <v>87</v>
      </c>
      <c r="AY138" s="223" t="s">
        <v>196</v>
      </c>
      <c r="BK138" s="225">
        <f>SUM(BK139:BK147)</f>
        <v>0</v>
      </c>
    </row>
    <row r="139" s="2" customFormat="1" ht="33" customHeight="1">
      <c r="A139" s="38"/>
      <c r="B139" s="39"/>
      <c r="C139" s="228" t="s">
        <v>87</v>
      </c>
      <c r="D139" s="228" t="s">
        <v>199</v>
      </c>
      <c r="E139" s="229" t="s">
        <v>3360</v>
      </c>
      <c r="F139" s="230" t="s">
        <v>3361</v>
      </c>
      <c r="G139" s="231" t="s">
        <v>251</v>
      </c>
      <c r="H139" s="232">
        <v>412.27999999999997</v>
      </c>
      <c r="I139" s="233"/>
      <c r="J139" s="234">
        <f>ROUND(I139*H139,2)</f>
        <v>0</v>
      </c>
      <c r="K139" s="235"/>
      <c r="L139" s="44"/>
      <c r="M139" s="236" t="s">
        <v>1</v>
      </c>
      <c r="N139" s="237" t="s">
        <v>45</v>
      </c>
      <c r="O139" s="91"/>
      <c r="P139" s="238">
        <f>O139*H139</f>
        <v>0</v>
      </c>
      <c r="Q139" s="238">
        <v>0</v>
      </c>
      <c r="R139" s="238">
        <f>Q139*H139</f>
        <v>0</v>
      </c>
      <c r="S139" s="238">
        <v>0</v>
      </c>
      <c r="T139" s="239">
        <f>S139*H139</f>
        <v>0</v>
      </c>
      <c r="U139" s="38"/>
      <c r="V139" s="38"/>
      <c r="W139" s="38"/>
      <c r="X139" s="38"/>
      <c r="Y139" s="38"/>
      <c r="Z139" s="38"/>
      <c r="AA139" s="38"/>
      <c r="AB139" s="38"/>
      <c r="AC139" s="38"/>
      <c r="AD139" s="38"/>
      <c r="AE139" s="38"/>
      <c r="AR139" s="240" t="s">
        <v>113</v>
      </c>
      <c r="AT139" s="240" t="s">
        <v>199</v>
      </c>
      <c r="AU139" s="240" t="s">
        <v>89</v>
      </c>
      <c r="AY139" s="17" t="s">
        <v>196</v>
      </c>
      <c r="BE139" s="241">
        <f>IF(N139="základní",J139,0)</f>
        <v>0</v>
      </c>
      <c r="BF139" s="241">
        <f>IF(N139="snížená",J139,0)</f>
        <v>0</v>
      </c>
      <c r="BG139" s="241">
        <f>IF(N139="zákl. přenesená",J139,0)</f>
        <v>0</v>
      </c>
      <c r="BH139" s="241">
        <f>IF(N139="sníž. přenesená",J139,0)</f>
        <v>0</v>
      </c>
      <c r="BI139" s="241">
        <f>IF(N139="nulová",J139,0)</f>
        <v>0</v>
      </c>
      <c r="BJ139" s="17" t="s">
        <v>87</v>
      </c>
      <c r="BK139" s="241">
        <f>ROUND(I139*H139,2)</f>
        <v>0</v>
      </c>
      <c r="BL139" s="17" t="s">
        <v>113</v>
      </c>
      <c r="BM139" s="240" t="s">
        <v>3362</v>
      </c>
    </row>
    <row r="140" s="2" customFormat="1">
      <c r="A140" s="38"/>
      <c r="B140" s="39"/>
      <c r="C140" s="40"/>
      <c r="D140" s="242" t="s">
        <v>205</v>
      </c>
      <c r="E140" s="40"/>
      <c r="F140" s="243" t="s">
        <v>3361</v>
      </c>
      <c r="G140" s="40"/>
      <c r="H140" s="40"/>
      <c r="I140" s="244"/>
      <c r="J140" s="40"/>
      <c r="K140" s="40"/>
      <c r="L140" s="44"/>
      <c r="M140" s="245"/>
      <c r="N140" s="246"/>
      <c r="O140" s="91"/>
      <c r="P140" s="91"/>
      <c r="Q140" s="91"/>
      <c r="R140" s="91"/>
      <c r="S140" s="91"/>
      <c r="T140" s="92"/>
      <c r="U140" s="38"/>
      <c r="V140" s="38"/>
      <c r="W140" s="38"/>
      <c r="X140" s="38"/>
      <c r="Y140" s="38"/>
      <c r="Z140" s="38"/>
      <c r="AA140" s="38"/>
      <c r="AB140" s="38"/>
      <c r="AC140" s="38"/>
      <c r="AD140" s="38"/>
      <c r="AE140" s="38"/>
      <c r="AT140" s="17" t="s">
        <v>205</v>
      </c>
      <c r="AU140" s="17" t="s">
        <v>89</v>
      </c>
    </row>
    <row r="141" s="13" customFormat="1">
      <c r="A141" s="13"/>
      <c r="B141" s="252"/>
      <c r="C141" s="253"/>
      <c r="D141" s="242" t="s">
        <v>254</v>
      </c>
      <c r="E141" s="254" t="s">
        <v>1</v>
      </c>
      <c r="F141" s="255" t="s">
        <v>3363</v>
      </c>
      <c r="G141" s="253"/>
      <c r="H141" s="256">
        <v>141.12000000000001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254</v>
      </c>
      <c r="AU141" s="262" t="s">
        <v>89</v>
      </c>
      <c r="AV141" s="13" t="s">
        <v>89</v>
      </c>
      <c r="AW141" s="13" t="s">
        <v>35</v>
      </c>
      <c r="AX141" s="13" t="s">
        <v>80</v>
      </c>
      <c r="AY141" s="262" t="s">
        <v>196</v>
      </c>
    </row>
    <row r="142" s="13" customFormat="1">
      <c r="A142" s="13"/>
      <c r="B142" s="252"/>
      <c r="C142" s="253"/>
      <c r="D142" s="242" t="s">
        <v>254</v>
      </c>
      <c r="E142" s="254" t="s">
        <v>1</v>
      </c>
      <c r="F142" s="255" t="s">
        <v>3364</v>
      </c>
      <c r="G142" s="253"/>
      <c r="H142" s="256">
        <v>40.32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254</v>
      </c>
      <c r="AU142" s="262" t="s">
        <v>89</v>
      </c>
      <c r="AV142" s="13" t="s">
        <v>89</v>
      </c>
      <c r="AW142" s="13" t="s">
        <v>35</v>
      </c>
      <c r="AX142" s="13" t="s">
        <v>80</v>
      </c>
      <c r="AY142" s="262" t="s">
        <v>196</v>
      </c>
    </row>
    <row r="143" s="13" customFormat="1">
      <c r="A143" s="13"/>
      <c r="B143" s="252"/>
      <c r="C143" s="253"/>
      <c r="D143" s="242" t="s">
        <v>254</v>
      </c>
      <c r="E143" s="254" t="s">
        <v>1</v>
      </c>
      <c r="F143" s="255" t="s">
        <v>3365</v>
      </c>
      <c r="G143" s="253"/>
      <c r="H143" s="256">
        <v>115.84</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254</v>
      </c>
      <c r="AU143" s="262" t="s">
        <v>89</v>
      </c>
      <c r="AV143" s="13" t="s">
        <v>89</v>
      </c>
      <c r="AW143" s="13" t="s">
        <v>35</v>
      </c>
      <c r="AX143" s="13" t="s">
        <v>80</v>
      </c>
      <c r="AY143" s="262" t="s">
        <v>196</v>
      </c>
    </row>
    <row r="144" s="14" customFormat="1">
      <c r="A144" s="14"/>
      <c r="B144" s="263"/>
      <c r="C144" s="264"/>
      <c r="D144" s="242" t="s">
        <v>254</v>
      </c>
      <c r="E144" s="265" t="s">
        <v>1</v>
      </c>
      <c r="F144" s="266" t="s">
        <v>445</v>
      </c>
      <c r="G144" s="264"/>
      <c r="H144" s="267">
        <v>297.27999999999997</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254</v>
      </c>
      <c r="AU144" s="273" t="s">
        <v>89</v>
      </c>
      <c r="AV144" s="14" t="s">
        <v>100</v>
      </c>
      <c r="AW144" s="14" t="s">
        <v>35</v>
      </c>
      <c r="AX144" s="14" t="s">
        <v>80</v>
      </c>
      <c r="AY144" s="273" t="s">
        <v>196</v>
      </c>
    </row>
    <row r="145" s="13" customFormat="1">
      <c r="A145" s="13"/>
      <c r="B145" s="252"/>
      <c r="C145" s="253"/>
      <c r="D145" s="242" t="s">
        <v>254</v>
      </c>
      <c r="E145" s="254" t="s">
        <v>1</v>
      </c>
      <c r="F145" s="255" t="s">
        <v>3366</v>
      </c>
      <c r="G145" s="253"/>
      <c r="H145" s="256">
        <v>115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254</v>
      </c>
      <c r="AU145" s="262" t="s">
        <v>89</v>
      </c>
      <c r="AV145" s="13" t="s">
        <v>89</v>
      </c>
      <c r="AW145" s="13" t="s">
        <v>35</v>
      </c>
      <c r="AX145" s="13" t="s">
        <v>80</v>
      </c>
      <c r="AY145" s="262" t="s">
        <v>196</v>
      </c>
    </row>
    <row r="146" s="14" customFormat="1">
      <c r="A146" s="14"/>
      <c r="B146" s="263"/>
      <c r="C146" s="264"/>
      <c r="D146" s="242" t="s">
        <v>254</v>
      </c>
      <c r="E146" s="265" t="s">
        <v>1</v>
      </c>
      <c r="F146" s="266" t="s">
        <v>445</v>
      </c>
      <c r="G146" s="264"/>
      <c r="H146" s="267">
        <v>115</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254</v>
      </c>
      <c r="AU146" s="273" t="s">
        <v>89</v>
      </c>
      <c r="AV146" s="14" t="s">
        <v>100</v>
      </c>
      <c r="AW146" s="14" t="s">
        <v>35</v>
      </c>
      <c r="AX146" s="14" t="s">
        <v>80</v>
      </c>
      <c r="AY146" s="273" t="s">
        <v>196</v>
      </c>
    </row>
    <row r="147" s="15" customFormat="1">
      <c r="A147" s="15"/>
      <c r="B147" s="274"/>
      <c r="C147" s="275"/>
      <c r="D147" s="242" t="s">
        <v>254</v>
      </c>
      <c r="E147" s="276" t="s">
        <v>1</v>
      </c>
      <c r="F147" s="277" t="s">
        <v>267</v>
      </c>
      <c r="G147" s="275"/>
      <c r="H147" s="278">
        <v>412.27999999999997</v>
      </c>
      <c r="I147" s="279"/>
      <c r="J147" s="275"/>
      <c r="K147" s="275"/>
      <c r="L147" s="280"/>
      <c r="M147" s="281"/>
      <c r="N147" s="282"/>
      <c r="O147" s="282"/>
      <c r="P147" s="282"/>
      <c r="Q147" s="282"/>
      <c r="R147" s="282"/>
      <c r="S147" s="282"/>
      <c r="T147" s="283"/>
      <c r="U147" s="15"/>
      <c r="V147" s="15"/>
      <c r="W147" s="15"/>
      <c r="X147" s="15"/>
      <c r="Y147" s="15"/>
      <c r="Z147" s="15"/>
      <c r="AA147" s="15"/>
      <c r="AB147" s="15"/>
      <c r="AC147" s="15"/>
      <c r="AD147" s="15"/>
      <c r="AE147" s="15"/>
      <c r="AT147" s="284" t="s">
        <v>254</v>
      </c>
      <c r="AU147" s="284" t="s">
        <v>89</v>
      </c>
      <c r="AV147" s="15" t="s">
        <v>113</v>
      </c>
      <c r="AW147" s="15" t="s">
        <v>35</v>
      </c>
      <c r="AX147" s="15" t="s">
        <v>87</v>
      </c>
      <c r="AY147" s="284" t="s">
        <v>196</v>
      </c>
    </row>
    <row r="148" s="12" customFormat="1" ht="22.8" customHeight="1">
      <c r="A148" s="12"/>
      <c r="B148" s="212"/>
      <c r="C148" s="213"/>
      <c r="D148" s="214" t="s">
        <v>79</v>
      </c>
      <c r="E148" s="226" t="s">
        <v>247</v>
      </c>
      <c r="F148" s="226" t="s">
        <v>248</v>
      </c>
      <c r="G148" s="213"/>
      <c r="H148" s="213"/>
      <c r="I148" s="216"/>
      <c r="J148" s="227">
        <f>BK148</f>
        <v>0</v>
      </c>
      <c r="K148" s="213"/>
      <c r="L148" s="218"/>
      <c r="M148" s="219"/>
      <c r="N148" s="220"/>
      <c r="O148" s="220"/>
      <c r="P148" s="221">
        <f>SUM(P149:P335)</f>
        <v>0</v>
      </c>
      <c r="Q148" s="220"/>
      <c r="R148" s="221">
        <f>SUM(R149:R335)</f>
        <v>0.32499999999999996</v>
      </c>
      <c r="S148" s="220"/>
      <c r="T148" s="222">
        <f>SUM(T149:T335)</f>
        <v>665.16315799999995</v>
      </c>
      <c r="U148" s="12"/>
      <c r="V148" s="12"/>
      <c r="W148" s="12"/>
      <c r="X148" s="12"/>
      <c r="Y148" s="12"/>
      <c r="Z148" s="12"/>
      <c r="AA148" s="12"/>
      <c r="AB148" s="12"/>
      <c r="AC148" s="12"/>
      <c r="AD148" s="12"/>
      <c r="AE148" s="12"/>
      <c r="AR148" s="223" t="s">
        <v>87</v>
      </c>
      <c r="AT148" s="224" t="s">
        <v>79</v>
      </c>
      <c r="AU148" s="224" t="s">
        <v>87</v>
      </c>
      <c r="AY148" s="223" t="s">
        <v>196</v>
      </c>
      <c r="BK148" s="225">
        <f>SUM(BK149:BK335)</f>
        <v>0</v>
      </c>
    </row>
    <row r="149" s="2" customFormat="1" ht="33" customHeight="1">
      <c r="A149" s="38"/>
      <c r="B149" s="39"/>
      <c r="C149" s="228" t="s">
        <v>89</v>
      </c>
      <c r="D149" s="228" t="s">
        <v>199</v>
      </c>
      <c r="E149" s="229" t="s">
        <v>1480</v>
      </c>
      <c r="F149" s="230" t="s">
        <v>1481</v>
      </c>
      <c r="G149" s="231" t="s">
        <v>251</v>
      </c>
      <c r="H149" s="232">
        <v>2500</v>
      </c>
      <c r="I149" s="233"/>
      <c r="J149" s="234">
        <f>ROUND(I149*H149,2)</f>
        <v>0</v>
      </c>
      <c r="K149" s="235"/>
      <c r="L149" s="44"/>
      <c r="M149" s="236" t="s">
        <v>1</v>
      </c>
      <c r="N149" s="237" t="s">
        <v>45</v>
      </c>
      <c r="O149" s="91"/>
      <c r="P149" s="238">
        <f>O149*H149</f>
        <v>0</v>
      </c>
      <c r="Q149" s="238">
        <v>0.00012999999999999999</v>
      </c>
      <c r="R149" s="238">
        <f>Q149*H149</f>
        <v>0.32499999999999996</v>
      </c>
      <c r="S149" s="238">
        <v>0</v>
      </c>
      <c r="T149" s="239">
        <f>S149*H149</f>
        <v>0</v>
      </c>
      <c r="U149" s="38"/>
      <c r="V149" s="38"/>
      <c r="W149" s="38"/>
      <c r="X149" s="38"/>
      <c r="Y149" s="38"/>
      <c r="Z149" s="38"/>
      <c r="AA149" s="38"/>
      <c r="AB149" s="38"/>
      <c r="AC149" s="38"/>
      <c r="AD149" s="38"/>
      <c r="AE149" s="38"/>
      <c r="AR149" s="240" t="s">
        <v>113</v>
      </c>
      <c r="AT149" s="240" t="s">
        <v>199</v>
      </c>
      <c r="AU149" s="240" t="s">
        <v>89</v>
      </c>
      <c r="AY149" s="17" t="s">
        <v>196</v>
      </c>
      <c r="BE149" s="241">
        <f>IF(N149="základní",J149,0)</f>
        <v>0</v>
      </c>
      <c r="BF149" s="241">
        <f>IF(N149="snížená",J149,0)</f>
        <v>0</v>
      </c>
      <c r="BG149" s="241">
        <f>IF(N149="zákl. přenesená",J149,0)</f>
        <v>0</v>
      </c>
      <c r="BH149" s="241">
        <f>IF(N149="sníž. přenesená",J149,0)</f>
        <v>0</v>
      </c>
      <c r="BI149" s="241">
        <f>IF(N149="nulová",J149,0)</f>
        <v>0</v>
      </c>
      <c r="BJ149" s="17" t="s">
        <v>87</v>
      </c>
      <c r="BK149" s="241">
        <f>ROUND(I149*H149,2)</f>
        <v>0</v>
      </c>
      <c r="BL149" s="17" t="s">
        <v>113</v>
      </c>
      <c r="BM149" s="240" t="s">
        <v>3367</v>
      </c>
    </row>
    <row r="150" s="2" customFormat="1">
      <c r="A150" s="38"/>
      <c r="B150" s="39"/>
      <c r="C150" s="40"/>
      <c r="D150" s="242" t="s">
        <v>205</v>
      </c>
      <c r="E150" s="40"/>
      <c r="F150" s="243" t="s">
        <v>1483</v>
      </c>
      <c r="G150" s="40"/>
      <c r="H150" s="40"/>
      <c r="I150" s="244"/>
      <c r="J150" s="40"/>
      <c r="K150" s="40"/>
      <c r="L150" s="44"/>
      <c r="M150" s="245"/>
      <c r="N150" s="246"/>
      <c r="O150" s="91"/>
      <c r="P150" s="91"/>
      <c r="Q150" s="91"/>
      <c r="R150" s="91"/>
      <c r="S150" s="91"/>
      <c r="T150" s="92"/>
      <c r="U150" s="38"/>
      <c r="V150" s="38"/>
      <c r="W150" s="38"/>
      <c r="X150" s="38"/>
      <c r="Y150" s="38"/>
      <c r="Z150" s="38"/>
      <c r="AA150" s="38"/>
      <c r="AB150" s="38"/>
      <c r="AC150" s="38"/>
      <c r="AD150" s="38"/>
      <c r="AE150" s="38"/>
      <c r="AT150" s="17" t="s">
        <v>205</v>
      </c>
      <c r="AU150" s="17" t="s">
        <v>89</v>
      </c>
    </row>
    <row r="151" s="13" customFormat="1">
      <c r="A151" s="13"/>
      <c r="B151" s="252"/>
      <c r="C151" s="253"/>
      <c r="D151" s="242" t="s">
        <v>254</v>
      </c>
      <c r="E151" s="254" t="s">
        <v>1</v>
      </c>
      <c r="F151" s="255" t="s">
        <v>3368</v>
      </c>
      <c r="G151" s="253"/>
      <c r="H151" s="256">
        <v>2500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254</v>
      </c>
      <c r="AU151" s="262" t="s">
        <v>89</v>
      </c>
      <c r="AV151" s="13" t="s">
        <v>89</v>
      </c>
      <c r="AW151" s="13" t="s">
        <v>35</v>
      </c>
      <c r="AX151" s="13" t="s">
        <v>80</v>
      </c>
      <c r="AY151" s="262" t="s">
        <v>196</v>
      </c>
    </row>
    <row r="152" s="14" customFormat="1">
      <c r="A152" s="14"/>
      <c r="B152" s="263"/>
      <c r="C152" s="264"/>
      <c r="D152" s="242" t="s">
        <v>254</v>
      </c>
      <c r="E152" s="265" t="s">
        <v>1</v>
      </c>
      <c r="F152" s="266" t="s">
        <v>445</v>
      </c>
      <c r="G152" s="264"/>
      <c r="H152" s="267">
        <v>2500</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254</v>
      </c>
      <c r="AU152" s="273" t="s">
        <v>89</v>
      </c>
      <c r="AV152" s="14" t="s">
        <v>100</v>
      </c>
      <c r="AW152" s="14" t="s">
        <v>35</v>
      </c>
      <c r="AX152" s="14" t="s">
        <v>87</v>
      </c>
      <c r="AY152" s="273" t="s">
        <v>196</v>
      </c>
    </row>
    <row r="153" s="2" customFormat="1" ht="21.75" customHeight="1">
      <c r="A153" s="38"/>
      <c r="B153" s="39"/>
      <c r="C153" s="228" t="s">
        <v>100</v>
      </c>
      <c r="D153" s="228" t="s">
        <v>199</v>
      </c>
      <c r="E153" s="229" t="s">
        <v>249</v>
      </c>
      <c r="F153" s="230" t="s">
        <v>250</v>
      </c>
      <c r="G153" s="231" t="s">
        <v>251</v>
      </c>
      <c r="H153" s="232">
        <v>52.597999999999999</v>
      </c>
      <c r="I153" s="233"/>
      <c r="J153" s="234">
        <f>ROUND(I153*H153,2)</f>
        <v>0</v>
      </c>
      <c r="K153" s="235"/>
      <c r="L153" s="44"/>
      <c r="M153" s="236" t="s">
        <v>1</v>
      </c>
      <c r="N153" s="237" t="s">
        <v>45</v>
      </c>
      <c r="O153" s="91"/>
      <c r="P153" s="238">
        <f>O153*H153</f>
        <v>0</v>
      </c>
      <c r="Q153" s="238">
        <v>0</v>
      </c>
      <c r="R153" s="238">
        <f>Q153*H153</f>
        <v>0</v>
      </c>
      <c r="S153" s="238">
        <v>0.13100000000000001</v>
      </c>
      <c r="T153" s="239">
        <f>S153*H153</f>
        <v>6.8903379999999999</v>
      </c>
      <c r="U153" s="38"/>
      <c r="V153" s="38"/>
      <c r="W153" s="38"/>
      <c r="X153" s="38"/>
      <c r="Y153" s="38"/>
      <c r="Z153" s="38"/>
      <c r="AA153" s="38"/>
      <c r="AB153" s="38"/>
      <c r="AC153" s="38"/>
      <c r="AD153" s="38"/>
      <c r="AE153" s="38"/>
      <c r="AR153" s="240" t="s">
        <v>113</v>
      </c>
      <c r="AT153" s="240" t="s">
        <v>199</v>
      </c>
      <c r="AU153" s="240" t="s">
        <v>89</v>
      </c>
      <c r="AY153" s="17" t="s">
        <v>196</v>
      </c>
      <c r="BE153" s="241">
        <f>IF(N153="základní",J153,0)</f>
        <v>0</v>
      </c>
      <c r="BF153" s="241">
        <f>IF(N153="snížená",J153,0)</f>
        <v>0</v>
      </c>
      <c r="BG153" s="241">
        <f>IF(N153="zákl. přenesená",J153,0)</f>
        <v>0</v>
      </c>
      <c r="BH153" s="241">
        <f>IF(N153="sníž. přenesená",J153,0)</f>
        <v>0</v>
      </c>
      <c r="BI153" s="241">
        <f>IF(N153="nulová",J153,0)</f>
        <v>0</v>
      </c>
      <c r="BJ153" s="17" t="s">
        <v>87</v>
      </c>
      <c r="BK153" s="241">
        <f>ROUND(I153*H153,2)</f>
        <v>0</v>
      </c>
      <c r="BL153" s="17" t="s">
        <v>113</v>
      </c>
      <c r="BM153" s="240" t="s">
        <v>3369</v>
      </c>
    </row>
    <row r="154" s="2" customFormat="1">
      <c r="A154" s="38"/>
      <c r="B154" s="39"/>
      <c r="C154" s="40"/>
      <c r="D154" s="242" t="s">
        <v>205</v>
      </c>
      <c r="E154" s="40"/>
      <c r="F154" s="243" t="s">
        <v>253</v>
      </c>
      <c r="G154" s="40"/>
      <c r="H154" s="40"/>
      <c r="I154" s="244"/>
      <c r="J154" s="40"/>
      <c r="K154" s="40"/>
      <c r="L154" s="44"/>
      <c r="M154" s="245"/>
      <c r="N154" s="246"/>
      <c r="O154" s="91"/>
      <c r="P154" s="91"/>
      <c r="Q154" s="91"/>
      <c r="R154" s="91"/>
      <c r="S154" s="91"/>
      <c r="T154" s="92"/>
      <c r="U154" s="38"/>
      <c r="V154" s="38"/>
      <c r="W154" s="38"/>
      <c r="X154" s="38"/>
      <c r="Y154" s="38"/>
      <c r="Z154" s="38"/>
      <c r="AA154" s="38"/>
      <c r="AB154" s="38"/>
      <c r="AC154" s="38"/>
      <c r="AD154" s="38"/>
      <c r="AE154" s="38"/>
      <c r="AT154" s="17" t="s">
        <v>205</v>
      </c>
      <c r="AU154" s="17" t="s">
        <v>89</v>
      </c>
    </row>
    <row r="155" s="13" customFormat="1">
      <c r="A155" s="13"/>
      <c r="B155" s="252"/>
      <c r="C155" s="253"/>
      <c r="D155" s="242" t="s">
        <v>254</v>
      </c>
      <c r="E155" s="254" t="s">
        <v>1</v>
      </c>
      <c r="F155" s="255" t="s">
        <v>3370</v>
      </c>
      <c r="G155" s="253"/>
      <c r="H155" s="256">
        <v>6.1100000000000003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254</v>
      </c>
      <c r="AU155" s="262" t="s">
        <v>89</v>
      </c>
      <c r="AV155" s="13" t="s">
        <v>89</v>
      </c>
      <c r="AW155" s="13" t="s">
        <v>35</v>
      </c>
      <c r="AX155" s="13" t="s">
        <v>80</v>
      </c>
      <c r="AY155" s="262" t="s">
        <v>196</v>
      </c>
    </row>
    <row r="156" s="13" customFormat="1">
      <c r="A156" s="13"/>
      <c r="B156" s="252"/>
      <c r="C156" s="253"/>
      <c r="D156" s="242" t="s">
        <v>254</v>
      </c>
      <c r="E156" s="254" t="s">
        <v>1</v>
      </c>
      <c r="F156" s="255" t="s">
        <v>3371</v>
      </c>
      <c r="G156" s="253"/>
      <c r="H156" s="256">
        <v>-1.6000000000000001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3" customFormat="1">
      <c r="A157" s="13"/>
      <c r="B157" s="252"/>
      <c r="C157" s="253"/>
      <c r="D157" s="242" t="s">
        <v>254</v>
      </c>
      <c r="E157" s="254" t="s">
        <v>1</v>
      </c>
      <c r="F157" s="255" t="s">
        <v>3372</v>
      </c>
      <c r="G157" s="253"/>
      <c r="H157" s="256">
        <v>3.0649999999999999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254</v>
      </c>
      <c r="AU157" s="262" t="s">
        <v>89</v>
      </c>
      <c r="AV157" s="13" t="s">
        <v>89</v>
      </c>
      <c r="AW157" s="13" t="s">
        <v>35</v>
      </c>
      <c r="AX157" s="13" t="s">
        <v>80</v>
      </c>
      <c r="AY157" s="262" t="s">
        <v>196</v>
      </c>
    </row>
    <row r="158" s="14" customFormat="1">
      <c r="A158" s="14"/>
      <c r="B158" s="263"/>
      <c r="C158" s="264"/>
      <c r="D158" s="242" t="s">
        <v>254</v>
      </c>
      <c r="E158" s="265" t="s">
        <v>1</v>
      </c>
      <c r="F158" s="266" t="s">
        <v>273</v>
      </c>
      <c r="G158" s="264"/>
      <c r="H158" s="267">
        <v>7.5749999999999993</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254</v>
      </c>
      <c r="AU158" s="273" t="s">
        <v>89</v>
      </c>
      <c r="AV158" s="14" t="s">
        <v>100</v>
      </c>
      <c r="AW158" s="14" t="s">
        <v>35</v>
      </c>
      <c r="AX158" s="14" t="s">
        <v>80</v>
      </c>
      <c r="AY158" s="273" t="s">
        <v>196</v>
      </c>
    </row>
    <row r="159" s="13" customFormat="1">
      <c r="A159" s="13"/>
      <c r="B159" s="252"/>
      <c r="C159" s="253"/>
      <c r="D159" s="242" t="s">
        <v>254</v>
      </c>
      <c r="E159" s="254" t="s">
        <v>1</v>
      </c>
      <c r="F159" s="255" t="s">
        <v>3373</v>
      </c>
      <c r="G159" s="253"/>
      <c r="H159" s="256">
        <v>6.0629999999999997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254</v>
      </c>
      <c r="AU159" s="262" t="s">
        <v>89</v>
      </c>
      <c r="AV159" s="13" t="s">
        <v>89</v>
      </c>
      <c r="AW159" s="13" t="s">
        <v>35</v>
      </c>
      <c r="AX159" s="13" t="s">
        <v>80</v>
      </c>
      <c r="AY159" s="262" t="s">
        <v>196</v>
      </c>
    </row>
    <row r="160" s="13" customFormat="1">
      <c r="A160" s="13"/>
      <c r="B160" s="252"/>
      <c r="C160" s="253"/>
      <c r="D160" s="242" t="s">
        <v>254</v>
      </c>
      <c r="E160" s="254" t="s">
        <v>1</v>
      </c>
      <c r="F160" s="255" t="s">
        <v>3371</v>
      </c>
      <c r="G160" s="253"/>
      <c r="H160" s="256">
        <v>-1.6000000000000001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254</v>
      </c>
      <c r="AU160" s="262" t="s">
        <v>89</v>
      </c>
      <c r="AV160" s="13" t="s">
        <v>89</v>
      </c>
      <c r="AW160" s="13" t="s">
        <v>35</v>
      </c>
      <c r="AX160" s="13" t="s">
        <v>80</v>
      </c>
      <c r="AY160" s="262" t="s">
        <v>196</v>
      </c>
    </row>
    <row r="161" s="14" customFormat="1">
      <c r="A161" s="14"/>
      <c r="B161" s="263"/>
      <c r="C161" s="264"/>
      <c r="D161" s="242" t="s">
        <v>254</v>
      </c>
      <c r="E161" s="265" t="s">
        <v>1</v>
      </c>
      <c r="F161" s="266" t="s">
        <v>260</v>
      </c>
      <c r="G161" s="264"/>
      <c r="H161" s="267">
        <v>4.4629999999999992</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254</v>
      </c>
      <c r="AU161" s="273" t="s">
        <v>89</v>
      </c>
      <c r="AV161" s="14" t="s">
        <v>100</v>
      </c>
      <c r="AW161" s="14" t="s">
        <v>35</v>
      </c>
      <c r="AX161" s="14" t="s">
        <v>80</v>
      </c>
      <c r="AY161" s="273" t="s">
        <v>196</v>
      </c>
    </row>
    <row r="162" s="13" customFormat="1">
      <c r="A162" s="13"/>
      <c r="B162" s="252"/>
      <c r="C162" s="253"/>
      <c r="D162" s="242" t="s">
        <v>254</v>
      </c>
      <c r="E162" s="254" t="s">
        <v>1</v>
      </c>
      <c r="F162" s="255" t="s">
        <v>3374</v>
      </c>
      <c r="G162" s="253"/>
      <c r="H162" s="256">
        <v>19.309999999999999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254</v>
      </c>
      <c r="AU162" s="262" t="s">
        <v>89</v>
      </c>
      <c r="AV162" s="13" t="s">
        <v>89</v>
      </c>
      <c r="AW162" s="13" t="s">
        <v>35</v>
      </c>
      <c r="AX162" s="13" t="s">
        <v>80</v>
      </c>
      <c r="AY162" s="262" t="s">
        <v>196</v>
      </c>
    </row>
    <row r="163" s="14" customFormat="1">
      <c r="A163" s="14"/>
      <c r="B163" s="263"/>
      <c r="C163" s="264"/>
      <c r="D163" s="242" t="s">
        <v>254</v>
      </c>
      <c r="E163" s="265" t="s">
        <v>1</v>
      </c>
      <c r="F163" s="266" t="s">
        <v>321</v>
      </c>
      <c r="G163" s="264"/>
      <c r="H163" s="267">
        <v>19.309999999999999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254</v>
      </c>
      <c r="AU163" s="273" t="s">
        <v>89</v>
      </c>
      <c r="AV163" s="14" t="s">
        <v>100</v>
      </c>
      <c r="AW163" s="14" t="s">
        <v>35</v>
      </c>
      <c r="AX163" s="14" t="s">
        <v>80</v>
      </c>
      <c r="AY163" s="273" t="s">
        <v>196</v>
      </c>
    </row>
    <row r="164" s="13" customFormat="1">
      <c r="A164" s="13"/>
      <c r="B164" s="252"/>
      <c r="C164" s="253"/>
      <c r="D164" s="242" t="s">
        <v>254</v>
      </c>
      <c r="E164" s="254" t="s">
        <v>1</v>
      </c>
      <c r="F164" s="255" t="s">
        <v>3375</v>
      </c>
      <c r="G164" s="253"/>
      <c r="H164" s="256">
        <v>21.25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254</v>
      </c>
      <c r="AU164" s="262" t="s">
        <v>89</v>
      </c>
      <c r="AV164" s="13" t="s">
        <v>89</v>
      </c>
      <c r="AW164" s="13" t="s">
        <v>35</v>
      </c>
      <c r="AX164" s="13" t="s">
        <v>80</v>
      </c>
      <c r="AY164" s="262" t="s">
        <v>196</v>
      </c>
    </row>
    <row r="165" s="14" customFormat="1">
      <c r="A165" s="14"/>
      <c r="B165" s="263"/>
      <c r="C165" s="264"/>
      <c r="D165" s="242" t="s">
        <v>254</v>
      </c>
      <c r="E165" s="265" t="s">
        <v>1</v>
      </c>
      <c r="F165" s="266" t="s">
        <v>284</v>
      </c>
      <c r="G165" s="264"/>
      <c r="H165" s="267">
        <v>21.25</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254</v>
      </c>
      <c r="AU165" s="273" t="s">
        <v>89</v>
      </c>
      <c r="AV165" s="14" t="s">
        <v>100</v>
      </c>
      <c r="AW165" s="14" t="s">
        <v>35</v>
      </c>
      <c r="AX165" s="14" t="s">
        <v>80</v>
      </c>
      <c r="AY165" s="273" t="s">
        <v>196</v>
      </c>
    </row>
    <row r="166" s="15" customFormat="1">
      <c r="A166" s="15"/>
      <c r="B166" s="274"/>
      <c r="C166" s="275"/>
      <c r="D166" s="242" t="s">
        <v>254</v>
      </c>
      <c r="E166" s="276" t="s">
        <v>1</v>
      </c>
      <c r="F166" s="277" t="s">
        <v>267</v>
      </c>
      <c r="G166" s="275"/>
      <c r="H166" s="278">
        <v>52.597999999999999</v>
      </c>
      <c r="I166" s="279"/>
      <c r="J166" s="275"/>
      <c r="K166" s="275"/>
      <c r="L166" s="280"/>
      <c r="M166" s="281"/>
      <c r="N166" s="282"/>
      <c r="O166" s="282"/>
      <c r="P166" s="282"/>
      <c r="Q166" s="282"/>
      <c r="R166" s="282"/>
      <c r="S166" s="282"/>
      <c r="T166" s="283"/>
      <c r="U166" s="15"/>
      <c r="V166" s="15"/>
      <c r="W166" s="15"/>
      <c r="X166" s="15"/>
      <c r="Y166" s="15"/>
      <c r="Z166" s="15"/>
      <c r="AA166" s="15"/>
      <c r="AB166" s="15"/>
      <c r="AC166" s="15"/>
      <c r="AD166" s="15"/>
      <c r="AE166" s="15"/>
      <c r="AT166" s="284" t="s">
        <v>254</v>
      </c>
      <c r="AU166" s="284" t="s">
        <v>89</v>
      </c>
      <c r="AV166" s="15" t="s">
        <v>113</v>
      </c>
      <c r="AW166" s="15" t="s">
        <v>35</v>
      </c>
      <c r="AX166" s="15" t="s">
        <v>87</v>
      </c>
      <c r="AY166" s="284" t="s">
        <v>196</v>
      </c>
    </row>
    <row r="167" s="2" customFormat="1" ht="21.75" customHeight="1">
      <c r="A167" s="38"/>
      <c r="B167" s="39"/>
      <c r="C167" s="228" t="s">
        <v>113</v>
      </c>
      <c r="D167" s="228" t="s">
        <v>199</v>
      </c>
      <c r="E167" s="229" t="s">
        <v>268</v>
      </c>
      <c r="F167" s="230" t="s">
        <v>269</v>
      </c>
      <c r="G167" s="231" t="s">
        <v>251</v>
      </c>
      <c r="H167" s="232">
        <v>12.316000000000001</v>
      </c>
      <c r="I167" s="233"/>
      <c r="J167" s="234">
        <f>ROUND(I167*H167,2)</f>
        <v>0</v>
      </c>
      <c r="K167" s="235"/>
      <c r="L167" s="44"/>
      <c r="M167" s="236" t="s">
        <v>1</v>
      </c>
      <c r="N167" s="237" t="s">
        <v>45</v>
      </c>
      <c r="O167" s="91"/>
      <c r="P167" s="238">
        <f>O167*H167</f>
        <v>0</v>
      </c>
      <c r="Q167" s="238">
        <v>0</v>
      </c>
      <c r="R167" s="238">
        <f>Q167*H167</f>
        <v>0</v>
      </c>
      <c r="S167" s="238">
        <v>0.26100000000000001</v>
      </c>
      <c r="T167" s="239">
        <f>S167*H167</f>
        <v>3.2144760000000003</v>
      </c>
      <c r="U167" s="38"/>
      <c r="V167" s="38"/>
      <c r="W167" s="38"/>
      <c r="X167" s="38"/>
      <c r="Y167" s="38"/>
      <c r="Z167" s="38"/>
      <c r="AA167" s="38"/>
      <c r="AB167" s="38"/>
      <c r="AC167" s="38"/>
      <c r="AD167" s="38"/>
      <c r="AE167" s="38"/>
      <c r="AR167" s="240" t="s">
        <v>113</v>
      </c>
      <c r="AT167" s="240" t="s">
        <v>199</v>
      </c>
      <c r="AU167" s="240" t="s">
        <v>89</v>
      </c>
      <c r="AY167" s="17" t="s">
        <v>196</v>
      </c>
      <c r="BE167" s="241">
        <f>IF(N167="základní",J167,0)</f>
        <v>0</v>
      </c>
      <c r="BF167" s="241">
        <f>IF(N167="snížená",J167,0)</f>
        <v>0</v>
      </c>
      <c r="BG167" s="241">
        <f>IF(N167="zákl. přenesená",J167,0)</f>
        <v>0</v>
      </c>
      <c r="BH167" s="241">
        <f>IF(N167="sníž. přenesená",J167,0)</f>
        <v>0</v>
      </c>
      <c r="BI167" s="241">
        <f>IF(N167="nulová",J167,0)</f>
        <v>0</v>
      </c>
      <c r="BJ167" s="17" t="s">
        <v>87</v>
      </c>
      <c r="BK167" s="241">
        <f>ROUND(I167*H167,2)</f>
        <v>0</v>
      </c>
      <c r="BL167" s="17" t="s">
        <v>113</v>
      </c>
      <c r="BM167" s="240" t="s">
        <v>3376</v>
      </c>
    </row>
    <row r="168" s="2" customFormat="1">
      <c r="A168" s="38"/>
      <c r="B168" s="39"/>
      <c r="C168" s="40"/>
      <c r="D168" s="242" t="s">
        <v>205</v>
      </c>
      <c r="E168" s="40"/>
      <c r="F168" s="243" t="s">
        <v>271</v>
      </c>
      <c r="G168" s="40"/>
      <c r="H168" s="40"/>
      <c r="I168" s="244"/>
      <c r="J168" s="40"/>
      <c r="K168" s="40"/>
      <c r="L168" s="44"/>
      <c r="M168" s="245"/>
      <c r="N168" s="246"/>
      <c r="O168" s="91"/>
      <c r="P168" s="91"/>
      <c r="Q168" s="91"/>
      <c r="R168" s="91"/>
      <c r="S168" s="91"/>
      <c r="T168" s="92"/>
      <c r="U168" s="38"/>
      <c r="V168" s="38"/>
      <c r="W168" s="38"/>
      <c r="X168" s="38"/>
      <c r="Y168" s="38"/>
      <c r="Z168" s="38"/>
      <c r="AA168" s="38"/>
      <c r="AB168" s="38"/>
      <c r="AC168" s="38"/>
      <c r="AD168" s="38"/>
      <c r="AE168" s="38"/>
      <c r="AT168" s="17" t="s">
        <v>205</v>
      </c>
      <c r="AU168" s="17" t="s">
        <v>89</v>
      </c>
    </row>
    <row r="169" s="13" customFormat="1">
      <c r="A169" s="13"/>
      <c r="B169" s="252"/>
      <c r="C169" s="253"/>
      <c r="D169" s="242" t="s">
        <v>254</v>
      </c>
      <c r="E169" s="254" t="s">
        <v>1</v>
      </c>
      <c r="F169" s="255" t="s">
        <v>3377</v>
      </c>
      <c r="G169" s="253"/>
      <c r="H169" s="256">
        <v>12.125999999999999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254</v>
      </c>
      <c r="AU169" s="262" t="s">
        <v>89</v>
      </c>
      <c r="AV169" s="13" t="s">
        <v>89</v>
      </c>
      <c r="AW169" s="13" t="s">
        <v>35</v>
      </c>
      <c r="AX169" s="13" t="s">
        <v>80</v>
      </c>
      <c r="AY169" s="262" t="s">
        <v>196</v>
      </c>
    </row>
    <row r="170" s="13" customFormat="1">
      <c r="A170" s="13"/>
      <c r="B170" s="252"/>
      <c r="C170" s="253"/>
      <c r="D170" s="242" t="s">
        <v>254</v>
      </c>
      <c r="E170" s="254" t="s">
        <v>1</v>
      </c>
      <c r="F170" s="255" t="s">
        <v>3378</v>
      </c>
      <c r="G170" s="253"/>
      <c r="H170" s="256">
        <v>-5.7999999999999998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254</v>
      </c>
      <c r="AU170" s="262" t="s">
        <v>89</v>
      </c>
      <c r="AV170" s="13" t="s">
        <v>89</v>
      </c>
      <c r="AW170" s="13" t="s">
        <v>35</v>
      </c>
      <c r="AX170" s="13" t="s">
        <v>80</v>
      </c>
      <c r="AY170" s="262" t="s">
        <v>196</v>
      </c>
    </row>
    <row r="171" s="13" customFormat="1">
      <c r="A171" s="13"/>
      <c r="B171" s="252"/>
      <c r="C171" s="253"/>
      <c r="D171" s="242" t="s">
        <v>254</v>
      </c>
      <c r="E171" s="254" t="s">
        <v>1</v>
      </c>
      <c r="F171" s="255" t="s">
        <v>3379</v>
      </c>
      <c r="G171" s="253"/>
      <c r="H171" s="256">
        <v>-1.4099999999999999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254</v>
      </c>
      <c r="AU171" s="262" t="s">
        <v>89</v>
      </c>
      <c r="AV171" s="13" t="s">
        <v>89</v>
      </c>
      <c r="AW171" s="13" t="s">
        <v>35</v>
      </c>
      <c r="AX171" s="13" t="s">
        <v>80</v>
      </c>
      <c r="AY171" s="262" t="s">
        <v>196</v>
      </c>
    </row>
    <row r="172" s="14" customFormat="1">
      <c r="A172" s="14"/>
      <c r="B172" s="263"/>
      <c r="C172" s="264"/>
      <c r="D172" s="242" t="s">
        <v>254</v>
      </c>
      <c r="E172" s="265" t="s">
        <v>1</v>
      </c>
      <c r="F172" s="266" t="s">
        <v>260</v>
      </c>
      <c r="G172" s="264"/>
      <c r="H172" s="267">
        <v>4.9159999999999995</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254</v>
      </c>
      <c r="AU172" s="273" t="s">
        <v>89</v>
      </c>
      <c r="AV172" s="14" t="s">
        <v>100</v>
      </c>
      <c r="AW172" s="14" t="s">
        <v>35</v>
      </c>
      <c r="AX172" s="14" t="s">
        <v>80</v>
      </c>
      <c r="AY172" s="273" t="s">
        <v>196</v>
      </c>
    </row>
    <row r="173" s="13" customFormat="1">
      <c r="A173" s="13"/>
      <c r="B173" s="252"/>
      <c r="C173" s="253"/>
      <c r="D173" s="242" t="s">
        <v>254</v>
      </c>
      <c r="E173" s="254" t="s">
        <v>1</v>
      </c>
      <c r="F173" s="255" t="s">
        <v>3380</v>
      </c>
      <c r="G173" s="253"/>
      <c r="H173" s="256">
        <v>7.4000000000000004</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254</v>
      </c>
      <c r="AU173" s="262" t="s">
        <v>89</v>
      </c>
      <c r="AV173" s="13" t="s">
        <v>89</v>
      </c>
      <c r="AW173" s="13" t="s">
        <v>35</v>
      </c>
      <c r="AX173" s="13" t="s">
        <v>80</v>
      </c>
      <c r="AY173" s="262" t="s">
        <v>196</v>
      </c>
    </row>
    <row r="174" s="14" customFormat="1">
      <c r="A174" s="14"/>
      <c r="B174" s="263"/>
      <c r="C174" s="264"/>
      <c r="D174" s="242" t="s">
        <v>254</v>
      </c>
      <c r="E174" s="265" t="s">
        <v>1</v>
      </c>
      <c r="F174" s="266" t="s">
        <v>284</v>
      </c>
      <c r="G174" s="264"/>
      <c r="H174" s="267">
        <v>7.4000000000000004</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254</v>
      </c>
      <c r="AU174" s="273" t="s">
        <v>89</v>
      </c>
      <c r="AV174" s="14" t="s">
        <v>100</v>
      </c>
      <c r="AW174" s="14" t="s">
        <v>35</v>
      </c>
      <c r="AX174" s="14" t="s">
        <v>80</v>
      </c>
      <c r="AY174" s="273" t="s">
        <v>196</v>
      </c>
    </row>
    <row r="175" s="15" customFormat="1">
      <c r="A175" s="15"/>
      <c r="B175" s="274"/>
      <c r="C175" s="275"/>
      <c r="D175" s="242" t="s">
        <v>254</v>
      </c>
      <c r="E175" s="276" t="s">
        <v>1</v>
      </c>
      <c r="F175" s="277" t="s">
        <v>267</v>
      </c>
      <c r="G175" s="275"/>
      <c r="H175" s="278">
        <v>12.315999999999999</v>
      </c>
      <c r="I175" s="279"/>
      <c r="J175" s="275"/>
      <c r="K175" s="275"/>
      <c r="L175" s="280"/>
      <c r="M175" s="281"/>
      <c r="N175" s="282"/>
      <c r="O175" s="282"/>
      <c r="P175" s="282"/>
      <c r="Q175" s="282"/>
      <c r="R175" s="282"/>
      <c r="S175" s="282"/>
      <c r="T175" s="283"/>
      <c r="U175" s="15"/>
      <c r="V175" s="15"/>
      <c r="W175" s="15"/>
      <c r="X175" s="15"/>
      <c r="Y175" s="15"/>
      <c r="Z175" s="15"/>
      <c r="AA175" s="15"/>
      <c r="AB175" s="15"/>
      <c r="AC175" s="15"/>
      <c r="AD175" s="15"/>
      <c r="AE175" s="15"/>
      <c r="AT175" s="284" t="s">
        <v>254</v>
      </c>
      <c r="AU175" s="284" t="s">
        <v>89</v>
      </c>
      <c r="AV175" s="15" t="s">
        <v>113</v>
      </c>
      <c r="AW175" s="15" t="s">
        <v>35</v>
      </c>
      <c r="AX175" s="15" t="s">
        <v>87</v>
      </c>
      <c r="AY175" s="284" t="s">
        <v>196</v>
      </c>
    </row>
    <row r="176" s="2" customFormat="1" ht="21.75" customHeight="1">
      <c r="A176" s="38"/>
      <c r="B176" s="39"/>
      <c r="C176" s="228" t="s">
        <v>208</v>
      </c>
      <c r="D176" s="228" t="s">
        <v>199</v>
      </c>
      <c r="E176" s="229" t="s">
        <v>285</v>
      </c>
      <c r="F176" s="230" t="s">
        <v>286</v>
      </c>
      <c r="G176" s="231" t="s">
        <v>287</v>
      </c>
      <c r="H176" s="232">
        <v>25.661999999999999</v>
      </c>
      <c r="I176" s="233"/>
      <c r="J176" s="234">
        <f>ROUND(I176*H176,2)</f>
        <v>0</v>
      </c>
      <c r="K176" s="235"/>
      <c r="L176" s="44"/>
      <c r="M176" s="236" t="s">
        <v>1</v>
      </c>
      <c r="N176" s="237" t="s">
        <v>45</v>
      </c>
      <c r="O176" s="91"/>
      <c r="P176" s="238">
        <f>O176*H176</f>
        <v>0</v>
      </c>
      <c r="Q176" s="238">
        <v>0</v>
      </c>
      <c r="R176" s="238">
        <f>Q176*H176</f>
        <v>0</v>
      </c>
      <c r="S176" s="238">
        <v>1.8</v>
      </c>
      <c r="T176" s="239">
        <f>S176*H176</f>
        <v>46.191600000000001</v>
      </c>
      <c r="U176" s="38"/>
      <c r="V176" s="38"/>
      <c r="W176" s="38"/>
      <c r="X176" s="38"/>
      <c r="Y176" s="38"/>
      <c r="Z176" s="38"/>
      <c r="AA176" s="38"/>
      <c r="AB176" s="38"/>
      <c r="AC176" s="38"/>
      <c r="AD176" s="38"/>
      <c r="AE176" s="38"/>
      <c r="AR176" s="240" t="s">
        <v>113</v>
      </c>
      <c r="AT176" s="240" t="s">
        <v>199</v>
      </c>
      <c r="AU176" s="240" t="s">
        <v>89</v>
      </c>
      <c r="AY176" s="17" t="s">
        <v>196</v>
      </c>
      <c r="BE176" s="241">
        <f>IF(N176="základní",J176,0)</f>
        <v>0</v>
      </c>
      <c r="BF176" s="241">
        <f>IF(N176="snížená",J176,0)</f>
        <v>0</v>
      </c>
      <c r="BG176" s="241">
        <f>IF(N176="zákl. přenesená",J176,0)</f>
        <v>0</v>
      </c>
      <c r="BH176" s="241">
        <f>IF(N176="sníž. přenesená",J176,0)</f>
        <v>0</v>
      </c>
      <c r="BI176" s="241">
        <f>IF(N176="nulová",J176,0)</f>
        <v>0</v>
      </c>
      <c r="BJ176" s="17" t="s">
        <v>87</v>
      </c>
      <c r="BK176" s="241">
        <f>ROUND(I176*H176,2)</f>
        <v>0</v>
      </c>
      <c r="BL176" s="17" t="s">
        <v>113</v>
      </c>
      <c r="BM176" s="240" t="s">
        <v>3381</v>
      </c>
    </row>
    <row r="177" s="2" customFormat="1">
      <c r="A177" s="38"/>
      <c r="B177" s="39"/>
      <c r="C177" s="40"/>
      <c r="D177" s="242" t="s">
        <v>205</v>
      </c>
      <c r="E177" s="40"/>
      <c r="F177" s="243" t="s">
        <v>289</v>
      </c>
      <c r="G177" s="40"/>
      <c r="H177" s="40"/>
      <c r="I177" s="244"/>
      <c r="J177" s="40"/>
      <c r="K177" s="40"/>
      <c r="L177" s="44"/>
      <c r="M177" s="245"/>
      <c r="N177" s="246"/>
      <c r="O177" s="91"/>
      <c r="P177" s="91"/>
      <c r="Q177" s="91"/>
      <c r="R177" s="91"/>
      <c r="S177" s="91"/>
      <c r="T177" s="92"/>
      <c r="U177" s="38"/>
      <c r="V177" s="38"/>
      <c r="W177" s="38"/>
      <c r="X177" s="38"/>
      <c r="Y177" s="38"/>
      <c r="Z177" s="38"/>
      <c r="AA177" s="38"/>
      <c r="AB177" s="38"/>
      <c r="AC177" s="38"/>
      <c r="AD177" s="38"/>
      <c r="AE177" s="38"/>
      <c r="AT177" s="17" t="s">
        <v>205</v>
      </c>
      <c r="AU177" s="17" t="s">
        <v>89</v>
      </c>
    </row>
    <row r="178" s="13" customFormat="1">
      <c r="A178" s="13"/>
      <c r="B178" s="252"/>
      <c r="C178" s="253"/>
      <c r="D178" s="242" t="s">
        <v>254</v>
      </c>
      <c r="E178" s="254" t="s">
        <v>1</v>
      </c>
      <c r="F178" s="255" t="s">
        <v>3382</v>
      </c>
      <c r="G178" s="253"/>
      <c r="H178" s="256">
        <v>4.7300000000000004</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254</v>
      </c>
      <c r="AU178" s="262" t="s">
        <v>89</v>
      </c>
      <c r="AV178" s="13" t="s">
        <v>89</v>
      </c>
      <c r="AW178" s="13" t="s">
        <v>35</v>
      </c>
      <c r="AX178" s="13" t="s">
        <v>80</v>
      </c>
      <c r="AY178" s="262" t="s">
        <v>196</v>
      </c>
    </row>
    <row r="179" s="14" customFormat="1">
      <c r="A179" s="14"/>
      <c r="B179" s="263"/>
      <c r="C179" s="264"/>
      <c r="D179" s="242" t="s">
        <v>254</v>
      </c>
      <c r="E179" s="265" t="s">
        <v>1</v>
      </c>
      <c r="F179" s="266" t="s">
        <v>3383</v>
      </c>
      <c r="G179" s="264"/>
      <c r="H179" s="267">
        <v>4.7300000000000004</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254</v>
      </c>
      <c r="AU179" s="273" t="s">
        <v>89</v>
      </c>
      <c r="AV179" s="14" t="s">
        <v>100</v>
      </c>
      <c r="AW179" s="14" t="s">
        <v>35</v>
      </c>
      <c r="AX179" s="14" t="s">
        <v>80</v>
      </c>
      <c r="AY179" s="273" t="s">
        <v>196</v>
      </c>
    </row>
    <row r="180" s="13" customFormat="1">
      <c r="A180" s="13"/>
      <c r="B180" s="252"/>
      <c r="C180" s="253"/>
      <c r="D180" s="242" t="s">
        <v>254</v>
      </c>
      <c r="E180" s="254" t="s">
        <v>1</v>
      </c>
      <c r="F180" s="255" t="s">
        <v>3384</v>
      </c>
      <c r="G180" s="253"/>
      <c r="H180" s="256">
        <v>7.1379999999999999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254</v>
      </c>
      <c r="AU180" s="262" t="s">
        <v>89</v>
      </c>
      <c r="AV180" s="13" t="s">
        <v>89</v>
      </c>
      <c r="AW180" s="13" t="s">
        <v>35</v>
      </c>
      <c r="AX180" s="13" t="s">
        <v>80</v>
      </c>
      <c r="AY180" s="262" t="s">
        <v>196</v>
      </c>
    </row>
    <row r="181" s="14" customFormat="1">
      <c r="A181" s="14"/>
      <c r="B181" s="263"/>
      <c r="C181" s="264"/>
      <c r="D181" s="242" t="s">
        <v>254</v>
      </c>
      <c r="E181" s="265" t="s">
        <v>1</v>
      </c>
      <c r="F181" s="266" t="s">
        <v>3385</v>
      </c>
      <c r="G181" s="264"/>
      <c r="H181" s="267">
        <v>7.1379999999999999</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254</v>
      </c>
      <c r="AU181" s="273" t="s">
        <v>89</v>
      </c>
      <c r="AV181" s="14" t="s">
        <v>100</v>
      </c>
      <c r="AW181" s="14" t="s">
        <v>35</v>
      </c>
      <c r="AX181" s="14" t="s">
        <v>80</v>
      </c>
      <c r="AY181" s="273" t="s">
        <v>196</v>
      </c>
    </row>
    <row r="182" s="13" customFormat="1">
      <c r="A182" s="13"/>
      <c r="B182" s="252"/>
      <c r="C182" s="253"/>
      <c r="D182" s="242" t="s">
        <v>254</v>
      </c>
      <c r="E182" s="254" t="s">
        <v>1</v>
      </c>
      <c r="F182" s="255" t="s">
        <v>3386</v>
      </c>
      <c r="G182" s="253"/>
      <c r="H182" s="256">
        <v>7.3659999999999997</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254</v>
      </c>
      <c r="AU182" s="262" t="s">
        <v>89</v>
      </c>
      <c r="AV182" s="13" t="s">
        <v>89</v>
      </c>
      <c r="AW182" s="13" t="s">
        <v>35</v>
      </c>
      <c r="AX182" s="13" t="s">
        <v>80</v>
      </c>
      <c r="AY182" s="262" t="s">
        <v>196</v>
      </c>
    </row>
    <row r="183" s="14" customFormat="1">
      <c r="A183" s="14"/>
      <c r="B183" s="263"/>
      <c r="C183" s="264"/>
      <c r="D183" s="242" t="s">
        <v>254</v>
      </c>
      <c r="E183" s="265" t="s">
        <v>1</v>
      </c>
      <c r="F183" s="266" t="s">
        <v>3387</v>
      </c>
      <c r="G183" s="264"/>
      <c r="H183" s="267">
        <v>7.3659999999999997</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254</v>
      </c>
      <c r="AU183" s="273" t="s">
        <v>89</v>
      </c>
      <c r="AV183" s="14" t="s">
        <v>100</v>
      </c>
      <c r="AW183" s="14" t="s">
        <v>35</v>
      </c>
      <c r="AX183" s="14" t="s">
        <v>80</v>
      </c>
      <c r="AY183" s="273" t="s">
        <v>196</v>
      </c>
    </row>
    <row r="184" s="13" customFormat="1">
      <c r="A184" s="13"/>
      <c r="B184" s="252"/>
      <c r="C184" s="253"/>
      <c r="D184" s="242" t="s">
        <v>254</v>
      </c>
      <c r="E184" s="254" t="s">
        <v>1</v>
      </c>
      <c r="F184" s="255" t="s">
        <v>3388</v>
      </c>
      <c r="G184" s="253"/>
      <c r="H184" s="256">
        <v>1.2050000000000001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254</v>
      </c>
      <c r="AU184" s="262" t="s">
        <v>89</v>
      </c>
      <c r="AV184" s="13" t="s">
        <v>89</v>
      </c>
      <c r="AW184" s="13" t="s">
        <v>35</v>
      </c>
      <c r="AX184" s="13" t="s">
        <v>80</v>
      </c>
      <c r="AY184" s="262" t="s">
        <v>196</v>
      </c>
    </row>
    <row r="185" s="13" customFormat="1">
      <c r="A185" s="13"/>
      <c r="B185" s="252"/>
      <c r="C185" s="253"/>
      <c r="D185" s="242" t="s">
        <v>254</v>
      </c>
      <c r="E185" s="254" t="s">
        <v>1</v>
      </c>
      <c r="F185" s="255" t="s">
        <v>3389</v>
      </c>
      <c r="G185" s="253"/>
      <c r="H185" s="256">
        <v>1.72</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254</v>
      </c>
      <c r="AU185" s="262" t="s">
        <v>89</v>
      </c>
      <c r="AV185" s="13" t="s">
        <v>89</v>
      </c>
      <c r="AW185" s="13" t="s">
        <v>35</v>
      </c>
      <c r="AX185" s="13" t="s">
        <v>80</v>
      </c>
      <c r="AY185" s="262" t="s">
        <v>196</v>
      </c>
    </row>
    <row r="186" s="14" customFormat="1">
      <c r="A186" s="14"/>
      <c r="B186" s="263"/>
      <c r="C186" s="264"/>
      <c r="D186" s="242" t="s">
        <v>254</v>
      </c>
      <c r="E186" s="265" t="s">
        <v>1</v>
      </c>
      <c r="F186" s="266" t="s">
        <v>284</v>
      </c>
      <c r="G186" s="264"/>
      <c r="H186" s="267">
        <v>2.9249999999999998</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254</v>
      </c>
      <c r="AU186" s="273" t="s">
        <v>89</v>
      </c>
      <c r="AV186" s="14" t="s">
        <v>100</v>
      </c>
      <c r="AW186" s="14" t="s">
        <v>35</v>
      </c>
      <c r="AX186" s="14" t="s">
        <v>80</v>
      </c>
      <c r="AY186" s="273" t="s">
        <v>196</v>
      </c>
    </row>
    <row r="187" s="13" customFormat="1">
      <c r="A187" s="13"/>
      <c r="B187" s="252"/>
      <c r="C187" s="253"/>
      <c r="D187" s="242" t="s">
        <v>254</v>
      </c>
      <c r="E187" s="254" t="s">
        <v>1</v>
      </c>
      <c r="F187" s="255" t="s">
        <v>3390</v>
      </c>
      <c r="G187" s="253"/>
      <c r="H187" s="256">
        <v>0.42299999999999999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254</v>
      </c>
      <c r="AU187" s="262" t="s">
        <v>89</v>
      </c>
      <c r="AV187" s="13" t="s">
        <v>89</v>
      </c>
      <c r="AW187" s="13" t="s">
        <v>35</v>
      </c>
      <c r="AX187" s="13" t="s">
        <v>80</v>
      </c>
      <c r="AY187" s="262" t="s">
        <v>196</v>
      </c>
    </row>
    <row r="188" s="14" customFormat="1">
      <c r="A188" s="14"/>
      <c r="B188" s="263"/>
      <c r="C188" s="264"/>
      <c r="D188" s="242" t="s">
        <v>254</v>
      </c>
      <c r="E188" s="265" t="s">
        <v>1</v>
      </c>
      <c r="F188" s="266" t="s">
        <v>3391</v>
      </c>
      <c r="G188" s="264"/>
      <c r="H188" s="267">
        <v>0.42299999999999999</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254</v>
      </c>
      <c r="AU188" s="273" t="s">
        <v>89</v>
      </c>
      <c r="AV188" s="14" t="s">
        <v>100</v>
      </c>
      <c r="AW188" s="14" t="s">
        <v>35</v>
      </c>
      <c r="AX188" s="14" t="s">
        <v>80</v>
      </c>
      <c r="AY188" s="273" t="s">
        <v>196</v>
      </c>
    </row>
    <row r="189" s="13" customFormat="1">
      <c r="A189" s="13"/>
      <c r="B189" s="252"/>
      <c r="C189" s="253"/>
      <c r="D189" s="242" t="s">
        <v>254</v>
      </c>
      <c r="E189" s="254" t="s">
        <v>1</v>
      </c>
      <c r="F189" s="255" t="s">
        <v>3392</v>
      </c>
      <c r="G189" s="253"/>
      <c r="H189" s="256">
        <v>2</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254</v>
      </c>
      <c r="AU189" s="262" t="s">
        <v>89</v>
      </c>
      <c r="AV189" s="13" t="s">
        <v>89</v>
      </c>
      <c r="AW189" s="13" t="s">
        <v>35</v>
      </c>
      <c r="AX189" s="13" t="s">
        <v>80</v>
      </c>
      <c r="AY189" s="262" t="s">
        <v>196</v>
      </c>
    </row>
    <row r="190" s="14" customFormat="1">
      <c r="A190" s="14"/>
      <c r="B190" s="263"/>
      <c r="C190" s="264"/>
      <c r="D190" s="242" t="s">
        <v>254</v>
      </c>
      <c r="E190" s="265" t="s">
        <v>1</v>
      </c>
      <c r="F190" s="266" t="s">
        <v>445</v>
      </c>
      <c r="G190" s="264"/>
      <c r="H190" s="267">
        <v>2</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254</v>
      </c>
      <c r="AU190" s="273" t="s">
        <v>89</v>
      </c>
      <c r="AV190" s="14" t="s">
        <v>100</v>
      </c>
      <c r="AW190" s="14" t="s">
        <v>35</v>
      </c>
      <c r="AX190" s="14" t="s">
        <v>80</v>
      </c>
      <c r="AY190" s="273" t="s">
        <v>196</v>
      </c>
    </row>
    <row r="191" s="13" customFormat="1">
      <c r="A191" s="13"/>
      <c r="B191" s="252"/>
      <c r="C191" s="253"/>
      <c r="D191" s="242" t="s">
        <v>254</v>
      </c>
      <c r="E191" s="254" t="s">
        <v>1</v>
      </c>
      <c r="F191" s="255" t="s">
        <v>3393</v>
      </c>
      <c r="G191" s="253"/>
      <c r="H191" s="256">
        <v>1.0800000000000001</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254</v>
      </c>
      <c r="AU191" s="262" t="s">
        <v>89</v>
      </c>
      <c r="AV191" s="13" t="s">
        <v>89</v>
      </c>
      <c r="AW191" s="13" t="s">
        <v>35</v>
      </c>
      <c r="AX191" s="13" t="s">
        <v>80</v>
      </c>
      <c r="AY191" s="262" t="s">
        <v>196</v>
      </c>
    </row>
    <row r="192" s="14" customFormat="1">
      <c r="A192" s="14"/>
      <c r="B192" s="263"/>
      <c r="C192" s="264"/>
      <c r="D192" s="242" t="s">
        <v>254</v>
      </c>
      <c r="E192" s="265" t="s">
        <v>1</v>
      </c>
      <c r="F192" s="266" t="s">
        <v>291</v>
      </c>
      <c r="G192" s="264"/>
      <c r="H192" s="267">
        <v>1.0800000000000001</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254</v>
      </c>
      <c r="AU192" s="273" t="s">
        <v>89</v>
      </c>
      <c r="AV192" s="14" t="s">
        <v>100</v>
      </c>
      <c r="AW192" s="14" t="s">
        <v>35</v>
      </c>
      <c r="AX192" s="14" t="s">
        <v>80</v>
      </c>
      <c r="AY192" s="273" t="s">
        <v>196</v>
      </c>
    </row>
    <row r="193" s="15" customFormat="1">
      <c r="A193" s="15"/>
      <c r="B193" s="274"/>
      <c r="C193" s="275"/>
      <c r="D193" s="242" t="s">
        <v>254</v>
      </c>
      <c r="E193" s="276" t="s">
        <v>1</v>
      </c>
      <c r="F193" s="277" t="s">
        <v>267</v>
      </c>
      <c r="G193" s="275"/>
      <c r="H193" s="278">
        <v>25.661999999999999</v>
      </c>
      <c r="I193" s="279"/>
      <c r="J193" s="275"/>
      <c r="K193" s="275"/>
      <c r="L193" s="280"/>
      <c r="M193" s="281"/>
      <c r="N193" s="282"/>
      <c r="O193" s="282"/>
      <c r="P193" s="282"/>
      <c r="Q193" s="282"/>
      <c r="R193" s="282"/>
      <c r="S193" s="282"/>
      <c r="T193" s="283"/>
      <c r="U193" s="15"/>
      <c r="V193" s="15"/>
      <c r="W193" s="15"/>
      <c r="X193" s="15"/>
      <c r="Y193" s="15"/>
      <c r="Z193" s="15"/>
      <c r="AA193" s="15"/>
      <c r="AB193" s="15"/>
      <c r="AC193" s="15"/>
      <c r="AD193" s="15"/>
      <c r="AE193" s="15"/>
      <c r="AT193" s="284" t="s">
        <v>254</v>
      </c>
      <c r="AU193" s="284" t="s">
        <v>89</v>
      </c>
      <c r="AV193" s="15" t="s">
        <v>113</v>
      </c>
      <c r="AW193" s="15" t="s">
        <v>35</v>
      </c>
      <c r="AX193" s="15" t="s">
        <v>87</v>
      </c>
      <c r="AY193" s="284" t="s">
        <v>196</v>
      </c>
    </row>
    <row r="194" s="2" customFormat="1" ht="21.75" customHeight="1">
      <c r="A194" s="38"/>
      <c r="B194" s="39"/>
      <c r="C194" s="228" t="s">
        <v>223</v>
      </c>
      <c r="D194" s="228" t="s">
        <v>199</v>
      </c>
      <c r="E194" s="229" t="s">
        <v>3394</v>
      </c>
      <c r="F194" s="230" t="s">
        <v>3395</v>
      </c>
      <c r="G194" s="231" t="s">
        <v>287</v>
      </c>
      <c r="H194" s="232">
        <v>7.5899999999999999</v>
      </c>
      <c r="I194" s="233"/>
      <c r="J194" s="234">
        <f>ROUND(I194*H194,2)</f>
        <v>0</v>
      </c>
      <c r="K194" s="235"/>
      <c r="L194" s="44"/>
      <c r="M194" s="236" t="s">
        <v>1</v>
      </c>
      <c r="N194" s="237" t="s">
        <v>45</v>
      </c>
      <c r="O194" s="91"/>
      <c r="P194" s="238">
        <f>O194*H194</f>
        <v>0</v>
      </c>
      <c r="Q194" s="238">
        <v>0</v>
      </c>
      <c r="R194" s="238">
        <f>Q194*H194</f>
        <v>0</v>
      </c>
      <c r="S194" s="238">
        <v>1.8</v>
      </c>
      <c r="T194" s="239">
        <f>S194*H194</f>
        <v>13.662000000000001</v>
      </c>
      <c r="U194" s="38"/>
      <c r="V194" s="38"/>
      <c r="W194" s="38"/>
      <c r="X194" s="38"/>
      <c r="Y194" s="38"/>
      <c r="Z194" s="38"/>
      <c r="AA194" s="38"/>
      <c r="AB194" s="38"/>
      <c r="AC194" s="38"/>
      <c r="AD194" s="38"/>
      <c r="AE194" s="38"/>
      <c r="AR194" s="240" t="s">
        <v>113</v>
      </c>
      <c r="AT194" s="240" t="s">
        <v>199</v>
      </c>
      <c r="AU194" s="240" t="s">
        <v>89</v>
      </c>
      <c r="AY194" s="17" t="s">
        <v>196</v>
      </c>
      <c r="BE194" s="241">
        <f>IF(N194="základní",J194,0)</f>
        <v>0</v>
      </c>
      <c r="BF194" s="241">
        <f>IF(N194="snížená",J194,0)</f>
        <v>0</v>
      </c>
      <c r="BG194" s="241">
        <f>IF(N194="zákl. přenesená",J194,0)</f>
        <v>0</v>
      </c>
      <c r="BH194" s="241">
        <f>IF(N194="sníž. přenesená",J194,0)</f>
        <v>0</v>
      </c>
      <c r="BI194" s="241">
        <f>IF(N194="nulová",J194,0)</f>
        <v>0</v>
      </c>
      <c r="BJ194" s="17" t="s">
        <v>87</v>
      </c>
      <c r="BK194" s="241">
        <f>ROUND(I194*H194,2)</f>
        <v>0</v>
      </c>
      <c r="BL194" s="17" t="s">
        <v>113</v>
      </c>
      <c r="BM194" s="240" t="s">
        <v>3396</v>
      </c>
    </row>
    <row r="195" s="2" customFormat="1">
      <c r="A195" s="38"/>
      <c r="B195" s="39"/>
      <c r="C195" s="40"/>
      <c r="D195" s="242" t="s">
        <v>205</v>
      </c>
      <c r="E195" s="40"/>
      <c r="F195" s="243" t="s">
        <v>3397</v>
      </c>
      <c r="G195" s="40"/>
      <c r="H195" s="40"/>
      <c r="I195" s="244"/>
      <c r="J195" s="40"/>
      <c r="K195" s="40"/>
      <c r="L195" s="44"/>
      <c r="M195" s="245"/>
      <c r="N195" s="246"/>
      <c r="O195" s="91"/>
      <c r="P195" s="91"/>
      <c r="Q195" s="91"/>
      <c r="R195" s="91"/>
      <c r="S195" s="91"/>
      <c r="T195" s="92"/>
      <c r="U195" s="38"/>
      <c r="V195" s="38"/>
      <c r="W195" s="38"/>
      <c r="X195" s="38"/>
      <c r="Y195" s="38"/>
      <c r="Z195" s="38"/>
      <c r="AA195" s="38"/>
      <c r="AB195" s="38"/>
      <c r="AC195" s="38"/>
      <c r="AD195" s="38"/>
      <c r="AE195" s="38"/>
      <c r="AT195" s="17" t="s">
        <v>205</v>
      </c>
      <c r="AU195" s="17" t="s">
        <v>89</v>
      </c>
    </row>
    <row r="196" s="13" customFormat="1">
      <c r="A196" s="13"/>
      <c r="B196" s="252"/>
      <c r="C196" s="253"/>
      <c r="D196" s="242" t="s">
        <v>254</v>
      </c>
      <c r="E196" s="254" t="s">
        <v>1</v>
      </c>
      <c r="F196" s="255" t="s">
        <v>3398</v>
      </c>
      <c r="G196" s="253"/>
      <c r="H196" s="256">
        <v>1.44</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254</v>
      </c>
      <c r="AU196" s="262" t="s">
        <v>89</v>
      </c>
      <c r="AV196" s="13" t="s">
        <v>89</v>
      </c>
      <c r="AW196" s="13" t="s">
        <v>35</v>
      </c>
      <c r="AX196" s="13" t="s">
        <v>80</v>
      </c>
      <c r="AY196" s="262" t="s">
        <v>196</v>
      </c>
    </row>
    <row r="197" s="13" customFormat="1">
      <c r="A197" s="13"/>
      <c r="B197" s="252"/>
      <c r="C197" s="253"/>
      <c r="D197" s="242" t="s">
        <v>254</v>
      </c>
      <c r="E197" s="254" t="s">
        <v>1</v>
      </c>
      <c r="F197" s="255" t="s">
        <v>3399</v>
      </c>
      <c r="G197" s="253"/>
      <c r="H197" s="256">
        <v>0.5</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254</v>
      </c>
      <c r="AU197" s="262" t="s">
        <v>89</v>
      </c>
      <c r="AV197" s="13" t="s">
        <v>89</v>
      </c>
      <c r="AW197" s="13" t="s">
        <v>35</v>
      </c>
      <c r="AX197" s="13" t="s">
        <v>80</v>
      </c>
      <c r="AY197" s="262" t="s">
        <v>196</v>
      </c>
    </row>
    <row r="198" s="14" customFormat="1">
      <c r="A198" s="14"/>
      <c r="B198" s="263"/>
      <c r="C198" s="264"/>
      <c r="D198" s="242" t="s">
        <v>254</v>
      </c>
      <c r="E198" s="265" t="s">
        <v>1</v>
      </c>
      <c r="F198" s="266" t="s">
        <v>273</v>
      </c>
      <c r="G198" s="264"/>
      <c r="H198" s="267">
        <v>1.94</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254</v>
      </c>
      <c r="AU198" s="273" t="s">
        <v>89</v>
      </c>
      <c r="AV198" s="14" t="s">
        <v>100</v>
      </c>
      <c r="AW198" s="14" t="s">
        <v>35</v>
      </c>
      <c r="AX198" s="14" t="s">
        <v>80</v>
      </c>
      <c r="AY198" s="273" t="s">
        <v>196</v>
      </c>
    </row>
    <row r="199" s="13" customFormat="1">
      <c r="A199" s="13"/>
      <c r="B199" s="252"/>
      <c r="C199" s="253"/>
      <c r="D199" s="242" t="s">
        <v>254</v>
      </c>
      <c r="E199" s="254" t="s">
        <v>1</v>
      </c>
      <c r="F199" s="255" t="s">
        <v>3400</v>
      </c>
      <c r="G199" s="253"/>
      <c r="H199" s="256">
        <v>0.69999999999999996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254</v>
      </c>
      <c r="AU199" s="262" t="s">
        <v>89</v>
      </c>
      <c r="AV199" s="13" t="s">
        <v>89</v>
      </c>
      <c r="AW199" s="13" t="s">
        <v>35</v>
      </c>
      <c r="AX199" s="13" t="s">
        <v>80</v>
      </c>
      <c r="AY199" s="262" t="s">
        <v>196</v>
      </c>
    </row>
    <row r="200" s="14" customFormat="1">
      <c r="A200" s="14"/>
      <c r="B200" s="263"/>
      <c r="C200" s="264"/>
      <c r="D200" s="242" t="s">
        <v>254</v>
      </c>
      <c r="E200" s="265" t="s">
        <v>1</v>
      </c>
      <c r="F200" s="266" t="s">
        <v>260</v>
      </c>
      <c r="G200" s="264"/>
      <c r="H200" s="267">
        <v>0.69999999999999996</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254</v>
      </c>
      <c r="AU200" s="273" t="s">
        <v>89</v>
      </c>
      <c r="AV200" s="14" t="s">
        <v>100</v>
      </c>
      <c r="AW200" s="14" t="s">
        <v>35</v>
      </c>
      <c r="AX200" s="14" t="s">
        <v>80</v>
      </c>
      <c r="AY200" s="273" t="s">
        <v>196</v>
      </c>
    </row>
    <row r="201" s="13" customFormat="1">
      <c r="A201" s="13"/>
      <c r="B201" s="252"/>
      <c r="C201" s="253"/>
      <c r="D201" s="242" t="s">
        <v>254</v>
      </c>
      <c r="E201" s="254" t="s">
        <v>1</v>
      </c>
      <c r="F201" s="255" t="s">
        <v>3401</v>
      </c>
      <c r="G201" s="253"/>
      <c r="H201" s="256">
        <v>0.45000000000000001</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254</v>
      </c>
      <c r="AU201" s="262" t="s">
        <v>89</v>
      </c>
      <c r="AV201" s="13" t="s">
        <v>89</v>
      </c>
      <c r="AW201" s="13" t="s">
        <v>35</v>
      </c>
      <c r="AX201" s="13" t="s">
        <v>80</v>
      </c>
      <c r="AY201" s="262" t="s">
        <v>196</v>
      </c>
    </row>
    <row r="202" s="14" customFormat="1">
      <c r="A202" s="14"/>
      <c r="B202" s="263"/>
      <c r="C202" s="264"/>
      <c r="D202" s="242" t="s">
        <v>254</v>
      </c>
      <c r="E202" s="265" t="s">
        <v>1</v>
      </c>
      <c r="F202" s="266" t="s">
        <v>321</v>
      </c>
      <c r="G202" s="264"/>
      <c r="H202" s="267">
        <v>0.45000000000000001</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254</v>
      </c>
      <c r="AU202" s="273" t="s">
        <v>89</v>
      </c>
      <c r="AV202" s="14" t="s">
        <v>100</v>
      </c>
      <c r="AW202" s="14" t="s">
        <v>35</v>
      </c>
      <c r="AX202" s="14" t="s">
        <v>80</v>
      </c>
      <c r="AY202" s="273" t="s">
        <v>196</v>
      </c>
    </row>
    <row r="203" s="13" customFormat="1">
      <c r="A203" s="13"/>
      <c r="B203" s="252"/>
      <c r="C203" s="253"/>
      <c r="D203" s="242" t="s">
        <v>254</v>
      </c>
      <c r="E203" s="254" t="s">
        <v>1</v>
      </c>
      <c r="F203" s="255" t="s">
        <v>3402</v>
      </c>
      <c r="G203" s="253"/>
      <c r="H203" s="256">
        <v>2.5499999999999998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254</v>
      </c>
      <c r="AU203" s="262" t="s">
        <v>89</v>
      </c>
      <c r="AV203" s="13" t="s">
        <v>89</v>
      </c>
      <c r="AW203" s="13" t="s">
        <v>35</v>
      </c>
      <c r="AX203" s="13" t="s">
        <v>80</v>
      </c>
      <c r="AY203" s="262" t="s">
        <v>196</v>
      </c>
    </row>
    <row r="204" s="13" customFormat="1">
      <c r="A204" s="13"/>
      <c r="B204" s="252"/>
      <c r="C204" s="253"/>
      <c r="D204" s="242" t="s">
        <v>254</v>
      </c>
      <c r="E204" s="254" t="s">
        <v>1</v>
      </c>
      <c r="F204" s="255" t="s">
        <v>3403</v>
      </c>
      <c r="G204" s="253"/>
      <c r="H204" s="256">
        <v>-0.59999999999999998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254</v>
      </c>
      <c r="AU204" s="262" t="s">
        <v>89</v>
      </c>
      <c r="AV204" s="13" t="s">
        <v>89</v>
      </c>
      <c r="AW204" s="13" t="s">
        <v>35</v>
      </c>
      <c r="AX204" s="13" t="s">
        <v>80</v>
      </c>
      <c r="AY204" s="262" t="s">
        <v>196</v>
      </c>
    </row>
    <row r="205" s="14" customFormat="1">
      <c r="A205" s="14"/>
      <c r="B205" s="263"/>
      <c r="C205" s="264"/>
      <c r="D205" s="242" t="s">
        <v>254</v>
      </c>
      <c r="E205" s="265" t="s">
        <v>1</v>
      </c>
      <c r="F205" s="266" t="s">
        <v>3404</v>
      </c>
      <c r="G205" s="264"/>
      <c r="H205" s="267">
        <v>1.9499999999999997</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254</v>
      </c>
      <c r="AU205" s="273" t="s">
        <v>89</v>
      </c>
      <c r="AV205" s="14" t="s">
        <v>100</v>
      </c>
      <c r="AW205" s="14" t="s">
        <v>35</v>
      </c>
      <c r="AX205" s="14" t="s">
        <v>80</v>
      </c>
      <c r="AY205" s="273" t="s">
        <v>196</v>
      </c>
    </row>
    <row r="206" s="13" customFormat="1">
      <c r="A206" s="13"/>
      <c r="B206" s="252"/>
      <c r="C206" s="253"/>
      <c r="D206" s="242" t="s">
        <v>254</v>
      </c>
      <c r="E206" s="254" t="s">
        <v>1</v>
      </c>
      <c r="F206" s="255" t="s">
        <v>3405</v>
      </c>
      <c r="G206" s="253"/>
      <c r="H206" s="256">
        <v>2.5499999999999998</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254</v>
      </c>
      <c r="AU206" s="262" t="s">
        <v>89</v>
      </c>
      <c r="AV206" s="13" t="s">
        <v>89</v>
      </c>
      <c r="AW206" s="13" t="s">
        <v>35</v>
      </c>
      <c r="AX206" s="13" t="s">
        <v>80</v>
      </c>
      <c r="AY206" s="262" t="s">
        <v>196</v>
      </c>
    </row>
    <row r="207" s="14" customFormat="1">
      <c r="A207" s="14"/>
      <c r="B207" s="263"/>
      <c r="C207" s="264"/>
      <c r="D207" s="242" t="s">
        <v>254</v>
      </c>
      <c r="E207" s="265" t="s">
        <v>1</v>
      </c>
      <c r="F207" s="266" t="s">
        <v>3406</v>
      </c>
      <c r="G207" s="264"/>
      <c r="H207" s="267">
        <v>2.5499999999999998</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254</v>
      </c>
      <c r="AU207" s="273" t="s">
        <v>89</v>
      </c>
      <c r="AV207" s="14" t="s">
        <v>100</v>
      </c>
      <c r="AW207" s="14" t="s">
        <v>35</v>
      </c>
      <c r="AX207" s="14" t="s">
        <v>80</v>
      </c>
      <c r="AY207" s="273" t="s">
        <v>196</v>
      </c>
    </row>
    <row r="208" s="15" customFormat="1">
      <c r="A208" s="15"/>
      <c r="B208" s="274"/>
      <c r="C208" s="275"/>
      <c r="D208" s="242" t="s">
        <v>254</v>
      </c>
      <c r="E208" s="276" t="s">
        <v>1</v>
      </c>
      <c r="F208" s="277" t="s">
        <v>267</v>
      </c>
      <c r="G208" s="275"/>
      <c r="H208" s="278">
        <v>7.5899999999999999</v>
      </c>
      <c r="I208" s="279"/>
      <c r="J208" s="275"/>
      <c r="K208" s="275"/>
      <c r="L208" s="280"/>
      <c r="M208" s="281"/>
      <c r="N208" s="282"/>
      <c r="O208" s="282"/>
      <c r="P208" s="282"/>
      <c r="Q208" s="282"/>
      <c r="R208" s="282"/>
      <c r="S208" s="282"/>
      <c r="T208" s="283"/>
      <c r="U208" s="15"/>
      <c r="V208" s="15"/>
      <c r="W208" s="15"/>
      <c r="X208" s="15"/>
      <c r="Y208" s="15"/>
      <c r="Z208" s="15"/>
      <c r="AA208" s="15"/>
      <c r="AB208" s="15"/>
      <c r="AC208" s="15"/>
      <c r="AD208" s="15"/>
      <c r="AE208" s="15"/>
      <c r="AT208" s="284" t="s">
        <v>254</v>
      </c>
      <c r="AU208" s="284" t="s">
        <v>89</v>
      </c>
      <c r="AV208" s="15" t="s">
        <v>113</v>
      </c>
      <c r="AW208" s="15" t="s">
        <v>35</v>
      </c>
      <c r="AX208" s="15" t="s">
        <v>87</v>
      </c>
      <c r="AY208" s="284" t="s">
        <v>196</v>
      </c>
    </row>
    <row r="209" s="2" customFormat="1" ht="21.75" customHeight="1">
      <c r="A209" s="38"/>
      <c r="B209" s="39"/>
      <c r="C209" s="228" t="s">
        <v>227</v>
      </c>
      <c r="D209" s="228" t="s">
        <v>199</v>
      </c>
      <c r="E209" s="229" t="s">
        <v>294</v>
      </c>
      <c r="F209" s="230" t="s">
        <v>295</v>
      </c>
      <c r="G209" s="231" t="s">
        <v>251</v>
      </c>
      <c r="H209" s="232">
        <v>15.380000000000001</v>
      </c>
      <c r="I209" s="233"/>
      <c r="J209" s="234">
        <f>ROUND(I209*H209,2)</f>
        <v>0</v>
      </c>
      <c r="K209" s="235"/>
      <c r="L209" s="44"/>
      <c r="M209" s="236" t="s">
        <v>1</v>
      </c>
      <c r="N209" s="237" t="s">
        <v>45</v>
      </c>
      <c r="O209" s="91"/>
      <c r="P209" s="238">
        <f>O209*H209</f>
        <v>0</v>
      </c>
      <c r="Q209" s="238">
        <v>0</v>
      </c>
      <c r="R209" s="238">
        <f>Q209*H209</f>
        <v>0</v>
      </c>
      <c r="S209" s="238">
        <v>0.055</v>
      </c>
      <c r="T209" s="239">
        <f>S209*H209</f>
        <v>0.8459000000000001</v>
      </c>
      <c r="U209" s="38"/>
      <c r="V209" s="38"/>
      <c r="W209" s="38"/>
      <c r="X209" s="38"/>
      <c r="Y209" s="38"/>
      <c r="Z209" s="38"/>
      <c r="AA209" s="38"/>
      <c r="AB209" s="38"/>
      <c r="AC209" s="38"/>
      <c r="AD209" s="38"/>
      <c r="AE209" s="38"/>
      <c r="AR209" s="240" t="s">
        <v>113</v>
      </c>
      <c r="AT209" s="240" t="s">
        <v>199</v>
      </c>
      <c r="AU209" s="240" t="s">
        <v>89</v>
      </c>
      <c r="AY209" s="17" t="s">
        <v>196</v>
      </c>
      <c r="BE209" s="241">
        <f>IF(N209="základní",J209,0)</f>
        <v>0</v>
      </c>
      <c r="BF209" s="241">
        <f>IF(N209="snížená",J209,0)</f>
        <v>0</v>
      </c>
      <c r="BG209" s="241">
        <f>IF(N209="zákl. přenesená",J209,0)</f>
        <v>0</v>
      </c>
      <c r="BH209" s="241">
        <f>IF(N209="sníž. přenesená",J209,0)</f>
        <v>0</v>
      </c>
      <c r="BI209" s="241">
        <f>IF(N209="nulová",J209,0)</f>
        <v>0</v>
      </c>
      <c r="BJ209" s="17" t="s">
        <v>87</v>
      </c>
      <c r="BK209" s="241">
        <f>ROUND(I209*H209,2)</f>
        <v>0</v>
      </c>
      <c r="BL209" s="17" t="s">
        <v>113</v>
      </c>
      <c r="BM209" s="240" t="s">
        <v>3407</v>
      </c>
    </row>
    <row r="210" s="2" customFormat="1">
      <c r="A210" s="38"/>
      <c r="B210" s="39"/>
      <c r="C210" s="40"/>
      <c r="D210" s="242" t="s">
        <v>205</v>
      </c>
      <c r="E210" s="40"/>
      <c r="F210" s="243" t="s">
        <v>297</v>
      </c>
      <c r="G210" s="40"/>
      <c r="H210" s="40"/>
      <c r="I210" s="244"/>
      <c r="J210" s="40"/>
      <c r="K210" s="40"/>
      <c r="L210" s="44"/>
      <c r="M210" s="245"/>
      <c r="N210" s="246"/>
      <c r="O210" s="91"/>
      <c r="P210" s="91"/>
      <c r="Q210" s="91"/>
      <c r="R210" s="91"/>
      <c r="S210" s="91"/>
      <c r="T210" s="92"/>
      <c r="U210" s="38"/>
      <c r="V210" s="38"/>
      <c r="W210" s="38"/>
      <c r="X210" s="38"/>
      <c r="Y210" s="38"/>
      <c r="Z210" s="38"/>
      <c r="AA210" s="38"/>
      <c r="AB210" s="38"/>
      <c r="AC210" s="38"/>
      <c r="AD210" s="38"/>
      <c r="AE210" s="38"/>
      <c r="AT210" s="17" t="s">
        <v>205</v>
      </c>
      <c r="AU210" s="17" t="s">
        <v>89</v>
      </c>
    </row>
    <row r="211" s="13" customFormat="1">
      <c r="A211" s="13"/>
      <c r="B211" s="252"/>
      <c r="C211" s="253"/>
      <c r="D211" s="242" t="s">
        <v>254</v>
      </c>
      <c r="E211" s="254" t="s">
        <v>1</v>
      </c>
      <c r="F211" s="255" t="s">
        <v>3408</v>
      </c>
      <c r="G211" s="253"/>
      <c r="H211" s="256">
        <v>8.4600000000000009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254</v>
      </c>
      <c r="AU211" s="262" t="s">
        <v>89</v>
      </c>
      <c r="AV211" s="13" t="s">
        <v>89</v>
      </c>
      <c r="AW211" s="13" t="s">
        <v>35</v>
      </c>
      <c r="AX211" s="13" t="s">
        <v>80</v>
      </c>
      <c r="AY211" s="262" t="s">
        <v>196</v>
      </c>
    </row>
    <row r="212" s="14" customFormat="1">
      <c r="A212" s="14"/>
      <c r="B212" s="263"/>
      <c r="C212" s="264"/>
      <c r="D212" s="242" t="s">
        <v>254</v>
      </c>
      <c r="E212" s="265" t="s">
        <v>1</v>
      </c>
      <c r="F212" s="266" t="s">
        <v>526</v>
      </c>
      <c r="G212" s="264"/>
      <c r="H212" s="267">
        <v>8.4600000000000009</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254</v>
      </c>
      <c r="AU212" s="273" t="s">
        <v>89</v>
      </c>
      <c r="AV212" s="14" t="s">
        <v>100</v>
      </c>
      <c r="AW212" s="14" t="s">
        <v>35</v>
      </c>
      <c r="AX212" s="14" t="s">
        <v>80</v>
      </c>
      <c r="AY212" s="273" t="s">
        <v>196</v>
      </c>
    </row>
    <row r="213" s="13" customFormat="1">
      <c r="A213" s="13"/>
      <c r="B213" s="252"/>
      <c r="C213" s="253"/>
      <c r="D213" s="242" t="s">
        <v>254</v>
      </c>
      <c r="E213" s="254" t="s">
        <v>1</v>
      </c>
      <c r="F213" s="255" t="s">
        <v>3409</v>
      </c>
      <c r="G213" s="253"/>
      <c r="H213" s="256">
        <v>6.9199999999999999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254</v>
      </c>
      <c r="AU213" s="262" t="s">
        <v>89</v>
      </c>
      <c r="AV213" s="13" t="s">
        <v>89</v>
      </c>
      <c r="AW213" s="13" t="s">
        <v>35</v>
      </c>
      <c r="AX213" s="13" t="s">
        <v>80</v>
      </c>
      <c r="AY213" s="262" t="s">
        <v>196</v>
      </c>
    </row>
    <row r="214" s="14" customFormat="1">
      <c r="A214" s="14"/>
      <c r="B214" s="263"/>
      <c r="C214" s="264"/>
      <c r="D214" s="242" t="s">
        <v>254</v>
      </c>
      <c r="E214" s="265" t="s">
        <v>1</v>
      </c>
      <c r="F214" s="266" t="s">
        <v>284</v>
      </c>
      <c r="G214" s="264"/>
      <c r="H214" s="267">
        <v>6.9199999999999999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254</v>
      </c>
      <c r="AU214" s="273" t="s">
        <v>89</v>
      </c>
      <c r="AV214" s="14" t="s">
        <v>100</v>
      </c>
      <c r="AW214" s="14" t="s">
        <v>35</v>
      </c>
      <c r="AX214" s="14" t="s">
        <v>80</v>
      </c>
      <c r="AY214" s="273" t="s">
        <v>196</v>
      </c>
    </row>
    <row r="215" s="15" customFormat="1">
      <c r="A215" s="15"/>
      <c r="B215" s="274"/>
      <c r="C215" s="275"/>
      <c r="D215" s="242" t="s">
        <v>254</v>
      </c>
      <c r="E215" s="276" t="s">
        <v>1</v>
      </c>
      <c r="F215" s="277" t="s">
        <v>267</v>
      </c>
      <c r="G215" s="275"/>
      <c r="H215" s="278">
        <v>15.380000000000001</v>
      </c>
      <c r="I215" s="279"/>
      <c r="J215" s="275"/>
      <c r="K215" s="275"/>
      <c r="L215" s="280"/>
      <c r="M215" s="281"/>
      <c r="N215" s="282"/>
      <c r="O215" s="282"/>
      <c r="P215" s="282"/>
      <c r="Q215" s="282"/>
      <c r="R215" s="282"/>
      <c r="S215" s="282"/>
      <c r="T215" s="283"/>
      <c r="U215" s="15"/>
      <c r="V215" s="15"/>
      <c r="W215" s="15"/>
      <c r="X215" s="15"/>
      <c r="Y215" s="15"/>
      <c r="Z215" s="15"/>
      <c r="AA215" s="15"/>
      <c r="AB215" s="15"/>
      <c r="AC215" s="15"/>
      <c r="AD215" s="15"/>
      <c r="AE215" s="15"/>
      <c r="AT215" s="284" t="s">
        <v>254</v>
      </c>
      <c r="AU215" s="284" t="s">
        <v>89</v>
      </c>
      <c r="AV215" s="15" t="s">
        <v>113</v>
      </c>
      <c r="AW215" s="15" t="s">
        <v>35</v>
      </c>
      <c r="AX215" s="15" t="s">
        <v>87</v>
      </c>
      <c r="AY215" s="284" t="s">
        <v>196</v>
      </c>
    </row>
    <row r="216" s="2" customFormat="1" ht="33" customHeight="1">
      <c r="A216" s="38"/>
      <c r="B216" s="39"/>
      <c r="C216" s="228" t="s">
        <v>334</v>
      </c>
      <c r="D216" s="228" t="s">
        <v>199</v>
      </c>
      <c r="E216" s="229" t="s">
        <v>300</v>
      </c>
      <c r="F216" s="230" t="s">
        <v>301</v>
      </c>
      <c r="G216" s="231" t="s">
        <v>287</v>
      </c>
      <c r="H216" s="232">
        <v>249.25100000000001</v>
      </c>
      <c r="I216" s="233"/>
      <c r="J216" s="234">
        <f>ROUND(I216*H216,2)</f>
        <v>0</v>
      </c>
      <c r="K216" s="235"/>
      <c r="L216" s="44"/>
      <c r="M216" s="236" t="s">
        <v>1</v>
      </c>
      <c r="N216" s="237" t="s">
        <v>45</v>
      </c>
      <c r="O216" s="91"/>
      <c r="P216" s="238">
        <f>O216*H216</f>
        <v>0</v>
      </c>
      <c r="Q216" s="238">
        <v>0</v>
      </c>
      <c r="R216" s="238">
        <f>Q216*H216</f>
        <v>0</v>
      </c>
      <c r="S216" s="238">
        <v>2.2000000000000002</v>
      </c>
      <c r="T216" s="239">
        <f>S216*H216</f>
        <v>548.35220000000004</v>
      </c>
      <c r="U216" s="38"/>
      <c r="V216" s="38"/>
      <c r="W216" s="38"/>
      <c r="X216" s="38"/>
      <c r="Y216" s="38"/>
      <c r="Z216" s="38"/>
      <c r="AA216" s="38"/>
      <c r="AB216" s="38"/>
      <c r="AC216" s="38"/>
      <c r="AD216" s="38"/>
      <c r="AE216" s="38"/>
      <c r="AR216" s="240" t="s">
        <v>113</v>
      </c>
      <c r="AT216" s="240" t="s">
        <v>199</v>
      </c>
      <c r="AU216" s="240" t="s">
        <v>89</v>
      </c>
      <c r="AY216" s="17" t="s">
        <v>196</v>
      </c>
      <c r="BE216" s="241">
        <f>IF(N216="základní",J216,0)</f>
        <v>0</v>
      </c>
      <c r="BF216" s="241">
        <f>IF(N216="snížená",J216,0)</f>
        <v>0</v>
      </c>
      <c r="BG216" s="241">
        <f>IF(N216="zákl. přenesená",J216,0)</f>
        <v>0</v>
      </c>
      <c r="BH216" s="241">
        <f>IF(N216="sníž. přenesená",J216,0)</f>
        <v>0</v>
      </c>
      <c r="BI216" s="241">
        <f>IF(N216="nulová",J216,0)</f>
        <v>0</v>
      </c>
      <c r="BJ216" s="17" t="s">
        <v>87</v>
      </c>
      <c r="BK216" s="241">
        <f>ROUND(I216*H216,2)</f>
        <v>0</v>
      </c>
      <c r="BL216" s="17" t="s">
        <v>113</v>
      </c>
      <c r="BM216" s="240" t="s">
        <v>3410</v>
      </c>
    </row>
    <row r="217" s="2" customFormat="1">
      <c r="A217" s="38"/>
      <c r="B217" s="39"/>
      <c r="C217" s="40"/>
      <c r="D217" s="242" t="s">
        <v>205</v>
      </c>
      <c r="E217" s="40"/>
      <c r="F217" s="243" t="s">
        <v>303</v>
      </c>
      <c r="G217" s="40"/>
      <c r="H217" s="40"/>
      <c r="I217" s="244"/>
      <c r="J217" s="40"/>
      <c r="K217" s="40"/>
      <c r="L217" s="44"/>
      <c r="M217" s="245"/>
      <c r="N217" s="246"/>
      <c r="O217" s="91"/>
      <c r="P217" s="91"/>
      <c r="Q217" s="91"/>
      <c r="R217" s="91"/>
      <c r="S217" s="91"/>
      <c r="T217" s="92"/>
      <c r="U217" s="38"/>
      <c r="V217" s="38"/>
      <c r="W217" s="38"/>
      <c r="X217" s="38"/>
      <c r="Y217" s="38"/>
      <c r="Z217" s="38"/>
      <c r="AA217" s="38"/>
      <c r="AB217" s="38"/>
      <c r="AC217" s="38"/>
      <c r="AD217" s="38"/>
      <c r="AE217" s="38"/>
      <c r="AT217" s="17" t="s">
        <v>205</v>
      </c>
      <c r="AU217" s="17" t="s">
        <v>89</v>
      </c>
    </row>
    <row r="218" s="13" customFormat="1">
      <c r="A218" s="13"/>
      <c r="B218" s="252"/>
      <c r="C218" s="253"/>
      <c r="D218" s="242" t="s">
        <v>254</v>
      </c>
      <c r="E218" s="254" t="s">
        <v>1</v>
      </c>
      <c r="F218" s="255" t="s">
        <v>3411</v>
      </c>
      <c r="G218" s="253"/>
      <c r="H218" s="256">
        <v>57.485999999999997</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254</v>
      </c>
      <c r="AU218" s="262" t="s">
        <v>89</v>
      </c>
      <c r="AV218" s="13" t="s">
        <v>89</v>
      </c>
      <c r="AW218" s="13" t="s">
        <v>35</v>
      </c>
      <c r="AX218" s="13" t="s">
        <v>80</v>
      </c>
      <c r="AY218" s="262" t="s">
        <v>196</v>
      </c>
    </row>
    <row r="219" s="14" customFormat="1">
      <c r="A219" s="14"/>
      <c r="B219" s="263"/>
      <c r="C219" s="264"/>
      <c r="D219" s="242" t="s">
        <v>254</v>
      </c>
      <c r="E219" s="265" t="s">
        <v>1</v>
      </c>
      <c r="F219" s="266" t="s">
        <v>1143</v>
      </c>
      <c r="G219" s="264"/>
      <c r="H219" s="267">
        <v>57.485999999999997</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254</v>
      </c>
      <c r="AU219" s="273" t="s">
        <v>89</v>
      </c>
      <c r="AV219" s="14" t="s">
        <v>100</v>
      </c>
      <c r="AW219" s="14" t="s">
        <v>35</v>
      </c>
      <c r="AX219" s="14" t="s">
        <v>80</v>
      </c>
      <c r="AY219" s="273" t="s">
        <v>196</v>
      </c>
    </row>
    <row r="220" s="13" customFormat="1">
      <c r="A220" s="13"/>
      <c r="B220" s="252"/>
      <c r="C220" s="253"/>
      <c r="D220" s="242" t="s">
        <v>254</v>
      </c>
      <c r="E220" s="254" t="s">
        <v>1</v>
      </c>
      <c r="F220" s="255" t="s">
        <v>3412</v>
      </c>
      <c r="G220" s="253"/>
      <c r="H220" s="256">
        <v>56.473999999999997</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254</v>
      </c>
      <c r="AU220" s="262" t="s">
        <v>89</v>
      </c>
      <c r="AV220" s="13" t="s">
        <v>89</v>
      </c>
      <c r="AW220" s="13" t="s">
        <v>35</v>
      </c>
      <c r="AX220" s="13" t="s">
        <v>80</v>
      </c>
      <c r="AY220" s="262" t="s">
        <v>196</v>
      </c>
    </row>
    <row r="221" s="14" customFormat="1">
      <c r="A221" s="14"/>
      <c r="B221" s="263"/>
      <c r="C221" s="264"/>
      <c r="D221" s="242" t="s">
        <v>254</v>
      </c>
      <c r="E221" s="265" t="s">
        <v>1</v>
      </c>
      <c r="F221" s="266" t="s">
        <v>3413</v>
      </c>
      <c r="G221" s="264"/>
      <c r="H221" s="267">
        <v>56.473999999999997</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254</v>
      </c>
      <c r="AU221" s="273" t="s">
        <v>89</v>
      </c>
      <c r="AV221" s="14" t="s">
        <v>100</v>
      </c>
      <c r="AW221" s="14" t="s">
        <v>35</v>
      </c>
      <c r="AX221" s="14" t="s">
        <v>80</v>
      </c>
      <c r="AY221" s="273" t="s">
        <v>196</v>
      </c>
    </row>
    <row r="222" s="13" customFormat="1">
      <c r="A222" s="13"/>
      <c r="B222" s="252"/>
      <c r="C222" s="253"/>
      <c r="D222" s="242" t="s">
        <v>254</v>
      </c>
      <c r="E222" s="254" t="s">
        <v>1</v>
      </c>
      <c r="F222" s="255" t="s">
        <v>3414</v>
      </c>
      <c r="G222" s="253"/>
      <c r="H222" s="256">
        <v>53.756999999999998</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254</v>
      </c>
      <c r="AU222" s="262" t="s">
        <v>89</v>
      </c>
      <c r="AV222" s="13" t="s">
        <v>89</v>
      </c>
      <c r="AW222" s="13" t="s">
        <v>35</v>
      </c>
      <c r="AX222" s="13" t="s">
        <v>80</v>
      </c>
      <c r="AY222" s="262" t="s">
        <v>196</v>
      </c>
    </row>
    <row r="223" s="14" customFormat="1">
      <c r="A223" s="14"/>
      <c r="B223" s="263"/>
      <c r="C223" s="264"/>
      <c r="D223" s="242" t="s">
        <v>254</v>
      </c>
      <c r="E223" s="265" t="s">
        <v>1</v>
      </c>
      <c r="F223" s="266" t="s">
        <v>321</v>
      </c>
      <c r="G223" s="264"/>
      <c r="H223" s="267">
        <v>53.756999999999998</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254</v>
      </c>
      <c r="AU223" s="273" t="s">
        <v>89</v>
      </c>
      <c r="AV223" s="14" t="s">
        <v>100</v>
      </c>
      <c r="AW223" s="14" t="s">
        <v>35</v>
      </c>
      <c r="AX223" s="14" t="s">
        <v>80</v>
      </c>
      <c r="AY223" s="273" t="s">
        <v>196</v>
      </c>
    </row>
    <row r="224" s="13" customFormat="1">
      <c r="A224" s="13"/>
      <c r="B224" s="252"/>
      <c r="C224" s="253"/>
      <c r="D224" s="242" t="s">
        <v>254</v>
      </c>
      <c r="E224" s="254" t="s">
        <v>1</v>
      </c>
      <c r="F224" s="255" t="s">
        <v>3415</v>
      </c>
      <c r="G224" s="253"/>
      <c r="H224" s="256">
        <v>53.613999999999997</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254</v>
      </c>
      <c r="AU224" s="262" t="s">
        <v>89</v>
      </c>
      <c r="AV224" s="13" t="s">
        <v>89</v>
      </c>
      <c r="AW224" s="13" t="s">
        <v>35</v>
      </c>
      <c r="AX224" s="13" t="s">
        <v>80</v>
      </c>
      <c r="AY224" s="262" t="s">
        <v>196</v>
      </c>
    </row>
    <row r="225" s="14" customFormat="1">
      <c r="A225" s="14"/>
      <c r="B225" s="263"/>
      <c r="C225" s="264"/>
      <c r="D225" s="242" t="s">
        <v>254</v>
      </c>
      <c r="E225" s="265" t="s">
        <v>1</v>
      </c>
      <c r="F225" s="266" t="s">
        <v>803</v>
      </c>
      <c r="G225" s="264"/>
      <c r="H225" s="267">
        <v>53.613999999999997</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254</v>
      </c>
      <c r="AU225" s="273" t="s">
        <v>89</v>
      </c>
      <c r="AV225" s="14" t="s">
        <v>100</v>
      </c>
      <c r="AW225" s="14" t="s">
        <v>35</v>
      </c>
      <c r="AX225" s="14" t="s">
        <v>80</v>
      </c>
      <c r="AY225" s="273" t="s">
        <v>196</v>
      </c>
    </row>
    <row r="226" s="13" customFormat="1">
      <c r="A226" s="13"/>
      <c r="B226" s="252"/>
      <c r="C226" s="253"/>
      <c r="D226" s="242" t="s">
        <v>254</v>
      </c>
      <c r="E226" s="254" t="s">
        <v>1</v>
      </c>
      <c r="F226" s="255" t="s">
        <v>3416</v>
      </c>
      <c r="G226" s="253"/>
      <c r="H226" s="256">
        <v>27.920000000000002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254</v>
      </c>
      <c r="AU226" s="262" t="s">
        <v>89</v>
      </c>
      <c r="AV226" s="13" t="s">
        <v>89</v>
      </c>
      <c r="AW226" s="13" t="s">
        <v>35</v>
      </c>
      <c r="AX226" s="13" t="s">
        <v>80</v>
      </c>
      <c r="AY226" s="262" t="s">
        <v>196</v>
      </c>
    </row>
    <row r="227" s="14" customFormat="1">
      <c r="A227" s="14"/>
      <c r="B227" s="263"/>
      <c r="C227" s="264"/>
      <c r="D227" s="242" t="s">
        <v>254</v>
      </c>
      <c r="E227" s="265" t="s">
        <v>1</v>
      </c>
      <c r="F227" s="266" t="s">
        <v>3417</v>
      </c>
      <c r="G227" s="264"/>
      <c r="H227" s="267">
        <v>27.920000000000002</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254</v>
      </c>
      <c r="AU227" s="273" t="s">
        <v>89</v>
      </c>
      <c r="AV227" s="14" t="s">
        <v>100</v>
      </c>
      <c r="AW227" s="14" t="s">
        <v>35</v>
      </c>
      <c r="AX227" s="14" t="s">
        <v>80</v>
      </c>
      <c r="AY227" s="273" t="s">
        <v>196</v>
      </c>
    </row>
    <row r="228" s="15" customFormat="1">
      <c r="A228" s="15"/>
      <c r="B228" s="274"/>
      <c r="C228" s="275"/>
      <c r="D228" s="242" t="s">
        <v>254</v>
      </c>
      <c r="E228" s="276" t="s">
        <v>1</v>
      </c>
      <c r="F228" s="277" t="s">
        <v>267</v>
      </c>
      <c r="G228" s="275"/>
      <c r="H228" s="278">
        <v>249.25099999999998</v>
      </c>
      <c r="I228" s="279"/>
      <c r="J228" s="275"/>
      <c r="K228" s="275"/>
      <c r="L228" s="280"/>
      <c r="M228" s="281"/>
      <c r="N228" s="282"/>
      <c r="O228" s="282"/>
      <c r="P228" s="282"/>
      <c r="Q228" s="282"/>
      <c r="R228" s="282"/>
      <c r="S228" s="282"/>
      <c r="T228" s="283"/>
      <c r="U228" s="15"/>
      <c r="V228" s="15"/>
      <c r="W228" s="15"/>
      <c r="X228" s="15"/>
      <c r="Y228" s="15"/>
      <c r="Z228" s="15"/>
      <c r="AA228" s="15"/>
      <c r="AB228" s="15"/>
      <c r="AC228" s="15"/>
      <c r="AD228" s="15"/>
      <c r="AE228" s="15"/>
      <c r="AT228" s="284" t="s">
        <v>254</v>
      </c>
      <c r="AU228" s="284" t="s">
        <v>89</v>
      </c>
      <c r="AV228" s="15" t="s">
        <v>113</v>
      </c>
      <c r="AW228" s="15" t="s">
        <v>35</v>
      </c>
      <c r="AX228" s="15" t="s">
        <v>87</v>
      </c>
      <c r="AY228" s="284" t="s">
        <v>196</v>
      </c>
    </row>
    <row r="229" s="2" customFormat="1" ht="21.75" customHeight="1">
      <c r="A229" s="38"/>
      <c r="B229" s="39"/>
      <c r="C229" s="228" t="s">
        <v>247</v>
      </c>
      <c r="D229" s="228" t="s">
        <v>199</v>
      </c>
      <c r="E229" s="229" t="s">
        <v>312</v>
      </c>
      <c r="F229" s="230" t="s">
        <v>313</v>
      </c>
      <c r="G229" s="231" t="s">
        <v>251</v>
      </c>
      <c r="H229" s="232">
        <v>252.87000000000001</v>
      </c>
      <c r="I229" s="233"/>
      <c r="J229" s="234">
        <f>ROUND(I229*H229,2)</f>
        <v>0</v>
      </c>
      <c r="K229" s="235"/>
      <c r="L229" s="44"/>
      <c r="M229" s="236" t="s">
        <v>1</v>
      </c>
      <c r="N229" s="237" t="s">
        <v>45</v>
      </c>
      <c r="O229" s="91"/>
      <c r="P229" s="238">
        <f>O229*H229</f>
        <v>0</v>
      </c>
      <c r="Q229" s="238">
        <v>0</v>
      </c>
      <c r="R229" s="238">
        <f>Q229*H229</f>
        <v>0</v>
      </c>
      <c r="S229" s="238">
        <v>0.035000000000000003</v>
      </c>
      <c r="T229" s="239">
        <f>S229*H229</f>
        <v>8.8504500000000004</v>
      </c>
      <c r="U229" s="38"/>
      <c r="V229" s="38"/>
      <c r="W229" s="38"/>
      <c r="X229" s="38"/>
      <c r="Y229" s="38"/>
      <c r="Z229" s="38"/>
      <c r="AA229" s="38"/>
      <c r="AB229" s="38"/>
      <c r="AC229" s="38"/>
      <c r="AD229" s="38"/>
      <c r="AE229" s="38"/>
      <c r="AR229" s="240" t="s">
        <v>113</v>
      </c>
      <c r="AT229" s="240" t="s">
        <v>199</v>
      </c>
      <c r="AU229" s="240" t="s">
        <v>89</v>
      </c>
      <c r="AY229" s="17" t="s">
        <v>196</v>
      </c>
      <c r="BE229" s="241">
        <f>IF(N229="základní",J229,0)</f>
        <v>0</v>
      </c>
      <c r="BF229" s="241">
        <f>IF(N229="snížená",J229,0)</f>
        <v>0</v>
      </c>
      <c r="BG229" s="241">
        <f>IF(N229="zákl. přenesená",J229,0)</f>
        <v>0</v>
      </c>
      <c r="BH229" s="241">
        <f>IF(N229="sníž. přenesená",J229,0)</f>
        <v>0</v>
      </c>
      <c r="BI229" s="241">
        <f>IF(N229="nulová",J229,0)</f>
        <v>0</v>
      </c>
      <c r="BJ229" s="17" t="s">
        <v>87</v>
      </c>
      <c r="BK229" s="241">
        <f>ROUND(I229*H229,2)</f>
        <v>0</v>
      </c>
      <c r="BL229" s="17" t="s">
        <v>113</v>
      </c>
      <c r="BM229" s="240" t="s">
        <v>3418</v>
      </c>
    </row>
    <row r="230" s="2" customFormat="1">
      <c r="A230" s="38"/>
      <c r="B230" s="39"/>
      <c r="C230" s="40"/>
      <c r="D230" s="242" t="s">
        <v>205</v>
      </c>
      <c r="E230" s="40"/>
      <c r="F230" s="243" t="s">
        <v>315</v>
      </c>
      <c r="G230" s="40"/>
      <c r="H230" s="40"/>
      <c r="I230" s="244"/>
      <c r="J230" s="40"/>
      <c r="K230" s="40"/>
      <c r="L230" s="44"/>
      <c r="M230" s="245"/>
      <c r="N230" s="246"/>
      <c r="O230" s="91"/>
      <c r="P230" s="91"/>
      <c r="Q230" s="91"/>
      <c r="R230" s="91"/>
      <c r="S230" s="91"/>
      <c r="T230" s="92"/>
      <c r="U230" s="38"/>
      <c r="V230" s="38"/>
      <c r="W230" s="38"/>
      <c r="X230" s="38"/>
      <c r="Y230" s="38"/>
      <c r="Z230" s="38"/>
      <c r="AA230" s="38"/>
      <c r="AB230" s="38"/>
      <c r="AC230" s="38"/>
      <c r="AD230" s="38"/>
      <c r="AE230" s="38"/>
      <c r="AT230" s="17" t="s">
        <v>205</v>
      </c>
      <c r="AU230" s="17" t="s">
        <v>89</v>
      </c>
    </row>
    <row r="231" s="13" customFormat="1">
      <c r="A231" s="13"/>
      <c r="B231" s="252"/>
      <c r="C231" s="253"/>
      <c r="D231" s="242" t="s">
        <v>254</v>
      </c>
      <c r="E231" s="254" t="s">
        <v>1</v>
      </c>
      <c r="F231" s="255" t="s">
        <v>1262</v>
      </c>
      <c r="G231" s="253"/>
      <c r="H231" s="256">
        <v>110</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254</v>
      </c>
      <c r="AU231" s="262" t="s">
        <v>89</v>
      </c>
      <c r="AV231" s="13" t="s">
        <v>89</v>
      </c>
      <c r="AW231" s="13" t="s">
        <v>35</v>
      </c>
      <c r="AX231" s="13" t="s">
        <v>80</v>
      </c>
      <c r="AY231" s="262" t="s">
        <v>196</v>
      </c>
    </row>
    <row r="232" s="14" customFormat="1">
      <c r="A232" s="14"/>
      <c r="B232" s="263"/>
      <c r="C232" s="264"/>
      <c r="D232" s="242" t="s">
        <v>254</v>
      </c>
      <c r="E232" s="265" t="s">
        <v>1</v>
      </c>
      <c r="F232" s="266" t="s">
        <v>3419</v>
      </c>
      <c r="G232" s="264"/>
      <c r="H232" s="267">
        <v>110</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254</v>
      </c>
      <c r="AU232" s="273" t="s">
        <v>89</v>
      </c>
      <c r="AV232" s="14" t="s">
        <v>100</v>
      </c>
      <c r="AW232" s="14" t="s">
        <v>35</v>
      </c>
      <c r="AX232" s="14" t="s">
        <v>80</v>
      </c>
      <c r="AY232" s="273" t="s">
        <v>196</v>
      </c>
    </row>
    <row r="233" s="13" customFormat="1">
      <c r="A233" s="13"/>
      <c r="B233" s="252"/>
      <c r="C233" s="253"/>
      <c r="D233" s="242" t="s">
        <v>254</v>
      </c>
      <c r="E233" s="254" t="s">
        <v>1</v>
      </c>
      <c r="F233" s="255" t="s">
        <v>3420</v>
      </c>
      <c r="G233" s="253"/>
      <c r="H233" s="256">
        <v>37.5</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365</v>
      </c>
      <c r="G234" s="264"/>
      <c r="H234" s="267">
        <v>37.5</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80</v>
      </c>
      <c r="AY234" s="273" t="s">
        <v>196</v>
      </c>
    </row>
    <row r="235" s="13" customFormat="1">
      <c r="A235" s="13"/>
      <c r="B235" s="252"/>
      <c r="C235" s="253"/>
      <c r="D235" s="242" t="s">
        <v>254</v>
      </c>
      <c r="E235" s="254" t="s">
        <v>1</v>
      </c>
      <c r="F235" s="255" t="s">
        <v>3421</v>
      </c>
      <c r="G235" s="253"/>
      <c r="H235" s="256">
        <v>77.400000000000006</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254</v>
      </c>
      <c r="AU235" s="262" t="s">
        <v>89</v>
      </c>
      <c r="AV235" s="13" t="s">
        <v>89</v>
      </c>
      <c r="AW235" s="13" t="s">
        <v>35</v>
      </c>
      <c r="AX235" s="13" t="s">
        <v>80</v>
      </c>
      <c r="AY235" s="262" t="s">
        <v>196</v>
      </c>
    </row>
    <row r="236" s="14" customFormat="1">
      <c r="A236" s="14"/>
      <c r="B236" s="263"/>
      <c r="C236" s="264"/>
      <c r="D236" s="242" t="s">
        <v>254</v>
      </c>
      <c r="E236" s="265" t="s">
        <v>1</v>
      </c>
      <c r="F236" s="266" t="s">
        <v>803</v>
      </c>
      <c r="G236" s="264"/>
      <c r="H236" s="267">
        <v>77.400000000000006</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254</v>
      </c>
      <c r="AU236" s="273" t="s">
        <v>89</v>
      </c>
      <c r="AV236" s="14" t="s">
        <v>100</v>
      </c>
      <c r="AW236" s="14" t="s">
        <v>35</v>
      </c>
      <c r="AX236" s="14" t="s">
        <v>80</v>
      </c>
      <c r="AY236" s="273" t="s">
        <v>196</v>
      </c>
    </row>
    <row r="237" s="13" customFormat="1">
      <c r="A237" s="13"/>
      <c r="B237" s="252"/>
      <c r="C237" s="253"/>
      <c r="D237" s="242" t="s">
        <v>254</v>
      </c>
      <c r="E237" s="254" t="s">
        <v>1</v>
      </c>
      <c r="F237" s="255" t="s">
        <v>3422</v>
      </c>
      <c r="G237" s="253"/>
      <c r="H237" s="256">
        <v>27.969999999999999</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254</v>
      </c>
      <c r="AU237" s="262" t="s">
        <v>89</v>
      </c>
      <c r="AV237" s="13" t="s">
        <v>89</v>
      </c>
      <c r="AW237" s="13" t="s">
        <v>35</v>
      </c>
      <c r="AX237" s="13" t="s">
        <v>80</v>
      </c>
      <c r="AY237" s="262" t="s">
        <v>196</v>
      </c>
    </row>
    <row r="238" s="14" customFormat="1">
      <c r="A238" s="14"/>
      <c r="B238" s="263"/>
      <c r="C238" s="264"/>
      <c r="D238" s="242" t="s">
        <v>254</v>
      </c>
      <c r="E238" s="265" t="s">
        <v>1</v>
      </c>
      <c r="F238" s="266" t="s">
        <v>3417</v>
      </c>
      <c r="G238" s="264"/>
      <c r="H238" s="267">
        <v>27.969999999999999</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254</v>
      </c>
      <c r="AU238" s="273" t="s">
        <v>89</v>
      </c>
      <c r="AV238" s="14" t="s">
        <v>100</v>
      </c>
      <c r="AW238" s="14" t="s">
        <v>35</v>
      </c>
      <c r="AX238" s="14" t="s">
        <v>80</v>
      </c>
      <c r="AY238" s="273" t="s">
        <v>196</v>
      </c>
    </row>
    <row r="239" s="15" customFormat="1">
      <c r="A239" s="15"/>
      <c r="B239" s="274"/>
      <c r="C239" s="275"/>
      <c r="D239" s="242" t="s">
        <v>254</v>
      </c>
      <c r="E239" s="276" t="s">
        <v>1</v>
      </c>
      <c r="F239" s="277" t="s">
        <v>267</v>
      </c>
      <c r="G239" s="275"/>
      <c r="H239" s="278">
        <v>252.87000000000001</v>
      </c>
      <c r="I239" s="279"/>
      <c r="J239" s="275"/>
      <c r="K239" s="275"/>
      <c r="L239" s="280"/>
      <c r="M239" s="281"/>
      <c r="N239" s="282"/>
      <c r="O239" s="282"/>
      <c r="P239" s="282"/>
      <c r="Q239" s="282"/>
      <c r="R239" s="282"/>
      <c r="S239" s="282"/>
      <c r="T239" s="283"/>
      <c r="U239" s="15"/>
      <c r="V239" s="15"/>
      <c r="W239" s="15"/>
      <c r="X239" s="15"/>
      <c r="Y239" s="15"/>
      <c r="Z239" s="15"/>
      <c r="AA239" s="15"/>
      <c r="AB239" s="15"/>
      <c r="AC239" s="15"/>
      <c r="AD239" s="15"/>
      <c r="AE239" s="15"/>
      <c r="AT239" s="284" t="s">
        <v>254</v>
      </c>
      <c r="AU239" s="284" t="s">
        <v>89</v>
      </c>
      <c r="AV239" s="15" t="s">
        <v>113</v>
      </c>
      <c r="AW239" s="15" t="s">
        <v>35</v>
      </c>
      <c r="AX239" s="15" t="s">
        <v>87</v>
      </c>
      <c r="AY239" s="284" t="s">
        <v>196</v>
      </c>
    </row>
    <row r="240" s="2" customFormat="1" ht="21.75" customHeight="1">
      <c r="A240" s="38"/>
      <c r="B240" s="39"/>
      <c r="C240" s="228" t="s">
        <v>351</v>
      </c>
      <c r="D240" s="228" t="s">
        <v>199</v>
      </c>
      <c r="E240" s="229" t="s">
        <v>3423</v>
      </c>
      <c r="F240" s="230" t="s">
        <v>3424</v>
      </c>
      <c r="G240" s="231" t="s">
        <v>326</v>
      </c>
      <c r="H240" s="232">
        <v>59.049999999999997</v>
      </c>
      <c r="I240" s="233"/>
      <c r="J240" s="234">
        <f>ROUND(I240*H240,2)</f>
        <v>0</v>
      </c>
      <c r="K240" s="235"/>
      <c r="L240" s="44"/>
      <c r="M240" s="236" t="s">
        <v>1</v>
      </c>
      <c r="N240" s="237" t="s">
        <v>45</v>
      </c>
      <c r="O240" s="91"/>
      <c r="P240" s="238">
        <f>O240*H240</f>
        <v>0</v>
      </c>
      <c r="Q240" s="238">
        <v>0</v>
      </c>
      <c r="R240" s="238">
        <f>Q240*H240</f>
        <v>0</v>
      </c>
      <c r="S240" s="238">
        <v>0.0089999999999999993</v>
      </c>
      <c r="T240" s="239">
        <f>S240*H240</f>
        <v>0.53144999999999998</v>
      </c>
      <c r="U240" s="38"/>
      <c r="V240" s="38"/>
      <c r="W240" s="38"/>
      <c r="X240" s="38"/>
      <c r="Y240" s="38"/>
      <c r="Z240" s="38"/>
      <c r="AA240" s="38"/>
      <c r="AB240" s="38"/>
      <c r="AC240" s="38"/>
      <c r="AD240" s="38"/>
      <c r="AE240" s="38"/>
      <c r="AR240" s="240" t="s">
        <v>113</v>
      </c>
      <c r="AT240" s="240" t="s">
        <v>199</v>
      </c>
      <c r="AU240" s="240" t="s">
        <v>89</v>
      </c>
      <c r="AY240" s="17" t="s">
        <v>196</v>
      </c>
      <c r="BE240" s="241">
        <f>IF(N240="základní",J240,0)</f>
        <v>0</v>
      </c>
      <c r="BF240" s="241">
        <f>IF(N240="snížená",J240,0)</f>
        <v>0</v>
      </c>
      <c r="BG240" s="241">
        <f>IF(N240="zákl. přenesená",J240,0)</f>
        <v>0</v>
      </c>
      <c r="BH240" s="241">
        <f>IF(N240="sníž. přenesená",J240,0)</f>
        <v>0</v>
      </c>
      <c r="BI240" s="241">
        <f>IF(N240="nulová",J240,0)</f>
        <v>0</v>
      </c>
      <c r="BJ240" s="17" t="s">
        <v>87</v>
      </c>
      <c r="BK240" s="241">
        <f>ROUND(I240*H240,2)</f>
        <v>0</v>
      </c>
      <c r="BL240" s="17" t="s">
        <v>113</v>
      </c>
      <c r="BM240" s="240" t="s">
        <v>3425</v>
      </c>
    </row>
    <row r="241" s="2" customFormat="1">
      <c r="A241" s="38"/>
      <c r="B241" s="39"/>
      <c r="C241" s="40"/>
      <c r="D241" s="242" t="s">
        <v>205</v>
      </c>
      <c r="E241" s="40"/>
      <c r="F241" s="243" t="s">
        <v>3424</v>
      </c>
      <c r="G241" s="40"/>
      <c r="H241" s="40"/>
      <c r="I241" s="244"/>
      <c r="J241" s="40"/>
      <c r="K241" s="40"/>
      <c r="L241" s="44"/>
      <c r="M241" s="245"/>
      <c r="N241" s="246"/>
      <c r="O241" s="91"/>
      <c r="P241" s="91"/>
      <c r="Q241" s="91"/>
      <c r="R241" s="91"/>
      <c r="S241" s="91"/>
      <c r="T241" s="92"/>
      <c r="U241" s="38"/>
      <c r="V241" s="38"/>
      <c r="W241" s="38"/>
      <c r="X241" s="38"/>
      <c r="Y241" s="38"/>
      <c r="Z241" s="38"/>
      <c r="AA241" s="38"/>
      <c r="AB241" s="38"/>
      <c r="AC241" s="38"/>
      <c r="AD241" s="38"/>
      <c r="AE241" s="38"/>
      <c r="AT241" s="17" t="s">
        <v>205</v>
      </c>
      <c r="AU241" s="17" t="s">
        <v>89</v>
      </c>
    </row>
    <row r="242" s="13" customFormat="1">
      <c r="A242" s="13"/>
      <c r="B242" s="252"/>
      <c r="C242" s="253"/>
      <c r="D242" s="242" t="s">
        <v>254</v>
      </c>
      <c r="E242" s="254" t="s">
        <v>1</v>
      </c>
      <c r="F242" s="255" t="s">
        <v>3426</v>
      </c>
      <c r="G242" s="253"/>
      <c r="H242" s="256">
        <v>59.049999999999997</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254</v>
      </c>
      <c r="AU242" s="262" t="s">
        <v>89</v>
      </c>
      <c r="AV242" s="13" t="s">
        <v>89</v>
      </c>
      <c r="AW242" s="13" t="s">
        <v>35</v>
      </c>
      <c r="AX242" s="13" t="s">
        <v>80</v>
      </c>
      <c r="AY242" s="262" t="s">
        <v>196</v>
      </c>
    </row>
    <row r="243" s="14" customFormat="1">
      <c r="A243" s="14"/>
      <c r="B243" s="263"/>
      <c r="C243" s="264"/>
      <c r="D243" s="242" t="s">
        <v>254</v>
      </c>
      <c r="E243" s="265" t="s">
        <v>1</v>
      </c>
      <c r="F243" s="266" t="s">
        <v>3427</v>
      </c>
      <c r="G243" s="264"/>
      <c r="H243" s="267">
        <v>59.049999999999997</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254</v>
      </c>
      <c r="AU243" s="273" t="s">
        <v>89</v>
      </c>
      <c r="AV243" s="14" t="s">
        <v>100</v>
      </c>
      <c r="AW243" s="14" t="s">
        <v>35</v>
      </c>
      <c r="AX243" s="14" t="s">
        <v>80</v>
      </c>
      <c r="AY243" s="273" t="s">
        <v>196</v>
      </c>
    </row>
    <row r="244" s="15" customFormat="1">
      <c r="A244" s="15"/>
      <c r="B244" s="274"/>
      <c r="C244" s="275"/>
      <c r="D244" s="242" t="s">
        <v>254</v>
      </c>
      <c r="E244" s="276" t="s">
        <v>1</v>
      </c>
      <c r="F244" s="277" t="s">
        <v>267</v>
      </c>
      <c r="G244" s="275"/>
      <c r="H244" s="278">
        <v>59.049999999999997</v>
      </c>
      <c r="I244" s="279"/>
      <c r="J244" s="275"/>
      <c r="K244" s="275"/>
      <c r="L244" s="280"/>
      <c r="M244" s="281"/>
      <c r="N244" s="282"/>
      <c r="O244" s="282"/>
      <c r="P244" s="282"/>
      <c r="Q244" s="282"/>
      <c r="R244" s="282"/>
      <c r="S244" s="282"/>
      <c r="T244" s="283"/>
      <c r="U244" s="15"/>
      <c r="V244" s="15"/>
      <c r="W244" s="15"/>
      <c r="X244" s="15"/>
      <c r="Y244" s="15"/>
      <c r="Z244" s="15"/>
      <c r="AA244" s="15"/>
      <c r="AB244" s="15"/>
      <c r="AC244" s="15"/>
      <c r="AD244" s="15"/>
      <c r="AE244" s="15"/>
      <c r="AT244" s="284" t="s">
        <v>254</v>
      </c>
      <c r="AU244" s="284" t="s">
        <v>89</v>
      </c>
      <c r="AV244" s="15" t="s">
        <v>113</v>
      </c>
      <c r="AW244" s="15" t="s">
        <v>35</v>
      </c>
      <c r="AX244" s="15" t="s">
        <v>87</v>
      </c>
      <c r="AY244" s="284" t="s">
        <v>196</v>
      </c>
    </row>
    <row r="245" s="2" customFormat="1" ht="21.75" customHeight="1">
      <c r="A245" s="38"/>
      <c r="B245" s="39"/>
      <c r="C245" s="228" t="s">
        <v>357</v>
      </c>
      <c r="D245" s="228" t="s">
        <v>199</v>
      </c>
      <c r="E245" s="229" t="s">
        <v>324</v>
      </c>
      <c r="F245" s="230" t="s">
        <v>328</v>
      </c>
      <c r="G245" s="231" t="s">
        <v>326</v>
      </c>
      <c r="H245" s="232">
        <v>231.40000000000001</v>
      </c>
      <c r="I245" s="233"/>
      <c r="J245" s="234">
        <f>ROUND(I245*H245,2)</f>
        <v>0</v>
      </c>
      <c r="K245" s="235"/>
      <c r="L245" s="44"/>
      <c r="M245" s="236" t="s">
        <v>1</v>
      </c>
      <c r="N245" s="237" t="s">
        <v>45</v>
      </c>
      <c r="O245" s="91"/>
      <c r="P245" s="238">
        <f>O245*H245</f>
        <v>0</v>
      </c>
      <c r="Q245" s="238">
        <v>0</v>
      </c>
      <c r="R245" s="238">
        <f>Q245*H245</f>
        <v>0</v>
      </c>
      <c r="S245" s="238">
        <v>0.0089999999999999993</v>
      </c>
      <c r="T245" s="239">
        <f>S245*H245</f>
        <v>2.0825999999999998</v>
      </c>
      <c r="U245" s="38"/>
      <c r="V245" s="38"/>
      <c r="W245" s="38"/>
      <c r="X245" s="38"/>
      <c r="Y245" s="38"/>
      <c r="Z245" s="38"/>
      <c r="AA245" s="38"/>
      <c r="AB245" s="38"/>
      <c r="AC245" s="38"/>
      <c r="AD245" s="38"/>
      <c r="AE245" s="38"/>
      <c r="AR245" s="240" t="s">
        <v>113</v>
      </c>
      <c r="AT245" s="240" t="s">
        <v>199</v>
      </c>
      <c r="AU245" s="240" t="s">
        <v>89</v>
      </c>
      <c r="AY245" s="17" t="s">
        <v>196</v>
      </c>
      <c r="BE245" s="241">
        <f>IF(N245="základní",J245,0)</f>
        <v>0</v>
      </c>
      <c r="BF245" s="241">
        <f>IF(N245="snížená",J245,0)</f>
        <v>0</v>
      </c>
      <c r="BG245" s="241">
        <f>IF(N245="zákl. přenesená",J245,0)</f>
        <v>0</v>
      </c>
      <c r="BH245" s="241">
        <f>IF(N245="sníž. přenesená",J245,0)</f>
        <v>0</v>
      </c>
      <c r="BI245" s="241">
        <f>IF(N245="nulová",J245,0)</f>
        <v>0</v>
      </c>
      <c r="BJ245" s="17" t="s">
        <v>87</v>
      </c>
      <c r="BK245" s="241">
        <f>ROUND(I245*H245,2)</f>
        <v>0</v>
      </c>
      <c r="BL245" s="17" t="s">
        <v>113</v>
      </c>
      <c r="BM245" s="240" t="s">
        <v>3428</v>
      </c>
    </row>
    <row r="246" s="2" customFormat="1">
      <c r="A246" s="38"/>
      <c r="B246" s="39"/>
      <c r="C246" s="40"/>
      <c r="D246" s="242" t="s">
        <v>205</v>
      </c>
      <c r="E246" s="40"/>
      <c r="F246" s="243" t="s">
        <v>328</v>
      </c>
      <c r="G246" s="40"/>
      <c r="H246" s="40"/>
      <c r="I246" s="244"/>
      <c r="J246" s="40"/>
      <c r="K246" s="40"/>
      <c r="L246" s="44"/>
      <c r="M246" s="245"/>
      <c r="N246" s="246"/>
      <c r="O246" s="91"/>
      <c r="P246" s="91"/>
      <c r="Q246" s="91"/>
      <c r="R246" s="91"/>
      <c r="S246" s="91"/>
      <c r="T246" s="92"/>
      <c r="U246" s="38"/>
      <c r="V246" s="38"/>
      <c r="W246" s="38"/>
      <c r="X246" s="38"/>
      <c r="Y246" s="38"/>
      <c r="Z246" s="38"/>
      <c r="AA246" s="38"/>
      <c r="AB246" s="38"/>
      <c r="AC246" s="38"/>
      <c r="AD246" s="38"/>
      <c r="AE246" s="38"/>
      <c r="AT246" s="17" t="s">
        <v>205</v>
      </c>
      <c r="AU246" s="17" t="s">
        <v>89</v>
      </c>
    </row>
    <row r="247" s="13" customFormat="1">
      <c r="A247" s="13"/>
      <c r="B247" s="252"/>
      <c r="C247" s="253"/>
      <c r="D247" s="242" t="s">
        <v>254</v>
      </c>
      <c r="E247" s="254" t="s">
        <v>1</v>
      </c>
      <c r="F247" s="255" t="s">
        <v>3429</v>
      </c>
      <c r="G247" s="253"/>
      <c r="H247" s="256">
        <v>66.810000000000002</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254</v>
      </c>
      <c r="AU247" s="262" t="s">
        <v>89</v>
      </c>
      <c r="AV247" s="13" t="s">
        <v>89</v>
      </c>
      <c r="AW247" s="13" t="s">
        <v>35</v>
      </c>
      <c r="AX247" s="13" t="s">
        <v>80</v>
      </c>
      <c r="AY247" s="262" t="s">
        <v>196</v>
      </c>
    </row>
    <row r="248" s="14" customFormat="1">
      <c r="A248" s="14"/>
      <c r="B248" s="263"/>
      <c r="C248" s="264"/>
      <c r="D248" s="242" t="s">
        <v>254</v>
      </c>
      <c r="E248" s="265" t="s">
        <v>1</v>
      </c>
      <c r="F248" s="266" t="s">
        <v>3430</v>
      </c>
      <c r="G248" s="264"/>
      <c r="H248" s="267">
        <v>66.810000000000002</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254</v>
      </c>
      <c r="AU248" s="273" t="s">
        <v>89</v>
      </c>
      <c r="AV248" s="14" t="s">
        <v>100</v>
      </c>
      <c r="AW248" s="14" t="s">
        <v>35</v>
      </c>
      <c r="AX248" s="14" t="s">
        <v>80</v>
      </c>
      <c r="AY248" s="273" t="s">
        <v>196</v>
      </c>
    </row>
    <row r="249" s="13" customFormat="1">
      <c r="A249" s="13"/>
      <c r="B249" s="252"/>
      <c r="C249" s="253"/>
      <c r="D249" s="242" t="s">
        <v>254</v>
      </c>
      <c r="E249" s="254" t="s">
        <v>1</v>
      </c>
      <c r="F249" s="255" t="s">
        <v>3431</v>
      </c>
      <c r="G249" s="253"/>
      <c r="H249" s="256">
        <v>30.68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254</v>
      </c>
      <c r="AU249" s="262" t="s">
        <v>89</v>
      </c>
      <c r="AV249" s="13" t="s">
        <v>89</v>
      </c>
      <c r="AW249" s="13" t="s">
        <v>35</v>
      </c>
      <c r="AX249" s="13" t="s">
        <v>80</v>
      </c>
      <c r="AY249" s="262" t="s">
        <v>196</v>
      </c>
    </row>
    <row r="250" s="14" customFormat="1">
      <c r="A250" s="14"/>
      <c r="B250" s="263"/>
      <c r="C250" s="264"/>
      <c r="D250" s="242" t="s">
        <v>254</v>
      </c>
      <c r="E250" s="265" t="s">
        <v>1</v>
      </c>
      <c r="F250" s="266" t="s">
        <v>3432</v>
      </c>
      <c r="G250" s="264"/>
      <c r="H250" s="267">
        <v>30.68</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254</v>
      </c>
      <c r="AU250" s="273" t="s">
        <v>89</v>
      </c>
      <c r="AV250" s="14" t="s">
        <v>100</v>
      </c>
      <c r="AW250" s="14" t="s">
        <v>35</v>
      </c>
      <c r="AX250" s="14" t="s">
        <v>80</v>
      </c>
      <c r="AY250" s="273" t="s">
        <v>196</v>
      </c>
    </row>
    <row r="251" s="13" customFormat="1">
      <c r="A251" s="13"/>
      <c r="B251" s="252"/>
      <c r="C251" s="253"/>
      <c r="D251" s="242" t="s">
        <v>254</v>
      </c>
      <c r="E251" s="254" t="s">
        <v>1</v>
      </c>
      <c r="F251" s="255" t="s">
        <v>3433</v>
      </c>
      <c r="G251" s="253"/>
      <c r="H251" s="256">
        <v>27.539999999999999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254</v>
      </c>
      <c r="AU251" s="262" t="s">
        <v>89</v>
      </c>
      <c r="AV251" s="13" t="s">
        <v>89</v>
      </c>
      <c r="AW251" s="13" t="s">
        <v>35</v>
      </c>
      <c r="AX251" s="13" t="s">
        <v>80</v>
      </c>
      <c r="AY251" s="262" t="s">
        <v>196</v>
      </c>
    </row>
    <row r="252" s="14" customFormat="1">
      <c r="A252" s="14"/>
      <c r="B252" s="263"/>
      <c r="C252" s="264"/>
      <c r="D252" s="242" t="s">
        <v>254</v>
      </c>
      <c r="E252" s="265" t="s">
        <v>1</v>
      </c>
      <c r="F252" s="266" t="s">
        <v>3434</v>
      </c>
      <c r="G252" s="264"/>
      <c r="H252" s="267">
        <v>27.539999999999999</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254</v>
      </c>
      <c r="AU252" s="273" t="s">
        <v>89</v>
      </c>
      <c r="AV252" s="14" t="s">
        <v>100</v>
      </c>
      <c r="AW252" s="14" t="s">
        <v>35</v>
      </c>
      <c r="AX252" s="14" t="s">
        <v>80</v>
      </c>
      <c r="AY252" s="273" t="s">
        <v>196</v>
      </c>
    </row>
    <row r="253" s="13" customFormat="1">
      <c r="A253" s="13"/>
      <c r="B253" s="252"/>
      <c r="C253" s="253"/>
      <c r="D253" s="242" t="s">
        <v>254</v>
      </c>
      <c r="E253" s="254" t="s">
        <v>1</v>
      </c>
      <c r="F253" s="255" t="s">
        <v>3435</v>
      </c>
      <c r="G253" s="253"/>
      <c r="H253" s="256">
        <v>47.799999999999997</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254</v>
      </c>
      <c r="AU253" s="262" t="s">
        <v>89</v>
      </c>
      <c r="AV253" s="13" t="s">
        <v>89</v>
      </c>
      <c r="AW253" s="13" t="s">
        <v>35</v>
      </c>
      <c r="AX253" s="13" t="s">
        <v>80</v>
      </c>
      <c r="AY253" s="262" t="s">
        <v>196</v>
      </c>
    </row>
    <row r="254" s="14" customFormat="1">
      <c r="A254" s="14"/>
      <c r="B254" s="263"/>
      <c r="C254" s="264"/>
      <c r="D254" s="242" t="s">
        <v>254</v>
      </c>
      <c r="E254" s="265" t="s">
        <v>1</v>
      </c>
      <c r="F254" s="266" t="s">
        <v>3436</v>
      </c>
      <c r="G254" s="264"/>
      <c r="H254" s="267">
        <v>47.799999999999997</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254</v>
      </c>
      <c r="AU254" s="273" t="s">
        <v>89</v>
      </c>
      <c r="AV254" s="14" t="s">
        <v>100</v>
      </c>
      <c r="AW254" s="14" t="s">
        <v>35</v>
      </c>
      <c r="AX254" s="14" t="s">
        <v>80</v>
      </c>
      <c r="AY254" s="273" t="s">
        <v>196</v>
      </c>
    </row>
    <row r="255" s="13" customFormat="1">
      <c r="A255" s="13"/>
      <c r="B255" s="252"/>
      <c r="C255" s="253"/>
      <c r="D255" s="242" t="s">
        <v>254</v>
      </c>
      <c r="E255" s="254" t="s">
        <v>1</v>
      </c>
      <c r="F255" s="255" t="s">
        <v>3437</v>
      </c>
      <c r="G255" s="253"/>
      <c r="H255" s="256">
        <v>58.57</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254</v>
      </c>
      <c r="AU255" s="262" t="s">
        <v>89</v>
      </c>
      <c r="AV255" s="13" t="s">
        <v>89</v>
      </c>
      <c r="AW255" s="13" t="s">
        <v>35</v>
      </c>
      <c r="AX255" s="13" t="s">
        <v>80</v>
      </c>
      <c r="AY255" s="262" t="s">
        <v>196</v>
      </c>
    </row>
    <row r="256" s="14" customFormat="1">
      <c r="A256" s="14"/>
      <c r="B256" s="263"/>
      <c r="C256" s="264"/>
      <c r="D256" s="242" t="s">
        <v>254</v>
      </c>
      <c r="E256" s="265" t="s">
        <v>1</v>
      </c>
      <c r="F256" s="266" t="s">
        <v>3417</v>
      </c>
      <c r="G256" s="264"/>
      <c r="H256" s="267">
        <v>58.57</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254</v>
      </c>
      <c r="AU256" s="273" t="s">
        <v>89</v>
      </c>
      <c r="AV256" s="14" t="s">
        <v>100</v>
      </c>
      <c r="AW256" s="14" t="s">
        <v>35</v>
      </c>
      <c r="AX256" s="14" t="s">
        <v>80</v>
      </c>
      <c r="AY256" s="273" t="s">
        <v>196</v>
      </c>
    </row>
    <row r="257" s="15" customFormat="1">
      <c r="A257" s="15"/>
      <c r="B257" s="274"/>
      <c r="C257" s="275"/>
      <c r="D257" s="242" t="s">
        <v>254</v>
      </c>
      <c r="E257" s="276" t="s">
        <v>1</v>
      </c>
      <c r="F257" s="277" t="s">
        <v>267</v>
      </c>
      <c r="G257" s="275"/>
      <c r="H257" s="278">
        <v>231.39999999999998</v>
      </c>
      <c r="I257" s="279"/>
      <c r="J257" s="275"/>
      <c r="K257" s="275"/>
      <c r="L257" s="280"/>
      <c r="M257" s="281"/>
      <c r="N257" s="282"/>
      <c r="O257" s="282"/>
      <c r="P257" s="282"/>
      <c r="Q257" s="282"/>
      <c r="R257" s="282"/>
      <c r="S257" s="282"/>
      <c r="T257" s="283"/>
      <c r="U257" s="15"/>
      <c r="V257" s="15"/>
      <c r="W257" s="15"/>
      <c r="X257" s="15"/>
      <c r="Y257" s="15"/>
      <c r="Z257" s="15"/>
      <c r="AA257" s="15"/>
      <c r="AB257" s="15"/>
      <c r="AC257" s="15"/>
      <c r="AD257" s="15"/>
      <c r="AE257" s="15"/>
      <c r="AT257" s="284" t="s">
        <v>254</v>
      </c>
      <c r="AU257" s="284" t="s">
        <v>89</v>
      </c>
      <c r="AV257" s="15" t="s">
        <v>113</v>
      </c>
      <c r="AW257" s="15" t="s">
        <v>35</v>
      </c>
      <c r="AX257" s="15" t="s">
        <v>87</v>
      </c>
      <c r="AY257" s="284" t="s">
        <v>196</v>
      </c>
    </row>
    <row r="258" s="2" customFormat="1" ht="21.75" customHeight="1">
      <c r="A258" s="38"/>
      <c r="B258" s="39"/>
      <c r="C258" s="228" t="s">
        <v>366</v>
      </c>
      <c r="D258" s="228" t="s">
        <v>199</v>
      </c>
      <c r="E258" s="229" t="s">
        <v>3438</v>
      </c>
      <c r="F258" s="230" t="s">
        <v>3439</v>
      </c>
      <c r="G258" s="231" t="s">
        <v>251</v>
      </c>
      <c r="H258" s="232">
        <v>1.6000000000000001</v>
      </c>
      <c r="I258" s="233"/>
      <c r="J258" s="234">
        <f>ROUND(I258*H258,2)</f>
        <v>0</v>
      </c>
      <c r="K258" s="235"/>
      <c r="L258" s="44"/>
      <c r="M258" s="236" t="s">
        <v>1</v>
      </c>
      <c r="N258" s="237" t="s">
        <v>45</v>
      </c>
      <c r="O258" s="91"/>
      <c r="P258" s="238">
        <f>O258*H258</f>
        <v>0</v>
      </c>
      <c r="Q258" s="238">
        <v>0</v>
      </c>
      <c r="R258" s="238">
        <f>Q258*H258</f>
        <v>0</v>
      </c>
      <c r="S258" s="238">
        <v>0.031</v>
      </c>
      <c r="T258" s="239">
        <f>S258*H258</f>
        <v>0.049600000000000005</v>
      </c>
      <c r="U258" s="38"/>
      <c r="V258" s="38"/>
      <c r="W258" s="38"/>
      <c r="X258" s="38"/>
      <c r="Y258" s="38"/>
      <c r="Z258" s="38"/>
      <c r="AA258" s="38"/>
      <c r="AB258" s="38"/>
      <c r="AC258" s="38"/>
      <c r="AD258" s="38"/>
      <c r="AE258" s="38"/>
      <c r="AR258" s="240" t="s">
        <v>113</v>
      </c>
      <c r="AT258" s="240" t="s">
        <v>199</v>
      </c>
      <c r="AU258" s="240" t="s">
        <v>89</v>
      </c>
      <c r="AY258" s="17" t="s">
        <v>196</v>
      </c>
      <c r="BE258" s="241">
        <f>IF(N258="základní",J258,0)</f>
        <v>0</v>
      </c>
      <c r="BF258" s="241">
        <f>IF(N258="snížená",J258,0)</f>
        <v>0</v>
      </c>
      <c r="BG258" s="241">
        <f>IF(N258="zákl. přenesená",J258,0)</f>
        <v>0</v>
      </c>
      <c r="BH258" s="241">
        <f>IF(N258="sníž. přenesená",J258,0)</f>
        <v>0</v>
      </c>
      <c r="BI258" s="241">
        <f>IF(N258="nulová",J258,0)</f>
        <v>0</v>
      </c>
      <c r="BJ258" s="17" t="s">
        <v>87</v>
      </c>
      <c r="BK258" s="241">
        <f>ROUND(I258*H258,2)</f>
        <v>0</v>
      </c>
      <c r="BL258" s="17" t="s">
        <v>113</v>
      </c>
      <c r="BM258" s="240" t="s">
        <v>3440</v>
      </c>
    </row>
    <row r="259" s="2" customFormat="1">
      <c r="A259" s="38"/>
      <c r="B259" s="39"/>
      <c r="C259" s="40"/>
      <c r="D259" s="242" t="s">
        <v>205</v>
      </c>
      <c r="E259" s="40"/>
      <c r="F259" s="243" t="s">
        <v>3441</v>
      </c>
      <c r="G259" s="40"/>
      <c r="H259" s="40"/>
      <c r="I259" s="244"/>
      <c r="J259" s="40"/>
      <c r="K259" s="40"/>
      <c r="L259" s="44"/>
      <c r="M259" s="245"/>
      <c r="N259" s="246"/>
      <c r="O259" s="91"/>
      <c r="P259" s="91"/>
      <c r="Q259" s="91"/>
      <c r="R259" s="91"/>
      <c r="S259" s="91"/>
      <c r="T259" s="92"/>
      <c r="U259" s="38"/>
      <c r="V259" s="38"/>
      <c r="W259" s="38"/>
      <c r="X259" s="38"/>
      <c r="Y259" s="38"/>
      <c r="Z259" s="38"/>
      <c r="AA259" s="38"/>
      <c r="AB259" s="38"/>
      <c r="AC259" s="38"/>
      <c r="AD259" s="38"/>
      <c r="AE259" s="38"/>
      <c r="AT259" s="17" t="s">
        <v>205</v>
      </c>
      <c r="AU259" s="17" t="s">
        <v>89</v>
      </c>
    </row>
    <row r="260" s="2" customFormat="1" ht="21.75" customHeight="1">
      <c r="A260" s="38"/>
      <c r="B260" s="39"/>
      <c r="C260" s="228" t="s">
        <v>375</v>
      </c>
      <c r="D260" s="228" t="s">
        <v>199</v>
      </c>
      <c r="E260" s="229" t="s">
        <v>342</v>
      </c>
      <c r="F260" s="230" t="s">
        <v>343</v>
      </c>
      <c r="G260" s="231" t="s">
        <v>251</v>
      </c>
      <c r="H260" s="232">
        <v>142.40000000000001</v>
      </c>
      <c r="I260" s="233"/>
      <c r="J260" s="234">
        <f>ROUND(I260*H260,2)</f>
        <v>0</v>
      </c>
      <c r="K260" s="235"/>
      <c r="L260" s="44"/>
      <c r="M260" s="236" t="s">
        <v>1</v>
      </c>
      <c r="N260" s="237" t="s">
        <v>45</v>
      </c>
      <c r="O260" s="91"/>
      <c r="P260" s="238">
        <f>O260*H260</f>
        <v>0</v>
      </c>
      <c r="Q260" s="238">
        <v>0</v>
      </c>
      <c r="R260" s="238">
        <f>Q260*H260</f>
        <v>0</v>
      </c>
      <c r="S260" s="238">
        <v>0.075999999999999998</v>
      </c>
      <c r="T260" s="239">
        <f>S260*H260</f>
        <v>10.8224</v>
      </c>
      <c r="U260" s="38"/>
      <c r="V260" s="38"/>
      <c r="W260" s="38"/>
      <c r="X260" s="38"/>
      <c r="Y260" s="38"/>
      <c r="Z260" s="38"/>
      <c r="AA260" s="38"/>
      <c r="AB260" s="38"/>
      <c r="AC260" s="38"/>
      <c r="AD260" s="38"/>
      <c r="AE260" s="38"/>
      <c r="AR260" s="240" t="s">
        <v>113</v>
      </c>
      <c r="AT260" s="240" t="s">
        <v>199</v>
      </c>
      <c r="AU260" s="240" t="s">
        <v>89</v>
      </c>
      <c r="AY260" s="17" t="s">
        <v>196</v>
      </c>
      <c r="BE260" s="241">
        <f>IF(N260="základní",J260,0)</f>
        <v>0</v>
      </c>
      <c r="BF260" s="241">
        <f>IF(N260="snížená",J260,0)</f>
        <v>0</v>
      </c>
      <c r="BG260" s="241">
        <f>IF(N260="zákl. přenesená",J260,0)</f>
        <v>0</v>
      </c>
      <c r="BH260" s="241">
        <f>IF(N260="sníž. přenesená",J260,0)</f>
        <v>0</v>
      </c>
      <c r="BI260" s="241">
        <f>IF(N260="nulová",J260,0)</f>
        <v>0</v>
      </c>
      <c r="BJ260" s="17" t="s">
        <v>87</v>
      </c>
      <c r="BK260" s="241">
        <f>ROUND(I260*H260,2)</f>
        <v>0</v>
      </c>
      <c r="BL260" s="17" t="s">
        <v>113</v>
      </c>
      <c r="BM260" s="240" t="s">
        <v>3442</v>
      </c>
    </row>
    <row r="261" s="2" customFormat="1">
      <c r="A261" s="38"/>
      <c r="B261" s="39"/>
      <c r="C261" s="40"/>
      <c r="D261" s="242" t="s">
        <v>205</v>
      </c>
      <c r="E261" s="40"/>
      <c r="F261" s="243" t="s">
        <v>345</v>
      </c>
      <c r="G261" s="40"/>
      <c r="H261" s="40"/>
      <c r="I261" s="244"/>
      <c r="J261" s="40"/>
      <c r="K261" s="40"/>
      <c r="L261" s="44"/>
      <c r="M261" s="245"/>
      <c r="N261" s="246"/>
      <c r="O261" s="91"/>
      <c r="P261" s="91"/>
      <c r="Q261" s="91"/>
      <c r="R261" s="91"/>
      <c r="S261" s="91"/>
      <c r="T261" s="92"/>
      <c r="U261" s="38"/>
      <c r="V261" s="38"/>
      <c r="W261" s="38"/>
      <c r="X261" s="38"/>
      <c r="Y261" s="38"/>
      <c r="Z261" s="38"/>
      <c r="AA261" s="38"/>
      <c r="AB261" s="38"/>
      <c r="AC261" s="38"/>
      <c r="AD261" s="38"/>
      <c r="AE261" s="38"/>
      <c r="AT261" s="17" t="s">
        <v>205</v>
      </c>
      <c r="AU261" s="17" t="s">
        <v>89</v>
      </c>
    </row>
    <row r="262" s="13" customFormat="1">
      <c r="A262" s="13"/>
      <c r="B262" s="252"/>
      <c r="C262" s="253"/>
      <c r="D262" s="242" t="s">
        <v>254</v>
      </c>
      <c r="E262" s="254" t="s">
        <v>1</v>
      </c>
      <c r="F262" s="255" t="s">
        <v>3443</v>
      </c>
      <c r="G262" s="253"/>
      <c r="H262" s="256">
        <v>27.199999999999999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254</v>
      </c>
      <c r="AU262" s="262" t="s">
        <v>89</v>
      </c>
      <c r="AV262" s="13" t="s">
        <v>89</v>
      </c>
      <c r="AW262" s="13" t="s">
        <v>35</v>
      </c>
      <c r="AX262" s="13" t="s">
        <v>80</v>
      </c>
      <c r="AY262" s="262" t="s">
        <v>196</v>
      </c>
    </row>
    <row r="263" s="14" customFormat="1">
      <c r="A263" s="14"/>
      <c r="B263" s="263"/>
      <c r="C263" s="264"/>
      <c r="D263" s="242" t="s">
        <v>254</v>
      </c>
      <c r="E263" s="265" t="s">
        <v>1</v>
      </c>
      <c r="F263" s="266" t="s">
        <v>3444</v>
      </c>
      <c r="G263" s="264"/>
      <c r="H263" s="267">
        <v>27.199999999999999</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254</v>
      </c>
      <c r="AU263" s="273" t="s">
        <v>89</v>
      </c>
      <c r="AV263" s="14" t="s">
        <v>100</v>
      </c>
      <c r="AW263" s="14" t="s">
        <v>35</v>
      </c>
      <c r="AX263" s="14" t="s">
        <v>80</v>
      </c>
      <c r="AY263" s="273" t="s">
        <v>196</v>
      </c>
    </row>
    <row r="264" s="13" customFormat="1">
      <c r="A264" s="13"/>
      <c r="B264" s="252"/>
      <c r="C264" s="253"/>
      <c r="D264" s="242" t="s">
        <v>254</v>
      </c>
      <c r="E264" s="254" t="s">
        <v>1</v>
      </c>
      <c r="F264" s="255" t="s">
        <v>3445</v>
      </c>
      <c r="G264" s="253"/>
      <c r="H264" s="256">
        <v>35.200000000000003</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254</v>
      </c>
      <c r="AU264" s="262" t="s">
        <v>89</v>
      </c>
      <c r="AV264" s="13" t="s">
        <v>89</v>
      </c>
      <c r="AW264" s="13" t="s">
        <v>35</v>
      </c>
      <c r="AX264" s="13" t="s">
        <v>80</v>
      </c>
      <c r="AY264" s="262" t="s">
        <v>196</v>
      </c>
    </row>
    <row r="265" s="14" customFormat="1">
      <c r="A265" s="14"/>
      <c r="B265" s="263"/>
      <c r="C265" s="264"/>
      <c r="D265" s="242" t="s">
        <v>254</v>
      </c>
      <c r="E265" s="265" t="s">
        <v>1</v>
      </c>
      <c r="F265" s="266" t="s">
        <v>319</v>
      </c>
      <c r="G265" s="264"/>
      <c r="H265" s="267">
        <v>35.200000000000003</v>
      </c>
      <c r="I265" s="268"/>
      <c r="J265" s="264"/>
      <c r="K265" s="264"/>
      <c r="L265" s="269"/>
      <c r="M265" s="270"/>
      <c r="N265" s="271"/>
      <c r="O265" s="271"/>
      <c r="P265" s="271"/>
      <c r="Q265" s="271"/>
      <c r="R265" s="271"/>
      <c r="S265" s="271"/>
      <c r="T265" s="272"/>
      <c r="U265" s="14"/>
      <c r="V265" s="14"/>
      <c r="W265" s="14"/>
      <c r="X265" s="14"/>
      <c r="Y265" s="14"/>
      <c r="Z265" s="14"/>
      <c r="AA265" s="14"/>
      <c r="AB265" s="14"/>
      <c r="AC265" s="14"/>
      <c r="AD265" s="14"/>
      <c r="AE265" s="14"/>
      <c r="AT265" s="273" t="s">
        <v>254</v>
      </c>
      <c r="AU265" s="273" t="s">
        <v>89</v>
      </c>
      <c r="AV265" s="14" t="s">
        <v>100</v>
      </c>
      <c r="AW265" s="14" t="s">
        <v>35</v>
      </c>
      <c r="AX265" s="14" t="s">
        <v>80</v>
      </c>
      <c r="AY265" s="273" t="s">
        <v>196</v>
      </c>
    </row>
    <row r="266" s="13" customFormat="1">
      <c r="A266" s="13"/>
      <c r="B266" s="252"/>
      <c r="C266" s="253"/>
      <c r="D266" s="242" t="s">
        <v>254</v>
      </c>
      <c r="E266" s="254" t="s">
        <v>1</v>
      </c>
      <c r="F266" s="255" t="s">
        <v>3446</v>
      </c>
      <c r="G266" s="253"/>
      <c r="H266" s="256">
        <v>32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254</v>
      </c>
      <c r="AU266" s="262" t="s">
        <v>89</v>
      </c>
      <c r="AV266" s="13" t="s">
        <v>89</v>
      </c>
      <c r="AW266" s="13" t="s">
        <v>35</v>
      </c>
      <c r="AX266" s="13" t="s">
        <v>80</v>
      </c>
      <c r="AY266" s="262" t="s">
        <v>196</v>
      </c>
    </row>
    <row r="267" s="14" customFormat="1">
      <c r="A267" s="14"/>
      <c r="B267" s="263"/>
      <c r="C267" s="264"/>
      <c r="D267" s="242" t="s">
        <v>254</v>
      </c>
      <c r="E267" s="265" t="s">
        <v>1</v>
      </c>
      <c r="F267" s="266" t="s">
        <v>321</v>
      </c>
      <c r="G267" s="264"/>
      <c r="H267" s="267">
        <v>32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254</v>
      </c>
      <c r="AU267" s="273" t="s">
        <v>89</v>
      </c>
      <c r="AV267" s="14" t="s">
        <v>100</v>
      </c>
      <c r="AW267" s="14" t="s">
        <v>35</v>
      </c>
      <c r="AX267" s="14" t="s">
        <v>80</v>
      </c>
      <c r="AY267" s="273" t="s">
        <v>196</v>
      </c>
    </row>
    <row r="268" s="13" customFormat="1">
      <c r="A268" s="13"/>
      <c r="B268" s="252"/>
      <c r="C268" s="253"/>
      <c r="D268" s="242" t="s">
        <v>254</v>
      </c>
      <c r="E268" s="254" t="s">
        <v>1</v>
      </c>
      <c r="F268" s="255" t="s">
        <v>3447</v>
      </c>
      <c r="G268" s="253"/>
      <c r="H268" s="256">
        <v>36.799999999999997</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254</v>
      </c>
      <c r="AU268" s="262" t="s">
        <v>89</v>
      </c>
      <c r="AV268" s="13" t="s">
        <v>89</v>
      </c>
      <c r="AW268" s="13" t="s">
        <v>35</v>
      </c>
      <c r="AX268" s="13" t="s">
        <v>80</v>
      </c>
      <c r="AY268" s="262" t="s">
        <v>196</v>
      </c>
    </row>
    <row r="269" s="14" customFormat="1">
      <c r="A269" s="14"/>
      <c r="B269" s="263"/>
      <c r="C269" s="264"/>
      <c r="D269" s="242" t="s">
        <v>254</v>
      </c>
      <c r="E269" s="265" t="s">
        <v>1</v>
      </c>
      <c r="F269" s="266" t="s">
        <v>803</v>
      </c>
      <c r="G269" s="264"/>
      <c r="H269" s="267">
        <v>36.799999999999997</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254</v>
      </c>
      <c r="AU269" s="273" t="s">
        <v>89</v>
      </c>
      <c r="AV269" s="14" t="s">
        <v>100</v>
      </c>
      <c r="AW269" s="14" t="s">
        <v>35</v>
      </c>
      <c r="AX269" s="14" t="s">
        <v>80</v>
      </c>
      <c r="AY269" s="273" t="s">
        <v>196</v>
      </c>
    </row>
    <row r="270" s="13" customFormat="1">
      <c r="A270" s="13"/>
      <c r="B270" s="252"/>
      <c r="C270" s="253"/>
      <c r="D270" s="242" t="s">
        <v>254</v>
      </c>
      <c r="E270" s="254" t="s">
        <v>1</v>
      </c>
      <c r="F270" s="255" t="s">
        <v>3448</v>
      </c>
      <c r="G270" s="253"/>
      <c r="H270" s="256">
        <v>11.199999999999999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254</v>
      </c>
      <c r="AU270" s="262" t="s">
        <v>89</v>
      </c>
      <c r="AV270" s="13" t="s">
        <v>89</v>
      </c>
      <c r="AW270" s="13" t="s">
        <v>35</v>
      </c>
      <c r="AX270" s="13" t="s">
        <v>80</v>
      </c>
      <c r="AY270" s="262" t="s">
        <v>196</v>
      </c>
    </row>
    <row r="271" s="14" customFormat="1">
      <c r="A271" s="14"/>
      <c r="B271" s="263"/>
      <c r="C271" s="264"/>
      <c r="D271" s="242" t="s">
        <v>254</v>
      </c>
      <c r="E271" s="265" t="s">
        <v>1</v>
      </c>
      <c r="F271" s="266" t="s">
        <v>3449</v>
      </c>
      <c r="G271" s="264"/>
      <c r="H271" s="267">
        <v>11.199999999999999</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254</v>
      </c>
      <c r="AU271" s="273" t="s">
        <v>89</v>
      </c>
      <c r="AV271" s="14" t="s">
        <v>100</v>
      </c>
      <c r="AW271" s="14" t="s">
        <v>35</v>
      </c>
      <c r="AX271" s="14" t="s">
        <v>80</v>
      </c>
      <c r="AY271" s="273" t="s">
        <v>196</v>
      </c>
    </row>
    <row r="272" s="15" customFormat="1">
      <c r="A272" s="15"/>
      <c r="B272" s="274"/>
      <c r="C272" s="275"/>
      <c r="D272" s="242" t="s">
        <v>254</v>
      </c>
      <c r="E272" s="276" t="s">
        <v>1</v>
      </c>
      <c r="F272" s="277" t="s">
        <v>267</v>
      </c>
      <c r="G272" s="275"/>
      <c r="H272" s="278">
        <v>142.39999999999998</v>
      </c>
      <c r="I272" s="279"/>
      <c r="J272" s="275"/>
      <c r="K272" s="275"/>
      <c r="L272" s="280"/>
      <c r="M272" s="281"/>
      <c r="N272" s="282"/>
      <c r="O272" s="282"/>
      <c r="P272" s="282"/>
      <c r="Q272" s="282"/>
      <c r="R272" s="282"/>
      <c r="S272" s="282"/>
      <c r="T272" s="283"/>
      <c r="U272" s="15"/>
      <c r="V272" s="15"/>
      <c r="W272" s="15"/>
      <c r="X272" s="15"/>
      <c r="Y272" s="15"/>
      <c r="Z272" s="15"/>
      <c r="AA272" s="15"/>
      <c r="AB272" s="15"/>
      <c r="AC272" s="15"/>
      <c r="AD272" s="15"/>
      <c r="AE272" s="15"/>
      <c r="AT272" s="284" t="s">
        <v>254</v>
      </c>
      <c r="AU272" s="284" t="s">
        <v>89</v>
      </c>
      <c r="AV272" s="15" t="s">
        <v>113</v>
      </c>
      <c r="AW272" s="15" t="s">
        <v>35</v>
      </c>
      <c r="AX272" s="15" t="s">
        <v>87</v>
      </c>
      <c r="AY272" s="284" t="s">
        <v>196</v>
      </c>
    </row>
    <row r="273" s="2" customFormat="1" ht="21.75" customHeight="1">
      <c r="A273" s="38"/>
      <c r="B273" s="39"/>
      <c r="C273" s="228" t="s">
        <v>383</v>
      </c>
      <c r="D273" s="228" t="s">
        <v>199</v>
      </c>
      <c r="E273" s="229" t="s">
        <v>3450</v>
      </c>
      <c r="F273" s="230" t="s">
        <v>3451</v>
      </c>
      <c r="G273" s="231" t="s">
        <v>251</v>
      </c>
      <c r="H273" s="232">
        <v>37.468000000000004</v>
      </c>
      <c r="I273" s="233"/>
      <c r="J273" s="234">
        <f>ROUND(I273*H273,2)</f>
        <v>0</v>
      </c>
      <c r="K273" s="235"/>
      <c r="L273" s="44"/>
      <c r="M273" s="236" t="s">
        <v>1</v>
      </c>
      <c r="N273" s="237" t="s">
        <v>45</v>
      </c>
      <c r="O273" s="91"/>
      <c r="P273" s="238">
        <f>O273*H273</f>
        <v>0</v>
      </c>
      <c r="Q273" s="238">
        <v>0</v>
      </c>
      <c r="R273" s="238">
        <f>Q273*H273</f>
        <v>0</v>
      </c>
      <c r="S273" s="238">
        <v>0.063</v>
      </c>
      <c r="T273" s="239">
        <f>S273*H273</f>
        <v>2.360484</v>
      </c>
      <c r="U273" s="38"/>
      <c r="V273" s="38"/>
      <c r="W273" s="38"/>
      <c r="X273" s="38"/>
      <c r="Y273" s="38"/>
      <c r="Z273" s="38"/>
      <c r="AA273" s="38"/>
      <c r="AB273" s="38"/>
      <c r="AC273" s="38"/>
      <c r="AD273" s="38"/>
      <c r="AE273" s="38"/>
      <c r="AR273" s="240" t="s">
        <v>113</v>
      </c>
      <c r="AT273" s="240" t="s">
        <v>199</v>
      </c>
      <c r="AU273" s="240" t="s">
        <v>89</v>
      </c>
      <c r="AY273" s="17" t="s">
        <v>196</v>
      </c>
      <c r="BE273" s="241">
        <f>IF(N273="základní",J273,0)</f>
        <v>0</v>
      </c>
      <c r="BF273" s="241">
        <f>IF(N273="snížená",J273,0)</f>
        <v>0</v>
      </c>
      <c r="BG273" s="241">
        <f>IF(N273="zákl. přenesená",J273,0)</f>
        <v>0</v>
      </c>
      <c r="BH273" s="241">
        <f>IF(N273="sníž. přenesená",J273,0)</f>
        <v>0</v>
      </c>
      <c r="BI273" s="241">
        <f>IF(N273="nulová",J273,0)</f>
        <v>0</v>
      </c>
      <c r="BJ273" s="17" t="s">
        <v>87</v>
      </c>
      <c r="BK273" s="241">
        <f>ROUND(I273*H273,2)</f>
        <v>0</v>
      </c>
      <c r="BL273" s="17" t="s">
        <v>113</v>
      </c>
      <c r="BM273" s="240" t="s">
        <v>3452</v>
      </c>
    </row>
    <row r="274" s="2" customFormat="1">
      <c r="A274" s="38"/>
      <c r="B274" s="39"/>
      <c r="C274" s="40"/>
      <c r="D274" s="242" t="s">
        <v>205</v>
      </c>
      <c r="E274" s="40"/>
      <c r="F274" s="243" t="s">
        <v>3453</v>
      </c>
      <c r="G274" s="40"/>
      <c r="H274" s="40"/>
      <c r="I274" s="244"/>
      <c r="J274" s="40"/>
      <c r="K274" s="40"/>
      <c r="L274" s="44"/>
      <c r="M274" s="245"/>
      <c r="N274" s="246"/>
      <c r="O274" s="91"/>
      <c r="P274" s="91"/>
      <c r="Q274" s="91"/>
      <c r="R274" s="91"/>
      <c r="S274" s="91"/>
      <c r="T274" s="92"/>
      <c r="U274" s="38"/>
      <c r="V274" s="38"/>
      <c r="W274" s="38"/>
      <c r="X274" s="38"/>
      <c r="Y274" s="38"/>
      <c r="Z274" s="38"/>
      <c r="AA274" s="38"/>
      <c r="AB274" s="38"/>
      <c r="AC274" s="38"/>
      <c r="AD274" s="38"/>
      <c r="AE274" s="38"/>
      <c r="AT274" s="17" t="s">
        <v>205</v>
      </c>
      <c r="AU274" s="17" t="s">
        <v>89</v>
      </c>
    </row>
    <row r="275" s="13" customFormat="1">
      <c r="A275" s="13"/>
      <c r="B275" s="252"/>
      <c r="C275" s="253"/>
      <c r="D275" s="242" t="s">
        <v>254</v>
      </c>
      <c r="E275" s="254" t="s">
        <v>1</v>
      </c>
      <c r="F275" s="255" t="s">
        <v>3454</v>
      </c>
      <c r="G275" s="253"/>
      <c r="H275" s="256">
        <v>3.0449999999999999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254</v>
      </c>
      <c r="AU275" s="262" t="s">
        <v>89</v>
      </c>
      <c r="AV275" s="13" t="s">
        <v>89</v>
      </c>
      <c r="AW275" s="13" t="s">
        <v>35</v>
      </c>
      <c r="AX275" s="13" t="s">
        <v>80</v>
      </c>
      <c r="AY275" s="262" t="s">
        <v>196</v>
      </c>
    </row>
    <row r="276" s="14" customFormat="1">
      <c r="A276" s="14"/>
      <c r="B276" s="263"/>
      <c r="C276" s="264"/>
      <c r="D276" s="242" t="s">
        <v>254</v>
      </c>
      <c r="E276" s="265" t="s">
        <v>1</v>
      </c>
      <c r="F276" s="266" t="s">
        <v>273</v>
      </c>
      <c r="G276" s="264"/>
      <c r="H276" s="267">
        <v>3.0449999999999999</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254</v>
      </c>
      <c r="AU276" s="273" t="s">
        <v>89</v>
      </c>
      <c r="AV276" s="14" t="s">
        <v>100</v>
      </c>
      <c r="AW276" s="14" t="s">
        <v>35</v>
      </c>
      <c r="AX276" s="14" t="s">
        <v>80</v>
      </c>
      <c r="AY276" s="273" t="s">
        <v>196</v>
      </c>
    </row>
    <row r="277" s="13" customFormat="1">
      <c r="A277" s="13"/>
      <c r="B277" s="252"/>
      <c r="C277" s="253"/>
      <c r="D277" s="242" t="s">
        <v>254</v>
      </c>
      <c r="E277" s="254" t="s">
        <v>1</v>
      </c>
      <c r="F277" s="255" t="s">
        <v>3455</v>
      </c>
      <c r="G277" s="253"/>
      <c r="H277" s="256">
        <v>11.473000000000001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254</v>
      </c>
      <c r="AU277" s="262" t="s">
        <v>89</v>
      </c>
      <c r="AV277" s="13" t="s">
        <v>89</v>
      </c>
      <c r="AW277" s="13" t="s">
        <v>35</v>
      </c>
      <c r="AX277" s="13" t="s">
        <v>80</v>
      </c>
      <c r="AY277" s="262" t="s">
        <v>196</v>
      </c>
    </row>
    <row r="278" s="14" customFormat="1">
      <c r="A278" s="14"/>
      <c r="B278" s="263"/>
      <c r="C278" s="264"/>
      <c r="D278" s="242" t="s">
        <v>254</v>
      </c>
      <c r="E278" s="265" t="s">
        <v>1</v>
      </c>
      <c r="F278" s="266" t="s">
        <v>319</v>
      </c>
      <c r="G278" s="264"/>
      <c r="H278" s="267">
        <v>11.473000000000001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254</v>
      </c>
      <c r="AU278" s="273" t="s">
        <v>89</v>
      </c>
      <c r="AV278" s="14" t="s">
        <v>100</v>
      </c>
      <c r="AW278" s="14" t="s">
        <v>35</v>
      </c>
      <c r="AX278" s="14" t="s">
        <v>80</v>
      </c>
      <c r="AY278" s="273" t="s">
        <v>196</v>
      </c>
    </row>
    <row r="279" s="13" customFormat="1">
      <c r="A279" s="13"/>
      <c r="B279" s="252"/>
      <c r="C279" s="253"/>
      <c r="D279" s="242" t="s">
        <v>254</v>
      </c>
      <c r="E279" s="254" t="s">
        <v>1</v>
      </c>
      <c r="F279" s="255" t="s">
        <v>3456</v>
      </c>
      <c r="G279" s="253"/>
      <c r="H279" s="256">
        <v>8.6999999999999993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254</v>
      </c>
      <c r="AU279" s="262" t="s">
        <v>89</v>
      </c>
      <c r="AV279" s="13" t="s">
        <v>89</v>
      </c>
      <c r="AW279" s="13" t="s">
        <v>35</v>
      </c>
      <c r="AX279" s="13" t="s">
        <v>80</v>
      </c>
      <c r="AY279" s="262" t="s">
        <v>196</v>
      </c>
    </row>
    <row r="280" s="14" customFormat="1">
      <c r="A280" s="14"/>
      <c r="B280" s="263"/>
      <c r="C280" s="264"/>
      <c r="D280" s="242" t="s">
        <v>254</v>
      </c>
      <c r="E280" s="265" t="s">
        <v>1</v>
      </c>
      <c r="F280" s="266" t="s">
        <v>321</v>
      </c>
      <c r="G280" s="264"/>
      <c r="H280" s="267">
        <v>8.6999999999999993</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254</v>
      </c>
      <c r="AU280" s="273" t="s">
        <v>89</v>
      </c>
      <c r="AV280" s="14" t="s">
        <v>100</v>
      </c>
      <c r="AW280" s="14" t="s">
        <v>35</v>
      </c>
      <c r="AX280" s="14" t="s">
        <v>80</v>
      </c>
      <c r="AY280" s="273" t="s">
        <v>196</v>
      </c>
    </row>
    <row r="281" s="13" customFormat="1">
      <c r="A281" s="13"/>
      <c r="B281" s="252"/>
      <c r="C281" s="253"/>
      <c r="D281" s="242" t="s">
        <v>254</v>
      </c>
      <c r="E281" s="254" t="s">
        <v>1</v>
      </c>
      <c r="F281" s="255" t="s">
        <v>3457</v>
      </c>
      <c r="G281" s="253"/>
      <c r="H281" s="256">
        <v>7.5</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254</v>
      </c>
      <c r="AU281" s="262" t="s">
        <v>89</v>
      </c>
      <c r="AV281" s="13" t="s">
        <v>89</v>
      </c>
      <c r="AW281" s="13" t="s">
        <v>35</v>
      </c>
      <c r="AX281" s="13" t="s">
        <v>80</v>
      </c>
      <c r="AY281" s="262" t="s">
        <v>196</v>
      </c>
    </row>
    <row r="282" s="13" customFormat="1">
      <c r="A282" s="13"/>
      <c r="B282" s="252"/>
      <c r="C282" s="253"/>
      <c r="D282" s="242" t="s">
        <v>254</v>
      </c>
      <c r="E282" s="254" t="s">
        <v>1</v>
      </c>
      <c r="F282" s="255" t="s">
        <v>3458</v>
      </c>
      <c r="G282" s="253"/>
      <c r="H282" s="256">
        <v>6.75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254</v>
      </c>
      <c r="AU282" s="262" t="s">
        <v>89</v>
      </c>
      <c r="AV282" s="13" t="s">
        <v>89</v>
      </c>
      <c r="AW282" s="13" t="s">
        <v>35</v>
      </c>
      <c r="AX282" s="13" t="s">
        <v>80</v>
      </c>
      <c r="AY282" s="262" t="s">
        <v>196</v>
      </c>
    </row>
    <row r="283" s="14" customFormat="1">
      <c r="A283" s="14"/>
      <c r="B283" s="263"/>
      <c r="C283" s="264"/>
      <c r="D283" s="242" t="s">
        <v>254</v>
      </c>
      <c r="E283" s="265" t="s">
        <v>1</v>
      </c>
      <c r="F283" s="266" t="s">
        <v>803</v>
      </c>
      <c r="G283" s="264"/>
      <c r="H283" s="267">
        <v>14.25</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254</v>
      </c>
      <c r="AU283" s="273" t="s">
        <v>89</v>
      </c>
      <c r="AV283" s="14" t="s">
        <v>100</v>
      </c>
      <c r="AW283" s="14" t="s">
        <v>35</v>
      </c>
      <c r="AX283" s="14" t="s">
        <v>80</v>
      </c>
      <c r="AY283" s="273" t="s">
        <v>196</v>
      </c>
    </row>
    <row r="284" s="15" customFormat="1">
      <c r="A284" s="15"/>
      <c r="B284" s="274"/>
      <c r="C284" s="275"/>
      <c r="D284" s="242" t="s">
        <v>254</v>
      </c>
      <c r="E284" s="276" t="s">
        <v>1</v>
      </c>
      <c r="F284" s="277" t="s">
        <v>267</v>
      </c>
      <c r="G284" s="275"/>
      <c r="H284" s="278">
        <v>37.468000000000004</v>
      </c>
      <c r="I284" s="279"/>
      <c r="J284" s="275"/>
      <c r="K284" s="275"/>
      <c r="L284" s="280"/>
      <c r="M284" s="281"/>
      <c r="N284" s="282"/>
      <c r="O284" s="282"/>
      <c r="P284" s="282"/>
      <c r="Q284" s="282"/>
      <c r="R284" s="282"/>
      <c r="S284" s="282"/>
      <c r="T284" s="283"/>
      <c r="U284" s="15"/>
      <c r="V284" s="15"/>
      <c r="W284" s="15"/>
      <c r="X284" s="15"/>
      <c r="Y284" s="15"/>
      <c r="Z284" s="15"/>
      <c r="AA284" s="15"/>
      <c r="AB284" s="15"/>
      <c r="AC284" s="15"/>
      <c r="AD284" s="15"/>
      <c r="AE284" s="15"/>
      <c r="AT284" s="284" t="s">
        <v>254</v>
      </c>
      <c r="AU284" s="284" t="s">
        <v>89</v>
      </c>
      <c r="AV284" s="15" t="s">
        <v>113</v>
      </c>
      <c r="AW284" s="15" t="s">
        <v>35</v>
      </c>
      <c r="AX284" s="15" t="s">
        <v>87</v>
      </c>
      <c r="AY284" s="284" t="s">
        <v>196</v>
      </c>
    </row>
    <row r="285" s="2" customFormat="1" ht="21.75" customHeight="1">
      <c r="A285" s="38"/>
      <c r="B285" s="39"/>
      <c r="C285" s="228" t="s">
        <v>8</v>
      </c>
      <c r="D285" s="228" t="s">
        <v>199</v>
      </c>
      <c r="E285" s="229" t="s">
        <v>384</v>
      </c>
      <c r="F285" s="230" t="s">
        <v>385</v>
      </c>
      <c r="G285" s="231" t="s">
        <v>287</v>
      </c>
      <c r="H285" s="232">
        <v>1.6859999999999999</v>
      </c>
      <c r="I285" s="233"/>
      <c r="J285" s="234">
        <f>ROUND(I285*H285,2)</f>
        <v>0</v>
      </c>
      <c r="K285" s="235"/>
      <c r="L285" s="44"/>
      <c r="M285" s="236" t="s">
        <v>1</v>
      </c>
      <c r="N285" s="237" t="s">
        <v>45</v>
      </c>
      <c r="O285" s="91"/>
      <c r="P285" s="238">
        <f>O285*H285</f>
        <v>0</v>
      </c>
      <c r="Q285" s="238">
        <v>0</v>
      </c>
      <c r="R285" s="238">
        <f>Q285*H285</f>
        <v>0</v>
      </c>
      <c r="S285" s="238">
        <v>1.8</v>
      </c>
      <c r="T285" s="239">
        <f>S285*H285</f>
        <v>3.0348000000000002</v>
      </c>
      <c r="U285" s="38"/>
      <c r="V285" s="38"/>
      <c r="W285" s="38"/>
      <c r="X285" s="38"/>
      <c r="Y285" s="38"/>
      <c r="Z285" s="38"/>
      <c r="AA285" s="38"/>
      <c r="AB285" s="38"/>
      <c r="AC285" s="38"/>
      <c r="AD285" s="38"/>
      <c r="AE285" s="38"/>
      <c r="AR285" s="240" t="s">
        <v>113</v>
      </c>
      <c r="AT285" s="240" t="s">
        <v>199</v>
      </c>
      <c r="AU285" s="240" t="s">
        <v>89</v>
      </c>
      <c r="AY285" s="17" t="s">
        <v>196</v>
      </c>
      <c r="BE285" s="241">
        <f>IF(N285="základní",J285,0)</f>
        <v>0</v>
      </c>
      <c r="BF285" s="241">
        <f>IF(N285="snížená",J285,0)</f>
        <v>0</v>
      </c>
      <c r="BG285" s="241">
        <f>IF(N285="zákl. přenesená",J285,0)</f>
        <v>0</v>
      </c>
      <c r="BH285" s="241">
        <f>IF(N285="sníž. přenesená",J285,0)</f>
        <v>0</v>
      </c>
      <c r="BI285" s="241">
        <f>IF(N285="nulová",J285,0)</f>
        <v>0</v>
      </c>
      <c r="BJ285" s="17" t="s">
        <v>87</v>
      </c>
      <c r="BK285" s="241">
        <f>ROUND(I285*H285,2)</f>
        <v>0</v>
      </c>
      <c r="BL285" s="17" t="s">
        <v>113</v>
      </c>
      <c r="BM285" s="240" t="s">
        <v>3459</v>
      </c>
    </row>
    <row r="286" s="2" customFormat="1">
      <c r="A286" s="38"/>
      <c r="B286" s="39"/>
      <c r="C286" s="40"/>
      <c r="D286" s="242" t="s">
        <v>205</v>
      </c>
      <c r="E286" s="40"/>
      <c r="F286" s="243" t="s">
        <v>387</v>
      </c>
      <c r="G286" s="40"/>
      <c r="H286" s="40"/>
      <c r="I286" s="244"/>
      <c r="J286" s="40"/>
      <c r="K286" s="40"/>
      <c r="L286" s="44"/>
      <c r="M286" s="245"/>
      <c r="N286" s="246"/>
      <c r="O286" s="91"/>
      <c r="P286" s="91"/>
      <c r="Q286" s="91"/>
      <c r="R286" s="91"/>
      <c r="S286" s="91"/>
      <c r="T286" s="92"/>
      <c r="U286" s="38"/>
      <c r="V286" s="38"/>
      <c r="W286" s="38"/>
      <c r="X286" s="38"/>
      <c r="Y286" s="38"/>
      <c r="Z286" s="38"/>
      <c r="AA286" s="38"/>
      <c r="AB286" s="38"/>
      <c r="AC286" s="38"/>
      <c r="AD286" s="38"/>
      <c r="AE286" s="38"/>
      <c r="AT286" s="17" t="s">
        <v>205</v>
      </c>
      <c r="AU286" s="17" t="s">
        <v>89</v>
      </c>
    </row>
    <row r="287" s="13" customFormat="1">
      <c r="A287" s="13"/>
      <c r="B287" s="252"/>
      <c r="C287" s="253"/>
      <c r="D287" s="242" t="s">
        <v>254</v>
      </c>
      <c r="E287" s="254" t="s">
        <v>1</v>
      </c>
      <c r="F287" s="255" t="s">
        <v>3460</v>
      </c>
      <c r="G287" s="253"/>
      <c r="H287" s="256">
        <v>0.30599999999999999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254</v>
      </c>
      <c r="AU287" s="262" t="s">
        <v>89</v>
      </c>
      <c r="AV287" s="13" t="s">
        <v>89</v>
      </c>
      <c r="AW287" s="13" t="s">
        <v>35</v>
      </c>
      <c r="AX287" s="13" t="s">
        <v>80</v>
      </c>
      <c r="AY287" s="262" t="s">
        <v>196</v>
      </c>
    </row>
    <row r="288" s="14" customFormat="1">
      <c r="A288" s="14"/>
      <c r="B288" s="263"/>
      <c r="C288" s="264"/>
      <c r="D288" s="242" t="s">
        <v>254</v>
      </c>
      <c r="E288" s="265" t="s">
        <v>1</v>
      </c>
      <c r="F288" s="266" t="s">
        <v>3461</v>
      </c>
      <c r="G288" s="264"/>
      <c r="H288" s="267">
        <v>0.30599999999999999</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254</v>
      </c>
      <c r="AU288" s="273" t="s">
        <v>89</v>
      </c>
      <c r="AV288" s="14" t="s">
        <v>100</v>
      </c>
      <c r="AW288" s="14" t="s">
        <v>35</v>
      </c>
      <c r="AX288" s="14" t="s">
        <v>80</v>
      </c>
      <c r="AY288" s="273" t="s">
        <v>196</v>
      </c>
    </row>
    <row r="289" s="13" customFormat="1">
      <c r="A289" s="13"/>
      <c r="B289" s="252"/>
      <c r="C289" s="253"/>
      <c r="D289" s="242" t="s">
        <v>254</v>
      </c>
      <c r="E289" s="254" t="s">
        <v>1</v>
      </c>
      <c r="F289" s="255" t="s">
        <v>3462</v>
      </c>
      <c r="G289" s="253"/>
      <c r="H289" s="256">
        <v>0.153</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254</v>
      </c>
      <c r="AU289" s="262" t="s">
        <v>89</v>
      </c>
      <c r="AV289" s="13" t="s">
        <v>89</v>
      </c>
      <c r="AW289" s="13" t="s">
        <v>35</v>
      </c>
      <c r="AX289" s="13" t="s">
        <v>80</v>
      </c>
      <c r="AY289" s="262" t="s">
        <v>196</v>
      </c>
    </row>
    <row r="290" s="14" customFormat="1">
      <c r="A290" s="14"/>
      <c r="B290" s="263"/>
      <c r="C290" s="264"/>
      <c r="D290" s="242" t="s">
        <v>254</v>
      </c>
      <c r="E290" s="265" t="s">
        <v>1</v>
      </c>
      <c r="F290" s="266" t="s">
        <v>3463</v>
      </c>
      <c r="G290" s="264"/>
      <c r="H290" s="267">
        <v>0.153</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254</v>
      </c>
      <c r="AU290" s="273" t="s">
        <v>89</v>
      </c>
      <c r="AV290" s="14" t="s">
        <v>100</v>
      </c>
      <c r="AW290" s="14" t="s">
        <v>35</v>
      </c>
      <c r="AX290" s="14" t="s">
        <v>80</v>
      </c>
      <c r="AY290" s="273" t="s">
        <v>196</v>
      </c>
    </row>
    <row r="291" s="13" customFormat="1">
      <c r="A291" s="13"/>
      <c r="B291" s="252"/>
      <c r="C291" s="253"/>
      <c r="D291" s="242" t="s">
        <v>254</v>
      </c>
      <c r="E291" s="254" t="s">
        <v>1</v>
      </c>
      <c r="F291" s="255" t="s">
        <v>3464</v>
      </c>
      <c r="G291" s="253"/>
      <c r="H291" s="256">
        <v>0.23300000000000001</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254</v>
      </c>
      <c r="AU291" s="262" t="s">
        <v>89</v>
      </c>
      <c r="AV291" s="13" t="s">
        <v>89</v>
      </c>
      <c r="AW291" s="13" t="s">
        <v>35</v>
      </c>
      <c r="AX291" s="13" t="s">
        <v>80</v>
      </c>
      <c r="AY291" s="262" t="s">
        <v>196</v>
      </c>
    </row>
    <row r="292" s="14" customFormat="1">
      <c r="A292" s="14"/>
      <c r="B292" s="263"/>
      <c r="C292" s="264"/>
      <c r="D292" s="242" t="s">
        <v>254</v>
      </c>
      <c r="E292" s="265" t="s">
        <v>1</v>
      </c>
      <c r="F292" s="266" t="s">
        <v>3465</v>
      </c>
      <c r="G292" s="264"/>
      <c r="H292" s="267">
        <v>0.23300000000000001</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254</v>
      </c>
      <c r="AU292" s="273" t="s">
        <v>89</v>
      </c>
      <c r="AV292" s="14" t="s">
        <v>100</v>
      </c>
      <c r="AW292" s="14" t="s">
        <v>35</v>
      </c>
      <c r="AX292" s="14" t="s">
        <v>80</v>
      </c>
      <c r="AY292" s="273" t="s">
        <v>196</v>
      </c>
    </row>
    <row r="293" s="13" customFormat="1">
      <c r="A293" s="13"/>
      <c r="B293" s="252"/>
      <c r="C293" s="253"/>
      <c r="D293" s="242" t="s">
        <v>254</v>
      </c>
      <c r="E293" s="254" t="s">
        <v>1</v>
      </c>
      <c r="F293" s="255" t="s">
        <v>3466</v>
      </c>
      <c r="G293" s="253"/>
      <c r="H293" s="256">
        <v>0.46500000000000002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254</v>
      </c>
      <c r="AU293" s="262" t="s">
        <v>89</v>
      </c>
      <c r="AV293" s="13" t="s">
        <v>89</v>
      </c>
      <c r="AW293" s="13" t="s">
        <v>35</v>
      </c>
      <c r="AX293" s="13" t="s">
        <v>80</v>
      </c>
      <c r="AY293" s="262" t="s">
        <v>196</v>
      </c>
    </row>
    <row r="294" s="14" customFormat="1">
      <c r="A294" s="14"/>
      <c r="B294" s="263"/>
      <c r="C294" s="264"/>
      <c r="D294" s="242" t="s">
        <v>254</v>
      </c>
      <c r="E294" s="265" t="s">
        <v>1</v>
      </c>
      <c r="F294" s="266" t="s">
        <v>3467</v>
      </c>
      <c r="G294" s="264"/>
      <c r="H294" s="267">
        <v>0.46500000000000002</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254</v>
      </c>
      <c r="AU294" s="273" t="s">
        <v>89</v>
      </c>
      <c r="AV294" s="14" t="s">
        <v>100</v>
      </c>
      <c r="AW294" s="14" t="s">
        <v>35</v>
      </c>
      <c r="AX294" s="14" t="s">
        <v>80</v>
      </c>
      <c r="AY294" s="273" t="s">
        <v>196</v>
      </c>
    </row>
    <row r="295" s="13" customFormat="1">
      <c r="A295" s="13"/>
      <c r="B295" s="252"/>
      <c r="C295" s="253"/>
      <c r="D295" s="242" t="s">
        <v>254</v>
      </c>
      <c r="E295" s="254" t="s">
        <v>1</v>
      </c>
      <c r="F295" s="255" t="s">
        <v>3468</v>
      </c>
      <c r="G295" s="253"/>
      <c r="H295" s="256">
        <v>0.111</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254</v>
      </c>
      <c r="AU295" s="262" t="s">
        <v>89</v>
      </c>
      <c r="AV295" s="13" t="s">
        <v>89</v>
      </c>
      <c r="AW295" s="13" t="s">
        <v>35</v>
      </c>
      <c r="AX295" s="13" t="s">
        <v>80</v>
      </c>
      <c r="AY295" s="262" t="s">
        <v>196</v>
      </c>
    </row>
    <row r="296" s="14" customFormat="1">
      <c r="A296" s="14"/>
      <c r="B296" s="263"/>
      <c r="C296" s="264"/>
      <c r="D296" s="242" t="s">
        <v>254</v>
      </c>
      <c r="E296" s="265" t="s">
        <v>1</v>
      </c>
      <c r="F296" s="266" t="s">
        <v>3469</v>
      </c>
      <c r="G296" s="264"/>
      <c r="H296" s="267">
        <v>0.111</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254</v>
      </c>
      <c r="AU296" s="273" t="s">
        <v>89</v>
      </c>
      <c r="AV296" s="14" t="s">
        <v>100</v>
      </c>
      <c r="AW296" s="14" t="s">
        <v>35</v>
      </c>
      <c r="AX296" s="14" t="s">
        <v>80</v>
      </c>
      <c r="AY296" s="273" t="s">
        <v>196</v>
      </c>
    </row>
    <row r="297" s="13" customFormat="1">
      <c r="A297" s="13"/>
      <c r="B297" s="252"/>
      <c r="C297" s="253"/>
      <c r="D297" s="242" t="s">
        <v>254</v>
      </c>
      <c r="E297" s="254" t="s">
        <v>1</v>
      </c>
      <c r="F297" s="255" t="s">
        <v>3470</v>
      </c>
      <c r="G297" s="253"/>
      <c r="H297" s="256">
        <v>0.16600000000000001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254</v>
      </c>
      <c r="AU297" s="262" t="s">
        <v>89</v>
      </c>
      <c r="AV297" s="13" t="s">
        <v>89</v>
      </c>
      <c r="AW297" s="13" t="s">
        <v>35</v>
      </c>
      <c r="AX297" s="13" t="s">
        <v>80</v>
      </c>
      <c r="AY297" s="262" t="s">
        <v>196</v>
      </c>
    </row>
    <row r="298" s="14" customFormat="1">
      <c r="A298" s="14"/>
      <c r="B298" s="263"/>
      <c r="C298" s="264"/>
      <c r="D298" s="242" t="s">
        <v>254</v>
      </c>
      <c r="E298" s="265" t="s">
        <v>1</v>
      </c>
      <c r="F298" s="266" t="s">
        <v>3471</v>
      </c>
      <c r="G298" s="264"/>
      <c r="H298" s="267">
        <v>0.16600000000000001</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254</v>
      </c>
      <c r="AU298" s="273" t="s">
        <v>89</v>
      </c>
      <c r="AV298" s="14" t="s">
        <v>100</v>
      </c>
      <c r="AW298" s="14" t="s">
        <v>35</v>
      </c>
      <c r="AX298" s="14" t="s">
        <v>80</v>
      </c>
      <c r="AY298" s="273" t="s">
        <v>196</v>
      </c>
    </row>
    <row r="299" s="13" customFormat="1">
      <c r="A299" s="13"/>
      <c r="B299" s="252"/>
      <c r="C299" s="253"/>
      <c r="D299" s="242" t="s">
        <v>254</v>
      </c>
      <c r="E299" s="254" t="s">
        <v>1</v>
      </c>
      <c r="F299" s="255" t="s">
        <v>3472</v>
      </c>
      <c r="G299" s="253"/>
      <c r="H299" s="256">
        <v>0.252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254</v>
      </c>
      <c r="AU299" s="262" t="s">
        <v>89</v>
      </c>
      <c r="AV299" s="13" t="s">
        <v>89</v>
      </c>
      <c r="AW299" s="13" t="s">
        <v>35</v>
      </c>
      <c r="AX299" s="13" t="s">
        <v>80</v>
      </c>
      <c r="AY299" s="262" t="s">
        <v>196</v>
      </c>
    </row>
    <row r="300" s="14" customFormat="1">
      <c r="A300" s="14"/>
      <c r="B300" s="263"/>
      <c r="C300" s="264"/>
      <c r="D300" s="242" t="s">
        <v>254</v>
      </c>
      <c r="E300" s="265" t="s">
        <v>1</v>
      </c>
      <c r="F300" s="266" t="s">
        <v>3473</v>
      </c>
      <c r="G300" s="264"/>
      <c r="H300" s="267">
        <v>0.252</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254</v>
      </c>
      <c r="AU300" s="273" t="s">
        <v>89</v>
      </c>
      <c r="AV300" s="14" t="s">
        <v>100</v>
      </c>
      <c r="AW300" s="14" t="s">
        <v>35</v>
      </c>
      <c r="AX300" s="14" t="s">
        <v>80</v>
      </c>
      <c r="AY300" s="273" t="s">
        <v>196</v>
      </c>
    </row>
    <row r="301" s="15" customFormat="1">
      <c r="A301" s="15"/>
      <c r="B301" s="274"/>
      <c r="C301" s="275"/>
      <c r="D301" s="242" t="s">
        <v>254</v>
      </c>
      <c r="E301" s="276" t="s">
        <v>1</v>
      </c>
      <c r="F301" s="277" t="s">
        <v>267</v>
      </c>
      <c r="G301" s="275"/>
      <c r="H301" s="278">
        <v>1.6859999999999999</v>
      </c>
      <c r="I301" s="279"/>
      <c r="J301" s="275"/>
      <c r="K301" s="275"/>
      <c r="L301" s="280"/>
      <c r="M301" s="281"/>
      <c r="N301" s="282"/>
      <c r="O301" s="282"/>
      <c r="P301" s="282"/>
      <c r="Q301" s="282"/>
      <c r="R301" s="282"/>
      <c r="S301" s="282"/>
      <c r="T301" s="283"/>
      <c r="U301" s="15"/>
      <c r="V301" s="15"/>
      <c r="W301" s="15"/>
      <c r="X301" s="15"/>
      <c r="Y301" s="15"/>
      <c r="Z301" s="15"/>
      <c r="AA301" s="15"/>
      <c r="AB301" s="15"/>
      <c r="AC301" s="15"/>
      <c r="AD301" s="15"/>
      <c r="AE301" s="15"/>
      <c r="AT301" s="284" t="s">
        <v>254</v>
      </c>
      <c r="AU301" s="284" t="s">
        <v>89</v>
      </c>
      <c r="AV301" s="15" t="s">
        <v>113</v>
      </c>
      <c r="AW301" s="15" t="s">
        <v>35</v>
      </c>
      <c r="AX301" s="15" t="s">
        <v>87</v>
      </c>
      <c r="AY301" s="284" t="s">
        <v>196</v>
      </c>
    </row>
    <row r="302" s="2" customFormat="1" ht="33" customHeight="1">
      <c r="A302" s="38"/>
      <c r="B302" s="39"/>
      <c r="C302" s="228" t="s">
        <v>405</v>
      </c>
      <c r="D302" s="228" t="s">
        <v>199</v>
      </c>
      <c r="E302" s="229" t="s">
        <v>3474</v>
      </c>
      <c r="F302" s="230" t="s">
        <v>3475</v>
      </c>
      <c r="G302" s="231" t="s">
        <v>251</v>
      </c>
      <c r="H302" s="232">
        <v>523.5</v>
      </c>
      <c r="I302" s="233"/>
      <c r="J302" s="234">
        <f>ROUND(I302*H302,2)</f>
        <v>0</v>
      </c>
      <c r="K302" s="235"/>
      <c r="L302" s="44"/>
      <c r="M302" s="236" t="s">
        <v>1</v>
      </c>
      <c r="N302" s="237" t="s">
        <v>45</v>
      </c>
      <c r="O302" s="91"/>
      <c r="P302" s="238">
        <f>O302*H302</f>
        <v>0</v>
      </c>
      <c r="Q302" s="238">
        <v>0</v>
      </c>
      <c r="R302" s="238">
        <f>Q302*H302</f>
        <v>0</v>
      </c>
      <c r="S302" s="238">
        <v>0.01</v>
      </c>
      <c r="T302" s="239">
        <f>S302*H302</f>
        <v>5.2350000000000003</v>
      </c>
      <c r="U302" s="38"/>
      <c r="V302" s="38"/>
      <c r="W302" s="38"/>
      <c r="X302" s="38"/>
      <c r="Y302" s="38"/>
      <c r="Z302" s="38"/>
      <c r="AA302" s="38"/>
      <c r="AB302" s="38"/>
      <c r="AC302" s="38"/>
      <c r="AD302" s="38"/>
      <c r="AE302" s="38"/>
      <c r="AR302" s="240" t="s">
        <v>113</v>
      </c>
      <c r="AT302" s="240" t="s">
        <v>199</v>
      </c>
      <c r="AU302" s="240" t="s">
        <v>89</v>
      </c>
      <c r="AY302" s="17" t="s">
        <v>196</v>
      </c>
      <c r="BE302" s="241">
        <f>IF(N302="základní",J302,0)</f>
        <v>0</v>
      </c>
      <c r="BF302" s="241">
        <f>IF(N302="snížená",J302,0)</f>
        <v>0</v>
      </c>
      <c r="BG302" s="241">
        <f>IF(N302="zákl. přenesená",J302,0)</f>
        <v>0</v>
      </c>
      <c r="BH302" s="241">
        <f>IF(N302="sníž. přenesená",J302,0)</f>
        <v>0</v>
      </c>
      <c r="BI302" s="241">
        <f>IF(N302="nulová",J302,0)</f>
        <v>0</v>
      </c>
      <c r="BJ302" s="17" t="s">
        <v>87</v>
      </c>
      <c r="BK302" s="241">
        <f>ROUND(I302*H302,2)</f>
        <v>0</v>
      </c>
      <c r="BL302" s="17" t="s">
        <v>113</v>
      </c>
      <c r="BM302" s="240" t="s">
        <v>3476</v>
      </c>
    </row>
    <row r="303" s="2" customFormat="1">
      <c r="A303" s="38"/>
      <c r="B303" s="39"/>
      <c r="C303" s="40"/>
      <c r="D303" s="242" t="s">
        <v>205</v>
      </c>
      <c r="E303" s="40"/>
      <c r="F303" s="243" t="s">
        <v>3477</v>
      </c>
      <c r="G303" s="40"/>
      <c r="H303" s="40"/>
      <c r="I303" s="244"/>
      <c r="J303" s="40"/>
      <c r="K303" s="40"/>
      <c r="L303" s="44"/>
      <c r="M303" s="245"/>
      <c r="N303" s="246"/>
      <c r="O303" s="91"/>
      <c r="P303" s="91"/>
      <c r="Q303" s="91"/>
      <c r="R303" s="91"/>
      <c r="S303" s="91"/>
      <c r="T303" s="92"/>
      <c r="U303" s="38"/>
      <c r="V303" s="38"/>
      <c r="W303" s="38"/>
      <c r="X303" s="38"/>
      <c r="Y303" s="38"/>
      <c r="Z303" s="38"/>
      <c r="AA303" s="38"/>
      <c r="AB303" s="38"/>
      <c r="AC303" s="38"/>
      <c r="AD303" s="38"/>
      <c r="AE303" s="38"/>
      <c r="AT303" s="17" t="s">
        <v>205</v>
      </c>
      <c r="AU303" s="17" t="s">
        <v>89</v>
      </c>
    </row>
    <row r="304" s="13" customFormat="1">
      <c r="A304" s="13"/>
      <c r="B304" s="252"/>
      <c r="C304" s="253"/>
      <c r="D304" s="242" t="s">
        <v>254</v>
      </c>
      <c r="E304" s="254" t="s">
        <v>1</v>
      </c>
      <c r="F304" s="255" t="s">
        <v>3478</v>
      </c>
      <c r="G304" s="253"/>
      <c r="H304" s="256">
        <v>523.5</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254</v>
      </c>
      <c r="AU304" s="262" t="s">
        <v>89</v>
      </c>
      <c r="AV304" s="13" t="s">
        <v>89</v>
      </c>
      <c r="AW304" s="13" t="s">
        <v>35</v>
      </c>
      <c r="AX304" s="13" t="s">
        <v>80</v>
      </c>
      <c r="AY304" s="262" t="s">
        <v>196</v>
      </c>
    </row>
    <row r="305" s="14" customFormat="1">
      <c r="A305" s="14"/>
      <c r="B305" s="263"/>
      <c r="C305" s="264"/>
      <c r="D305" s="242" t="s">
        <v>254</v>
      </c>
      <c r="E305" s="265" t="s">
        <v>1</v>
      </c>
      <c r="F305" s="266" t="s">
        <v>311</v>
      </c>
      <c r="G305" s="264"/>
      <c r="H305" s="267">
        <v>523.5</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254</v>
      </c>
      <c r="AU305" s="273" t="s">
        <v>89</v>
      </c>
      <c r="AV305" s="14" t="s">
        <v>100</v>
      </c>
      <c r="AW305" s="14" t="s">
        <v>35</v>
      </c>
      <c r="AX305" s="14" t="s">
        <v>80</v>
      </c>
      <c r="AY305" s="273" t="s">
        <v>196</v>
      </c>
    </row>
    <row r="306" s="15" customFormat="1">
      <c r="A306" s="15"/>
      <c r="B306" s="274"/>
      <c r="C306" s="275"/>
      <c r="D306" s="242" t="s">
        <v>254</v>
      </c>
      <c r="E306" s="276" t="s">
        <v>1</v>
      </c>
      <c r="F306" s="277" t="s">
        <v>267</v>
      </c>
      <c r="G306" s="275"/>
      <c r="H306" s="278">
        <v>523.5</v>
      </c>
      <c r="I306" s="279"/>
      <c r="J306" s="275"/>
      <c r="K306" s="275"/>
      <c r="L306" s="280"/>
      <c r="M306" s="281"/>
      <c r="N306" s="282"/>
      <c r="O306" s="282"/>
      <c r="P306" s="282"/>
      <c r="Q306" s="282"/>
      <c r="R306" s="282"/>
      <c r="S306" s="282"/>
      <c r="T306" s="283"/>
      <c r="U306" s="15"/>
      <c r="V306" s="15"/>
      <c r="W306" s="15"/>
      <c r="X306" s="15"/>
      <c r="Y306" s="15"/>
      <c r="Z306" s="15"/>
      <c r="AA306" s="15"/>
      <c r="AB306" s="15"/>
      <c r="AC306" s="15"/>
      <c r="AD306" s="15"/>
      <c r="AE306" s="15"/>
      <c r="AT306" s="284" t="s">
        <v>254</v>
      </c>
      <c r="AU306" s="284" t="s">
        <v>89</v>
      </c>
      <c r="AV306" s="15" t="s">
        <v>113</v>
      </c>
      <c r="AW306" s="15" t="s">
        <v>35</v>
      </c>
      <c r="AX306" s="15" t="s">
        <v>87</v>
      </c>
      <c r="AY306" s="284" t="s">
        <v>196</v>
      </c>
    </row>
    <row r="307" s="2" customFormat="1" ht="33" customHeight="1">
      <c r="A307" s="38"/>
      <c r="B307" s="39"/>
      <c r="C307" s="228" t="s">
        <v>421</v>
      </c>
      <c r="D307" s="228" t="s">
        <v>199</v>
      </c>
      <c r="E307" s="229" t="s">
        <v>3479</v>
      </c>
      <c r="F307" s="230" t="s">
        <v>3480</v>
      </c>
      <c r="G307" s="231" t="s">
        <v>251</v>
      </c>
      <c r="H307" s="232">
        <v>351.33999999999997</v>
      </c>
      <c r="I307" s="233"/>
      <c r="J307" s="234">
        <f>ROUND(I307*H307,2)</f>
        <v>0</v>
      </c>
      <c r="K307" s="235"/>
      <c r="L307" s="44"/>
      <c r="M307" s="236" t="s">
        <v>1</v>
      </c>
      <c r="N307" s="237" t="s">
        <v>45</v>
      </c>
      <c r="O307" s="91"/>
      <c r="P307" s="238">
        <f>O307*H307</f>
        <v>0</v>
      </c>
      <c r="Q307" s="238">
        <v>0</v>
      </c>
      <c r="R307" s="238">
        <f>Q307*H307</f>
        <v>0</v>
      </c>
      <c r="S307" s="238">
        <v>0.01</v>
      </c>
      <c r="T307" s="239">
        <f>S307*H307</f>
        <v>3.5133999999999999</v>
      </c>
      <c r="U307" s="38"/>
      <c r="V307" s="38"/>
      <c r="W307" s="38"/>
      <c r="X307" s="38"/>
      <c r="Y307" s="38"/>
      <c r="Z307" s="38"/>
      <c r="AA307" s="38"/>
      <c r="AB307" s="38"/>
      <c r="AC307" s="38"/>
      <c r="AD307" s="38"/>
      <c r="AE307" s="38"/>
      <c r="AR307" s="240" t="s">
        <v>113</v>
      </c>
      <c r="AT307" s="240" t="s">
        <v>199</v>
      </c>
      <c r="AU307" s="240" t="s">
        <v>89</v>
      </c>
      <c r="AY307" s="17" t="s">
        <v>196</v>
      </c>
      <c r="BE307" s="241">
        <f>IF(N307="základní",J307,0)</f>
        <v>0</v>
      </c>
      <c r="BF307" s="241">
        <f>IF(N307="snížená",J307,0)</f>
        <v>0</v>
      </c>
      <c r="BG307" s="241">
        <f>IF(N307="zákl. přenesená",J307,0)</f>
        <v>0</v>
      </c>
      <c r="BH307" s="241">
        <f>IF(N307="sníž. přenesená",J307,0)</f>
        <v>0</v>
      </c>
      <c r="BI307" s="241">
        <f>IF(N307="nulová",J307,0)</f>
        <v>0</v>
      </c>
      <c r="BJ307" s="17" t="s">
        <v>87</v>
      </c>
      <c r="BK307" s="241">
        <f>ROUND(I307*H307,2)</f>
        <v>0</v>
      </c>
      <c r="BL307" s="17" t="s">
        <v>113</v>
      </c>
      <c r="BM307" s="240" t="s">
        <v>3481</v>
      </c>
    </row>
    <row r="308" s="2" customFormat="1">
      <c r="A308" s="38"/>
      <c r="B308" s="39"/>
      <c r="C308" s="40"/>
      <c r="D308" s="242" t="s">
        <v>205</v>
      </c>
      <c r="E308" s="40"/>
      <c r="F308" s="243" t="s">
        <v>3482</v>
      </c>
      <c r="G308" s="40"/>
      <c r="H308" s="40"/>
      <c r="I308" s="244"/>
      <c r="J308" s="40"/>
      <c r="K308" s="40"/>
      <c r="L308" s="44"/>
      <c r="M308" s="245"/>
      <c r="N308" s="246"/>
      <c r="O308" s="91"/>
      <c r="P308" s="91"/>
      <c r="Q308" s="91"/>
      <c r="R308" s="91"/>
      <c r="S308" s="91"/>
      <c r="T308" s="92"/>
      <c r="U308" s="38"/>
      <c r="V308" s="38"/>
      <c r="W308" s="38"/>
      <c r="X308" s="38"/>
      <c r="Y308" s="38"/>
      <c r="Z308" s="38"/>
      <c r="AA308" s="38"/>
      <c r="AB308" s="38"/>
      <c r="AC308" s="38"/>
      <c r="AD308" s="38"/>
      <c r="AE308" s="38"/>
      <c r="AT308" s="17" t="s">
        <v>205</v>
      </c>
      <c r="AU308" s="17" t="s">
        <v>89</v>
      </c>
    </row>
    <row r="309" s="13" customFormat="1">
      <c r="A309" s="13"/>
      <c r="B309" s="252"/>
      <c r="C309" s="253"/>
      <c r="D309" s="242" t="s">
        <v>254</v>
      </c>
      <c r="E309" s="254" t="s">
        <v>1</v>
      </c>
      <c r="F309" s="255" t="s">
        <v>3483</v>
      </c>
      <c r="G309" s="253"/>
      <c r="H309" s="256">
        <v>351.33999999999997</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254</v>
      </c>
      <c r="AU309" s="262" t="s">
        <v>89</v>
      </c>
      <c r="AV309" s="13" t="s">
        <v>89</v>
      </c>
      <c r="AW309" s="13" t="s">
        <v>35</v>
      </c>
      <c r="AX309" s="13" t="s">
        <v>80</v>
      </c>
      <c r="AY309" s="262" t="s">
        <v>196</v>
      </c>
    </row>
    <row r="310" s="14" customFormat="1">
      <c r="A310" s="14"/>
      <c r="B310" s="263"/>
      <c r="C310" s="264"/>
      <c r="D310" s="242" t="s">
        <v>254</v>
      </c>
      <c r="E310" s="265" t="s">
        <v>1</v>
      </c>
      <c r="F310" s="266" t="s">
        <v>726</v>
      </c>
      <c r="G310" s="264"/>
      <c r="H310" s="267">
        <v>351.33999999999997</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254</v>
      </c>
      <c r="AU310" s="273" t="s">
        <v>89</v>
      </c>
      <c r="AV310" s="14" t="s">
        <v>100</v>
      </c>
      <c r="AW310" s="14" t="s">
        <v>35</v>
      </c>
      <c r="AX310" s="14" t="s">
        <v>80</v>
      </c>
      <c r="AY310" s="273" t="s">
        <v>196</v>
      </c>
    </row>
    <row r="311" s="15" customFormat="1">
      <c r="A311" s="15"/>
      <c r="B311" s="274"/>
      <c r="C311" s="275"/>
      <c r="D311" s="242" t="s">
        <v>254</v>
      </c>
      <c r="E311" s="276" t="s">
        <v>1</v>
      </c>
      <c r="F311" s="277" t="s">
        <v>267</v>
      </c>
      <c r="G311" s="275"/>
      <c r="H311" s="278">
        <v>351.33999999999997</v>
      </c>
      <c r="I311" s="279"/>
      <c r="J311" s="275"/>
      <c r="K311" s="275"/>
      <c r="L311" s="280"/>
      <c r="M311" s="281"/>
      <c r="N311" s="282"/>
      <c r="O311" s="282"/>
      <c r="P311" s="282"/>
      <c r="Q311" s="282"/>
      <c r="R311" s="282"/>
      <c r="S311" s="282"/>
      <c r="T311" s="283"/>
      <c r="U311" s="15"/>
      <c r="V311" s="15"/>
      <c r="W311" s="15"/>
      <c r="X311" s="15"/>
      <c r="Y311" s="15"/>
      <c r="Z311" s="15"/>
      <c r="AA311" s="15"/>
      <c r="AB311" s="15"/>
      <c r="AC311" s="15"/>
      <c r="AD311" s="15"/>
      <c r="AE311" s="15"/>
      <c r="AT311" s="284" t="s">
        <v>254</v>
      </c>
      <c r="AU311" s="284" t="s">
        <v>89</v>
      </c>
      <c r="AV311" s="15" t="s">
        <v>113</v>
      </c>
      <c r="AW311" s="15" t="s">
        <v>35</v>
      </c>
      <c r="AX311" s="15" t="s">
        <v>87</v>
      </c>
      <c r="AY311" s="284" t="s">
        <v>196</v>
      </c>
    </row>
    <row r="312" s="2" customFormat="1" ht="21.75" customHeight="1">
      <c r="A312" s="38"/>
      <c r="B312" s="39"/>
      <c r="C312" s="228" t="s">
        <v>428</v>
      </c>
      <c r="D312" s="228" t="s">
        <v>199</v>
      </c>
      <c r="E312" s="229" t="s">
        <v>406</v>
      </c>
      <c r="F312" s="230" t="s">
        <v>407</v>
      </c>
      <c r="G312" s="231" t="s">
        <v>251</v>
      </c>
      <c r="H312" s="232">
        <v>140.095</v>
      </c>
      <c r="I312" s="233"/>
      <c r="J312" s="234">
        <f>ROUND(I312*H312,2)</f>
        <v>0</v>
      </c>
      <c r="K312" s="235"/>
      <c r="L312" s="44"/>
      <c r="M312" s="236" t="s">
        <v>1</v>
      </c>
      <c r="N312" s="237" t="s">
        <v>45</v>
      </c>
      <c r="O312" s="91"/>
      <c r="P312" s="238">
        <f>O312*H312</f>
        <v>0</v>
      </c>
      <c r="Q312" s="238">
        <v>0</v>
      </c>
      <c r="R312" s="238">
        <f>Q312*H312</f>
        <v>0</v>
      </c>
      <c r="S312" s="238">
        <v>0.068000000000000005</v>
      </c>
      <c r="T312" s="239">
        <f>S312*H312</f>
        <v>9.5264600000000002</v>
      </c>
      <c r="U312" s="38"/>
      <c r="V312" s="38"/>
      <c r="W312" s="38"/>
      <c r="X312" s="38"/>
      <c r="Y312" s="38"/>
      <c r="Z312" s="38"/>
      <c r="AA312" s="38"/>
      <c r="AB312" s="38"/>
      <c r="AC312" s="38"/>
      <c r="AD312" s="38"/>
      <c r="AE312" s="38"/>
      <c r="AR312" s="240" t="s">
        <v>113</v>
      </c>
      <c r="AT312" s="240" t="s">
        <v>199</v>
      </c>
      <c r="AU312" s="240" t="s">
        <v>89</v>
      </c>
      <c r="AY312" s="17" t="s">
        <v>196</v>
      </c>
      <c r="BE312" s="241">
        <f>IF(N312="základní",J312,0)</f>
        <v>0</v>
      </c>
      <c r="BF312" s="241">
        <f>IF(N312="snížená",J312,0)</f>
        <v>0</v>
      </c>
      <c r="BG312" s="241">
        <f>IF(N312="zákl. přenesená",J312,0)</f>
        <v>0</v>
      </c>
      <c r="BH312" s="241">
        <f>IF(N312="sníž. přenesená",J312,0)</f>
        <v>0</v>
      </c>
      <c r="BI312" s="241">
        <f>IF(N312="nulová",J312,0)</f>
        <v>0</v>
      </c>
      <c r="BJ312" s="17" t="s">
        <v>87</v>
      </c>
      <c r="BK312" s="241">
        <f>ROUND(I312*H312,2)</f>
        <v>0</v>
      </c>
      <c r="BL312" s="17" t="s">
        <v>113</v>
      </c>
      <c r="BM312" s="240" t="s">
        <v>3484</v>
      </c>
    </row>
    <row r="313" s="2" customFormat="1">
      <c r="A313" s="38"/>
      <c r="B313" s="39"/>
      <c r="C313" s="40"/>
      <c r="D313" s="242" t="s">
        <v>205</v>
      </c>
      <c r="E313" s="40"/>
      <c r="F313" s="243" t="s">
        <v>409</v>
      </c>
      <c r="G313" s="40"/>
      <c r="H313" s="40"/>
      <c r="I313" s="244"/>
      <c r="J313" s="40"/>
      <c r="K313" s="40"/>
      <c r="L313" s="44"/>
      <c r="M313" s="245"/>
      <c r="N313" s="246"/>
      <c r="O313" s="91"/>
      <c r="P313" s="91"/>
      <c r="Q313" s="91"/>
      <c r="R313" s="91"/>
      <c r="S313" s="91"/>
      <c r="T313" s="92"/>
      <c r="U313" s="38"/>
      <c r="V313" s="38"/>
      <c r="W313" s="38"/>
      <c r="X313" s="38"/>
      <c r="Y313" s="38"/>
      <c r="Z313" s="38"/>
      <c r="AA313" s="38"/>
      <c r="AB313" s="38"/>
      <c r="AC313" s="38"/>
      <c r="AD313" s="38"/>
      <c r="AE313" s="38"/>
      <c r="AT313" s="17" t="s">
        <v>205</v>
      </c>
      <c r="AU313" s="17" t="s">
        <v>89</v>
      </c>
    </row>
    <row r="314" s="13" customFormat="1">
      <c r="A314" s="13"/>
      <c r="B314" s="252"/>
      <c r="C314" s="253"/>
      <c r="D314" s="242" t="s">
        <v>254</v>
      </c>
      <c r="E314" s="254" t="s">
        <v>1</v>
      </c>
      <c r="F314" s="255" t="s">
        <v>3485</v>
      </c>
      <c r="G314" s="253"/>
      <c r="H314" s="256">
        <v>2.3999999999999999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254</v>
      </c>
      <c r="AU314" s="262" t="s">
        <v>89</v>
      </c>
      <c r="AV314" s="13" t="s">
        <v>89</v>
      </c>
      <c r="AW314" s="13" t="s">
        <v>35</v>
      </c>
      <c r="AX314" s="13" t="s">
        <v>80</v>
      </c>
      <c r="AY314" s="262" t="s">
        <v>196</v>
      </c>
    </row>
    <row r="315" s="14" customFormat="1">
      <c r="A315" s="14"/>
      <c r="B315" s="263"/>
      <c r="C315" s="264"/>
      <c r="D315" s="242" t="s">
        <v>254</v>
      </c>
      <c r="E315" s="265" t="s">
        <v>1</v>
      </c>
      <c r="F315" s="266" t="s">
        <v>3486</v>
      </c>
      <c r="G315" s="264"/>
      <c r="H315" s="267">
        <v>2.3999999999999999</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254</v>
      </c>
      <c r="AU315" s="273" t="s">
        <v>89</v>
      </c>
      <c r="AV315" s="14" t="s">
        <v>100</v>
      </c>
      <c r="AW315" s="14" t="s">
        <v>35</v>
      </c>
      <c r="AX315" s="14" t="s">
        <v>80</v>
      </c>
      <c r="AY315" s="273" t="s">
        <v>196</v>
      </c>
    </row>
    <row r="316" s="13" customFormat="1">
      <c r="A316" s="13"/>
      <c r="B316" s="252"/>
      <c r="C316" s="253"/>
      <c r="D316" s="242" t="s">
        <v>254</v>
      </c>
      <c r="E316" s="254" t="s">
        <v>1</v>
      </c>
      <c r="F316" s="255" t="s">
        <v>3487</v>
      </c>
      <c r="G316" s="253"/>
      <c r="H316" s="256">
        <v>5.7750000000000004</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254</v>
      </c>
      <c r="AU316" s="262" t="s">
        <v>89</v>
      </c>
      <c r="AV316" s="13" t="s">
        <v>89</v>
      </c>
      <c r="AW316" s="13" t="s">
        <v>35</v>
      </c>
      <c r="AX316" s="13" t="s">
        <v>80</v>
      </c>
      <c r="AY316" s="262" t="s">
        <v>196</v>
      </c>
    </row>
    <row r="317" s="14" customFormat="1">
      <c r="A317" s="14"/>
      <c r="B317" s="263"/>
      <c r="C317" s="264"/>
      <c r="D317" s="242" t="s">
        <v>254</v>
      </c>
      <c r="E317" s="265" t="s">
        <v>1</v>
      </c>
      <c r="F317" s="266" t="s">
        <v>273</v>
      </c>
      <c r="G317" s="264"/>
      <c r="H317" s="267">
        <v>5.7750000000000004</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254</v>
      </c>
      <c r="AU317" s="273" t="s">
        <v>89</v>
      </c>
      <c r="AV317" s="14" t="s">
        <v>100</v>
      </c>
      <c r="AW317" s="14" t="s">
        <v>35</v>
      </c>
      <c r="AX317" s="14" t="s">
        <v>80</v>
      </c>
      <c r="AY317" s="273" t="s">
        <v>196</v>
      </c>
    </row>
    <row r="318" s="13" customFormat="1">
      <c r="A318" s="13"/>
      <c r="B318" s="252"/>
      <c r="C318" s="253"/>
      <c r="D318" s="242" t="s">
        <v>254</v>
      </c>
      <c r="E318" s="254" t="s">
        <v>1</v>
      </c>
      <c r="F318" s="255" t="s">
        <v>3488</v>
      </c>
      <c r="G318" s="253"/>
      <c r="H318" s="256">
        <v>2.25</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254</v>
      </c>
      <c r="AU318" s="262" t="s">
        <v>89</v>
      </c>
      <c r="AV318" s="13" t="s">
        <v>89</v>
      </c>
      <c r="AW318" s="13" t="s">
        <v>35</v>
      </c>
      <c r="AX318" s="13" t="s">
        <v>80</v>
      </c>
      <c r="AY318" s="262" t="s">
        <v>196</v>
      </c>
    </row>
    <row r="319" s="14" customFormat="1">
      <c r="A319" s="14"/>
      <c r="B319" s="263"/>
      <c r="C319" s="264"/>
      <c r="D319" s="242" t="s">
        <v>254</v>
      </c>
      <c r="E319" s="265" t="s">
        <v>1</v>
      </c>
      <c r="F319" s="266" t="s">
        <v>3489</v>
      </c>
      <c r="G319" s="264"/>
      <c r="H319" s="267">
        <v>2.25</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254</v>
      </c>
      <c r="AU319" s="273" t="s">
        <v>89</v>
      </c>
      <c r="AV319" s="14" t="s">
        <v>100</v>
      </c>
      <c r="AW319" s="14" t="s">
        <v>35</v>
      </c>
      <c r="AX319" s="14" t="s">
        <v>80</v>
      </c>
      <c r="AY319" s="273" t="s">
        <v>196</v>
      </c>
    </row>
    <row r="320" s="13" customFormat="1">
      <c r="A320" s="13"/>
      <c r="B320" s="252"/>
      <c r="C320" s="253"/>
      <c r="D320" s="242" t="s">
        <v>254</v>
      </c>
      <c r="E320" s="254" t="s">
        <v>1</v>
      </c>
      <c r="F320" s="255" t="s">
        <v>3490</v>
      </c>
      <c r="G320" s="253"/>
      <c r="H320" s="256">
        <v>79.920000000000002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254</v>
      </c>
      <c r="AU320" s="262" t="s">
        <v>89</v>
      </c>
      <c r="AV320" s="13" t="s">
        <v>89</v>
      </c>
      <c r="AW320" s="13" t="s">
        <v>35</v>
      </c>
      <c r="AX320" s="13" t="s">
        <v>80</v>
      </c>
      <c r="AY320" s="262" t="s">
        <v>196</v>
      </c>
    </row>
    <row r="321" s="14" customFormat="1">
      <c r="A321" s="14"/>
      <c r="B321" s="263"/>
      <c r="C321" s="264"/>
      <c r="D321" s="242" t="s">
        <v>254</v>
      </c>
      <c r="E321" s="265" t="s">
        <v>1</v>
      </c>
      <c r="F321" s="266" t="s">
        <v>321</v>
      </c>
      <c r="G321" s="264"/>
      <c r="H321" s="267">
        <v>79.920000000000002</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254</v>
      </c>
      <c r="AU321" s="273" t="s">
        <v>89</v>
      </c>
      <c r="AV321" s="14" t="s">
        <v>100</v>
      </c>
      <c r="AW321" s="14" t="s">
        <v>35</v>
      </c>
      <c r="AX321" s="14" t="s">
        <v>80</v>
      </c>
      <c r="AY321" s="273" t="s">
        <v>196</v>
      </c>
    </row>
    <row r="322" s="13" customFormat="1">
      <c r="A322" s="13"/>
      <c r="B322" s="252"/>
      <c r="C322" s="253"/>
      <c r="D322" s="242" t="s">
        <v>254</v>
      </c>
      <c r="E322" s="254" t="s">
        <v>1</v>
      </c>
      <c r="F322" s="255" t="s">
        <v>3491</v>
      </c>
      <c r="G322" s="253"/>
      <c r="H322" s="256">
        <v>49.75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254</v>
      </c>
      <c r="AU322" s="262" t="s">
        <v>89</v>
      </c>
      <c r="AV322" s="13" t="s">
        <v>89</v>
      </c>
      <c r="AW322" s="13" t="s">
        <v>35</v>
      </c>
      <c r="AX322" s="13" t="s">
        <v>80</v>
      </c>
      <c r="AY322" s="262" t="s">
        <v>196</v>
      </c>
    </row>
    <row r="323" s="14" customFormat="1">
      <c r="A323" s="14"/>
      <c r="B323" s="263"/>
      <c r="C323" s="264"/>
      <c r="D323" s="242" t="s">
        <v>254</v>
      </c>
      <c r="E323" s="265" t="s">
        <v>1</v>
      </c>
      <c r="F323" s="266" t="s">
        <v>803</v>
      </c>
      <c r="G323" s="264"/>
      <c r="H323" s="267">
        <v>49.75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254</v>
      </c>
      <c r="AU323" s="273" t="s">
        <v>89</v>
      </c>
      <c r="AV323" s="14" t="s">
        <v>100</v>
      </c>
      <c r="AW323" s="14" t="s">
        <v>35</v>
      </c>
      <c r="AX323" s="14" t="s">
        <v>80</v>
      </c>
      <c r="AY323" s="273" t="s">
        <v>196</v>
      </c>
    </row>
    <row r="324" s="15" customFormat="1">
      <c r="A324" s="15"/>
      <c r="B324" s="274"/>
      <c r="C324" s="275"/>
      <c r="D324" s="242" t="s">
        <v>254</v>
      </c>
      <c r="E324" s="276" t="s">
        <v>1</v>
      </c>
      <c r="F324" s="277" t="s">
        <v>267</v>
      </c>
      <c r="G324" s="275"/>
      <c r="H324" s="278">
        <v>140.095</v>
      </c>
      <c r="I324" s="279"/>
      <c r="J324" s="275"/>
      <c r="K324" s="275"/>
      <c r="L324" s="280"/>
      <c r="M324" s="281"/>
      <c r="N324" s="282"/>
      <c r="O324" s="282"/>
      <c r="P324" s="282"/>
      <c r="Q324" s="282"/>
      <c r="R324" s="282"/>
      <c r="S324" s="282"/>
      <c r="T324" s="283"/>
      <c r="U324" s="15"/>
      <c r="V324" s="15"/>
      <c r="W324" s="15"/>
      <c r="X324" s="15"/>
      <c r="Y324" s="15"/>
      <c r="Z324" s="15"/>
      <c r="AA324" s="15"/>
      <c r="AB324" s="15"/>
      <c r="AC324" s="15"/>
      <c r="AD324" s="15"/>
      <c r="AE324" s="15"/>
      <c r="AT324" s="284" t="s">
        <v>254</v>
      </c>
      <c r="AU324" s="284" t="s">
        <v>89</v>
      </c>
      <c r="AV324" s="15" t="s">
        <v>113</v>
      </c>
      <c r="AW324" s="15" t="s">
        <v>35</v>
      </c>
      <c r="AX324" s="15" t="s">
        <v>87</v>
      </c>
      <c r="AY324" s="284" t="s">
        <v>196</v>
      </c>
    </row>
    <row r="325" s="2" customFormat="1" ht="21.75" customHeight="1">
      <c r="A325" s="38"/>
      <c r="B325" s="39"/>
      <c r="C325" s="228" t="s">
        <v>434</v>
      </c>
      <c r="D325" s="228" t="s">
        <v>199</v>
      </c>
      <c r="E325" s="229" t="s">
        <v>3492</v>
      </c>
      <c r="F325" s="230" t="s">
        <v>3493</v>
      </c>
      <c r="G325" s="231" t="s">
        <v>251</v>
      </c>
      <c r="H325" s="232">
        <v>20.329999999999998</v>
      </c>
      <c r="I325" s="233"/>
      <c r="J325" s="234">
        <f>ROUND(I325*H325,2)</f>
        <v>0</v>
      </c>
      <c r="K325" s="235"/>
      <c r="L325" s="44"/>
      <c r="M325" s="236" t="s">
        <v>1</v>
      </c>
      <c r="N325" s="237" t="s">
        <v>45</v>
      </c>
      <c r="O325" s="91"/>
      <c r="P325" s="238">
        <f>O325*H325</f>
        <v>0</v>
      </c>
      <c r="Q325" s="238">
        <v>0</v>
      </c>
      <c r="R325" s="238">
        <f>Q325*H325</f>
        <v>0</v>
      </c>
      <c r="S325" s="238">
        <v>0</v>
      </c>
      <c r="T325" s="239">
        <f>S325*H325</f>
        <v>0</v>
      </c>
      <c r="U325" s="38"/>
      <c r="V325" s="38"/>
      <c r="W325" s="38"/>
      <c r="X325" s="38"/>
      <c r="Y325" s="38"/>
      <c r="Z325" s="38"/>
      <c r="AA325" s="38"/>
      <c r="AB325" s="38"/>
      <c r="AC325" s="38"/>
      <c r="AD325" s="38"/>
      <c r="AE325" s="38"/>
      <c r="AR325" s="240" t="s">
        <v>113</v>
      </c>
      <c r="AT325" s="240" t="s">
        <v>199</v>
      </c>
      <c r="AU325" s="240" t="s">
        <v>89</v>
      </c>
      <c r="AY325" s="17" t="s">
        <v>196</v>
      </c>
      <c r="BE325" s="241">
        <f>IF(N325="základní",J325,0)</f>
        <v>0</v>
      </c>
      <c r="BF325" s="241">
        <f>IF(N325="snížená",J325,0)</f>
        <v>0</v>
      </c>
      <c r="BG325" s="241">
        <f>IF(N325="zákl. přenesená",J325,0)</f>
        <v>0</v>
      </c>
      <c r="BH325" s="241">
        <f>IF(N325="sníž. přenesená",J325,0)</f>
        <v>0</v>
      </c>
      <c r="BI325" s="241">
        <f>IF(N325="nulová",J325,0)</f>
        <v>0</v>
      </c>
      <c r="BJ325" s="17" t="s">
        <v>87</v>
      </c>
      <c r="BK325" s="241">
        <f>ROUND(I325*H325,2)</f>
        <v>0</v>
      </c>
      <c r="BL325" s="17" t="s">
        <v>113</v>
      </c>
      <c r="BM325" s="240" t="s">
        <v>3494</v>
      </c>
    </row>
    <row r="326" s="2" customFormat="1">
      <c r="A326" s="38"/>
      <c r="B326" s="39"/>
      <c r="C326" s="40"/>
      <c r="D326" s="242" t="s">
        <v>205</v>
      </c>
      <c r="E326" s="40"/>
      <c r="F326" s="243" t="s">
        <v>3493</v>
      </c>
      <c r="G326" s="40"/>
      <c r="H326" s="40"/>
      <c r="I326" s="244"/>
      <c r="J326" s="40"/>
      <c r="K326" s="40"/>
      <c r="L326" s="44"/>
      <c r="M326" s="245"/>
      <c r="N326" s="246"/>
      <c r="O326" s="91"/>
      <c r="P326" s="91"/>
      <c r="Q326" s="91"/>
      <c r="R326" s="91"/>
      <c r="S326" s="91"/>
      <c r="T326" s="92"/>
      <c r="U326" s="38"/>
      <c r="V326" s="38"/>
      <c r="W326" s="38"/>
      <c r="X326" s="38"/>
      <c r="Y326" s="38"/>
      <c r="Z326" s="38"/>
      <c r="AA326" s="38"/>
      <c r="AB326" s="38"/>
      <c r="AC326" s="38"/>
      <c r="AD326" s="38"/>
      <c r="AE326" s="38"/>
      <c r="AT326" s="17" t="s">
        <v>205</v>
      </c>
      <c r="AU326" s="17" t="s">
        <v>89</v>
      </c>
    </row>
    <row r="327" s="2" customFormat="1" ht="21.75" customHeight="1">
      <c r="A327" s="38"/>
      <c r="B327" s="39"/>
      <c r="C327" s="228" t="s">
        <v>439</v>
      </c>
      <c r="D327" s="228" t="s">
        <v>199</v>
      </c>
      <c r="E327" s="229" t="s">
        <v>3495</v>
      </c>
      <c r="F327" s="230" t="s">
        <v>3496</v>
      </c>
      <c r="G327" s="231" t="s">
        <v>202</v>
      </c>
      <c r="H327" s="232">
        <v>4</v>
      </c>
      <c r="I327" s="233"/>
      <c r="J327" s="234">
        <f>ROUND(I327*H327,2)</f>
        <v>0</v>
      </c>
      <c r="K327" s="235"/>
      <c r="L327" s="44"/>
      <c r="M327" s="236" t="s">
        <v>1</v>
      </c>
      <c r="N327" s="237" t="s">
        <v>45</v>
      </c>
      <c r="O327" s="91"/>
      <c r="P327" s="238">
        <f>O327*H327</f>
        <v>0</v>
      </c>
      <c r="Q327" s="238">
        <v>0</v>
      </c>
      <c r="R327" s="238">
        <f>Q327*H327</f>
        <v>0</v>
      </c>
      <c r="S327" s="238">
        <v>0</v>
      </c>
      <c r="T327" s="239">
        <f>S327*H327</f>
        <v>0</v>
      </c>
      <c r="U327" s="38"/>
      <c r="V327" s="38"/>
      <c r="W327" s="38"/>
      <c r="X327" s="38"/>
      <c r="Y327" s="38"/>
      <c r="Z327" s="38"/>
      <c r="AA327" s="38"/>
      <c r="AB327" s="38"/>
      <c r="AC327" s="38"/>
      <c r="AD327" s="38"/>
      <c r="AE327" s="38"/>
      <c r="AR327" s="240" t="s">
        <v>113</v>
      </c>
      <c r="AT327" s="240" t="s">
        <v>199</v>
      </c>
      <c r="AU327" s="240" t="s">
        <v>89</v>
      </c>
      <c r="AY327" s="17" t="s">
        <v>196</v>
      </c>
      <c r="BE327" s="241">
        <f>IF(N327="základní",J327,0)</f>
        <v>0</v>
      </c>
      <c r="BF327" s="241">
        <f>IF(N327="snížená",J327,0)</f>
        <v>0</v>
      </c>
      <c r="BG327" s="241">
        <f>IF(N327="zákl. přenesená",J327,0)</f>
        <v>0</v>
      </c>
      <c r="BH327" s="241">
        <f>IF(N327="sníž. přenesená",J327,0)</f>
        <v>0</v>
      </c>
      <c r="BI327" s="241">
        <f>IF(N327="nulová",J327,0)</f>
        <v>0</v>
      </c>
      <c r="BJ327" s="17" t="s">
        <v>87</v>
      </c>
      <c r="BK327" s="241">
        <f>ROUND(I327*H327,2)</f>
        <v>0</v>
      </c>
      <c r="BL327" s="17" t="s">
        <v>113</v>
      </c>
      <c r="BM327" s="240" t="s">
        <v>3497</v>
      </c>
    </row>
    <row r="328" s="2" customFormat="1">
      <c r="A328" s="38"/>
      <c r="B328" s="39"/>
      <c r="C328" s="40"/>
      <c r="D328" s="242" t="s">
        <v>205</v>
      </c>
      <c r="E328" s="40"/>
      <c r="F328" s="243" t="s">
        <v>3496</v>
      </c>
      <c r="G328" s="40"/>
      <c r="H328" s="40"/>
      <c r="I328" s="244"/>
      <c r="J328" s="40"/>
      <c r="K328" s="40"/>
      <c r="L328" s="44"/>
      <c r="M328" s="245"/>
      <c r="N328" s="246"/>
      <c r="O328" s="91"/>
      <c r="P328" s="91"/>
      <c r="Q328" s="91"/>
      <c r="R328" s="91"/>
      <c r="S328" s="91"/>
      <c r="T328" s="92"/>
      <c r="U328" s="38"/>
      <c r="V328" s="38"/>
      <c r="W328" s="38"/>
      <c r="X328" s="38"/>
      <c r="Y328" s="38"/>
      <c r="Z328" s="38"/>
      <c r="AA328" s="38"/>
      <c r="AB328" s="38"/>
      <c r="AC328" s="38"/>
      <c r="AD328" s="38"/>
      <c r="AE328" s="38"/>
      <c r="AT328" s="17" t="s">
        <v>205</v>
      </c>
      <c r="AU328" s="17" t="s">
        <v>89</v>
      </c>
    </row>
    <row r="329" s="13" customFormat="1">
      <c r="A329" s="13"/>
      <c r="B329" s="252"/>
      <c r="C329" s="253"/>
      <c r="D329" s="242" t="s">
        <v>254</v>
      </c>
      <c r="E329" s="254" t="s">
        <v>1</v>
      </c>
      <c r="F329" s="255" t="s">
        <v>3498</v>
      </c>
      <c r="G329" s="253"/>
      <c r="H329" s="256">
        <v>4</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254</v>
      </c>
      <c r="AU329" s="262" t="s">
        <v>89</v>
      </c>
      <c r="AV329" s="13" t="s">
        <v>89</v>
      </c>
      <c r="AW329" s="13" t="s">
        <v>35</v>
      </c>
      <c r="AX329" s="13" t="s">
        <v>80</v>
      </c>
      <c r="AY329" s="262" t="s">
        <v>196</v>
      </c>
    </row>
    <row r="330" s="14" customFormat="1">
      <c r="A330" s="14"/>
      <c r="B330" s="263"/>
      <c r="C330" s="264"/>
      <c r="D330" s="242" t="s">
        <v>254</v>
      </c>
      <c r="E330" s="265" t="s">
        <v>1</v>
      </c>
      <c r="F330" s="266" t="s">
        <v>445</v>
      </c>
      <c r="G330" s="264"/>
      <c r="H330" s="267">
        <v>4</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254</v>
      </c>
      <c r="AU330" s="273" t="s">
        <v>89</v>
      </c>
      <c r="AV330" s="14" t="s">
        <v>100</v>
      </c>
      <c r="AW330" s="14" t="s">
        <v>35</v>
      </c>
      <c r="AX330" s="14" t="s">
        <v>80</v>
      </c>
      <c r="AY330" s="273" t="s">
        <v>196</v>
      </c>
    </row>
    <row r="331" s="15" customFormat="1">
      <c r="A331" s="15"/>
      <c r="B331" s="274"/>
      <c r="C331" s="275"/>
      <c r="D331" s="242" t="s">
        <v>254</v>
      </c>
      <c r="E331" s="276" t="s">
        <v>1</v>
      </c>
      <c r="F331" s="277" t="s">
        <v>267</v>
      </c>
      <c r="G331" s="275"/>
      <c r="H331" s="278">
        <v>4</v>
      </c>
      <c r="I331" s="279"/>
      <c r="J331" s="275"/>
      <c r="K331" s="275"/>
      <c r="L331" s="280"/>
      <c r="M331" s="281"/>
      <c r="N331" s="282"/>
      <c r="O331" s="282"/>
      <c r="P331" s="282"/>
      <c r="Q331" s="282"/>
      <c r="R331" s="282"/>
      <c r="S331" s="282"/>
      <c r="T331" s="283"/>
      <c r="U331" s="15"/>
      <c r="V331" s="15"/>
      <c r="W331" s="15"/>
      <c r="X331" s="15"/>
      <c r="Y331" s="15"/>
      <c r="Z331" s="15"/>
      <c r="AA331" s="15"/>
      <c r="AB331" s="15"/>
      <c r="AC331" s="15"/>
      <c r="AD331" s="15"/>
      <c r="AE331" s="15"/>
      <c r="AT331" s="284" t="s">
        <v>254</v>
      </c>
      <c r="AU331" s="284" t="s">
        <v>89</v>
      </c>
      <c r="AV331" s="15" t="s">
        <v>113</v>
      </c>
      <c r="AW331" s="15" t="s">
        <v>35</v>
      </c>
      <c r="AX331" s="15" t="s">
        <v>87</v>
      </c>
      <c r="AY331" s="284" t="s">
        <v>196</v>
      </c>
    </row>
    <row r="332" s="2" customFormat="1" ht="21.75" customHeight="1">
      <c r="A332" s="38"/>
      <c r="B332" s="39"/>
      <c r="C332" s="228" t="s">
        <v>7</v>
      </c>
      <c r="D332" s="228" t="s">
        <v>199</v>
      </c>
      <c r="E332" s="229" t="s">
        <v>3499</v>
      </c>
      <c r="F332" s="230" t="s">
        <v>3500</v>
      </c>
      <c r="G332" s="231" t="s">
        <v>2487</v>
      </c>
      <c r="H332" s="232">
        <v>1</v>
      </c>
      <c r="I332" s="233"/>
      <c r="J332" s="234">
        <f>ROUND(I332*H332,2)</f>
        <v>0</v>
      </c>
      <c r="K332" s="235"/>
      <c r="L332" s="44"/>
      <c r="M332" s="236" t="s">
        <v>1</v>
      </c>
      <c r="N332" s="237" t="s">
        <v>45</v>
      </c>
      <c r="O332" s="91"/>
      <c r="P332" s="238">
        <f>O332*H332</f>
        <v>0</v>
      </c>
      <c r="Q332" s="238">
        <v>0</v>
      </c>
      <c r="R332" s="238">
        <f>Q332*H332</f>
        <v>0</v>
      </c>
      <c r="S332" s="238">
        <v>0</v>
      </c>
      <c r="T332" s="239">
        <f>S332*H332</f>
        <v>0</v>
      </c>
      <c r="U332" s="38"/>
      <c r="V332" s="38"/>
      <c r="W332" s="38"/>
      <c r="X332" s="38"/>
      <c r="Y332" s="38"/>
      <c r="Z332" s="38"/>
      <c r="AA332" s="38"/>
      <c r="AB332" s="38"/>
      <c r="AC332" s="38"/>
      <c r="AD332" s="38"/>
      <c r="AE332" s="38"/>
      <c r="AR332" s="240" t="s">
        <v>113</v>
      </c>
      <c r="AT332" s="240" t="s">
        <v>199</v>
      </c>
      <c r="AU332" s="240" t="s">
        <v>89</v>
      </c>
      <c r="AY332" s="17" t="s">
        <v>196</v>
      </c>
      <c r="BE332" s="241">
        <f>IF(N332="základní",J332,0)</f>
        <v>0</v>
      </c>
      <c r="BF332" s="241">
        <f>IF(N332="snížená",J332,0)</f>
        <v>0</v>
      </c>
      <c r="BG332" s="241">
        <f>IF(N332="zákl. přenesená",J332,0)</f>
        <v>0</v>
      </c>
      <c r="BH332" s="241">
        <f>IF(N332="sníž. přenesená",J332,0)</f>
        <v>0</v>
      </c>
      <c r="BI332" s="241">
        <f>IF(N332="nulová",J332,0)</f>
        <v>0</v>
      </c>
      <c r="BJ332" s="17" t="s">
        <v>87</v>
      </c>
      <c r="BK332" s="241">
        <f>ROUND(I332*H332,2)</f>
        <v>0</v>
      </c>
      <c r="BL332" s="17" t="s">
        <v>113</v>
      </c>
      <c r="BM332" s="240" t="s">
        <v>3501</v>
      </c>
    </row>
    <row r="333" s="2" customFormat="1">
      <c r="A333" s="38"/>
      <c r="B333" s="39"/>
      <c r="C333" s="40"/>
      <c r="D333" s="242" t="s">
        <v>205</v>
      </c>
      <c r="E333" s="40"/>
      <c r="F333" s="243" t="s">
        <v>3500</v>
      </c>
      <c r="G333" s="40"/>
      <c r="H333" s="40"/>
      <c r="I333" s="244"/>
      <c r="J333" s="40"/>
      <c r="K333" s="40"/>
      <c r="L333" s="44"/>
      <c r="M333" s="245"/>
      <c r="N333" s="246"/>
      <c r="O333" s="91"/>
      <c r="P333" s="91"/>
      <c r="Q333" s="91"/>
      <c r="R333" s="91"/>
      <c r="S333" s="91"/>
      <c r="T333" s="92"/>
      <c r="U333" s="38"/>
      <c r="V333" s="38"/>
      <c r="W333" s="38"/>
      <c r="X333" s="38"/>
      <c r="Y333" s="38"/>
      <c r="Z333" s="38"/>
      <c r="AA333" s="38"/>
      <c r="AB333" s="38"/>
      <c r="AC333" s="38"/>
      <c r="AD333" s="38"/>
      <c r="AE333" s="38"/>
      <c r="AT333" s="17" t="s">
        <v>205</v>
      </c>
      <c r="AU333" s="17" t="s">
        <v>89</v>
      </c>
    </row>
    <row r="334" s="2" customFormat="1" ht="16.5" customHeight="1">
      <c r="A334" s="38"/>
      <c r="B334" s="39"/>
      <c r="C334" s="228" t="s">
        <v>451</v>
      </c>
      <c r="D334" s="228" t="s">
        <v>199</v>
      </c>
      <c r="E334" s="229" t="s">
        <v>3502</v>
      </c>
      <c r="F334" s="230" t="s">
        <v>3503</v>
      </c>
      <c r="G334" s="231" t="s">
        <v>202</v>
      </c>
      <c r="H334" s="232">
        <v>27</v>
      </c>
      <c r="I334" s="233"/>
      <c r="J334" s="234">
        <f>ROUND(I334*H334,2)</f>
        <v>0</v>
      </c>
      <c r="K334" s="235"/>
      <c r="L334" s="44"/>
      <c r="M334" s="236" t="s">
        <v>1</v>
      </c>
      <c r="N334" s="237" t="s">
        <v>45</v>
      </c>
      <c r="O334" s="91"/>
      <c r="P334" s="238">
        <f>O334*H334</f>
        <v>0</v>
      </c>
      <c r="Q334" s="238">
        <v>0</v>
      </c>
      <c r="R334" s="238">
        <f>Q334*H334</f>
        <v>0</v>
      </c>
      <c r="S334" s="238">
        <v>0</v>
      </c>
      <c r="T334" s="239">
        <f>S334*H334</f>
        <v>0</v>
      </c>
      <c r="U334" s="38"/>
      <c r="V334" s="38"/>
      <c r="W334" s="38"/>
      <c r="X334" s="38"/>
      <c r="Y334" s="38"/>
      <c r="Z334" s="38"/>
      <c r="AA334" s="38"/>
      <c r="AB334" s="38"/>
      <c r="AC334" s="38"/>
      <c r="AD334" s="38"/>
      <c r="AE334" s="38"/>
      <c r="AR334" s="240" t="s">
        <v>113</v>
      </c>
      <c r="AT334" s="240" t="s">
        <v>199</v>
      </c>
      <c r="AU334" s="240" t="s">
        <v>89</v>
      </c>
      <c r="AY334" s="17" t="s">
        <v>196</v>
      </c>
      <c r="BE334" s="241">
        <f>IF(N334="základní",J334,0)</f>
        <v>0</v>
      </c>
      <c r="BF334" s="241">
        <f>IF(N334="snížená",J334,0)</f>
        <v>0</v>
      </c>
      <c r="BG334" s="241">
        <f>IF(N334="zákl. přenesená",J334,0)</f>
        <v>0</v>
      </c>
      <c r="BH334" s="241">
        <f>IF(N334="sníž. přenesená",J334,0)</f>
        <v>0</v>
      </c>
      <c r="BI334" s="241">
        <f>IF(N334="nulová",J334,0)</f>
        <v>0</v>
      </c>
      <c r="BJ334" s="17" t="s">
        <v>87</v>
      </c>
      <c r="BK334" s="241">
        <f>ROUND(I334*H334,2)</f>
        <v>0</v>
      </c>
      <c r="BL334" s="17" t="s">
        <v>113</v>
      </c>
      <c r="BM334" s="240" t="s">
        <v>3504</v>
      </c>
    </row>
    <row r="335" s="2" customFormat="1">
      <c r="A335" s="38"/>
      <c r="B335" s="39"/>
      <c r="C335" s="40"/>
      <c r="D335" s="242" t="s">
        <v>205</v>
      </c>
      <c r="E335" s="40"/>
      <c r="F335" s="243" t="s">
        <v>3503</v>
      </c>
      <c r="G335" s="40"/>
      <c r="H335" s="40"/>
      <c r="I335" s="244"/>
      <c r="J335" s="40"/>
      <c r="K335" s="40"/>
      <c r="L335" s="44"/>
      <c r="M335" s="245"/>
      <c r="N335" s="246"/>
      <c r="O335" s="91"/>
      <c r="P335" s="91"/>
      <c r="Q335" s="91"/>
      <c r="R335" s="91"/>
      <c r="S335" s="91"/>
      <c r="T335" s="92"/>
      <c r="U335" s="38"/>
      <c r="V335" s="38"/>
      <c r="W335" s="38"/>
      <c r="X335" s="38"/>
      <c r="Y335" s="38"/>
      <c r="Z335" s="38"/>
      <c r="AA335" s="38"/>
      <c r="AB335" s="38"/>
      <c r="AC335" s="38"/>
      <c r="AD335" s="38"/>
      <c r="AE335" s="38"/>
      <c r="AT335" s="17" t="s">
        <v>205</v>
      </c>
      <c r="AU335" s="17" t="s">
        <v>89</v>
      </c>
    </row>
    <row r="336" s="12" customFormat="1" ht="22.8" customHeight="1">
      <c r="A336" s="12"/>
      <c r="B336" s="212"/>
      <c r="C336" s="213"/>
      <c r="D336" s="214" t="s">
        <v>79</v>
      </c>
      <c r="E336" s="226" t="s">
        <v>426</v>
      </c>
      <c r="F336" s="226" t="s">
        <v>427</v>
      </c>
      <c r="G336" s="213"/>
      <c r="H336" s="213"/>
      <c r="I336" s="216"/>
      <c r="J336" s="227">
        <f>BK336</f>
        <v>0</v>
      </c>
      <c r="K336" s="213"/>
      <c r="L336" s="218"/>
      <c r="M336" s="219"/>
      <c r="N336" s="220"/>
      <c r="O336" s="220"/>
      <c r="P336" s="221">
        <f>SUM(P337:P378)</f>
        <v>0</v>
      </c>
      <c r="Q336" s="220"/>
      <c r="R336" s="221">
        <f>SUM(R337:R378)</f>
        <v>0</v>
      </c>
      <c r="S336" s="220"/>
      <c r="T336" s="222">
        <f>SUM(T337:T378)</f>
        <v>0</v>
      </c>
      <c r="U336" s="12"/>
      <c r="V336" s="12"/>
      <c r="W336" s="12"/>
      <c r="X336" s="12"/>
      <c r="Y336" s="12"/>
      <c r="Z336" s="12"/>
      <c r="AA336" s="12"/>
      <c r="AB336" s="12"/>
      <c r="AC336" s="12"/>
      <c r="AD336" s="12"/>
      <c r="AE336" s="12"/>
      <c r="AR336" s="223" t="s">
        <v>87</v>
      </c>
      <c r="AT336" s="224" t="s">
        <v>79</v>
      </c>
      <c r="AU336" s="224" t="s">
        <v>87</v>
      </c>
      <c r="AY336" s="223" t="s">
        <v>196</v>
      </c>
      <c r="BK336" s="225">
        <f>SUM(BK337:BK378)</f>
        <v>0</v>
      </c>
    </row>
    <row r="337" s="2" customFormat="1" ht="21.75" customHeight="1">
      <c r="A337" s="38"/>
      <c r="B337" s="39"/>
      <c r="C337" s="228" t="s">
        <v>457</v>
      </c>
      <c r="D337" s="228" t="s">
        <v>199</v>
      </c>
      <c r="E337" s="229" t="s">
        <v>3505</v>
      </c>
      <c r="F337" s="230" t="s">
        <v>3506</v>
      </c>
      <c r="G337" s="231" t="s">
        <v>431</v>
      </c>
      <c r="H337" s="232">
        <v>682.88199999999995</v>
      </c>
      <c r="I337" s="233"/>
      <c r="J337" s="234">
        <f>ROUND(I337*H337,2)</f>
        <v>0</v>
      </c>
      <c r="K337" s="235"/>
      <c r="L337" s="44"/>
      <c r="M337" s="236" t="s">
        <v>1</v>
      </c>
      <c r="N337" s="237" t="s">
        <v>45</v>
      </c>
      <c r="O337" s="91"/>
      <c r="P337" s="238">
        <f>O337*H337</f>
        <v>0</v>
      </c>
      <c r="Q337" s="238">
        <v>0</v>
      </c>
      <c r="R337" s="238">
        <f>Q337*H337</f>
        <v>0</v>
      </c>
      <c r="S337" s="238">
        <v>0</v>
      </c>
      <c r="T337" s="239">
        <f>S337*H337</f>
        <v>0</v>
      </c>
      <c r="U337" s="38"/>
      <c r="V337" s="38"/>
      <c r="W337" s="38"/>
      <c r="X337" s="38"/>
      <c r="Y337" s="38"/>
      <c r="Z337" s="38"/>
      <c r="AA337" s="38"/>
      <c r="AB337" s="38"/>
      <c r="AC337" s="38"/>
      <c r="AD337" s="38"/>
      <c r="AE337" s="38"/>
      <c r="AR337" s="240" t="s">
        <v>113</v>
      </c>
      <c r="AT337" s="240" t="s">
        <v>199</v>
      </c>
      <c r="AU337" s="240" t="s">
        <v>89</v>
      </c>
      <c r="AY337" s="17" t="s">
        <v>196</v>
      </c>
      <c r="BE337" s="241">
        <f>IF(N337="základní",J337,0)</f>
        <v>0</v>
      </c>
      <c r="BF337" s="241">
        <f>IF(N337="snížená",J337,0)</f>
        <v>0</v>
      </c>
      <c r="BG337" s="241">
        <f>IF(N337="zákl. přenesená",J337,0)</f>
        <v>0</v>
      </c>
      <c r="BH337" s="241">
        <f>IF(N337="sníž. přenesená",J337,0)</f>
        <v>0</v>
      </c>
      <c r="BI337" s="241">
        <f>IF(N337="nulová",J337,0)</f>
        <v>0</v>
      </c>
      <c r="BJ337" s="17" t="s">
        <v>87</v>
      </c>
      <c r="BK337" s="241">
        <f>ROUND(I337*H337,2)</f>
        <v>0</v>
      </c>
      <c r="BL337" s="17" t="s">
        <v>113</v>
      </c>
      <c r="BM337" s="240" t="s">
        <v>3507</v>
      </c>
    </row>
    <row r="338" s="2" customFormat="1">
      <c r="A338" s="38"/>
      <c r="B338" s="39"/>
      <c r="C338" s="40"/>
      <c r="D338" s="242" t="s">
        <v>205</v>
      </c>
      <c r="E338" s="40"/>
      <c r="F338" s="243" t="s">
        <v>3508</v>
      </c>
      <c r="G338" s="40"/>
      <c r="H338" s="40"/>
      <c r="I338" s="244"/>
      <c r="J338" s="40"/>
      <c r="K338" s="40"/>
      <c r="L338" s="44"/>
      <c r="M338" s="245"/>
      <c r="N338" s="246"/>
      <c r="O338" s="91"/>
      <c r="P338" s="91"/>
      <c r="Q338" s="91"/>
      <c r="R338" s="91"/>
      <c r="S338" s="91"/>
      <c r="T338" s="92"/>
      <c r="U338" s="38"/>
      <c r="V338" s="38"/>
      <c r="W338" s="38"/>
      <c r="X338" s="38"/>
      <c r="Y338" s="38"/>
      <c r="Z338" s="38"/>
      <c r="AA338" s="38"/>
      <c r="AB338" s="38"/>
      <c r="AC338" s="38"/>
      <c r="AD338" s="38"/>
      <c r="AE338" s="38"/>
      <c r="AT338" s="17" t="s">
        <v>205</v>
      </c>
      <c r="AU338" s="17" t="s">
        <v>89</v>
      </c>
    </row>
    <row r="339" s="2" customFormat="1" ht="16.5" customHeight="1">
      <c r="A339" s="38"/>
      <c r="B339" s="39"/>
      <c r="C339" s="228" t="s">
        <v>463</v>
      </c>
      <c r="D339" s="228" t="s">
        <v>199</v>
      </c>
      <c r="E339" s="229" t="s">
        <v>3509</v>
      </c>
      <c r="F339" s="230" t="s">
        <v>3510</v>
      </c>
      <c r="G339" s="231" t="s">
        <v>326</v>
      </c>
      <c r="H339" s="232">
        <v>15</v>
      </c>
      <c r="I339" s="233"/>
      <c r="J339" s="234">
        <f>ROUND(I339*H339,2)</f>
        <v>0</v>
      </c>
      <c r="K339" s="235"/>
      <c r="L339" s="44"/>
      <c r="M339" s="236" t="s">
        <v>1</v>
      </c>
      <c r="N339" s="237" t="s">
        <v>45</v>
      </c>
      <c r="O339" s="91"/>
      <c r="P339" s="238">
        <f>O339*H339</f>
        <v>0</v>
      </c>
      <c r="Q339" s="238">
        <v>0</v>
      </c>
      <c r="R339" s="238">
        <f>Q339*H339</f>
        <v>0</v>
      </c>
      <c r="S339" s="238">
        <v>0</v>
      </c>
      <c r="T339" s="239">
        <f>S339*H339</f>
        <v>0</v>
      </c>
      <c r="U339" s="38"/>
      <c r="V339" s="38"/>
      <c r="W339" s="38"/>
      <c r="X339" s="38"/>
      <c r="Y339" s="38"/>
      <c r="Z339" s="38"/>
      <c r="AA339" s="38"/>
      <c r="AB339" s="38"/>
      <c r="AC339" s="38"/>
      <c r="AD339" s="38"/>
      <c r="AE339" s="38"/>
      <c r="AR339" s="240" t="s">
        <v>113</v>
      </c>
      <c r="AT339" s="240" t="s">
        <v>199</v>
      </c>
      <c r="AU339" s="240" t="s">
        <v>89</v>
      </c>
      <c r="AY339" s="17" t="s">
        <v>196</v>
      </c>
      <c r="BE339" s="241">
        <f>IF(N339="základní",J339,0)</f>
        <v>0</v>
      </c>
      <c r="BF339" s="241">
        <f>IF(N339="snížená",J339,0)</f>
        <v>0</v>
      </c>
      <c r="BG339" s="241">
        <f>IF(N339="zákl. přenesená",J339,0)</f>
        <v>0</v>
      </c>
      <c r="BH339" s="241">
        <f>IF(N339="sníž. přenesená",J339,0)</f>
        <v>0</v>
      </c>
      <c r="BI339" s="241">
        <f>IF(N339="nulová",J339,0)</f>
        <v>0</v>
      </c>
      <c r="BJ339" s="17" t="s">
        <v>87</v>
      </c>
      <c r="BK339" s="241">
        <f>ROUND(I339*H339,2)</f>
        <v>0</v>
      </c>
      <c r="BL339" s="17" t="s">
        <v>113</v>
      </c>
      <c r="BM339" s="240" t="s">
        <v>3511</v>
      </c>
    </row>
    <row r="340" s="2" customFormat="1">
      <c r="A340" s="38"/>
      <c r="B340" s="39"/>
      <c r="C340" s="40"/>
      <c r="D340" s="242" t="s">
        <v>205</v>
      </c>
      <c r="E340" s="40"/>
      <c r="F340" s="243" t="s">
        <v>3512</v>
      </c>
      <c r="G340" s="40"/>
      <c r="H340" s="40"/>
      <c r="I340" s="244"/>
      <c r="J340" s="40"/>
      <c r="K340" s="40"/>
      <c r="L340" s="44"/>
      <c r="M340" s="245"/>
      <c r="N340" s="246"/>
      <c r="O340" s="91"/>
      <c r="P340" s="91"/>
      <c r="Q340" s="91"/>
      <c r="R340" s="91"/>
      <c r="S340" s="91"/>
      <c r="T340" s="92"/>
      <c r="U340" s="38"/>
      <c r="V340" s="38"/>
      <c r="W340" s="38"/>
      <c r="X340" s="38"/>
      <c r="Y340" s="38"/>
      <c r="Z340" s="38"/>
      <c r="AA340" s="38"/>
      <c r="AB340" s="38"/>
      <c r="AC340" s="38"/>
      <c r="AD340" s="38"/>
      <c r="AE340" s="38"/>
      <c r="AT340" s="17" t="s">
        <v>205</v>
      </c>
      <c r="AU340" s="17" t="s">
        <v>89</v>
      </c>
    </row>
    <row r="341" s="2" customFormat="1" ht="21.75" customHeight="1">
      <c r="A341" s="38"/>
      <c r="B341" s="39"/>
      <c r="C341" s="228" t="s">
        <v>469</v>
      </c>
      <c r="D341" s="228" t="s">
        <v>199</v>
      </c>
      <c r="E341" s="229" t="s">
        <v>3513</v>
      </c>
      <c r="F341" s="230" t="s">
        <v>3514</v>
      </c>
      <c r="G341" s="231" t="s">
        <v>326</v>
      </c>
      <c r="H341" s="232">
        <v>900</v>
      </c>
      <c r="I341" s="233"/>
      <c r="J341" s="234">
        <f>ROUND(I341*H341,2)</f>
        <v>0</v>
      </c>
      <c r="K341" s="235"/>
      <c r="L341" s="44"/>
      <c r="M341" s="236" t="s">
        <v>1</v>
      </c>
      <c r="N341" s="237" t="s">
        <v>45</v>
      </c>
      <c r="O341" s="91"/>
      <c r="P341" s="238">
        <f>O341*H341</f>
        <v>0</v>
      </c>
      <c r="Q341" s="238">
        <v>0</v>
      </c>
      <c r="R341" s="238">
        <f>Q341*H341</f>
        <v>0</v>
      </c>
      <c r="S341" s="238">
        <v>0</v>
      </c>
      <c r="T341" s="239">
        <f>S341*H341</f>
        <v>0</v>
      </c>
      <c r="U341" s="38"/>
      <c r="V341" s="38"/>
      <c r="W341" s="38"/>
      <c r="X341" s="38"/>
      <c r="Y341" s="38"/>
      <c r="Z341" s="38"/>
      <c r="AA341" s="38"/>
      <c r="AB341" s="38"/>
      <c r="AC341" s="38"/>
      <c r="AD341" s="38"/>
      <c r="AE341" s="38"/>
      <c r="AR341" s="240" t="s">
        <v>113</v>
      </c>
      <c r="AT341" s="240" t="s">
        <v>199</v>
      </c>
      <c r="AU341" s="240" t="s">
        <v>89</v>
      </c>
      <c r="AY341" s="17" t="s">
        <v>196</v>
      </c>
      <c r="BE341" s="241">
        <f>IF(N341="základní",J341,0)</f>
        <v>0</v>
      </c>
      <c r="BF341" s="241">
        <f>IF(N341="snížená",J341,0)</f>
        <v>0</v>
      </c>
      <c r="BG341" s="241">
        <f>IF(N341="zákl. přenesená",J341,0)</f>
        <v>0</v>
      </c>
      <c r="BH341" s="241">
        <f>IF(N341="sníž. přenesená",J341,0)</f>
        <v>0</v>
      </c>
      <c r="BI341" s="241">
        <f>IF(N341="nulová",J341,0)</f>
        <v>0</v>
      </c>
      <c r="BJ341" s="17" t="s">
        <v>87</v>
      </c>
      <c r="BK341" s="241">
        <f>ROUND(I341*H341,2)</f>
        <v>0</v>
      </c>
      <c r="BL341" s="17" t="s">
        <v>113</v>
      </c>
      <c r="BM341" s="240" t="s">
        <v>3515</v>
      </c>
    </row>
    <row r="342" s="2" customFormat="1">
      <c r="A342" s="38"/>
      <c r="B342" s="39"/>
      <c r="C342" s="40"/>
      <c r="D342" s="242" t="s">
        <v>205</v>
      </c>
      <c r="E342" s="40"/>
      <c r="F342" s="243" t="s">
        <v>3516</v>
      </c>
      <c r="G342" s="40"/>
      <c r="H342" s="40"/>
      <c r="I342" s="244"/>
      <c r="J342" s="40"/>
      <c r="K342" s="40"/>
      <c r="L342" s="44"/>
      <c r="M342" s="245"/>
      <c r="N342" s="246"/>
      <c r="O342" s="91"/>
      <c r="P342" s="91"/>
      <c r="Q342" s="91"/>
      <c r="R342" s="91"/>
      <c r="S342" s="91"/>
      <c r="T342" s="92"/>
      <c r="U342" s="38"/>
      <c r="V342" s="38"/>
      <c r="W342" s="38"/>
      <c r="X342" s="38"/>
      <c r="Y342" s="38"/>
      <c r="Z342" s="38"/>
      <c r="AA342" s="38"/>
      <c r="AB342" s="38"/>
      <c r="AC342" s="38"/>
      <c r="AD342" s="38"/>
      <c r="AE342" s="38"/>
      <c r="AT342" s="17" t="s">
        <v>205</v>
      </c>
      <c r="AU342" s="17" t="s">
        <v>89</v>
      </c>
    </row>
    <row r="343" s="13" customFormat="1">
      <c r="A343" s="13"/>
      <c r="B343" s="252"/>
      <c r="C343" s="253"/>
      <c r="D343" s="242" t="s">
        <v>254</v>
      </c>
      <c r="E343" s="254" t="s">
        <v>1</v>
      </c>
      <c r="F343" s="255" t="s">
        <v>3517</v>
      </c>
      <c r="G343" s="253"/>
      <c r="H343" s="256">
        <v>900</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254</v>
      </c>
      <c r="AU343" s="262" t="s">
        <v>89</v>
      </c>
      <c r="AV343" s="13" t="s">
        <v>89</v>
      </c>
      <c r="AW343" s="13" t="s">
        <v>35</v>
      </c>
      <c r="AX343" s="13" t="s">
        <v>80</v>
      </c>
      <c r="AY343" s="262" t="s">
        <v>196</v>
      </c>
    </row>
    <row r="344" s="14" customFormat="1">
      <c r="A344" s="14"/>
      <c r="B344" s="263"/>
      <c r="C344" s="264"/>
      <c r="D344" s="242" t="s">
        <v>254</v>
      </c>
      <c r="E344" s="265" t="s">
        <v>1</v>
      </c>
      <c r="F344" s="266" t="s">
        <v>445</v>
      </c>
      <c r="G344" s="264"/>
      <c r="H344" s="267">
        <v>900</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254</v>
      </c>
      <c r="AU344" s="273" t="s">
        <v>89</v>
      </c>
      <c r="AV344" s="14" t="s">
        <v>100</v>
      </c>
      <c r="AW344" s="14" t="s">
        <v>35</v>
      </c>
      <c r="AX344" s="14" t="s">
        <v>87</v>
      </c>
      <c r="AY344" s="273" t="s">
        <v>196</v>
      </c>
    </row>
    <row r="345" s="2" customFormat="1" ht="21.75" customHeight="1">
      <c r="A345" s="38"/>
      <c r="B345" s="39"/>
      <c r="C345" s="228" t="s">
        <v>476</v>
      </c>
      <c r="D345" s="228" t="s">
        <v>199</v>
      </c>
      <c r="E345" s="229" t="s">
        <v>435</v>
      </c>
      <c r="F345" s="230" t="s">
        <v>436</v>
      </c>
      <c r="G345" s="231" t="s">
        <v>431</v>
      </c>
      <c r="H345" s="232">
        <v>682.47400000000005</v>
      </c>
      <c r="I345" s="233"/>
      <c r="J345" s="234">
        <f>ROUND(I345*H345,2)</f>
        <v>0</v>
      </c>
      <c r="K345" s="235"/>
      <c r="L345" s="44"/>
      <c r="M345" s="236" t="s">
        <v>1</v>
      </c>
      <c r="N345" s="237" t="s">
        <v>45</v>
      </c>
      <c r="O345" s="91"/>
      <c r="P345" s="238">
        <f>O345*H345</f>
        <v>0</v>
      </c>
      <c r="Q345" s="238">
        <v>0</v>
      </c>
      <c r="R345" s="238">
        <f>Q345*H345</f>
        <v>0</v>
      </c>
      <c r="S345" s="238">
        <v>0</v>
      </c>
      <c r="T345" s="239">
        <f>S345*H345</f>
        <v>0</v>
      </c>
      <c r="U345" s="38"/>
      <c r="V345" s="38"/>
      <c r="W345" s="38"/>
      <c r="X345" s="38"/>
      <c r="Y345" s="38"/>
      <c r="Z345" s="38"/>
      <c r="AA345" s="38"/>
      <c r="AB345" s="38"/>
      <c r="AC345" s="38"/>
      <c r="AD345" s="38"/>
      <c r="AE345" s="38"/>
      <c r="AR345" s="240" t="s">
        <v>113</v>
      </c>
      <c r="AT345" s="240" t="s">
        <v>199</v>
      </c>
      <c r="AU345" s="240" t="s">
        <v>89</v>
      </c>
      <c r="AY345" s="17" t="s">
        <v>196</v>
      </c>
      <c r="BE345" s="241">
        <f>IF(N345="základní",J345,0)</f>
        <v>0</v>
      </c>
      <c r="BF345" s="241">
        <f>IF(N345="snížená",J345,0)</f>
        <v>0</v>
      </c>
      <c r="BG345" s="241">
        <f>IF(N345="zákl. přenesená",J345,0)</f>
        <v>0</v>
      </c>
      <c r="BH345" s="241">
        <f>IF(N345="sníž. přenesená",J345,0)</f>
        <v>0</v>
      </c>
      <c r="BI345" s="241">
        <f>IF(N345="nulová",J345,0)</f>
        <v>0</v>
      </c>
      <c r="BJ345" s="17" t="s">
        <v>87</v>
      </c>
      <c r="BK345" s="241">
        <f>ROUND(I345*H345,2)</f>
        <v>0</v>
      </c>
      <c r="BL345" s="17" t="s">
        <v>113</v>
      </c>
      <c r="BM345" s="240" t="s">
        <v>3518</v>
      </c>
    </row>
    <row r="346" s="2" customFormat="1">
      <c r="A346" s="38"/>
      <c r="B346" s="39"/>
      <c r="C346" s="40"/>
      <c r="D346" s="242" t="s">
        <v>205</v>
      </c>
      <c r="E346" s="40"/>
      <c r="F346" s="243" t="s">
        <v>438</v>
      </c>
      <c r="G346" s="40"/>
      <c r="H346" s="40"/>
      <c r="I346" s="244"/>
      <c r="J346" s="40"/>
      <c r="K346" s="40"/>
      <c r="L346" s="44"/>
      <c r="M346" s="245"/>
      <c r="N346" s="246"/>
      <c r="O346" s="91"/>
      <c r="P346" s="91"/>
      <c r="Q346" s="91"/>
      <c r="R346" s="91"/>
      <c r="S346" s="91"/>
      <c r="T346" s="92"/>
      <c r="U346" s="38"/>
      <c r="V346" s="38"/>
      <c r="W346" s="38"/>
      <c r="X346" s="38"/>
      <c r="Y346" s="38"/>
      <c r="Z346" s="38"/>
      <c r="AA346" s="38"/>
      <c r="AB346" s="38"/>
      <c r="AC346" s="38"/>
      <c r="AD346" s="38"/>
      <c r="AE346" s="38"/>
      <c r="AT346" s="17" t="s">
        <v>205</v>
      </c>
      <c r="AU346" s="17" t="s">
        <v>89</v>
      </c>
    </row>
    <row r="347" s="2" customFormat="1" ht="33" customHeight="1">
      <c r="A347" s="38"/>
      <c r="B347" s="39"/>
      <c r="C347" s="228" t="s">
        <v>482</v>
      </c>
      <c r="D347" s="228" t="s">
        <v>199</v>
      </c>
      <c r="E347" s="229" t="s">
        <v>3519</v>
      </c>
      <c r="F347" s="230" t="s">
        <v>3520</v>
      </c>
      <c r="G347" s="231" t="s">
        <v>431</v>
      </c>
      <c r="H347" s="232">
        <v>10237.110000000001</v>
      </c>
      <c r="I347" s="233"/>
      <c r="J347" s="234">
        <f>ROUND(I347*H347,2)</f>
        <v>0</v>
      </c>
      <c r="K347" s="235"/>
      <c r="L347" s="44"/>
      <c r="M347" s="236" t="s">
        <v>1</v>
      </c>
      <c r="N347" s="237" t="s">
        <v>45</v>
      </c>
      <c r="O347" s="91"/>
      <c r="P347" s="238">
        <f>O347*H347</f>
        <v>0</v>
      </c>
      <c r="Q347" s="238">
        <v>0</v>
      </c>
      <c r="R347" s="238">
        <f>Q347*H347</f>
        <v>0</v>
      </c>
      <c r="S347" s="238">
        <v>0</v>
      </c>
      <c r="T347" s="239">
        <f>S347*H347</f>
        <v>0</v>
      </c>
      <c r="U347" s="38"/>
      <c r="V347" s="38"/>
      <c r="W347" s="38"/>
      <c r="X347" s="38"/>
      <c r="Y347" s="38"/>
      <c r="Z347" s="38"/>
      <c r="AA347" s="38"/>
      <c r="AB347" s="38"/>
      <c r="AC347" s="38"/>
      <c r="AD347" s="38"/>
      <c r="AE347" s="38"/>
      <c r="AR347" s="240" t="s">
        <v>113</v>
      </c>
      <c r="AT347" s="240" t="s">
        <v>199</v>
      </c>
      <c r="AU347" s="240" t="s">
        <v>89</v>
      </c>
      <c r="AY347" s="17" t="s">
        <v>196</v>
      </c>
      <c r="BE347" s="241">
        <f>IF(N347="základní",J347,0)</f>
        <v>0</v>
      </c>
      <c r="BF347" s="241">
        <f>IF(N347="snížená",J347,0)</f>
        <v>0</v>
      </c>
      <c r="BG347" s="241">
        <f>IF(N347="zákl. přenesená",J347,0)</f>
        <v>0</v>
      </c>
      <c r="BH347" s="241">
        <f>IF(N347="sníž. přenesená",J347,0)</f>
        <v>0</v>
      </c>
      <c r="BI347" s="241">
        <f>IF(N347="nulová",J347,0)</f>
        <v>0</v>
      </c>
      <c r="BJ347" s="17" t="s">
        <v>87</v>
      </c>
      <c r="BK347" s="241">
        <f>ROUND(I347*H347,2)</f>
        <v>0</v>
      </c>
      <c r="BL347" s="17" t="s">
        <v>113</v>
      </c>
      <c r="BM347" s="240" t="s">
        <v>3521</v>
      </c>
    </row>
    <row r="348" s="2" customFormat="1">
      <c r="A348" s="38"/>
      <c r="B348" s="39"/>
      <c r="C348" s="40"/>
      <c r="D348" s="242" t="s">
        <v>205</v>
      </c>
      <c r="E348" s="40"/>
      <c r="F348" s="243" t="s">
        <v>2349</v>
      </c>
      <c r="G348" s="40"/>
      <c r="H348" s="40"/>
      <c r="I348" s="244"/>
      <c r="J348" s="40"/>
      <c r="K348" s="40"/>
      <c r="L348" s="44"/>
      <c r="M348" s="245"/>
      <c r="N348" s="246"/>
      <c r="O348" s="91"/>
      <c r="P348" s="91"/>
      <c r="Q348" s="91"/>
      <c r="R348" s="91"/>
      <c r="S348" s="91"/>
      <c r="T348" s="92"/>
      <c r="U348" s="38"/>
      <c r="V348" s="38"/>
      <c r="W348" s="38"/>
      <c r="X348" s="38"/>
      <c r="Y348" s="38"/>
      <c r="Z348" s="38"/>
      <c r="AA348" s="38"/>
      <c r="AB348" s="38"/>
      <c r="AC348" s="38"/>
      <c r="AD348" s="38"/>
      <c r="AE348" s="38"/>
      <c r="AT348" s="17" t="s">
        <v>205</v>
      </c>
      <c r="AU348" s="17" t="s">
        <v>89</v>
      </c>
    </row>
    <row r="349" s="13" customFormat="1">
      <c r="A349" s="13"/>
      <c r="B349" s="252"/>
      <c r="C349" s="253"/>
      <c r="D349" s="242" t="s">
        <v>254</v>
      </c>
      <c r="E349" s="254" t="s">
        <v>1</v>
      </c>
      <c r="F349" s="255" t="s">
        <v>3522</v>
      </c>
      <c r="G349" s="253"/>
      <c r="H349" s="256">
        <v>10237.110000000001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254</v>
      </c>
      <c r="AU349" s="262" t="s">
        <v>89</v>
      </c>
      <c r="AV349" s="13" t="s">
        <v>89</v>
      </c>
      <c r="AW349" s="13" t="s">
        <v>35</v>
      </c>
      <c r="AX349" s="13" t="s">
        <v>80</v>
      </c>
      <c r="AY349" s="262" t="s">
        <v>196</v>
      </c>
    </row>
    <row r="350" s="14" customFormat="1">
      <c r="A350" s="14"/>
      <c r="B350" s="263"/>
      <c r="C350" s="264"/>
      <c r="D350" s="242" t="s">
        <v>254</v>
      </c>
      <c r="E350" s="265" t="s">
        <v>1</v>
      </c>
      <c r="F350" s="266" t="s">
        <v>445</v>
      </c>
      <c r="G350" s="264"/>
      <c r="H350" s="267">
        <v>10237.110000000001</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254</v>
      </c>
      <c r="AU350" s="273" t="s">
        <v>89</v>
      </c>
      <c r="AV350" s="14" t="s">
        <v>100</v>
      </c>
      <c r="AW350" s="14" t="s">
        <v>35</v>
      </c>
      <c r="AX350" s="14" t="s">
        <v>80</v>
      </c>
      <c r="AY350" s="273" t="s">
        <v>196</v>
      </c>
    </row>
    <row r="351" s="15" customFormat="1">
      <c r="A351" s="15"/>
      <c r="B351" s="274"/>
      <c r="C351" s="275"/>
      <c r="D351" s="242" t="s">
        <v>254</v>
      </c>
      <c r="E351" s="276" t="s">
        <v>1</v>
      </c>
      <c r="F351" s="277" t="s">
        <v>267</v>
      </c>
      <c r="G351" s="275"/>
      <c r="H351" s="278">
        <v>10237.110000000001</v>
      </c>
      <c r="I351" s="279"/>
      <c r="J351" s="275"/>
      <c r="K351" s="275"/>
      <c r="L351" s="280"/>
      <c r="M351" s="281"/>
      <c r="N351" s="282"/>
      <c r="O351" s="282"/>
      <c r="P351" s="282"/>
      <c r="Q351" s="282"/>
      <c r="R351" s="282"/>
      <c r="S351" s="282"/>
      <c r="T351" s="283"/>
      <c r="U351" s="15"/>
      <c r="V351" s="15"/>
      <c r="W351" s="15"/>
      <c r="X351" s="15"/>
      <c r="Y351" s="15"/>
      <c r="Z351" s="15"/>
      <c r="AA351" s="15"/>
      <c r="AB351" s="15"/>
      <c r="AC351" s="15"/>
      <c r="AD351" s="15"/>
      <c r="AE351" s="15"/>
      <c r="AT351" s="284" t="s">
        <v>254</v>
      </c>
      <c r="AU351" s="284" t="s">
        <v>89</v>
      </c>
      <c r="AV351" s="15" t="s">
        <v>113</v>
      </c>
      <c r="AW351" s="15" t="s">
        <v>35</v>
      </c>
      <c r="AX351" s="15" t="s">
        <v>87</v>
      </c>
      <c r="AY351" s="284" t="s">
        <v>196</v>
      </c>
    </row>
    <row r="352" s="2" customFormat="1" ht="33" customHeight="1">
      <c r="A352" s="38"/>
      <c r="B352" s="39"/>
      <c r="C352" s="228" t="s">
        <v>488</v>
      </c>
      <c r="D352" s="228" t="s">
        <v>199</v>
      </c>
      <c r="E352" s="229" t="s">
        <v>446</v>
      </c>
      <c r="F352" s="230" t="s">
        <v>447</v>
      </c>
      <c r="G352" s="231" t="s">
        <v>431</v>
      </c>
      <c r="H352" s="232">
        <v>7.452</v>
      </c>
      <c r="I352" s="233"/>
      <c r="J352" s="234">
        <f>ROUND(I352*H352,2)</f>
        <v>0</v>
      </c>
      <c r="K352" s="235"/>
      <c r="L352" s="44"/>
      <c r="M352" s="236" t="s">
        <v>1</v>
      </c>
      <c r="N352" s="237" t="s">
        <v>45</v>
      </c>
      <c r="O352" s="91"/>
      <c r="P352" s="238">
        <f>O352*H352</f>
        <v>0</v>
      </c>
      <c r="Q352" s="238">
        <v>0</v>
      </c>
      <c r="R352" s="238">
        <f>Q352*H352</f>
        <v>0</v>
      </c>
      <c r="S352" s="238">
        <v>0</v>
      </c>
      <c r="T352" s="239">
        <f>S352*H352</f>
        <v>0</v>
      </c>
      <c r="U352" s="38"/>
      <c r="V352" s="38"/>
      <c r="W352" s="38"/>
      <c r="X352" s="38"/>
      <c r="Y352" s="38"/>
      <c r="Z352" s="38"/>
      <c r="AA352" s="38"/>
      <c r="AB352" s="38"/>
      <c r="AC352" s="38"/>
      <c r="AD352" s="38"/>
      <c r="AE352" s="38"/>
      <c r="AR352" s="240" t="s">
        <v>113</v>
      </c>
      <c r="AT352" s="240" t="s">
        <v>199</v>
      </c>
      <c r="AU352" s="240" t="s">
        <v>89</v>
      </c>
      <c r="AY352" s="17" t="s">
        <v>196</v>
      </c>
      <c r="BE352" s="241">
        <f>IF(N352="základní",J352,0)</f>
        <v>0</v>
      </c>
      <c r="BF352" s="241">
        <f>IF(N352="snížená",J352,0)</f>
        <v>0</v>
      </c>
      <c r="BG352" s="241">
        <f>IF(N352="zákl. přenesená",J352,0)</f>
        <v>0</v>
      </c>
      <c r="BH352" s="241">
        <f>IF(N352="sníž. přenesená",J352,0)</f>
        <v>0</v>
      </c>
      <c r="BI352" s="241">
        <f>IF(N352="nulová",J352,0)</f>
        <v>0</v>
      </c>
      <c r="BJ352" s="17" t="s">
        <v>87</v>
      </c>
      <c r="BK352" s="241">
        <f>ROUND(I352*H352,2)</f>
        <v>0</v>
      </c>
      <c r="BL352" s="17" t="s">
        <v>113</v>
      </c>
      <c r="BM352" s="240" t="s">
        <v>3523</v>
      </c>
    </row>
    <row r="353" s="2" customFormat="1">
      <c r="A353" s="38"/>
      <c r="B353" s="39"/>
      <c r="C353" s="40"/>
      <c r="D353" s="242" t="s">
        <v>205</v>
      </c>
      <c r="E353" s="40"/>
      <c r="F353" s="243" t="s">
        <v>449</v>
      </c>
      <c r="G353" s="40"/>
      <c r="H353" s="40"/>
      <c r="I353" s="244"/>
      <c r="J353" s="40"/>
      <c r="K353" s="40"/>
      <c r="L353" s="44"/>
      <c r="M353" s="245"/>
      <c r="N353" s="246"/>
      <c r="O353" s="91"/>
      <c r="P353" s="91"/>
      <c r="Q353" s="91"/>
      <c r="R353" s="91"/>
      <c r="S353" s="91"/>
      <c r="T353" s="92"/>
      <c r="U353" s="38"/>
      <c r="V353" s="38"/>
      <c r="W353" s="38"/>
      <c r="X353" s="38"/>
      <c r="Y353" s="38"/>
      <c r="Z353" s="38"/>
      <c r="AA353" s="38"/>
      <c r="AB353" s="38"/>
      <c r="AC353" s="38"/>
      <c r="AD353" s="38"/>
      <c r="AE353" s="38"/>
      <c r="AT353" s="17" t="s">
        <v>205</v>
      </c>
      <c r="AU353" s="17" t="s">
        <v>89</v>
      </c>
    </row>
    <row r="354" s="13" customFormat="1">
      <c r="A354" s="13"/>
      <c r="B354" s="252"/>
      <c r="C354" s="253"/>
      <c r="D354" s="242" t="s">
        <v>254</v>
      </c>
      <c r="E354" s="254" t="s">
        <v>1</v>
      </c>
      <c r="F354" s="255" t="s">
        <v>3524</v>
      </c>
      <c r="G354" s="253"/>
      <c r="H354" s="256">
        <v>7.452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254</v>
      </c>
      <c r="AU354" s="262" t="s">
        <v>89</v>
      </c>
      <c r="AV354" s="13" t="s">
        <v>89</v>
      </c>
      <c r="AW354" s="13" t="s">
        <v>35</v>
      </c>
      <c r="AX354" s="13" t="s">
        <v>80</v>
      </c>
      <c r="AY354" s="262" t="s">
        <v>196</v>
      </c>
    </row>
    <row r="355" s="14" customFormat="1">
      <c r="A355" s="14"/>
      <c r="B355" s="263"/>
      <c r="C355" s="264"/>
      <c r="D355" s="242" t="s">
        <v>254</v>
      </c>
      <c r="E355" s="265" t="s">
        <v>1</v>
      </c>
      <c r="F355" s="266" t="s">
        <v>445</v>
      </c>
      <c r="G355" s="264"/>
      <c r="H355" s="267">
        <v>7.452</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254</v>
      </c>
      <c r="AU355" s="273" t="s">
        <v>89</v>
      </c>
      <c r="AV355" s="14" t="s">
        <v>100</v>
      </c>
      <c r="AW355" s="14" t="s">
        <v>35</v>
      </c>
      <c r="AX355" s="14" t="s">
        <v>80</v>
      </c>
      <c r="AY355" s="273" t="s">
        <v>196</v>
      </c>
    </row>
    <row r="356" s="15" customFormat="1">
      <c r="A356" s="15"/>
      <c r="B356" s="274"/>
      <c r="C356" s="275"/>
      <c r="D356" s="242" t="s">
        <v>254</v>
      </c>
      <c r="E356" s="276" t="s">
        <v>1</v>
      </c>
      <c r="F356" s="277" t="s">
        <v>267</v>
      </c>
      <c r="G356" s="275"/>
      <c r="H356" s="278">
        <v>7.452</v>
      </c>
      <c r="I356" s="279"/>
      <c r="J356" s="275"/>
      <c r="K356" s="275"/>
      <c r="L356" s="280"/>
      <c r="M356" s="281"/>
      <c r="N356" s="282"/>
      <c r="O356" s="282"/>
      <c r="P356" s="282"/>
      <c r="Q356" s="282"/>
      <c r="R356" s="282"/>
      <c r="S356" s="282"/>
      <c r="T356" s="283"/>
      <c r="U356" s="15"/>
      <c r="V356" s="15"/>
      <c r="W356" s="15"/>
      <c r="X356" s="15"/>
      <c r="Y356" s="15"/>
      <c r="Z356" s="15"/>
      <c r="AA356" s="15"/>
      <c r="AB356" s="15"/>
      <c r="AC356" s="15"/>
      <c r="AD356" s="15"/>
      <c r="AE356" s="15"/>
      <c r="AT356" s="284" t="s">
        <v>254</v>
      </c>
      <c r="AU356" s="284" t="s">
        <v>89</v>
      </c>
      <c r="AV356" s="15" t="s">
        <v>113</v>
      </c>
      <c r="AW356" s="15" t="s">
        <v>35</v>
      </c>
      <c r="AX356" s="15" t="s">
        <v>87</v>
      </c>
      <c r="AY356" s="284" t="s">
        <v>196</v>
      </c>
    </row>
    <row r="357" s="2" customFormat="1" ht="33" customHeight="1">
      <c r="A357" s="38"/>
      <c r="B357" s="39"/>
      <c r="C357" s="228" t="s">
        <v>494</v>
      </c>
      <c r="D357" s="228" t="s">
        <v>199</v>
      </c>
      <c r="E357" s="229" t="s">
        <v>458</v>
      </c>
      <c r="F357" s="230" t="s">
        <v>459</v>
      </c>
      <c r="G357" s="231" t="s">
        <v>431</v>
      </c>
      <c r="H357" s="232">
        <v>0.84599999999999997</v>
      </c>
      <c r="I357" s="233"/>
      <c r="J357" s="234">
        <f>ROUND(I357*H357,2)</f>
        <v>0</v>
      </c>
      <c r="K357" s="235"/>
      <c r="L357" s="44"/>
      <c r="M357" s="236" t="s">
        <v>1</v>
      </c>
      <c r="N357" s="237" t="s">
        <v>45</v>
      </c>
      <c r="O357" s="91"/>
      <c r="P357" s="238">
        <f>O357*H357</f>
        <v>0</v>
      </c>
      <c r="Q357" s="238">
        <v>0</v>
      </c>
      <c r="R357" s="238">
        <f>Q357*H357</f>
        <v>0</v>
      </c>
      <c r="S357" s="238">
        <v>0</v>
      </c>
      <c r="T357" s="239">
        <f>S357*H357</f>
        <v>0</v>
      </c>
      <c r="U357" s="38"/>
      <c r="V357" s="38"/>
      <c r="W357" s="38"/>
      <c r="X357" s="38"/>
      <c r="Y357" s="38"/>
      <c r="Z357" s="38"/>
      <c r="AA357" s="38"/>
      <c r="AB357" s="38"/>
      <c r="AC357" s="38"/>
      <c r="AD357" s="38"/>
      <c r="AE357" s="38"/>
      <c r="AR357" s="240" t="s">
        <v>113</v>
      </c>
      <c r="AT357" s="240" t="s">
        <v>199</v>
      </c>
      <c r="AU357" s="240" t="s">
        <v>89</v>
      </c>
      <c r="AY357" s="17" t="s">
        <v>196</v>
      </c>
      <c r="BE357" s="241">
        <f>IF(N357="základní",J357,0)</f>
        <v>0</v>
      </c>
      <c r="BF357" s="241">
        <f>IF(N357="snížená",J357,0)</f>
        <v>0</v>
      </c>
      <c r="BG357" s="241">
        <f>IF(N357="zákl. přenesená",J357,0)</f>
        <v>0</v>
      </c>
      <c r="BH357" s="241">
        <f>IF(N357="sníž. přenesená",J357,0)</f>
        <v>0</v>
      </c>
      <c r="BI357" s="241">
        <f>IF(N357="nulová",J357,0)</f>
        <v>0</v>
      </c>
      <c r="BJ357" s="17" t="s">
        <v>87</v>
      </c>
      <c r="BK357" s="241">
        <f>ROUND(I357*H357,2)</f>
        <v>0</v>
      </c>
      <c r="BL357" s="17" t="s">
        <v>113</v>
      </c>
      <c r="BM357" s="240" t="s">
        <v>3525</v>
      </c>
    </row>
    <row r="358" s="2" customFormat="1">
      <c r="A358" s="38"/>
      <c r="B358" s="39"/>
      <c r="C358" s="40"/>
      <c r="D358" s="242" t="s">
        <v>205</v>
      </c>
      <c r="E358" s="40"/>
      <c r="F358" s="243" t="s">
        <v>461</v>
      </c>
      <c r="G358" s="40"/>
      <c r="H358" s="40"/>
      <c r="I358" s="244"/>
      <c r="J358" s="40"/>
      <c r="K358" s="40"/>
      <c r="L358" s="44"/>
      <c r="M358" s="245"/>
      <c r="N358" s="246"/>
      <c r="O358" s="91"/>
      <c r="P358" s="91"/>
      <c r="Q358" s="91"/>
      <c r="R358" s="91"/>
      <c r="S358" s="91"/>
      <c r="T358" s="92"/>
      <c r="U358" s="38"/>
      <c r="V358" s="38"/>
      <c r="W358" s="38"/>
      <c r="X358" s="38"/>
      <c r="Y358" s="38"/>
      <c r="Z358" s="38"/>
      <c r="AA358" s="38"/>
      <c r="AB358" s="38"/>
      <c r="AC358" s="38"/>
      <c r="AD358" s="38"/>
      <c r="AE358" s="38"/>
      <c r="AT358" s="17" t="s">
        <v>205</v>
      </c>
      <c r="AU358" s="17" t="s">
        <v>89</v>
      </c>
    </row>
    <row r="359" s="2" customFormat="1" ht="33" customHeight="1">
      <c r="A359" s="38"/>
      <c r="B359" s="39"/>
      <c r="C359" s="228" t="s">
        <v>787</v>
      </c>
      <c r="D359" s="228" t="s">
        <v>199</v>
      </c>
      <c r="E359" s="229" t="s">
        <v>464</v>
      </c>
      <c r="F359" s="230" t="s">
        <v>465</v>
      </c>
      <c r="G359" s="231" t="s">
        <v>431</v>
      </c>
      <c r="H359" s="232">
        <v>2.8220000000000001</v>
      </c>
      <c r="I359" s="233"/>
      <c r="J359" s="234">
        <f>ROUND(I359*H359,2)</f>
        <v>0</v>
      </c>
      <c r="K359" s="235"/>
      <c r="L359" s="44"/>
      <c r="M359" s="236" t="s">
        <v>1</v>
      </c>
      <c r="N359" s="237" t="s">
        <v>45</v>
      </c>
      <c r="O359" s="91"/>
      <c r="P359" s="238">
        <f>O359*H359</f>
        <v>0</v>
      </c>
      <c r="Q359" s="238">
        <v>0</v>
      </c>
      <c r="R359" s="238">
        <f>Q359*H359</f>
        <v>0</v>
      </c>
      <c r="S359" s="238">
        <v>0</v>
      </c>
      <c r="T359" s="239">
        <f>S359*H359</f>
        <v>0</v>
      </c>
      <c r="U359" s="38"/>
      <c r="V359" s="38"/>
      <c r="W359" s="38"/>
      <c r="X359" s="38"/>
      <c r="Y359" s="38"/>
      <c r="Z359" s="38"/>
      <c r="AA359" s="38"/>
      <c r="AB359" s="38"/>
      <c r="AC359" s="38"/>
      <c r="AD359" s="38"/>
      <c r="AE359" s="38"/>
      <c r="AR359" s="240" t="s">
        <v>113</v>
      </c>
      <c r="AT359" s="240" t="s">
        <v>199</v>
      </c>
      <c r="AU359" s="240" t="s">
        <v>89</v>
      </c>
      <c r="AY359" s="17" t="s">
        <v>196</v>
      </c>
      <c r="BE359" s="241">
        <f>IF(N359="základní",J359,0)</f>
        <v>0</v>
      </c>
      <c r="BF359" s="241">
        <f>IF(N359="snížená",J359,0)</f>
        <v>0</v>
      </c>
      <c r="BG359" s="241">
        <f>IF(N359="zákl. přenesená",J359,0)</f>
        <v>0</v>
      </c>
      <c r="BH359" s="241">
        <f>IF(N359="sníž. přenesená",J359,0)</f>
        <v>0</v>
      </c>
      <c r="BI359" s="241">
        <f>IF(N359="nulová",J359,0)</f>
        <v>0</v>
      </c>
      <c r="BJ359" s="17" t="s">
        <v>87</v>
      </c>
      <c r="BK359" s="241">
        <f>ROUND(I359*H359,2)</f>
        <v>0</v>
      </c>
      <c r="BL359" s="17" t="s">
        <v>113</v>
      </c>
      <c r="BM359" s="240" t="s">
        <v>3526</v>
      </c>
    </row>
    <row r="360" s="2" customFormat="1">
      <c r="A360" s="38"/>
      <c r="B360" s="39"/>
      <c r="C360" s="40"/>
      <c r="D360" s="242" t="s">
        <v>205</v>
      </c>
      <c r="E360" s="40"/>
      <c r="F360" s="243" t="s">
        <v>467</v>
      </c>
      <c r="G360" s="40"/>
      <c r="H360" s="40"/>
      <c r="I360" s="244"/>
      <c r="J360" s="40"/>
      <c r="K360" s="40"/>
      <c r="L360" s="44"/>
      <c r="M360" s="245"/>
      <c r="N360" s="246"/>
      <c r="O360" s="91"/>
      <c r="P360" s="91"/>
      <c r="Q360" s="91"/>
      <c r="R360" s="91"/>
      <c r="S360" s="91"/>
      <c r="T360" s="92"/>
      <c r="U360" s="38"/>
      <c r="V360" s="38"/>
      <c r="W360" s="38"/>
      <c r="X360" s="38"/>
      <c r="Y360" s="38"/>
      <c r="Z360" s="38"/>
      <c r="AA360" s="38"/>
      <c r="AB360" s="38"/>
      <c r="AC360" s="38"/>
      <c r="AD360" s="38"/>
      <c r="AE360" s="38"/>
      <c r="AT360" s="17" t="s">
        <v>205</v>
      </c>
      <c r="AU360" s="17" t="s">
        <v>89</v>
      </c>
    </row>
    <row r="361" s="2" customFormat="1" ht="33" customHeight="1">
      <c r="A361" s="38"/>
      <c r="B361" s="39"/>
      <c r="C361" s="228" t="s">
        <v>505</v>
      </c>
      <c r="D361" s="228" t="s">
        <v>199</v>
      </c>
      <c r="E361" s="229" t="s">
        <v>477</v>
      </c>
      <c r="F361" s="230" t="s">
        <v>478</v>
      </c>
      <c r="G361" s="231" t="s">
        <v>431</v>
      </c>
      <c r="H361" s="232">
        <v>5.2670000000000003</v>
      </c>
      <c r="I361" s="233"/>
      <c r="J361" s="234">
        <f>ROUND(I361*H361,2)</f>
        <v>0</v>
      </c>
      <c r="K361" s="235"/>
      <c r="L361" s="44"/>
      <c r="M361" s="236" t="s">
        <v>1</v>
      </c>
      <c r="N361" s="237" t="s">
        <v>45</v>
      </c>
      <c r="O361" s="91"/>
      <c r="P361" s="238">
        <f>O361*H361</f>
        <v>0</v>
      </c>
      <c r="Q361" s="238">
        <v>0</v>
      </c>
      <c r="R361" s="238">
        <f>Q361*H361</f>
        <v>0</v>
      </c>
      <c r="S361" s="238">
        <v>0</v>
      </c>
      <c r="T361" s="239">
        <f>S361*H361</f>
        <v>0</v>
      </c>
      <c r="U361" s="38"/>
      <c r="V361" s="38"/>
      <c r="W361" s="38"/>
      <c r="X361" s="38"/>
      <c r="Y361" s="38"/>
      <c r="Z361" s="38"/>
      <c r="AA361" s="38"/>
      <c r="AB361" s="38"/>
      <c r="AC361" s="38"/>
      <c r="AD361" s="38"/>
      <c r="AE361" s="38"/>
      <c r="AR361" s="240" t="s">
        <v>113</v>
      </c>
      <c r="AT361" s="240" t="s">
        <v>199</v>
      </c>
      <c r="AU361" s="240" t="s">
        <v>89</v>
      </c>
      <c r="AY361" s="17" t="s">
        <v>196</v>
      </c>
      <c r="BE361" s="241">
        <f>IF(N361="základní",J361,0)</f>
        <v>0</v>
      </c>
      <c r="BF361" s="241">
        <f>IF(N361="snížená",J361,0)</f>
        <v>0</v>
      </c>
      <c r="BG361" s="241">
        <f>IF(N361="zákl. přenesená",J361,0)</f>
        <v>0</v>
      </c>
      <c r="BH361" s="241">
        <f>IF(N361="sníž. přenesená",J361,0)</f>
        <v>0</v>
      </c>
      <c r="BI361" s="241">
        <f>IF(N361="nulová",J361,0)</f>
        <v>0</v>
      </c>
      <c r="BJ361" s="17" t="s">
        <v>87</v>
      </c>
      <c r="BK361" s="241">
        <f>ROUND(I361*H361,2)</f>
        <v>0</v>
      </c>
      <c r="BL361" s="17" t="s">
        <v>113</v>
      </c>
      <c r="BM361" s="240" t="s">
        <v>3527</v>
      </c>
    </row>
    <row r="362" s="2" customFormat="1">
      <c r="A362" s="38"/>
      <c r="B362" s="39"/>
      <c r="C362" s="40"/>
      <c r="D362" s="242" t="s">
        <v>205</v>
      </c>
      <c r="E362" s="40"/>
      <c r="F362" s="243" t="s">
        <v>480</v>
      </c>
      <c r="G362" s="40"/>
      <c r="H362" s="40"/>
      <c r="I362" s="244"/>
      <c r="J362" s="40"/>
      <c r="K362" s="40"/>
      <c r="L362" s="44"/>
      <c r="M362" s="245"/>
      <c r="N362" s="246"/>
      <c r="O362" s="91"/>
      <c r="P362" s="91"/>
      <c r="Q362" s="91"/>
      <c r="R362" s="91"/>
      <c r="S362" s="91"/>
      <c r="T362" s="92"/>
      <c r="U362" s="38"/>
      <c r="V362" s="38"/>
      <c r="W362" s="38"/>
      <c r="X362" s="38"/>
      <c r="Y362" s="38"/>
      <c r="Z362" s="38"/>
      <c r="AA362" s="38"/>
      <c r="AB362" s="38"/>
      <c r="AC362" s="38"/>
      <c r="AD362" s="38"/>
      <c r="AE362" s="38"/>
      <c r="AT362" s="17" t="s">
        <v>205</v>
      </c>
      <c r="AU362" s="17" t="s">
        <v>89</v>
      </c>
    </row>
    <row r="363" s="2" customFormat="1" ht="33" customHeight="1">
      <c r="A363" s="38"/>
      <c r="B363" s="39"/>
      <c r="C363" s="228" t="s">
        <v>518</v>
      </c>
      <c r="D363" s="228" t="s">
        <v>199</v>
      </c>
      <c r="E363" s="229" t="s">
        <v>483</v>
      </c>
      <c r="F363" s="230" t="s">
        <v>484</v>
      </c>
      <c r="G363" s="231" t="s">
        <v>431</v>
      </c>
      <c r="H363" s="232">
        <v>548.35199999999998</v>
      </c>
      <c r="I363" s="233"/>
      <c r="J363" s="234">
        <f>ROUND(I363*H363,2)</f>
        <v>0</v>
      </c>
      <c r="K363" s="235"/>
      <c r="L363" s="44"/>
      <c r="M363" s="236" t="s">
        <v>1</v>
      </c>
      <c r="N363" s="237" t="s">
        <v>45</v>
      </c>
      <c r="O363" s="91"/>
      <c r="P363" s="238">
        <f>O363*H363</f>
        <v>0</v>
      </c>
      <c r="Q363" s="238">
        <v>0</v>
      </c>
      <c r="R363" s="238">
        <f>Q363*H363</f>
        <v>0</v>
      </c>
      <c r="S363" s="238">
        <v>0</v>
      </c>
      <c r="T363" s="239">
        <f>S363*H363</f>
        <v>0</v>
      </c>
      <c r="U363" s="38"/>
      <c r="V363" s="38"/>
      <c r="W363" s="38"/>
      <c r="X363" s="38"/>
      <c r="Y363" s="38"/>
      <c r="Z363" s="38"/>
      <c r="AA363" s="38"/>
      <c r="AB363" s="38"/>
      <c r="AC363" s="38"/>
      <c r="AD363" s="38"/>
      <c r="AE363" s="38"/>
      <c r="AR363" s="240" t="s">
        <v>113</v>
      </c>
      <c r="AT363" s="240" t="s">
        <v>199</v>
      </c>
      <c r="AU363" s="240" t="s">
        <v>89</v>
      </c>
      <c r="AY363" s="17" t="s">
        <v>196</v>
      </c>
      <c r="BE363" s="241">
        <f>IF(N363="základní",J363,0)</f>
        <v>0</v>
      </c>
      <c r="BF363" s="241">
        <f>IF(N363="snížená",J363,0)</f>
        <v>0</v>
      </c>
      <c r="BG363" s="241">
        <f>IF(N363="zákl. přenesená",J363,0)</f>
        <v>0</v>
      </c>
      <c r="BH363" s="241">
        <f>IF(N363="sníž. přenesená",J363,0)</f>
        <v>0</v>
      </c>
      <c r="BI363" s="241">
        <f>IF(N363="nulová",J363,0)</f>
        <v>0</v>
      </c>
      <c r="BJ363" s="17" t="s">
        <v>87</v>
      </c>
      <c r="BK363" s="241">
        <f>ROUND(I363*H363,2)</f>
        <v>0</v>
      </c>
      <c r="BL363" s="17" t="s">
        <v>113</v>
      </c>
      <c r="BM363" s="240" t="s">
        <v>3528</v>
      </c>
    </row>
    <row r="364" s="2" customFormat="1">
      <c r="A364" s="38"/>
      <c r="B364" s="39"/>
      <c r="C364" s="40"/>
      <c r="D364" s="242" t="s">
        <v>205</v>
      </c>
      <c r="E364" s="40"/>
      <c r="F364" s="243" t="s">
        <v>486</v>
      </c>
      <c r="G364" s="40"/>
      <c r="H364" s="40"/>
      <c r="I364" s="244"/>
      <c r="J364" s="40"/>
      <c r="K364" s="40"/>
      <c r="L364" s="44"/>
      <c r="M364" s="245"/>
      <c r="N364" s="246"/>
      <c r="O364" s="91"/>
      <c r="P364" s="91"/>
      <c r="Q364" s="91"/>
      <c r="R364" s="91"/>
      <c r="S364" s="91"/>
      <c r="T364" s="92"/>
      <c r="U364" s="38"/>
      <c r="V364" s="38"/>
      <c r="W364" s="38"/>
      <c r="X364" s="38"/>
      <c r="Y364" s="38"/>
      <c r="Z364" s="38"/>
      <c r="AA364" s="38"/>
      <c r="AB364" s="38"/>
      <c r="AC364" s="38"/>
      <c r="AD364" s="38"/>
      <c r="AE364" s="38"/>
      <c r="AT364" s="17" t="s">
        <v>205</v>
      </c>
      <c r="AU364" s="17" t="s">
        <v>89</v>
      </c>
    </row>
    <row r="365" s="13" customFormat="1">
      <c r="A365" s="13"/>
      <c r="B365" s="252"/>
      <c r="C365" s="253"/>
      <c r="D365" s="242" t="s">
        <v>254</v>
      </c>
      <c r="E365" s="254" t="s">
        <v>1</v>
      </c>
      <c r="F365" s="255" t="s">
        <v>3529</v>
      </c>
      <c r="G365" s="253"/>
      <c r="H365" s="256">
        <v>548.35199999999998</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254</v>
      </c>
      <c r="AU365" s="262" t="s">
        <v>89</v>
      </c>
      <c r="AV365" s="13" t="s">
        <v>89</v>
      </c>
      <c r="AW365" s="13" t="s">
        <v>35</v>
      </c>
      <c r="AX365" s="13" t="s">
        <v>80</v>
      </c>
      <c r="AY365" s="262" t="s">
        <v>196</v>
      </c>
    </row>
    <row r="366" s="14" customFormat="1">
      <c r="A366" s="14"/>
      <c r="B366" s="263"/>
      <c r="C366" s="264"/>
      <c r="D366" s="242" t="s">
        <v>254</v>
      </c>
      <c r="E366" s="265" t="s">
        <v>1</v>
      </c>
      <c r="F366" s="266" t="s">
        <v>445</v>
      </c>
      <c r="G366" s="264"/>
      <c r="H366" s="267">
        <v>548.35199999999998</v>
      </c>
      <c r="I366" s="268"/>
      <c r="J366" s="264"/>
      <c r="K366" s="264"/>
      <c r="L366" s="269"/>
      <c r="M366" s="270"/>
      <c r="N366" s="271"/>
      <c r="O366" s="271"/>
      <c r="P366" s="271"/>
      <c r="Q366" s="271"/>
      <c r="R366" s="271"/>
      <c r="S366" s="271"/>
      <c r="T366" s="272"/>
      <c r="U366" s="14"/>
      <c r="V366" s="14"/>
      <c r="W366" s="14"/>
      <c r="X366" s="14"/>
      <c r="Y366" s="14"/>
      <c r="Z366" s="14"/>
      <c r="AA366" s="14"/>
      <c r="AB366" s="14"/>
      <c r="AC366" s="14"/>
      <c r="AD366" s="14"/>
      <c r="AE366" s="14"/>
      <c r="AT366" s="273" t="s">
        <v>254</v>
      </c>
      <c r="AU366" s="273" t="s">
        <v>89</v>
      </c>
      <c r="AV366" s="14" t="s">
        <v>100</v>
      </c>
      <c r="AW366" s="14" t="s">
        <v>35</v>
      </c>
      <c r="AX366" s="14" t="s">
        <v>80</v>
      </c>
      <c r="AY366" s="273" t="s">
        <v>196</v>
      </c>
    </row>
    <row r="367" s="15" customFormat="1">
      <c r="A367" s="15"/>
      <c r="B367" s="274"/>
      <c r="C367" s="275"/>
      <c r="D367" s="242" t="s">
        <v>254</v>
      </c>
      <c r="E367" s="276" t="s">
        <v>1</v>
      </c>
      <c r="F367" s="277" t="s">
        <v>267</v>
      </c>
      <c r="G367" s="275"/>
      <c r="H367" s="278">
        <v>548.35199999999998</v>
      </c>
      <c r="I367" s="279"/>
      <c r="J367" s="275"/>
      <c r="K367" s="275"/>
      <c r="L367" s="280"/>
      <c r="M367" s="281"/>
      <c r="N367" s="282"/>
      <c r="O367" s="282"/>
      <c r="P367" s="282"/>
      <c r="Q367" s="282"/>
      <c r="R367" s="282"/>
      <c r="S367" s="282"/>
      <c r="T367" s="283"/>
      <c r="U367" s="15"/>
      <c r="V367" s="15"/>
      <c r="W367" s="15"/>
      <c r="X367" s="15"/>
      <c r="Y367" s="15"/>
      <c r="Z367" s="15"/>
      <c r="AA367" s="15"/>
      <c r="AB367" s="15"/>
      <c r="AC367" s="15"/>
      <c r="AD367" s="15"/>
      <c r="AE367" s="15"/>
      <c r="AT367" s="284" t="s">
        <v>254</v>
      </c>
      <c r="AU367" s="284" t="s">
        <v>89</v>
      </c>
      <c r="AV367" s="15" t="s">
        <v>113</v>
      </c>
      <c r="AW367" s="15" t="s">
        <v>35</v>
      </c>
      <c r="AX367" s="15" t="s">
        <v>87</v>
      </c>
      <c r="AY367" s="284" t="s">
        <v>196</v>
      </c>
    </row>
    <row r="368" s="2" customFormat="1" ht="33" customHeight="1">
      <c r="A368" s="38"/>
      <c r="B368" s="39"/>
      <c r="C368" s="228" t="s">
        <v>529</v>
      </c>
      <c r="D368" s="228" t="s">
        <v>199</v>
      </c>
      <c r="E368" s="229" t="s">
        <v>489</v>
      </c>
      <c r="F368" s="230" t="s">
        <v>490</v>
      </c>
      <c r="G368" s="231" t="s">
        <v>431</v>
      </c>
      <c r="H368" s="232">
        <v>72.992999999999995</v>
      </c>
      <c r="I368" s="233"/>
      <c r="J368" s="234">
        <f>ROUND(I368*H368,2)</f>
        <v>0</v>
      </c>
      <c r="K368" s="235"/>
      <c r="L368" s="44"/>
      <c r="M368" s="236" t="s">
        <v>1</v>
      </c>
      <c r="N368" s="237" t="s">
        <v>45</v>
      </c>
      <c r="O368" s="91"/>
      <c r="P368" s="238">
        <f>O368*H368</f>
        <v>0</v>
      </c>
      <c r="Q368" s="238">
        <v>0</v>
      </c>
      <c r="R368" s="238">
        <f>Q368*H368</f>
        <v>0</v>
      </c>
      <c r="S368" s="238">
        <v>0</v>
      </c>
      <c r="T368" s="239">
        <f>S368*H368</f>
        <v>0</v>
      </c>
      <c r="U368" s="38"/>
      <c r="V368" s="38"/>
      <c r="W368" s="38"/>
      <c r="X368" s="38"/>
      <c r="Y368" s="38"/>
      <c r="Z368" s="38"/>
      <c r="AA368" s="38"/>
      <c r="AB368" s="38"/>
      <c r="AC368" s="38"/>
      <c r="AD368" s="38"/>
      <c r="AE368" s="38"/>
      <c r="AR368" s="240" t="s">
        <v>113</v>
      </c>
      <c r="AT368" s="240" t="s">
        <v>199</v>
      </c>
      <c r="AU368" s="240" t="s">
        <v>89</v>
      </c>
      <c r="AY368" s="17" t="s">
        <v>196</v>
      </c>
      <c r="BE368" s="241">
        <f>IF(N368="základní",J368,0)</f>
        <v>0</v>
      </c>
      <c r="BF368" s="241">
        <f>IF(N368="snížená",J368,0)</f>
        <v>0</v>
      </c>
      <c r="BG368" s="241">
        <f>IF(N368="zákl. přenesená",J368,0)</f>
        <v>0</v>
      </c>
      <c r="BH368" s="241">
        <f>IF(N368="sníž. přenesená",J368,0)</f>
        <v>0</v>
      </c>
      <c r="BI368" s="241">
        <f>IF(N368="nulová",J368,0)</f>
        <v>0</v>
      </c>
      <c r="BJ368" s="17" t="s">
        <v>87</v>
      </c>
      <c r="BK368" s="241">
        <f>ROUND(I368*H368,2)</f>
        <v>0</v>
      </c>
      <c r="BL368" s="17" t="s">
        <v>113</v>
      </c>
      <c r="BM368" s="240" t="s">
        <v>3530</v>
      </c>
    </row>
    <row r="369" s="2" customFormat="1">
      <c r="A369" s="38"/>
      <c r="B369" s="39"/>
      <c r="C369" s="40"/>
      <c r="D369" s="242" t="s">
        <v>205</v>
      </c>
      <c r="E369" s="40"/>
      <c r="F369" s="243" t="s">
        <v>492</v>
      </c>
      <c r="G369" s="40"/>
      <c r="H369" s="40"/>
      <c r="I369" s="244"/>
      <c r="J369" s="40"/>
      <c r="K369" s="40"/>
      <c r="L369" s="44"/>
      <c r="M369" s="245"/>
      <c r="N369" s="246"/>
      <c r="O369" s="91"/>
      <c r="P369" s="91"/>
      <c r="Q369" s="91"/>
      <c r="R369" s="91"/>
      <c r="S369" s="91"/>
      <c r="T369" s="92"/>
      <c r="U369" s="38"/>
      <c r="V369" s="38"/>
      <c r="W369" s="38"/>
      <c r="X369" s="38"/>
      <c r="Y369" s="38"/>
      <c r="Z369" s="38"/>
      <c r="AA369" s="38"/>
      <c r="AB369" s="38"/>
      <c r="AC369" s="38"/>
      <c r="AD369" s="38"/>
      <c r="AE369" s="38"/>
      <c r="AT369" s="17" t="s">
        <v>205</v>
      </c>
      <c r="AU369" s="17" t="s">
        <v>89</v>
      </c>
    </row>
    <row r="370" s="13" customFormat="1">
      <c r="A370" s="13"/>
      <c r="B370" s="252"/>
      <c r="C370" s="253"/>
      <c r="D370" s="242" t="s">
        <v>254</v>
      </c>
      <c r="E370" s="254" t="s">
        <v>1</v>
      </c>
      <c r="F370" s="255" t="s">
        <v>3531</v>
      </c>
      <c r="G370" s="253"/>
      <c r="H370" s="256">
        <v>72.992999999999995</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254</v>
      </c>
      <c r="AU370" s="262" t="s">
        <v>89</v>
      </c>
      <c r="AV370" s="13" t="s">
        <v>89</v>
      </c>
      <c r="AW370" s="13" t="s">
        <v>35</v>
      </c>
      <c r="AX370" s="13" t="s">
        <v>80</v>
      </c>
      <c r="AY370" s="262" t="s">
        <v>196</v>
      </c>
    </row>
    <row r="371" s="14" customFormat="1">
      <c r="A371" s="14"/>
      <c r="B371" s="263"/>
      <c r="C371" s="264"/>
      <c r="D371" s="242" t="s">
        <v>254</v>
      </c>
      <c r="E371" s="265" t="s">
        <v>1</v>
      </c>
      <c r="F371" s="266" t="s">
        <v>445</v>
      </c>
      <c r="G371" s="264"/>
      <c r="H371" s="267">
        <v>72.992999999999995</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254</v>
      </c>
      <c r="AU371" s="273" t="s">
        <v>89</v>
      </c>
      <c r="AV371" s="14" t="s">
        <v>100</v>
      </c>
      <c r="AW371" s="14" t="s">
        <v>35</v>
      </c>
      <c r="AX371" s="14" t="s">
        <v>80</v>
      </c>
      <c r="AY371" s="273" t="s">
        <v>196</v>
      </c>
    </row>
    <row r="372" s="15" customFormat="1">
      <c r="A372" s="15"/>
      <c r="B372" s="274"/>
      <c r="C372" s="275"/>
      <c r="D372" s="242" t="s">
        <v>254</v>
      </c>
      <c r="E372" s="276" t="s">
        <v>1</v>
      </c>
      <c r="F372" s="277" t="s">
        <v>267</v>
      </c>
      <c r="G372" s="275"/>
      <c r="H372" s="278">
        <v>72.992999999999995</v>
      </c>
      <c r="I372" s="279"/>
      <c r="J372" s="275"/>
      <c r="K372" s="275"/>
      <c r="L372" s="280"/>
      <c r="M372" s="281"/>
      <c r="N372" s="282"/>
      <c r="O372" s="282"/>
      <c r="P372" s="282"/>
      <c r="Q372" s="282"/>
      <c r="R372" s="282"/>
      <c r="S372" s="282"/>
      <c r="T372" s="283"/>
      <c r="U372" s="15"/>
      <c r="V372" s="15"/>
      <c r="W372" s="15"/>
      <c r="X372" s="15"/>
      <c r="Y372" s="15"/>
      <c r="Z372" s="15"/>
      <c r="AA372" s="15"/>
      <c r="AB372" s="15"/>
      <c r="AC372" s="15"/>
      <c r="AD372" s="15"/>
      <c r="AE372" s="15"/>
      <c r="AT372" s="284" t="s">
        <v>254</v>
      </c>
      <c r="AU372" s="284" t="s">
        <v>89</v>
      </c>
      <c r="AV372" s="15" t="s">
        <v>113</v>
      </c>
      <c r="AW372" s="15" t="s">
        <v>35</v>
      </c>
      <c r="AX372" s="15" t="s">
        <v>87</v>
      </c>
      <c r="AY372" s="284" t="s">
        <v>196</v>
      </c>
    </row>
    <row r="373" s="2" customFormat="1" ht="44.25" customHeight="1">
      <c r="A373" s="38"/>
      <c r="B373" s="39"/>
      <c r="C373" s="228" t="s">
        <v>535</v>
      </c>
      <c r="D373" s="228" t="s">
        <v>199</v>
      </c>
      <c r="E373" s="229" t="s">
        <v>495</v>
      </c>
      <c r="F373" s="230" t="s">
        <v>496</v>
      </c>
      <c r="G373" s="231" t="s">
        <v>431</v>
      </c>
      <c r="H373" s="232">
        <v>33.868000000000002</v>
      </c>
      <c r="I373" s="233"/>
      <c r="J373" s="234">
        <f>ROUND(I373*H373,2)</f>
        <v>0</v>
      </c>
      <c r="K373" s="235"/>
      <c r="L373" s="44"/>
      <c r="M373" s="236" t="s">
        <v>1</v>
      </c>
      <c r="N373" s="237" t="s">
        <v>45</v>
      </c>
      <c r="O373" s="91"/>
      <c r="P373" s="238">
        <f>O373*H373</f>
        <v>0</v>
      </c>
      <c r="Q373" s="238">
        <v>0</v>
      </c>
      <c r="R373" s="238">
        <f>Q373*H373</f>
        <v>0</v>
      </c>
      <c r="S373" s="238">
        <v>0</v>
      </c>
      <c r="T373" s="239">
        <f>S373*H373</f>
        <v>0</v>
      </c>
      <c r="U373" s="38"/>
      <c r="V373" s="38"/>
      <c r="W373" s="38"/>
      <c r="X373" s="38"/>
      <c r="Y373" s="38"/>
      <c r="Z373" s="38"/>
      <c r="AA373" s="38"/>
      <c r="AB373" s="38"/>
      <c r="AC373" s="38"/>
      <c r="AD373" s="38"/>
      <c r="AE373" s="38"/>
      <c r="AR373" s="240" t="s">
        <v>113</v>
      </c>
      <c r="AT373" s="240" t="s">
        <v>199</v>
      </c>
      <c r="AU373" s="240" t="s">
        <v>89</v>
      </c>
      <c r="AY373" s="17" t="s">
        <v>196</v>
      </c>
      <c r="BE373" s="241">
        <f>IF(N373="základní",J373,0)</f>
        <v>0</v>
      </c>
      <c r="BF373" s="241">
        <f>IF(N373="snížená",J373,0)</f>
        <v>0</v>
      </c>
      <c r="BG373" s="241">
        <f>IF(N373="zákl. přenesená",J373,0)</f>
        <v>0</v>
      </c>
      <c r="BH373" s="241">
        <f>IF(N373="sníž. přenesená",J373,0)</f>
        <v>0</v>
      </c>
      <c r="BI373" s="241">
        <f>IF(N373="nulová",J373,0)</f>
        <v>0</v>
      </c>
      <c r="BJ373" s="17" t="s">
        <v>87</v>
      </c>
      <c r="BK373" s="241">
        <f>ROUND(I373*H373,2)</f>
        <v>0</v>
      </c>
      <c r="BL373" s="17" t="s">
        <v>113</v>
      </c>
      <c r="BM373" s="240" t="s">
        <v>3532</v>
      </c>
    </row>
    <row r="374" s="2" customFormat="1">
      <c r="A374" s="38"/>
      <c r="B374" s="39"/>
      <c r="C374" s="40"/>
      <c r="D374" s="242" t="s">
        <v>205</v>
      </c>
      <c r="E374" s="40"/>
      <c r="F374" s="243" t="s">
        <v>498</v>
      </c>
      <c r="G374" s="40"/>
      <c r="H374" s="40"/>
      <c r="I374" s="244"/>
      <c r="J374" s="40"/>
      <c r="K374" s="40"/>
      <c r="L374" s="44"/>
      <c r="M374" s="245"/>
      <c r="N374" s="246"/>
      <c r="O374" s="91"/>
      <c r="P374" s="91"/>
      <c r="Q374" s="91"/>
      <c r="R374" s="91"/>
      <c r="S374" s="91"/>
      <c r="T374" s="92"/>
      <c r="U374" s="38"/>
      <c r="V374" s="38"/>
      <c r="W374" s="38"/>
      <c r="X374" s="38"/>
      <c r="Y374" s="38"/>
      <c r="Z374" s="38"/>
      <c r="AA374" s="38"/>
      <c r="AB374" s="38"/>
      <c r="AC374" s="38"/>
      <c r="AD374" s="38"/>
      <c r="AE374" s="38"/>
      <c r="AT374" s="17" t="s">
        <v>205</v>
      </c>
      <c r="AU374" s="17" t="s">
        <v>89</v>
      </c>
    </row>
    <row r="375" s="13" customFormat="1">
      <c r="A375" s="13"/>
      <c r="B375" s="252"/>
      <c r="C375" s="253"/>
      <c r="D375" s="242" t="s">
        <v>254</v>
      </c>
      <c r="E375" s="254" t="s">
        <v>1</v>
      </c>
      <c r="F375" s="255" t="s">
        <v>3533</v>
      </c>
      <c r="G375" s="253"/>
      <c r="H375" s="256">
        <v>17.968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254</v>
      </c>
      <c r="AU375" s="262" t="s">
        <v>89</v>
      </c>
      <c r="AV375" s="13" t="s">
        <v>89</v>
      </c>
      <c r="AW375" s="13" t="s">
        <v>35</v>
      </c>
      <c r="AX375" s="13" t="s">
        <v>80</v>
      </c>
      <c r="AY375" s="262" t="s">
        <v>196</v>
      </c>
    </row>
    <row r="376" s="13" customFormat="1">
      <c r="A376" s="13"/>
      <c r="B376" s="252"/>
      <c r="C376" s="253"/>
      <c r="D376" s="242" t="s">
        <v>254</v>
      </c>
      <c r="E376" s="254" t="s">
        <v>1</v>
      </c>
      <c r="F376" s="255" t="s">
        <v>3534</v>
      </c>
      <c r="G376" s="253"/>
      <c r="H376" s="256">
        <v>15.9</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254</v>
      </c>
      <c r="AU376" s="262" t="s">
        <v>89</v>
      </c>
      <c r="AV376" s="13" t="s">
        <v>89</v>
      </c>
      <c r="AW376" s="13" t="s">
        <v>35</v>
      </c>
      <c r="AX376" s="13" t="s">
        <v>80</v>
      </c>
      <c r="AY376" s="262" t="s">
        <v>196</v>
      </c>
    </row>
    <row r="377" s="14" customFormat="1">
      <c r="A377" s="14"/>
      <c r="B377" s="263"/>
      <c r="C377" s="264"/>
      <c r="D377" s="242" t="s">
        <v>254</v>
      </c>
      <c r="E377" s="265" t="s">
        <v>1</v>
      </c>
      <c r="F377" s="266" t="s">
        <v>445</v>
      </c>
      <c r="G377" s="264"/>
      <c r="H377" s="267">
        <v>33.868000000000002</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254</v>
      </c>
      <c r="AU377" s="273" t="s">
        <v>89</v>
      </c>
      <c r="AV377" s="14" t="s">
        <v>100</v>
      </c>
      <c r="AW377" s="14" t="s">
        <v>35</v>
      </c>
      <c r="AX377" s="14" t="s">
        <v>80</v>
      </c>
      <c r="AY377" s="273" t="s">
        <v>196</v>
      </c>
    </row>
    <row r="378" s="15" customFormat="1">
      <c r="A378" s="15"/>
      <c r="B378" s="274"/>
      <c r="C378" s="275"/>
      <c r="D378" s="242" t="s">
        <v>254</v>
      </c>
      <c r="E378" s="276" t="s">
        <v>1</v>
      </c>
      <c r="F378" s="277" t="s">
        <v>267</v>
      </c>
      <c r="G378" s="275"/>
      <c r="H378" s="278">
        <v>33.868000000000002</v>
      </c>
      <c r="I378" s="279"/>
      <c r="J378" s="275"/>
      <c r="K378" s="275"/>
      <c r="L378" s="280"/>
      <c r="M378" s="281"/>
      <c r="N378" s="282"/>
      <c r="O378" s="282"/>
      <c r="P378" s="282"/>
      <c r="Q378" s="282"/>
      <c r="R378" s="282"/>
      <c r="S378" s="282"/>
      <c r="T378" s="283"/>
      <c r="U378" s="15"/>
      <c r="V378" s="15"/>
      <c r="W378" s="15"/>
      <c r="X378" s="15"/>
      <c r="Y378" s="15"/>
      <c r="Z378" s="15"/>
      <c r="AA378" s="15"/>
      <c r="AB378" s="15"/>
      <c r="AC378" s="15"/>
      <c r="AD378" s="15"/>
      <c r="AE378" s="15"/>
      <c r="AT378" s="284" t="s">
        <v>254</v>
      </c>
      <c r="AU378" s="284" t="s">
        <v>89</v>
      </c>
      <c r="AV378" s="15" t="s">
        <v>113</v>
      </c>
      <c r="AW378" s="15" t="s">
        <v>35</v>
      </c>
      <c r="AX378" s="15" t="s">
        <v>87</v>
      </c>
      <c r="AY378" s="284" t="s">
        <v>196</v>
      </c>
    </row>
    <row r="379" s="12" customFormat="1" ht="22.8" customHeight="1">
      <c r="A379" s="12"/>
      <c r="B379" s="212"/>
      <c r="C379" s="213"/>
      <c r="D379" s="214" t="s">
        <v>79</v>
      </c>
      <c r="E379" s="226" t="s">
        <v>982</v>
      </c>
      <c r="F379" s="226" t="s">
        <v>983</v>
      </c>
      <c r="G379" s="213"/>
      <c r="H379" s="213"/>
      <c r="I379" s="216"/>
      <c r="J379" s="227">
        <f>BK379</f>
        <v>0</v>
      </c>
      <c r="K379" s="213"/>
      <c r="L379" s="218"/>
      <c r="M379" s="219"/>
      <c r="N379" s="220"/>
      <c r="O379" s="220"/>
      <c r="P379" s="221">
        <f>SUM(P380:P381)</f>
        <v>0</v>
      </c>
      <c r="Q379" s="220"/>
      <c r="R379" s="221">
        <f>SUM(R380:R381)</f>
        <v>0</v>
      </c>
      <c r="S379" s="220"/>
      <c r="T379" s="222">
        <f>SUM(T380:T381)</f>
        <v>0</v>
      </c>
      <c r="U379" s="12"/>
      <c r="V379" s="12"/>
      <c r="W379" s="12"/>
      <c r="X379" s="12"/>
      <c r="Y379" s="12"/>
      <c r="Z379" s="12"/>
      <c r="AA379" s="12"/>
      <c r="AB379" s="12"/>
      <c r="AC379" s="12"/>
      <c r="AD379" s="12"/>
      <c r="AE379" s="12"/>
      <c r="AR379" s="223" t="s">
        <v>87</v>
      </c>
      <c r="AT379" s="224" t="s">
        <v>79</v>
      </c>
      <c r="AU379" s="224" t="s">
        <v>87</v>
      </c>
      <c r="AY379" s="223" t="s">
        <v>196</v>
      </c>
      <c r="BK379" s="225">
        <f>SUM(BK380:BK381)</f>
        <v>0</v>
      </c>
    </row>
    <row r="380" s="2" customFormat="1" ht="16.5" customHeight="1">
      <c r="A380" s="38"/>
      <c r="B380" s="39"/>
      <c r="C380" s="228" t="s">
        <v>545</v>
      </c>
      <c r="D380" s="228" t="s">
        <v>199</v>
      </c>
      <c r="E380" s="229" t="s">
        <v>985</v>
      </c>
      <c r="F380" s="230" t="s">
        <v>986</v>
      </c>
      <c r="G380" s="231" t="s">
        <v>431</v>
      </c>
      <c r="H380" s="232">
        <v>0.32500000000000001</v>
      </c>
      <c r="I380" s="233"/>
      <c r="J380" s="234">
        <f>ROUND(I380*H380,2)</f>
        <v>0</v>
      </c>
      <c r="K380" s="235"/>
      <c r="L380" s="44"/>
      <c r="M380" s="236" t="s">
        <v>1</v>
      </c>
      <c r="N380" s="237" t="s">
        <v>45</v>
      </c>
      <c r="O380" s="91"/>
      <c r="P380" s="238">
        <f>O380*H380</f>
        <v>0</v>
      </c>
      <c r="Q380" s="238">
        <v>0</v>
      </c>
      <c r="R380" s="238">
        <f>Q380*H380</f>
        <v>0</v>
      </c>
      <c r="S380" s="238">
        <v>0</v>
      </c>
      <c r="T380" s="239">
        <f>S380*H380</f>
        <v>0</v>
      </c>
      <c r="U380" s="38"/>
      <c r="V380" s="38"/>
      <c r="W380" s="38"/>
      <c r="X380" s="38"/>
      <c r="Y380" s="38"/>
      <c r="Z380" s="38"/>
      <c r="AA380" s="38"/>
      <c r="AB380" s="38"/>
      <c r="AC380" s="38"/>
      <c r="AD380" s="38"/>
      <c r="AE380" s="38"/>
      <c r="AR380" s="240" t="s">
        <v>113</v>
      </c>
      <c r="AT380" s="240" t="s">
        <v>199</v>
      </c>
      <c r="AU380" s="240" t="s">
        <v>89</v>
      </c>
      <c r="AY380" s="17" t="s">
        <v>196</v>
      </c>
      <c r="BE380" s="241">
        <f>IF(N380="základní",J380,0)</f>
        <v>0</v>
      </c>
      <c r="BF380" s="241">
        <f>IF(N380="snížená",J380,0)</f>
        <v>0</v>
      </c>
      <c r="BG380" s="241">
        <f>IF(N380="zákl. přenesená",J380,0)</f>
        <v>0</v>
      </c>
      <c r="BH380" s="241">
        <f>IF(N380="sníž. přenesená",J380,0)</f>
        <v>0</v>
      </c>
      <c r="BI380" s="241">
        <f>IF(N380="nulová",J380,0)</f>
        <v>0</v>
      </c>
      <c r="BJ380" s="17" t="s">
        <v>87</v>
      </c>
      <c r="BK380" s="241">
        <f>ROUND(I380*H380,2)</f>
        <v>0</v>
      </c>
      <c r="BL380" s="17" t="s">
        <v>113</v>
      </c>
      <c r="BM380" s="240" t="s">
        <v>3535</v>
      </c>
    </row>
    <row r="381" s="2" customFormat="1">
      <c r="A381" s="38"/>
      <c r="B381" s="39"/>
      <c r="C381" s="40"/>
      <c r="D381" s="242" t="s">
        <v>205</v>
      </c>
      <c r="E381" s="40"/>
      <c r="F381" s="243" t="s">
        <v>988</v>
      </c>
      <c r="G381" s="40"/>
      <c r="H381" s="40"/>
      <c r="I381" s="244"/>
      <c r="J381" s="40"/>
      <c r="K381" s="40"/>
      <c r="L381" s="44"/>
      <c r="M381" s="245"/>
      <c r="N381" s="246"/>
      <c r="O381" s="91"/>
      <c r="P381" s="91"/>
      <c r="Q381" s="91"/>
      <c r="R381" s="91"/>
      <c r="S381" s="91"/>
      <c r="T381" s="92"/>
      <c r="U381" s="38"/>
      <c r="V381" s="38"/>
      <c r="W381" s="38"/>
      <c r="X381" s="38"/>
      <c r="Y381" s="38"/>
      <c r="Z381" s="38"/>
      <c r="AA381" s="38"/>
      <c r="AB381" s="38"/>
      <c r="AC381" s="38"/>
      <c r="AD381" s="38"/>
      <c r="AE381" s="38"/>
      <c r="AT381" s="17" t="s">
        <v>205</v>
      </c>
      <c r="AU381" s="17" t="s">
        <v>89</v>
      </c>
    </row>
    <row r="382" s="12" customFormat="1" ht="25.92" customHeight="1">
      <c r="A382" s="12"/>
      <c r="B382" s="212"/>
      <c r="C382" s="213"/>
      <c r="D382" s="214" t="s">
        <v>79</v>
      </c>
      <c r="E382" s="215" t="s">
        <v>501</v>
      </c>
      <c r="F382" s="215" t="s">
        <v>502</v>
      </c>
      <c r="G382" s="213"/>
      <c r="H382" s="213"/>
      <c r="I382" s="216"/>
      <c r="J382" s="217">
        <f>BK382</f>
        <v>0</v>
      </c>
      <c r="K382" s="213"/>
      <c r="L382" s="218"/>
      <c r="M382" s="219"/>
      <c r="N382" s="220"/>
      <c r="O382" s="220"/>
      <c r="P382" s="221">
        <f>P383+P395+P419+P446+P483+P499</f>
        <v>0</v>
      </c>
      <c r="Q382" s="220"/>
      <c r="R382" s="221">
        <f>R383+R395+R419+R446+R483+R499</f>
        <v>7.0262290000000007</v>
      </c>
      <c r="S382" s="220"/>
      <c r="T382" s="222">
        <f>T383+T395+T419+T446+T483+T499</f>
        <v>17.718698110000002</v>
      </c>
      <c r="U382" s="12"/>
      <c r="V382" s="12"/>
      <c r="W382" s="12"/>
      <c r="X382" s="12"/>
      <c r="Y382" s="12"/>
      <c r="Z382" s="12"/>
      <c r="AA382" s="12"/>
      <c r="AB382" s="12"/>
      <c r="AC382" s="12"/>
      <c r="AD382" s="12"/>
      <c r="AE382" s="12"/>
      <c r="AR382" s="223" t="s">
        <v>89</v>
      </c>
      <c r="AT382" s="224" t="s">
        <v>79</v>
      </c>
      <c r="AU382" s="224" t="s">
        <v>80</v>
      </c>
      <c r="AY382" s="223" t="s">
        <v>196</v>
      </c>
      <c r="BK382" s="225">
        <f>BK383+BK395+BK419+BK446+BK483+BK499</f>
        <v>0</v>
      </c>
    </row>
    <row r="383" s="12" customFormat="1" ht="22.8" customHeight="1">
      <c r="A383" s="12"/>
      <c r="B383" s="212"/>
      <c r="C383" s="213"/>
      <c r="D383" s="214" t="s">
        <v>79</v>
      </c>
      <c r="E383" s="226" t="s">
        <v>516</v>
      </c>
      <c r="F383" s="226" t="s">
        <v>517</v>
      </c>
      <c r="G383" s="213"/>
      <c r="H383" s="213"/>
      <c r="I383" s="216"/>
      <c r="J383" s="227">
        <f>BK383</f>
        <v>0</v>
      </c>
      <c r="K383" s="213"/>
      <c r="L383" s="218"/>
      <c r="M383" s="219"/>
      <c r="N383" s="220"/>
      <c r="O383" s="220"/>
      <c r="P383" s="221">
        <f>SUM(P384:P394)</f>
        <v>0</v>
      </c>
      <c r="Q383" s="220"/>
      <c r="R383" s="221">
        <f>SUM(R384:R394)</f>
        <v>0</v>
      </c>
      <c r="S383" s="220"/>
      <c r="T383" s="222">
        <f>SUM(T384:T394)</f>
        <v>5.2673480000000001</v>
      </c>
      <c r="U383" s="12"/>
      <c r="V383" s="12"/>
      <c r="W383" s="12"/>
      <c r="X383" s="12"/>
      <c r="Y383" s="12"/>
      <c r="Z383" s="12"/>
      <c r="AA383" s="12"/>
      <c r="AB383" s="12"/>
      <c r="AC383" s="12"/>
      <c r="AD383" s="12"/>
      <c r="AE383" s="12"/>
      <c r="AR383" s="223" t="s">
        <v>89</v>
      </c>
      <c r="AT383" s="224" t="s">
        <v>79</v>
      </c>
      <c r="AU383" s="224" t="s">
        <v>87</v>
      </c>
      <c r="AY383" s="223" t="s">
        <v>196</v>
      </c>
      <c r="BK383" s="225">
        <f>SUM(BK384:BK394)</f>
        <v>0</v>
      </c>
    </row>
    <row r="384" s="2" customFormat="1" ht="21.75" customHeight="1">
      <c r="A384" s="38"/>
      <c r="B384" s="39"/>
      <c r="C384" s="228" t="s">
        <v>824</v>
      </c>
      <c r="D384" s="228" t="s">
        <v>199</v>
      </c>
      <c r="E384" s="229" t="s">
        <v>519</v>
      </c>
      <c r="F384" s="230" t="s">
        <v>520</v>
      </c>
      <c r="G384" s="231" t="s">
        <v>251</v>
      </c>
      <c r="H384" s="232">
        <v>1549.22</v>
      </c>
      <c r="I384" s="233"/>
      <c r="J384" s="234">
        <f>ROUND(I384*H384,2)</f>
        <v>0</v>
      </c>
      <c r="K384" s="235"/>
      <c r="L384" s="44"/>
      <c r="M384" s="236" t="s">
        <v>1</v>
      </c>
      <c r="N384" s="237" t="s">
        <v>45</v>
      </c>
      <c r="O384" s="91"/>
      <c r="P384" s="238">
        <f>O384*H384</f>
        <v>0</v>
      </c>
      <c r="Q384" s="238">
        <v>0</v>
      </c>
      <c r="R384" s="238">
        <f>Q384*H384</f>
        <v>0</v>
      </c>
      <c r="S384" s="238">
        <v>0.0033999999999999998</v>
      </c>
      <c r="T384" s="239">
        <f>S384*H384</f>
        <v>5.2673480000000001</v>
      </c>
      <c r="U384" s="38"/>
      <c r="V384" s="38"/>
      <c r="W384" s="38"/>
      <c r="X384" s="38"/>
      <c r="Y384" s="38"/>
      <c r="Z384" s="38"/>
      <c r="AA384" s="38"/>
      <c r="AB384" s="38"/>
      <c r="AC384" s="38"/>
      <c r="AD384" s="38"/>
      <c r="AE384" s="38"/>
      <c r="AR384" s="240" t="s">
        <v>405</v>
      </c>
      <c r="AT384" s="240" t="s">
        <v>199</v>
      </c>
      <c r="AU384" s="240" t="s">
        <v>89</v>
      </c>
      <c r="AY384" s="17" t="s">
        <v>196</v>
      </c>
      <c r="BE384" s="241">
        <f>IF(N384="základní",J384,0)</f>
        <v>0</v>
      </c>
      <c r="BF384" s="241">
        <f>IF(N384="snížená",J384,0)</f>
        <v>0</v>
      </c>
      <c r="BG384" s="241">
        <f>IF(N384="zákl. přenesená",J384,0)</f>
        <v>0</v>
      </c>
      <c r="BH384" s="241">
        <f>IF(N384="sníž. přenesená",J384,0)</f>
        <v>0</v>
      </c>
      <c r="BI384" s="241">
        <f>IF(N384="nulová",J384,0)</f>
        <v>0</v>
      </c>
      <c r="BJ384" s="17" t="s">
        <v>87</v>
      </c>
      <c r="BK384" s="241">
        <f>ROUND(I384*H384,2)</f>
        <v>0</v>
      </c>
      <c r="BL384" s="17" t="s">
        <v>405</v>
      </c>
      <c r="BM384" s="240" t="s">
        <v>3536</v>
      </c>
    </row>
    <row r="385" s="2" customFormat="1">
      <c r="A385" s="38"/>
      <c r="B385" s="39"/>
      <c r="C385" s="40"/>
      <c r="D385" s="242" t="s">
        <v>205</v>
      </c>
      <c r="E385" s="40"/>
      <c r="F385" s="243" t="s">
        <v>522</v>
      </c>
      <c r="G385" s="40"/>
      <c r="H385" s="40"/>
      <c r="I385" s="244"/>
      <c r="J385" s="40"/>
      <c r="K385" s="40"/>
      <c r="L385" s="44"/>
      <c r="M385" s="245"/>
      <c r="N385" s="246"/>
      <c r="O385" s="91"/>
      <c r="P385" s="91"/>
      <c r="Q385" s="91"/>
      <c r="R385" s="91"/>
      <c r="S385" s="91"/>
      <c r="T385" s="92"/>
      <c r="U385" s="38"/>
      <c r="V385" s="38"/>
      <c r="W385" s="38"/>
      <c r="X385" s="38"/>
      <c r="Y385" s="38"/>
      <c r="Z385" s="38"/>
      <c r="AA385" s="38"/>
      <c r="AB385" s="38"/>
      <c r="AC385" s="38"/>
      <c r="AD385" s="38"/>
      <c r="AE385" s="38"/>
      <c r="AT385" s="17" t="s">
        <v>205</v>
      </c>
      <c r="AU385" s="17" t="s">
        <v>89</v>
      </c>
    </row>
    <row r="386" s="13" customFormat="1">
      <c r="A386" s="13"/>
      <c r="B386" s="252"/>
      <c r="C386" s="253"/>
      <c r="D386" s="242" t="s">
        <v>254</v>
      </c>
      <c r="E386" s="254" t="s">
        <v>1</v>
      </c>
      <c r="F386" s="255" t="s">
        <v>3537</v>
      </c>
      <c r="G386" s="253"/>
      <c r="H386" s="256">
        <v>390.10000000000002</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254</v>
      </c>
      <c r="AU386" s="262" t="s">
        <v>89</v>
      </c>
      <c r="AV386" s="13" t="s">
        <v>89</v>
      </c>
      <c r="AW386" s="13" t="s">
        <v>35</v>
      </c>
      <c r="AX386" s="13" t="s">
        <v>80</v>
      </c>
      <c r="AY386" s="262" t="s">
        <v>196</v>
      </c>
    </row>
    <row r="387" s="14" customFormat="1">
      <c r="A387" s="14"/>
      <c r="B387" s="263"/>
      <c r="C387" s="264"/>
      <c r="D387" s="242" t="s">
        <v>254</v>
      </c>
      <c r="E387" s="265" t="s">
        <v>1</v>
      </c>
      <c r="F387" s="266" t="s">
        <v>1101</v>
      </c>
      <c r="G387" s="264"/>
      <c r="H387" s="267">
        <v>390.10000000000002</v>
      </c>
      <c r="I387" s="268"/>
      <c r="J387" s="264"/>
      <c r="K387" s="264"/>
      <c r="L387" s="269"/>
      <c r="M387" s="270"/>
      <c r="N387" s="271"/>
      <c r="O387" s="271"/>
      <c r="P387" s="271"/>
      <c r="Q387" s="271"/>
      <c r="R387" s="271"/>
      <c r="S387" s="271"/>
      <c r="T387" s="272"/>
      <c r="U387" s="14"/>
      <c r="V387" s="14"/>
      <c r="W387" s="14"/>
      <c r="X387" s="14"/>
      <c r="Y387" s="14"/>
      <c r="Z387" s="14"/>
      <c r="AA387" s="14"/>
      <c r="AB387" s="14"/>
      <c r="AC387" s="14"/>
      <c r="AD387" s="14"/>
      <c r="AE387" s="14"/>
      <c r="AT387" s="273" t="s">
        <v>254</v>
      </c>
      <c r="AU387" s="273" t="s">
        <v>89</v>
      </c>
      <c r="AV387" s="14" t="s">
        <v>100</v>
      </c>
      <c r="AW387" s="14" t="s">
        <v>35</v>
      </c>
      <c r="AX387" s="14" t="s">
        <v>80</v>
      </c>
      <c r="AY387" s="273" t="s">
        <v>196</v>
      </c>
    </row>
    <row r="388" s="13" customFormat="1">
      <c r="A388" s="13"/>
      <c r="B388" s="252"/>
      <c r="C388" s="253"/>
      <c r="D388" s="242" t="s">
        <v>254</v>
      </c>
      <c r="E388" s="254" t="s">
        <v>1</v>
      </c>
      <c r="F388" s="255" t="s">
        <v>3538</v>
      </c>
      <c r="G388" s="253"/>
      <c r="H388" s="256">
        <v>403.39999999999998</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254</v>
      </c>
      <c r="AU388" s="262" t="s">
        <v>89</v>
      </c>
      <c r="AV388" s="13" t="s">
        <v>89</v>
      </c>
      <c r="AW388" s="13" t="s">
        <v>35</v>
      </c>
      <c r="AX388" s="13" t="s">
        <v>80</v>
      </c>
      <c r="AY388" s="262" t="s">
        <v>196</v>
      </c>
    </row>
    <row r="389" s="14" customFormat="1">
      <c r="A389" s="14"/>
      <c r="B389" s="263"/>
      <c r="C389" s="264"/>
      <c r="D389" s="242" t="s">
        <v>254</v>
      </c>
      <c r="E389" s="265" t="s">
        <v>1</v>
      </c>
      <c r="F389" s="266" t="s">
        <v>319</v>
      </c>
      <c r="G389" s="264"/>
      <c r="H389" s="267">
        <v>403.39999999999998</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254</v>
      </c>
      <c r="AU389" s="273" t="s">
        <v>89</v>
      </c>
      <c r="AV389" s="14" t="s">
        <v>100</v>
      </c>
      <c r="AW389" s="14" t="s">
        <v>35</v>
      </c>
      <c r="AX389" s="14" t="s">
        <v>80</v>
      </c>
      <c r="AY389" s="273" t="s">
        <v>196</v>
      </c>
    </row>
    <row r="390" s="13" customFormat="1">
      <c r="A390" s="13"/>
      <c r="B390" s="252"/>
      <c r="C390" s="253"/>
      <c r="D390" s="242" t="s">
        <v>254</v>
      </c>
      <c r="E390" s="254" t="s">
        <v>1</v>
      </c>
      <c r="F390" s="255" t="s">
        <v>3539</v>
      </c>
      <c r="G390" s="253"/>
      <c r="H390" s="256">
        <v>373.69999999999999</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254</v>
      </c>
      <c r="AU390" s="262" t="s">
        <v>89</v>
      </c>
      <c r="AV390" s="13" t="s">
        <v>89</v>
      </c>
      <c r="AW390" s="13" t="s">
        <v>35</v>
      </c>
      <c r="AX390" s="13" t="s">
        <v>80</v>
      </c>
      <c r="AY390" s="262" t="s">
        <v>196</v>
      </c>
    </row>
    <row r="391" s="14" customFormat="1">
      <c r="A391" s="14"/>
      <c r="B391" s="263"/>
      <c r="C391" s="264"/>
      <c r="D391" s="242" t="s">
        <v>254</v>
      </c>
      <c r="E391" s="265" t="s">
        <v>1</v>
      </c>
      <c r="F391" s="266" t="s">
        <v>321</v>
      </c>
      <c r="G391" s="264"/>
      <c r="H391" s="267">
        <v>373.69999999999999</v>
      </c>
      <c r="I391" s="268"/>
      <c r="J391" s="264"/>
      <c r="K391" s="264"/>
      <c r="L391" s="269"/>
      <c r="M391" s="270"/>
      <c r="N391" s="271"/>
      <c r="O391" s="271"/>
      <c r="P391" s="271"/>
      <c r="Q391" s="271"/>
      <c r="R391" s="271"/>
      <c r="S391" s="271"/>
      <c r="T391" s="272"/>
      <c r="U391" s="14"/>
      <c r="V391" s="14"/>
      <c r="W391" s="14"/>
      <c r="X391" s="14"/>
      <c r="Y391" s="14"/>
      <c r="Z391" s="14"/>
      <c r="AA391" s="14"/>
      <c r="AB391" s="14"/>
      <c r="AC391" s="14"/>
      <c r="AD391" s="14"/>
      <c r="AE391" s="14"/>
      <c r="AT391" s="273" t="s">
        <v>254</v>
      </c>
      <c r="AU391" s="273" t="s">
        <v>89</v>
      </c>
      <c r="AV391" s="14" t="s">
        <v>100</v>
      </c>
      <c r="AW391" s="14" t="s">
        <v>35</v>
      </c>
      <c r="AX391" s="14" t="s">
        <v>80</v>
      </c>
      <c r="AY391" s="273" t="s">
        <v>196</v>
      </c>
    </row>
    <row r="392" s="13" customFormat="1">
      <c r="A392" s="13"/>
      <c r="B392" s="252"/>
      <c r="C392" s="253"/>
      <c r="D392" s="242" t="s">
        <v>254</v>
      </c>
      <c r="E392" s="254" t="s">
        <v>1</v>
      </c>
      <c r="F392" s="255" t="s">
        <v>3540</v>
      </c>
      <c r="G392" s="253"/>
      <c r="H392" s="256">
        <v>382.01999999999998</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254</v>
      </c>
      <c r="AU392" s="262" t="s">
        <v>89</v>
      </c>
      <c r="AV392" s="13" t="s">
        <v>89</v>
      </c>
      <c r="AW392" s="13" t="s">
        <v>35</v>
      </c>
      <c r="AX392" s="13" t="s">
        <v>80</v>
      </c>
      <c r="AY392" s="262" t="s">
        <v>196</v>
      </c>
    </row>
    <row r="393" s="14" customFormat="1">
      <c r="A393" s="14"/>
      <c r="B393" s="263"/>
      <c r="C393" s="264"/>
      <c r="D393" s="242" t="s">
        <v>254</v>
      </c>
      <c r="E393" s="265" t="s">
        <v>1</v>
      </c>
      <c r="F393" s="266" t="s">
        <v>284</v>
      </c>
      <c r="G393" s="264"/>
      <c r="H393" s="267">
        <v>382.01999999999998</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254</v>
      </c>
      <c r="AU393" s="273" t="s">
        <v>89</v>
      </c>
      <c r="AV393" s="14" t="s">
        <v>100</v>
      </c>
      <c r="AW393" s="14" t="s">
        <v>35</v>
      </c>
      <c r="AX393" s="14" t="s">
        <v>80</v>
      </c>
      <c r="AY393" s="273" t="s">
        <v>196</v>
      </c>
    </row>
    <row r="394" s="15" customFormat="1">
      <c r="A394" s="15"/>
      <c r="B394" s="274"/>
      <c r="C394" s="275"/>
      <c r="D394" s="242" t="s">
        <v>254</v>
      </c>
      <c r="E394" s="276" t="s">
        <v>1</v>
      </c>
      <c r="F394" s="277" t="s">
        <v>267</v>
      </c>
      <c r="G394" s="275"/>
      <c r="H394" s="278">
        <v>1549.22</v>
      </c>
      <c r="I394" s="279"/>
      <c r="J394" s="275"/>
      <c r="K394" s="275"/>
      <c r="L394" s="280"/>
      <c r="M394" s="281"/>
      <c r="N394" s="282"/>
      <c r="O394" s="282"/>
      <c r="P394" s="282"/>
      <c r="Q394" s="282"/>
      <c r="R394" s="282"/>
      <c r="S394" s="282"/>
      <c r="T394" s="283"/>
      <c r="U394" s="15"/>
      <c r="V394" s="15"/>
      <c r="W394" s="15"/>
      <c r="X394" s="15"/>
      <c r="Y394" s="15"/>
      <c r="Z394" s="15"/>
      <c r="AA394" s="15"/>
      <c r="AB394" s="15"/>
      <c r="AC394" s="15"/>
      <c r="AD394" s="15"/>
      <c r="AE394" s="15"/>
      <c r="AT394" s="284" t="s">
        <v>254</v>
      </c>
      <c r="AU394" s="284" t="s">
        <v>89</v>
      </c>
      <c r="AV394" s="15" t="s">
        <v>113</v>
      </c>
      <c r="AW394" s="15" t="s">
        <v>35</v>
      </c>
      <c r="AX394" s="15" t="s">
        <v>87</v>
      </c>
      <c r="AY394" s="284" t="s">
        <v>196</v>
      </c>
    </row>
    <row r="395" s="12" customFormat="1" ht="22.8" customHeight="1">
      <c r="A395" s="12"/>
      <c r="B395" s="212"/>
      <c r="C395" s="213"/>
      <c r="D395" s="214" t="s">
        <v>79</v>
      </c>
      <c r="E395" s="226" t="s">
        <v>527</v>
      </c>
      <c r="F395" s="226" t="s">
        <v>528</v>
      </c>
      <c r="G395" s="213"/>
      <c r="H395" s="213"/>
      <c r="I395" s="216"/>
      <c r="J395" s="227">
        <f>BK395</f>
        <v>0</v>
      </c>
      <c r="K395" s="213"/>
      <c r="L395" s="218"/>
      <c r="M395" s="219"/>
      <c r="N395" s="220"/>
      <c r="O395" s="220"/>
      <c r="P395" s="221">
        <f>SUM(P396:P418)</f>
        <v>0</v>
      </c>
      <c r="Q395" s="220"/>
      <c r="R395" s="221">
        <f>SUM(R396:R418)</f>
        <v>0</v>
      </c>
      <c r="S395" s="220"/>
      <c r="T395" s="222">
        <f>SUM(T396:T418)</f>
        <v>2.82157612</v>
      </c>
      <c r="U395" s="12"/>
      <c r="V395" s="12"/>
      <c r="W395" s="12"/>
      <c r="X395" s="12"/>
      <c r="Y395" s="12"/>
      <c r="Z395" s="12"/>
      <c r="AA395" s="12"/>
      <c r="AB395" s="12"/>
      <c r="AC395" s="12"/>
      <c r="AD395" s="12"/>
      <c r="AE395" s="12"/>
      <c r="AR395" s="223" t="s">
        <v>89</v>
      </c>
      <c r="AT395" s="224" t="s">
        <v>79</v>
      </c>
      <c r="AU395" s="224" t="s">
        <v>87</v>
      </c>
      <c r="AY395" s="223" t="s">
        <v>196</v>
      </c>
      <c r="BK395" s="225">
        <f>SUM(BK396:BK418)</f>
        <v>0</v>
      </c>
    </row>
    <row r="396" s="2" customFormat="1" ht="21.75" customHeight="1">
      <c r="A396" s="38"/>
      <c r="B396" s="39"/>
      <c r="C396" s="228" t="s">
        <v>561</v>
      </c>
      <c r="D396" s="228" t="s">
        <v>199</v>
      </c>
      <c r="E396" s="229" t="s">
        <v>3541</v>
      </c>
      <c r="F396" s="230" t="s">
        <v>3542</v>
      </c>
      <c r="G396" s="231" t="s">
        <v>251</v>
      </c>
      <c r="H396" s="232">
        <v>2</v>
      </c>
      <c r="I396" s="233"/>
      <c r="J396" s="234">
        <f>ROUND(I396*H396,2)</f>
        <v>0</v>
      </c>
      <c r="K396" s="235"/>
      <c r="L396" s="44"/>
      <c r="M396" s="236" t="s">
        <v>1</v>
      </c>
      <c r="N396" s="237" t="s">
        <v>45</v>
      </c>
      <c r="O396" s="91"/>
      <c r="P396" s="238">
        <f>O396*H396</f>
        <v>0</v>
      </c>
      <c r="Q396" s="238">
        <v>0</v>
      </c>
      <c r="R396" s="238">
        <f>Q396*H396</f>
        <v>0</v>
      </c>
      <c r="S396" s="238">
        <v>0.03175</v>
      </c>
      <c r="T396" s="239">
        <f>S396*H396</f>
        <v>0.063500000000000001</v>
      </c>
      <c r="U396" s="38"/>
      <c r="V396" s="38"/>
      <c r="W396" s="38"/>
      <c r="X396" s="38"/>
      <c r="Y396" s="38"/>
      <c r="Z396" s="38"/>
      <c r="AA396" s="38"/>
      <c r="AB396" s="38"/>
      <c r="AC396" s="38"/>
      <c r="AD396" s="38"/>
      <c r="AE396" s="38"/>
      <c r="AR396" s="240" t="s">
        <v>405</v>
      </c>
      <c r="AT396" s="240" t="s">
        <v>199</v>
      </c>
      <c r="AU396" s="240" t="s">
        <v>89</v>
      </c>
      <c r="AY396" s="17" t="s">
        <v>196</v>
      </c>
      <c r="BE396" s="241">
        <f>IF(N396="základní",J396,0)</f>
        <v>0</v>
      </c>
      <c r="BF396" s="241">
        <f>IF(N396="snížená",J396,0)</f>
        <v>0</v>
      </c>
      <c r="BG396" s="241">
        <f>IF(N396="zákl. přenesená",J396,0)</f>
        <v>0</v>
      </c>
      <c r="BH396" s="241">
        <f>IF(N396="sníž. přenesená",J396,0)</f>
        <v>0</v>
      </c>
      <c r="BI396" s="241">
        <f>IF(N396="nulová",J396,0)</f>
        <v>0</v>
      </c>
      <c r="BJ396" s="17" t="s">
        <v>87</v>
      </c>
      <c r="BK396" s="241">
        <f>ROUND(I396*H396,2)</f>
        <v>0</v>
      </c>
      <c r="BL396" s="17" t="s">
        <v>405</v>
      </c>
      <c r="BM396" s="240" t="s">
        <v>3543</v>
      </c>
    </row>
    <row r="397" s="2" customFormat="1">
      <c r="A397" s="38"/>
      <c r="B397" s="39"/>
      <c r="C397" s="40"/>
      <c r="D397" s="242" t="s">
        <v>205</v>
      </c>
      <c r="E397" s="40"/>
      <c r="F397" s="243" t="s">
        <v>3544</v>
      </c>
      <c r="G397" s="40"/>
      <c r="H397" s="40"/>
      <c r="I397" s="244"/>
      <c r="J397" s="40"/>
      <c r="K397" s="40"/>
      <c r="L397" s="44"/>
      <c r="M397" s="245"/>
      <c r="N397" s="246"/>
      <c r="O397" s="91"/>
      <c r="P397" s="91"/>
      <c r="Q397" s="91"/>
      <c r="R397" s="91"/>
      <c r="S397" s="91"/>
      <c r="T397" s="92"/>
      <c r="U397" s="38"/>
      <c r="V397" s="38"/>
      <c r="W397" s="38"/>
      <c r="X397" s="38"/>
      <c r="Y397" s="38"/>
      <c r="Z397" s="38"/>
      <c r="AA397" s="38"/>
      <c r="AB397" s="38"/>
      <c r="AC397" s="38"/>
      <c r="AD397" s="38"/>
      <c r="AE397" s="38"/>
      <c r="AT397" s="17" t="s">
        <v>205</v>
      </c>
      <c r="AU397" s="17" t="s">
        <v>89</v>
      </c>
    </row>
    <row r="398" s="13" customFormat="1">
      <c r="A398" s="13"/>
      <c r="B398" s="252"/>
      <c r="C398" s="253"/>
      <c r="D398" s="242" t="s">
        <v>254</v>
      </c>
      <c r="E398" s="254" t="s">
        <v>1</v>
      </c>
      <c r="F398" s="255" t="s">
        <v>89</v>
      </c>
      <c r="G398" s="253"/>
      <c r="H398" s="256">
        <v>2</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254</v>
      </c>
      <c r="AU398" s="262" t="s">
        <v>89</v>
      </c>
      <c r="AV398" s="13" t="s">
        <v>89</v>
      </c>
      <c r="AW398" s="13" t="s">
        <v>35</v>
      </c>
      <c r="AX398" s="13" t="s">
        <v>80</v>
      </c>
      <c r="AY398" s="262" t="s">
        <v>196</v>
      </c>
    </row>
    <row r="399" s="14" customFormat="1">
      <c r="A399" s="14"/>
      <c r="B399" s="263"/>
      <c r="C399" s="264"/>
      <c r="D399" s="242" t="s">
        <v>254</v>
      </c>
      <c r="E399" s="265" t="s">
        <v>1</v>
      </c>
      <c r="F399" s="266" t="s">
        <v>311</v>
      </c>
      <c r="G399" s="264"/>
      <c r="H399" s="267">
        <v>2</v>
      </c>
      <c r="I399" s="268"/>
      <c r="J399" s="264"/>
      <c r="K399" s="264"/>
      <c r="L399" s="269"/>
      <c r="M399" s="270"/>
      <c r="N399" s="271"/>
      <c r="O399" s="271"/>
      <c r="P399" s="271"/>
      <c r="Q399" s="271"/>
      <c r="R399" s="271"/>
      <c r="S399" s="271"/>
      <c r="T399" s="272"/>
      <c r="U399" s="14"/>
      <c r="V399" s="14"/>
      <c r="W399" s="14"/>
      <c r="X399" s="14"/>
      <c r="Y399" s="14"/>
      <c r="Z399" s="14"/>
      <c r="AA399" s="14"/>
      <c r="AB399" s="14"/>
      <c r="AC399" s="14"/>
      <c r="AD399" s="14"/>
      <c r="AE399" s="14"/>
      <c r="AT399" s="273" t="s">
        <v>254</v>
      </c>
      <c r="AU399" s="273" t="s">
        <v>89</v>
      </c>
      <c r="AV399" s="14" t="s">
        <v>100</v>
      </c>
      <c r="AW399" s="14" t="s">
        <v>35</v>
      </c>
      <c r="AX399" s="14" t="s">
        <v>80</v>
      </c>
      <c r="AY399" s="273" t="s">
        <v>196</v>
      </c>
    </row>
    <row r="400" s="15" customFormat="1">
      <c r="A400" s="15"/>
      <c r="B400" s="274"/>
      <c r="C400" s="275"/>
      <c r="D400" s="242" t="s">
        <v>254</v>
      </c>
      <c r="E400" s="276" t="s">
        <v>1</v>
      </c>
      <c r="F400" s="277" t="s">
        <v>267</v>
      </c>
      <c r="G400" s="275"/>
      <c r="H400" s="278">
        <v>2</v>
      </c>
      <c r="I400" s="279"/>
      <c r="J400" s="275"/>
      <c r="K400" s="275"/>
      <c r="L400" s="280"/>
      <c r="M400" s="281"/>
      <c r="N400" s="282"/>
      <c r="O400" s="282"/>
      <c r="P400" s="282"/>
      <c r="Q400" s="282"/>
      <c r="R400" s="282"/>
      <c r="S400" s="282"/>
      <c r="T400" s="283"/>
      <c r="U400" s="15"/>
      <c r="V400" s="15"/>
      <c r="W400" s="15"/>
      <c r="X400" s="15"/>
      <c r="Y400" s="15"/>
      <c r="Z400" s="15"/>
      <c r="AA400" s="15"/>
      <c r="AB400" s="15"/>
      <c r="AC400" s="15"/>
      <c r="AD400" s="15"/>
      <c r="AE400" s="15"/>
      <c r="AT400" s="284" t="s">
        <v>254</v>
      </c>
      <c r="AU400" s="284" t="s">
        <v>89</v>
      </c>
      <c r="AV400" s="15" t="s">
        <v>113</v>
      </c>
      <c r="AW400" s="15" t="s">
        <v>35</v>
      </c>
      <c r="AX400" s="15" t="s">
        <v>87</v>
      </c>
      <c r="AY400" s="284" t="s">
        <v>196</v>
      </c>
    </row>
    <row r="401" s="2" customFormat="1" ht="21.75" customHeight="1">
      <c r="A401" s="38"/>
      <c r="B401" s="39"/>
      <c r="C401" s="228" t="s">
        <v>570</v>
      </c>
      <c r="D401" s="228" t="s">
        <v>199</v>
      </c>
      <c r="E401" s="229" t="s">
        <v>3545</v>
      </c>
      <c r="F401" s="230" t="s">
        <v>3546</v>
      </c>
      <c r="G401" s="231" t="s">
        <v>251</v>
      </c>
      <c r="H401" s="232">
        <v>30.248999999999999</v>
      </c>
      <c r="I401" s="233"/>
      <c r="J401" s="234">
        <f>ROUND(I401*H401,2)</f>
        <v>0</v>
      </c>
      <c r="K401" s="235"/>
      <c r="L401" s="44"/>
      <c r="M401" s="236" t="s">
        <v>1</v>
      </c>
      <c r="N401" s="237" t="s">
        <v>45</v>
      </c>
      <c r="O401" s="91"/>
      <c r="P401" s="238">
        <f>O401*H401</f>
        <v>0</v>
      </c>
      <c r="Q401" s="238">
        <v>0</v>
      </c>
      <c r="R401" s="238">
        <f>Q401*H401</f>
        <v>0</v>
      </c>
      <c r="S401" s="238">
        <v>0.05638</v>
      </c>
      <c r="T401" s="239">
        <f>S401*H401</f>
        <v>1.70543862</v>
      </c>
      <c r="U401" s="38"/>
      <c r="V401" s="38"/>
      <c r="W401" s="38"/>
      <c r="X401" s="38"/>
      <c r="Y401" s="38"/>
      <c r="Z401" s="38"/>
      <c r="AA401" s="38"/>
      <c r="AB401" s="38"/>
      <c r="AC401" s="38"/>
      <c r="AD401" s="38"/>
      <c r="AE401" s="38"/>
      <c r="AR401" s="240" t="s">
        <v>405</v>
      </c>
      <c r="AT401" s="240" t="s">
        <v>199</v>
      </c>
      <c r="AU401" s="240" t="s">
        <v>89</v>
      </c>
      <c r="AY401" s="17" t="s">
        <v>196</v>
      </c>
      <c r="BE401" s="241">
        <f>IF(N401="základní",J401,0)</f>
        <v>0</v>
      </c>
      <c r="BF401" s="241">
        <f>IF(N401="snížená",J401,0)</f>
        <v>0</v>
      </c>
      <c r="BG401" s="241">
        <f>IF(N401="zákl. přenesená",J401,0)</f>
        <v>0</v>
      </c>
      <c r="BH401" s="241">
        <f>IF(N401="sníž. přenesená",J401,0)</f>
        <v>0</v>
      </c>
      <c r="BI401" s="241">
        <f>IF(N401="nulová",J401,0)</f>
        <v>0</v>
      </c>
      <c r="BJ401" s="17" t="s">
        <v>87</v>
      </c>
      <c r="BK401" s="241">
        <f>ROUND(I401*H401,2)</f>
        <v>0</v>
      </c>
      <c r="BL401" s="17" t="s">
        <v>405</v>
      </c>
      <c r="BM401" s="240" t="s">
        <v>3547</v>
      </c>
    </row>
    <row r="402" s="2" customFormat="1">
      <c r="A402" s="38"/>
      <c r="B402" s="39"/>
      <c r="C402" s="40"/>
      <c r="D402" s="242" t="s">
        <v>205</v>
      </c>
      <c r="E402" s="40"/>
      <c r="F402" s="243" t="s">
        <v>3548</v>
      </c>
      <c r="G402" s="40"/>
      <c r="H402" s="40"/>
      <c r="I402" s="244"/>
      <c r="J402" s="40"/>
      <c r="K402" s="40"/>
      <c r="L402" s="44"/>
      <c r="M402" s="245"/>
      <c r="N402" s="246"/>
      <c r="O402" s="91"/>
      <c r="P402" s="91"/>
      <c r="Q402" s="91"/>
      <c r="R402" s="91"/>
      <c r="S402" s="91"/>
      <c r="T402" s="92"/>
      <c r="U402" s="38"/>
      <c r="V402" s="38"/>
      <c r="W402" s="38"/>
      <c r="X402" s="38"/>
      <c r="Y402" s="38"/>
      <c r="Z402" s="38"/>
      <c r="AA402" s="38"/>
      <c r="AB402" s="38"/>
      <c r="AC402" s="38"/>
      <c r="AD402" s="38"/>
      <c r="AE402" s="38"/>
      <c r="AT402" s="17" t="s">
        <v>205</v>
      </c>
      <c r="AU402" s="17" t="s">
        <v>89</v>
      </c>
    </row>
    <row r="403" s="13" customFormat="1">
      <c r="A403" s="13"/>
      <c r="B403" s="252"/>
      <c r="C403" s="253"/>
      <c r="D403" s="242" t="s">
        <v>254</v>
      </c>
      <c r="E403" s="254" t="s">
        <v>1</v>
      </c>
      <c r="F403" s="255" t="s">
        <v>3549</v>
      </c>
      <c r="G403" s="253"/>
      <c r="H403" s="256">
        <v>11.228999999999999</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254</v>
      </c>
      <c r="AU403" s="262" t="s">
        <v>89</v>
      </c>
      <c r="AV403" s="13" t="s">
        <v>89</v>
      </c>
      <c r="AW403" s="13" t="s">
        <v>35</v>
      </c>
      <c r="AX403" s="13" t="s">
        <v>80</v>
      </c>
      <c r="AY403" s="262" t="s">
        <v>196</v>
      </c>
    </row>
    <row r="404" s="14" customFormat="1">
      <c r="A404" s="14"/>
      <c r="B404" s="263"/>
      <c r="C404" s="264"/>
      <c r="D404" s="242" t="s">
        <v>254</v>
      </c>
      <c r="E404" s="265" t="s">
        <v>1</v>
      </c>
      <c r="F404" s="266" t="s">
        <v>558</v>
      </c>
      <c r="G404" s="264"/>
      <c r="H404" s="267">
        <v>11.228999999999999</v>
      </c>
      <c r="I404" s="268"/>
      <c r="J404" s="264"/>
      <c r="K404" s="264"/>
      <c r="L404" s="269"/>
      <c r="M404" s="270"/>
      <c r="N404" s="271"/>
      <c r="O404" s="271"/>
      <c r="P404" s="271"/>
      <c r="Q404" s="271"/>
      <c r="R404" s="271"/>
      <c r="S404" s="271"/>
      <c r="T404" s="272"/>
      <c r="U404" s="14"/>
      <c r="V404" s="14"/>
      <c r="W404" s="14"/>
      <c r="X404" s="14"/>
      <c r="Y404" s="14"/>
      <c r="Z404" s="14"/>
      <c r="AA404" s="14"/>
      <c r="AB404" s="14"/>
      <c r="AC404" s="14"/>
      <c r="AD404" s="14"/>
      <c r="AE404" s="14"/>
      <c r="AT404" s="273" t="s">
        <v>254</v>
      </c>
      <c r="AU404" s="273" t="s">
        <v>89</v>
      </c>
      <c r="AV404" s="14" t="s">
        <v>100</v>
      </c>
      <c r="AW404" s="14" t="s">
        <v>35</v>
      </c>
      <c r="AX404" s="14" t="s">
        <v>80</v>
      </c>
      <c r="AY404" s="273" t="s">
        <v>196</v>
      </c>
    </row>
    <row r="405" s="13" customFormat="1">
      <c r="A405" s="13"/>
      <c r="B405" s="252"/>
      <c r="C405" s="253"/>
      <c r="D405" s="242" t="s">
        <v>254</v>
      </c>
      <c r="E405" s="254" t="s">
        <v>1</v>
      </c>
      <c r="F405" s="255" t="s">
        <v>3550</v>
      </c>
      <c r="G405" s="253"/>
      <c r="H405" s="256">
        <v>19.02</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254</v>
      </c>
      <c r="AU405" s="262" t="s">
        <v>89</v>
      </c>
      <c r="AV405" s="13" t="s">
        <v>89</v>
      </c>
      <c r="AW405" s="13" t="s">
        <v>35</v>
      </c>
      <c r="AX405" s="13" t="s">
        <v>80</v>
      </c>
      <c r="AY405" s="262" t="s">
        <v>196</v>
      </c>
    </row>
    <row r="406" s="14" customFormat="1">
      <c r="A406" s="14"/>
      <c r="B406" s="263"/>
      <c r="C406" s="264"/>
      <c r="D406" s="242" t="s">
        <v>254</v>
      </c>
      <c r="E406" s="265" t="s">
        <v>1</v>
      </c>
      <c r="F406" s="266" t="s">
        <v>264</v>
      </c>
      <c r="G406" s="264"/>
      <c r="H406" s="267">
        <v>19.02</v>
      </c>
      <c r="I406" s="268"/>
      <c r="J406" s="264"/>
      <c r="K406" s="264"/>
      <c r="L406" s="269"/>
      <c r="M406" s="270"/>
      <c r="N406" s="271"/>
      <c r="O406" s="271"/>
      <c r="P406" s="271"/>
      <c r="Q406" s="271"/>
      <c r="R406" s="271"/>
      <c r="S406" s="271"/>
      <c r="T406" s="272"/>
      <c r="U406" s="14"/>
      <c r="V406" s="14"/>
      <c r="W406" s="14"/>
      <c r="X406" s="14"/>
      <c r="Y406" s="14"/>
      <c r="Z406" s="14"/>
      <c r="AA406" s="14"/>
      <c r="AB406" s="14"/>
      <c r="AC406" s="14"/>
      <c r="AD406" s="14"/>
      <c r="AE406" s="14"/>
      <c r="AT406" s="273" t="s">
        <v>254</v>
      </c>
      <c r="AU406" s="273" t="s">
        <v>89</v>
      </c>
      <c r="AV406" s="14" t="s">
        <v>100</v>
      </c>
      <c r="AW406" s="14" t="s">
        <v>35</v>
      </c>
      <c r="AX406" s="14" t="s">
        <v>80</v>
      </c>
      <c r="AY406" s="273" t="s">
        <v>196</v>
      </c>
    </row>
    <row r="407" s="15" customFormat="1">
      <c r="A407" s="15"/>
      <c r="B407" s="274"/>
      <c r="C407" s="275"/>
      <c r="D407" s="242" t="s">
        <v>254</v>
      </c>
      <c r="E407" s="276" t="s">
        <v>1</v>
      </c>
      <c r="F407" s="277" t="s">
        <v>267</v>
      </c>
      <c r="G407" s="275"/>
      <c r="H407" s="278">
        <v>30.248999999999999</v>
      </c>
      <c r="I407" s="279"/>
      <c r="J407" s="275"/>
      <c r="K407" s="275"/>
      <c r="L407" s="280"/>
      <c r="M407" s="281"/>
      <c r="N407" s="282"/>
      <c r="O407" s="282"/>
      <c r="P407" s="282"/>
      <c r="Q407" s="282"/>
      <c r="R407" s="282"/>
      <c r="S407" s="282"/>
      <c r="T407" s="283"/>
      <c r="U407" s="15"/>
      <c r="V407" s="15"/>
      <c r="W407" s="15"/>
      <c r="X407" s="15"/>
      <c r="Y407" s="15"/>
      <c r="Z407" s="15"/>
      <c r="AA407" s="15"/>
      <c r="AB407" s="15"/>
      <c r="AC407" s="15"/>
      <c r="AD407" s="15"/>
      <c r="AE407" s="15"/>
      <c r="AT407" s="284" t="s">
        <v>254</v>
      </c>
      <c r="AU407" s="284" t="s">
        <v>89</v>
      </c>
      <c r="AV407" s="15" t="s">
        <v>113</v>
      </c>
      <c r="AW407" s="15" t="s">
        <v>35</v>
      </c>
      <c r="AX407" s="15" t="s">
        <v>87</v>
      </c>
      <c r="AY407" s="284" t="s">
        <v>196</v>
      </c>
    </row>
    <row r="408" s="2" customFormat="1" ht="21.75" customHeight="1">
      <c r="A408" s="38"/>
      <c r="B408" s="39"/>
      <c r="C408" s="228" t="s">
        <v>581</v>
      </c>
      <c r="D408" s="228" t="s">
        <v>199</v>
      </c>
      <c r="E408" s="229" t="s">
        <v>3551</v>
      </c>
      <c r="F408" s="230" t="s">
        <v>3552</v>
      </c>
      <c r="G408" s="231" t="s">
        <v>251</v>
      </c>
      <c r="H408" s="232">
        <v>14.788</v>
      </c>
      <c r="I408" s="233"/>
      <c r="J408" s="234">
        <f>ROUND(I408*H408,2)</f>
        <v>0</v>
      </c>
      <c r="K408" s="235"/>
      <c r="L408" s="44"/>
      <c r="M408" s="236" t="s">
        <v>1</v>
      </c>
      <c r="N408" s="237" t="s">
        <v>45</v>
      </c>
      <c r="O408" s="91"/>
      <c r="P408" s="238">
        <f>O408*H408</f>
        <v>0</v>
      </c>
      <c r="Q408" s="238">
        <v>0</v>
      </c>
      <c r="R408" s="238">
        <f>Q408*H408</f>
        <v>0</v>
      </c>
      <c r="S408" s="238">
        <v>0.017250000000000001</v>
      </c>
      <c r="T408" s="239">
        <f>S408*H408</f>
        <v>0.25509300000000001</v>
      </c>
      <c r="U408" s="38"/>
      <c r="V408" s="38"/>
      <c r="W408" s="38"/>
      <c r="X408" s="38"/>
      <c r="Y408" s="38"/>
      <c r="Z408" s="38"/>
      <c r="AA408" s="38"/>
      <c r="AB408" s="38"/>
      <c r="AC408" s="38"/>
      <c r="AD408" s="38"/>
      <c r="AE408" s="38"/>
      <c r="AR408" s="240" t="s">
        <v>405</v>
      </c>
      <c r="AT408" s="240" t="s">
        <v>199</v>
      </c>
      <c r="AU408" s="240" t="s">
        <v>89</v>
      </c>
      <c r="AY408" s="17" t="s">
        <v>196</v>
      </c>
      <c r="BE408" s="241">
        <f>IF(N408="základní",J408,0)</f>
        <v>0</v>
      </c>
      <c r="BF408" s="241">
        <f>IF(N408="snížená",J408,0)</f>
        <v>0</v>
      </c>
      <c r="BG408" s="241">
        <f>IF(N408="zákl. přenesená",J408,0)</f>
        <v>0</v>
      </c>
      <c r="BH408" s="241">
        <f>IF(N408="sníž. přenesená",J408,0)</f>
        <v>0</v>
      </c>
      <c r="BI408" s="241">
        <f>IF(N408="nulová",J408,0)</f>
        <v>0</v>
      </c>
      <c r="BJ408" s="17" t="s">
        <v>87</v>
      </c>
      <c r="BK408" s="241">
        <f>ROUND(I408*H408,2)</f>
        <v>0</v>
      </c>
      <c r="BL408" s="17" t="s">
        <v>405</v>
      </c>
      <c r="BM408" s="240" t="s">
        <v>3553</v>
      </c>
    </row>
    <row r="409" s="2" customFormat="1">
      <c r="A409" s="38"/>
      <c r="B409" s="39"/>
      <c r="C409" s="40"/>
      <c r="D409" s="242" t="s">
        <v>205</v>
      </c>
      <c r="E409" s="40"/>
      <c r="F409" s="243" t="s">
        <v>3554</v>
      </c>
      <c r="G409" s="40"/>
      <c r="H409" s="40"/>
      <c r="I409" s="244"/>
      <c r="J409" s="40"/>
      <c r="K409" s="40"/>
      <c r="L409" s="44"/>
      <c r="M409" s="245"/>
      <c r="N409" s="246"/>
      <c r="O409" s="91"/>
      <c r="P409" s="91"/>
      <c r="Q409" s="91"/>
      <c r="R409" s="91"/>
      <c r="S409" s="91"/>
      <c r="T409" s="92"/>
      <c r="U409" s="38"/>
      <c r="V409" s="38"/>
      <c r="W409" s="38"/>
      <c r="X409" s="38"/>
      <c r="Y409" s="38"/>
      <c r="Z409" s="38"/>
      <c r="AA409" s="38"/>
      <c r="AB409" s="38"/>
      <c r="AC409" s="38"/>
      <c r="AD409" s="38"/>
      <c r="AE409" s="38"/>
      <c r="AT409" s="17" t="s">
        <v>205</v>
      </c>
      <c r="AU409" s="17" t="s">
        <v>89</v>
      </c>
    </row>
    <row r="410" s="13" customFormat="1">
      <c r="A410" s="13"/>
      <c r="B410" s="252"/>
      <c r="C410" s="253"/>
      <c r="D410" s="242" t="s">
        <v>254</v>
      </c>
      <c r="E410" s="254" t="s">
        <v>1</v>
      </c>
      <c r="F410" s="255" t="s">
        <v>3555</v>
      </c>
      <c r="G410" s="253"/>
      <c r="H410" s="256">
        <v>14.788</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254</v>
      </c>
      <c r="AU410" s="262" t="s">
        <v>89</v>
      </c>
      <c r="AV410" s="13" t="s">
        <v>89</v>
      </c>
      <c r="AW410" s="13" t="s">
        <v>35</v>
      </c>
      <c r="AX410" s="13" t="s">
        <v>80</v>
      </c>
      <c r="AY410" s="262" t="s">
        <v>196</v>
      </c>
    </row>
    <row r="411" s="14" customFormat="1">
      <c r="A411" s="14"/>
      <c r="B411" s="263"/>
      <c r="C411" s="264"/>
      <c r="D411" s="242" t="s">
        <v>254</v>
      </c>
      <c r="E411" s="265" t="s">
        <v>1</v>
      </c>
      <c r="F411" s="266" t="s">
        <v>284</v>
      </c>
      <c r="G411" s="264"/>
      <c r="H411" s="267">
        <v>14.788</v>
      </c>
      <c r="I411" s="268"/>
      <c r="J411" s="264"/>
      <c r="K411" s="264"/>
      <c r="L411" s="269"/>
      <c r="M411" s="270"/>
      <c r="N411" s="271"/>
      <c r="O411" s="271"/>
      <c r="P411" s="271"/>
      <c r="Q411" s="271"/>
      <c r="R411" s="271"/>
      <c r="S411" s="271"/>
      <c r="T411" s="272"/>
      <c r="U411" s="14"/>
      <c r="V411" s="14"/>
      <c r="W411" s="14"/>
      <c r="X411" s="14"/>
      <c r="Y411" s="14"/>
      <c r="Z411" s="14"/>
      <c r="AA411" s="14"/>
      <c r="AB411" s="14"/>
      <c r="AC411" s="14"/>
      <c r="AD411" s="14"/>
      <c r="AE411" s="14"/>
      <c r="AT411" s="273" t="s">
        <v>254</v>
      </c>
      <c r="AU411" s="273" t="s">
        <v>89</v>
      </c>
      <c r="AV411" s="14" t="s">
        <v>100</v>
      </c>
      <c r="AW411" s="14" t="s">
        <v>35</v>
      </c>
      <c r="AX411" s="14" t="s">
        <v>87</v>
      </c>
      <c r="AY411" s="273" t="s">
        <v>196</v>
      </c>
    </row>
    <row r="412" s="2" customFormat="1" ht="21.75" customHeight="1">
      <c r="A412" s="38"/>
      <c r="B412" s="39"/>
      <c r="C412" s="228" t="s">
        <v>589</v>
      </c>
      <c r="D412" s="228" t="s">
        <v>199</v>
      </c>
      <c r="E412" s="229" t="s">
        <v>3556</v>
      </c>
      <c r="F412" s="230" t="s">
        <v>3557</v>
      </c>
      <c r="G412" s="231" t="s">
        <v>251</v>
      </c>
      <c r="H412" s="232">
        <v>27.949999999999999</v>
      </c>
      <c r="I412" s="233"/>
      <c r="J412" s="234">
        <f>ROUND(I412*H412,2)</f>
        <v>0</v>
      </c>
      <c r="K412" s="235"/>
      <c r="L412" s="44"/>
      <c r="M412" s="236" t="s">
        <v>1</v>
      </c>
      <c r="N412" s="237" t="s">
        <v>45</v>
      </c>
      <c r="O412" s="91"/>
      <c r="P412" s="238">
        <f>O412*H412</f>
        <v>0</v>
      </c>
      <c r="Q412" s="238">
        <v>0</v>
      </c>
      <c r="R412" s="238">
        <f>Q412*H412</f>
        <v>0</v>
      </c>
      <c r="S412" s="238">
        <v>0.01721</v>
      </c>
      <c r="T412" s="239">
        <f>S412*H412</f>
        <v>0.48101949999999999</v>
      </c>
      <c r="U412" s="38"/>
      <c r="V412" s="38"/>
      <c r="W412" s="38"/>
      <c r="X412" s="38"/>
      <c r="Y412" s="38"/>
      <c r="Z412" s="38"/>
      <c r="AA412" s="38"/>
      <c r="AB412" s="38"/>
      <c r="AC412" s="38"/>
      <c r="AD412" s="38"/>
      <c r="AE412" s="38"/>
      <c r="AR412" s="240" t="s">
        <v>405</v>
      </c>
      <c r="AT412" s="240" t="s">
        <v>199</v>
      </c>
      <c r="AU412" s="240" t="s">
        <v>89</v>
      </c>
      <c r="AY412" s="17" t="s">
        <v>196</v>
      </c>
      <c r="BE412" s="241">
        <f>IF(N412="základní",J412,0)</f>
        <v>0</v>
      </c>
      <c r="BF412" s="241">
        <f>IF(N412="snížená",J412,0)</f>
        <v>0</v>
      </c>
      <c r="BG412" s="241">
        <f>IF(N412="zákl. přenesená",J412,0)</f>
        <v>0</v>
      </c>
      <c r="BH412" s="241">
        <f>IF(N412="sníž. přenesená",J412,0)</f>
        <v>0</v>
      </c>
      <c r="BI412" s="241">
        <f>IF(N412="nulová",J412,0)</f>
        <v>0</v>
      </c>
      <c r="BJ412" s="17" t="s">
        <v>87</v>
      </c>
      <c r="BK412" s="241">
        <f>ROUND(I412*H412,2)</f>
        <v>0</v>
      </c>
      <c r="BL412" s="17" t="s">
        <v>405</v>
      </c>
      <c r="BM412" s="240" t="s">
        <v>3558</v>
      </c>
    </row>
    <row r="413" s="2" customFormat="1">
      <c r="A413" s="38"/>
      <c r="B413" s="39"/>
      <c r="C413" s="40"/>
      <c r="D413" s="242" t="s">
        <v>205</v>
      </c>
      <c r="E413" s="40"/>
      <c r="F413" s="243" t="s">
        <v>3559</v>
      </c>
      <c r="G413" s="40"/>
      <c r="H413" s="40"/>
      <c r="I413" s="244"/>
      <c r="J413" s="40"/>
      <c r="K413" s="40"/>
      <c r="L413" s="44"/>
      <c r="M413" s="245"/>
      <c r="N413" s="246"/>
      <c r="O413" s="91"/>
      <c r="P413" s="91"/>
      <c r="Q413" s="91"/>
      <c r="R413" s="91"/>
      <c r="S413" s="91"/>
      <c r="T413" s="92"/>
      <c r="U413" s="38"/>
      <c r="V413" s="38"/>
      <c r="W413" s="38"/>
      <c r="X413" s="38"/>
      <c r="Y413" s="38"/>
      <c r="Z413" s="38"/>
      <c r="AA413" s="38"/>
      <c r="AB413" s="38"/>
      <c r="AC413" s="38"/>
      <c r="AD413" s="38"/>
      <c r="AE413" s="38"/>
      <c r="AT413" s="17" t="s">
        <v>205</v>
      </c>
      <c r="AU413" s="17" t="s">
        <v>89</v>
      </c>
    </row>
    <row r="414" s="13" customFormat="1">
      <c r="A414" s="13"/>
      <c r="B414" s="252"/>
      <c r="C414" s="253"/>
      <c r="D414" s="242" t="s">
        <v>254</v>
      </c>
      <c r="E414" s="254" t="s">
        <v>1</v>
      </c>
      <c r="F414" s="255" t="s">
        <v>3560</v>
      </c>
      <c r="G414" s="253"/>
      <c r="H414" s="256">
        <v>27.949999999999999</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254</v>
      </c>
      <c r="AU414" s="262" t="s">
        <v>89</v>
      </c>
      <c r="AV414" s="13" t="s">
        <v>89</v>
      </c>
      <c r="AW414" s="13" t="s">
        <v>35</v>
      </c>
      <c r="AX414" s="13" t="s">
        <v>80</v>
      </c>
      <c r="AY414" s="262" t="s">
        <v>196</v>
      </c>
    </row>
    <row r="415" s="14" customFormat="1">
      <c r="A415" s="14"/>
      <c r="B415" s="263"/>
      <c r="C415" s="264"/>
      <c r="D415" s="242" t="s">
        <v>254</v>
      </c>
      <c r="E415" s="265" t="s">
        <v>1</v>
      </c>
      <c r="F415" s="266" t="s">
        <v>311</v>
      </c>
      <c r="G415" s="264"/>
      <c r="H415" s="267">
        <v>27.949999999999999</v>
      </c>
      <c r="I415" s="268"/>
      <c r="J415" s="264"/>
      <c r="K415" s="264"/>
      <c r="L415" s="269"/>
      <c r="M415" s="270"/>
      <c r="N415" s="271"/>
      <c r="O415" s="271"/>
      <c r="P415" s="271"/>
      <c r="Q415" s="271"/>
      <c r="R415" s="271"/>
      <c r="S415" s="271"/>
      <c r="T415" s="272"/>
      <c r="U415" s="14"/>
      <c r="V415" s="14"/>
      <c r="W415" s="14"/>
      <c r="X415" s="14"/>
      <c r="Y415" s="14"/>
      <c r="Z415" s="14"/>
      <c r="AA415" s="14"/>
      <c r="AB415" s="14"/>
      <c r="AC415" s="14"/>
      <c r="AD415" s="14"/>
      <c r="AE415" s="14"/>
      <c r="AT415" s="273" t="s">
        <v>254</v>
      </c>
      <c r="AU415" s="273" t="s">
        <v>89</v>
      </c>
      <c r="AV415" s="14" t="s">
        <v>100</v>
      </c>
      <c r="AW415" s="14" t="s">
        <v>35</v>
      </c>
      <c r="AX415" s="14" t="s">
        <v>80</v>
      </c>
      <c r="AY415" s="273" t="s">
        <v>196</v>
      </c>
    </row>
    <row r="416" s="15" customFormat="1">
      <c r="A416" s="15"/>
      <c r="B416" s="274"/>
      <c r="C416" s="275"/>
      <c r="D416" s="242" t="s">
        <v>254</v>
      </c>
      <c r="E416" s="276" t="s">
        <v>1</v>
      </c>
      <c r="F416" s="277" t="s">
        <v>267</v>
      </c>
      <c r="G416" s="275"/>
      <c r="H416" s="278">
        <v>27.949999999999999</v>
      </c>
      <c r="I416" s="279"/>
      <c r="J416" s="275"/>
      <c r="K416" s="275"/>
      <c r="L416" s="280"/>
      <c r="M416" s="281"/>
      <c r="N416" s="282"/>
      <c r="O416" s="282"/>
      <c r="P416" s="282"/>
      <c r="Q416" s="282"/>
      <c r="R416" s="282"/>
      <c r="S416" s="282"/>
      <c r="T416" s="283"/>
      <c r="U416" s="15"/>
      <c r="V416" s="15"/>
      <c r="W416" s="15"/>
      <c r="X416" s="15"/>
      <c r="Y416" s="15"/>
      <c r="Z416" s="15"/>
      <c r="AA416" s="15"/>
      <c r="AB416" s="15"/>
      <c r="AC416" s="15"/>
      <c r="AD416" s="15"/>
      <c r="AE416" s="15"/>
      <c r="AT416" s="284" t="s">
        <v>254</v>
      </c>
      <c r="AU416" s="284" t="s">
        <v>89</v>
      </c>
      <c r="AV416" s="15" t="s">
        <v>113</v>
      </c>
      <c r="AW416" s="15" t="s">
        <v>35</v>
      </c>
      <c r="AX416" s="15" t="s">
        <v>87</v>
      </c>
      <c r="AY416" s="284" t="s">
        <v>196</v>
      </c>
    </row>
    <row r="417" s="2" customFormat="1" ht="21.75" customHeight="1">
      <c r="A417" s="38"/>
      <c r="B417" s="39"/>
      <c r="C417" s="228" t="s">
        <v>853</v>
      </c>
      <c r="D417" s="228" t="s">
        <v>199</v>
      </c>
      <c r="E417" s="229" t="s">
        <v>3561</v>
      </c>
      <c r="F417" s="230" t="s">
        <v>3562</v>
      </c>
      <c r="G417" s="231" t="s">
        <v>251</v>
      </c>
      <c r="H417" s="232">
        <v>11.51</v>
      </c>
      <c r="I417" s="233"/>
      <c r="J417" s="234">
        <f>ROUND(I417*H417,2)</f>
        <v>0</v>
      </c>
      <c r="K417" s="235"/>
      <c r="L417" s="44"/>
      <c r="M417" s="236" t="s">
        <v>1</v>
      </c>
      <c r="N417" s="237" t="s">
        <v>45</v>
      </c>
      <c r="O417" s="91"/>
      <c r="P417" s="238">
        <f>O417*H417</f>
        <v>0</v>
      </c>
      <c r="Q417" s="238">
        <v>0</v>
      </c>
      <c r="R417" s="238">
        <f>Q417*H417</f>
        <v>0</v>
      </c>
      <c r="S417" s="238">
        <v>0.0275</v>
      </c>
      <c r="T417" s="239">
        <f>S417*H417</f>
        <v>0.316525</v>
      </c>
      <c r="U417" s="38"/>
      <c r="V417" s="38"/>
      <c r="W417" s="38"/>
      <c r="X417" s="38"/>
      <c r="Y417" s="38"/>
      <c r="Z417" s="38"/>
      <c r="AA417" s="38"/>
      <c r="AB417" s="38"/>
      <c r="AC417" s="38"/>
      <c r="AD417" s="38"/>
      <c r="AE417" s="38"/>
      <c r="AR417" s="240" t="s">
        <v>405</v>
      </c>
      <c r="AT417" s="240" t="s">
        <v>199</v>
      </c>
      <c r="AU417" s="240" t="s">
        <v>89</v>
      </c>
      <c r="AY417" s="17" t="s">
        <v>196</v>
      </c>
      <c r="BE417" s="241">
        <f>IF(N417="základní",J417,0)</f>
        <v>0</v>
      </c>
      <c r="BF417" s="241">
        <f>IF(N417="snížená",J417,0)</f>
        <v>0</v>
      </c>
      <c r="BG417" s="241">
        <f>IF(N417="zákl. přenesená",J417,0)</f>
        <v>0</v>
      </c>
      <c r="BH417" s="241">
        <f>IF(N417="sníž. přenesená",J417,0)</f>
        <v>0</v>
      </c>
      <c r="BI417" s="241">
        <f>IF(N417="nulová",J417,0)</f>
        <v>0</v>
      </c>
      <c r="BJ417" s="17" t="s">
        <v>87</v>
      </c>
      <c r="BK417" s="241">
        <f>ROUND(I417*H417,2)</f>
        <v>0</v>
      </c>
      <c r="BL417" s="17" t="s">
        <v>405</v>
      </c>
      <c r="BM417" s="240" t="s">
        <v>3563</v>
      </c>
    </row>
    <row r="418" s="2" customFormat="1">
      <c r="A418" s="38"/>
      <c r="B418" s="39"/>
      <c r="C418" s="40"/>
      <c r="D418" s="242" t="s">
        <v>205</v>
      </c>
      <c r="E418" s="40"/>
      <c r="F418" s="243" t="s">
        <v>539</v>
      </c>
      <c r="G418" s="40"/>
      <c r="H418" s="40"/>
      <c r="I418" s="244"/>
      <c r="J418" s="40"/>
      <c r="K418" s="40"/>
      <c r="L418" s="44"/>
      <c r="M418" s="245"/>
      <c r="N418" s="246"/>
      <c r="O418" s="91"/>
      <c r="P418" s="91"/>
      <c r="Q418" s="91"/>
      <c r="R418" s="91"/>
      <c r="S418" s="91"/>
      <c r="T418" s="92"/>
      <c r="U418" s="38"/>
      <c r="V418" s="38"/>
      <c r="W418" s="38"/>
      <c r="X418" s="38"/>
      <c r="Y418" s="38"/>
      <c r="Z418" s="38"/>
      <c r="AA418" s="38"/>
      <c r="AB418" s="38"/>
      <c r="AC418" s="38"/>
      <c r="AD418" s="38"/>
      <c r="AE418" s="38"/>
      <c r="AT418" s="17" t="s">
        <v>205</v>
      </c>
      <c r="AU418" s="17" t="s">
        <v>89</v>
      </c>
    </row>
    <row r="419" s="12" customFormat="1" ht="22.8" customHeight="1">
      <c r="A419" s="12"/>
      <c r="B419" s="212"/>
      <c r="C419" s="213"/>
      <c r="D419" s="214" t="s">
        <v>79</v>
      </c>
      <c r="E419" s="226" t="s">
        <v>551</v>
      </c>
      <c r="F419" s="226" t="s">
        <v>552</v>
      </c>
      <c r="G419" s="213"/>
      <c r="H419" s="213"/>
      <c r="I419" s="216"/>
      <c r="J419" s="227">
        <f>BK419</f>
        <v>0</v>
      </c>
      <c r="K419" s="213"/>
      <c r="L419" s="218"/>
      <c r="M419" s="219"/>
      <c r="N419" s="220"/>
      <c r="O419" s="220"/>
      <c r="P419" s="221">
        <f>SUM(P420:P445)</f>
        <v>0</v>
      </c>
      <c r="Q419" s="220"/>
      <c r="R419" s="221">
        <f>SUM(R420:R445)</f>
        <v>0</v>
      </c>
      <c r="S419" s="220"/>
      <c r="T419" s="222">
        <f>SUM(T420:T445)</f>
        <v>2.4160000000000004</v>
      </c>
      <c r="U419" s="12"/>
      <c r="V419" s="12"/>
      <c r="W419" s="12"/>
      <c r="X419" s="12"/>
      <c r="Y419" s="12"/>
      <c r="Z419" s="12"/>
      <c r="AA419" s="12"/>
      <c r="AB419" s="12"/>
      <c r="AC419" s="12"/>
      <c r="AD419" s="12"/>
      <c r="AE419" s="12"/>
      <c r="AR419" s="223" t="s">
        <v>89</v>
      </c>
      <c r="AT419" s="224" t="s">
        <v>79</v>
      </c>
      <c r="AU419" s="224" t="s">
        <v>87</v>
      </c>
      <c r="AY419" s="223" t="s">
        <v>196</v>
      </c>
      <c r="BK419" s="225">
        <f>SUM(BK420:BK445)</f>
        <v>0</v>
      </c>
    </row>
    <row r="420" s="2" customFormat="1" ht="21.75" customHeight="1">
      <c r="A420" s="38"/>
      <c r="B420" s="39"/>
      <c r="C420" s="228" t="s">
        <v>857</v>
      </c>
      <c r="D420" s="228" t="s">
        <v>199</v>
      </c>
      <c r="E420" s="229" t="s">
        <v>554</v>
      </c>
      <c r="F420" s="230" t="s">
        <v>555</v>
      </c>
      <c r="G420" s="231" t="s">
        <v>354</v>
      </c>
      <c r="H420" s="232">
        <v>89</v>
      </c>
      <c r="I420" s="233"/>
      <c r="J420" s="234">
        <f>ROUND(I420*H420,2)</f>
        <v>0</v>
      </c>
      <c r="K420" s="235"/>
      <c r="L420" s="44"/>
      <c r="M420" s="236" t="s">
        <v>1</v>
      </c>
      <c r="N420" s="237" t="s">
        <v>45</v>
      </c>
      <c r="O420" s="91"/>
      <c r="P420" s="238">
        <f>O420*H420</f>
        <v>0</v>
      </c>
      <c r="Q420" s="238">
        <v>0</v>
      </c>
      <c r="R420" s="238">
        <f>Q420*H420</f>
        <v>0</v>
      </c>
      <c r="S420" s="238">
        <v>0.024</v>
      </c>
      <c r="T420" s="239">
        <f>S420*H420</f>
        <v>2.1360000000000001</v>
      </c>
      <c r="U420" s="38"/>
      <c r="V420" s="38"/>
      <c r="W420" s="38"/>
      <c r="X420" s="38"/>
      <c r="Y420" s="38"/>
      <c r="Z420" s="38"/>
      <c r="AA420" s="38"/>
      <c r="AB420" s="38"/>
      <c r="AC420" s="38"/>
      <c r="AD420" s="38"/>
      <c r="AE420" s="38"/>
      <c r="AR420" s="240" t="s">
        <v>405</v>
      </c>
      <c r="AT420" s="240" t="s">
        <v>199</v>
      </c>
      <c r="AU420" s="240" t="s">
        <v>89</v>
      </c>
      <c r="AY420" s="17" t="s">
        <v>196</v>
      </c>
      <c r="BE420" s="241">
        <f>IF(N420="základní",J420,0)</f>
        <v>0</v>
      </c>
      <c r="BF420" s="241">
        <f>IF(N420="snížená",J420,0)</f>
        <v>0</v>
      </c>
      <c r="BG420" s="241">
        <f>IF(N420="zákl. přenesená",J420,0)</f>
        <v>0</v>
      </c>
      <c r="BH420" s="241">
        <f>IF(N420="sníž. přenesená",J420,0)</f>
        <v>0</v>
      </c>
      <c r="BI420" s="241">
        <f>IF(N420="nulová",J420,0)</f>
        <v>0</v>
      </c>
      <c r="BJ420" s="17" t="s">
        <v>87</v>
      </c>
      <c r="BK420" s="241">
        <f>ROUND(I420*H420,2)</f>
        <v>0</v>
      </c>
      <c r="BL420" s="17" t="s">
        <v>405</v>
      </c>
      <c r="BM420" s="240" t="s">
        <v>3564</v>
      </c>
    </row>
    <row r="421" s="2" customFormat="1">
      <c r="A421" s="38"/>
      <c r="B421" s="39"/>
      <c r="C421" s="40"/>
      <c r="D421" s="242" t="s">
        <v>205</v>
      </c>
      <c r="E421" s="40"/>
      <c r="F421" s="243" t="s">
        <v>557</v>
      </c>
      <c r="G421" s="40"/>
      <c r="H421" s="40"/>
      <c r="I421" s="244"/>
      <c r="J421" s="40"/>
      <c r="K421" s="40"/>
      <c r="L421" s="44"/>
      <c r="M421" s="245"/>
      <c r="N421" s="246"/>
      <c r="O421" s="91"/>
      <c r="P421" s="91"/>
      <c r="Q421" s="91"/>
      <c r="R421" s="91"/>
      <c r="S421" s="91"/>
      <c r="T421" s="92"/>
      <c r="U421" s="38"/>
      <c r="V421" s="38"/>
      <c r="W421" s="38"/>
      <c r="X421" s="38"/>
      <c r="Y421" s="38"/>
      <c r="Z421" s="38"/>
      <c r="AA421" s="38"/>
      <c r="AB421" s="38"/>
      <c r="AC421" s="38"/>
      <c r="AD421" s="38"/>
      <c r="AE421" s="38"/>
      <c r="AT421" s="17" t="s">
        <v>205</v>
      </c>
      <c r="AU421" s="17" t="s">
        <v>89</v>
      </c>
    </row>
    <row r="422" s="13" customFormat="1">
      <c r="A422" s="13"/>
      <c r="B422" s="252"/>
      <c r="C422" s="253"/>
      <c r="D422" s="242" t="s">
        <v>254</v>
      </c>
      <c r="E422" s="254" t="s">
        <v>1</v>
      </c>
      <c r="F422" s="255" t="s">
        <v>421</v>
      </c>
      <c r="G422" s="253"/>
      <c r="H422" s="256">
        <v>17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254</v>
      </c>
      <c r="AU422" s="262" t="s">
        <v>89</v>
      </c>
      <c r="AV422" s="13" t="s">
        <v>89</v>
      </c>
      <c r="AW422" s="13" t="s">
        <v>35</v>
      </c>
      <c r="AX422" s="13" t="s">
        <v>80</v>
      </c>
      <c r="AY422" s="262" t="s">
        <v>196</v>
      </c>
    </row>
    <row r="423" s="14" customFormat="1">
      <c r="A423" s="14"/>
      <c r="B423" s="263"/>
      <c r="C423" s="264"/>
      <c r="D423" s="242" t="s">
        <v>254</v>
      </c>
      <c r="E423" s="265" t="s">
        <v>1</v>
      </c>
      <c r="F423" s="266" t="s">
        <v>273</v>
      </c>
      <c r="G423" s="264"/>
      <c r="H423" s="267">
        <v>17</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254</v>
      </c>
      <c r="AU423" s="273" t="s">
        <v>89</v>
      </c>
      <c r="AV423" s="14" t="s">
        <v>100</v>
      </c>
      <c r="AW423" s="14" t="s">
        <v>35</v>
      </c>
      <c r="AX423" s="14" t="s">
        <v>80</v>
      </c>
      <c r="AY423" s="273" t="s">
        <v>196</v>
      </c>
    </row>
    <row r="424" s="13" customFormat="1">
      <c r="A424" s="13"/>
      <c r="B424" s="252"/>
      <c r="C424" s="253"/>
      <c r="D424" s="242" t="s">
        <v>254</v>
      </c>
      <c r="E424" s="254" t="s">
        <v>1</v>
      </c>
      <c r="F424" s="255" t="s">
        <v>451</v>
      </c>
      <c r="G424" s="253"/>
      <c r="H424" s="256">
        <v>22</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254</v>
      </c>
      <c r="AU424" s="262" t="s">
        <v>89</v>
      </c>
      <c r="AV424" s="13" t="s">
        <v>89</v>
      </c>
      <c r="AW424" s="13" t="s">
        <v>35</v>
      </c>
      <c r="AX424" s="13" t="s">
        <v>80</v>
      </c>
      <c r="AY424" s="262" t="s">
        <v>196</v>
      </c>
    </row>
    <row r="425" s="14" customFormat="1">
      <c r="A425" s="14"/>
      <c r="B425" s="263"/>
      <c r="C425" s="264"/>
      <c r="D425" s="242" t="s">
        <v>254</v>
      </c>
      <c r="E425" s="265" t="s">
        <v>1</v>
      </c>
      <c r="F425" s="266" t="s">
        <v>319</v>
      </c>
      <c r="G425" s="264"/>
      <c r="H425" s="267">
        <v>22</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254</v>
      </c>
      <c r="AU425" s="273" t="s">
        <v>89</v>
      </c>
      <c r="AV425" s="14" t="s">
        <v>100</v>
      </c>
      <c r="AW425" s="14" t="s">
        <v>35</v>
      </c>
      <c r="AX425" s="14" t="s">
        <v>80</v>
      </c>
      <c r="AY425" s="273" t="s">
        <v>196</v>
      </c>
    </row>
    <row r="426" s="13" customFormat="1">
      <c r="A426" s="13"/>
      <c r="B426" s="252"/>
      <c r="C426" s="253"/>
      <c r="D426" s="242" t="s">
        <v>254</v>
      </c>
      <c r="E426" s="254" t="s">
        <v>1</v>
      </c>
      <c r="F426" s="255" t="s">
        <v>439</v>
      </c>
      <c r="G426" s="253"/>
      <c r="H426" s="256">
        <v>20</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254</v>
      </c>
      <c r="AU426" s="262" t="s">
        <v>89</v>
      </c>
      <c r="AV426" s="13" t="s">
        <v>89</v>
      </c>
      <c r="AW426" s="13" t="s">
        <v>35</v>
      </c>
      <c r="AX426" s="13" t="s">
        <v>80</v>
      </c>
      <c r="AY426" s="262" t="s">
        <v>196</v>
      </c>
    </row>
    <row r="427" s="14" customFormat="1">
      <c r="A427" s="14"/>
      <c r="B427" s="263"/>
      <c r="C427" s="264"/>
      <c r="D427" s="242" t="s">
        <v>254</v>
      </c>
      <c r="E427" s="265" t="s">
        <v>1</v>
      </c>
      <c r="F427" s="266" t="s">
        <v>262</v>
      </c>
      <c r="G427" s="264"/>
      <c r="H427" s="267">
        <v>20</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254</v>
      </c>
      <c r="AU427" s="273" t="s">
        <v>89</v>
      </c>
      <c r="AV427" s="14" t="s">
        <v>100</v>
      </c>
      <c r="AW427" s="14" t="s">
        <v>35</v>
      </c>
      <c r="AX427" s="14" t="s">
        <v>80</v>
      </c>
      <c r="AY427" s="273" t="s">
        <v>196</v>
      </c>
    </row>
    <row r="428" s="13" customFormat="1">
      <c r="A428" s="13"/>
      <c r="B428" s="252"/>
      <c r="C428" s="253"/>
      <c r="D428" s="242" t="s">
        <v>254</v>
      </c>
      <c r="E428" s="254" t="s">
        <v>1</v>
      </c>
      <c r="F428" s="255" t="s">
        <v>457</v>
      </c>
      <c r="G428" s="253"/>
      <c r="H428" s="256">
        <v>23</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254</v>
      </c>
      <c r="AU428" s="262" t="s">
        <v>89</v>
      </c>
      <c r="AV428" s="13" t="s">
        <v>89</v>
      </c>
      <c r="AW428" s="13" t="s">
        <v>35</v>
      </c>
      <c r="AX428" s="13" t="s">
        <v>80</v>
      </c>
      <c r="AY428" s="262" t="s">
        <v>196</v>
      </c>
    </row>
    <row r="429" s="14" customFormat="1">
      <c r="A429" s="14"/>
      <c r="B429" s="263"/>
      <c r="C429" s="264"/>
      <c r="D429" s="242" t="s">
        <v>254</v>
      </c>
      <c r="E429" s="265" t="s">
        <v>1</v>
      </c>
      <c r="F429" s="266" t="s">
        <v>803</v>
      </c>
      <c r="G429" s="264"/>
      <c r="H429" s="267">
        <v>23</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254</v>
      </c>
      <c r="AU429" s="273" t="s">
        <v>89</v>
      </c>
      <c r="AV429" s="14" t="s">
        <v>100</v>
      </c>
      <c r="AW429" s="14" t="s">
        <v>35</v>
      </c>
      <c r="AX429" s="14" t="s">
        <v>80</v>
      </c>
      <c r="AY429" s="273" t="s">
        <v>196</v>
      </c>
    </row>
    <row r="430" s="13" customFormat="1">
      <c r="A430" s="13"/>
      <c r="B430" s="252"/>
      <c r="C430" s="253"/>
      <c r="D430" s="242" t="s">
        <v>254</v>
      </c>
      <c r="E430" s="254" t="s">
        <v>1</v>
      </c>
      <c r="F430" s="255" t="s">
        <v>227</v>
      </c>
      <c r="G430" s="253"/>
      <c r="H430" s="256">
        <v>7</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254</v>
      </c>
      <c r="AU430" s="262" t="s">
        <v>89</v>
      </c>
      <c r="AV430" s="13" t="s">
        <v>89</v>
      </c>
      <c r="AW430" s="13" t="s">
        <v>35</v>
      </c>
      <c r="AX430" s="13" t="s">
        <v>80</v>
      </c>
      <c r="AY430" s="262" t="s">
        <v>196</v>
      </c>
    </row>
    <row r="431" s="14" customFormat="1">
      <c r="A431" s="14"/>
      <c r="B431" s="263"/>
      <c r="C431" s="264"/>
      <c r="D431" s="242" t="s">
        <v>254</v>
      </c>
      <c r="E431" s="265" t="s">
        <v>1</v>
      </c>
      <c r="F431" s="266" t="s">
        <v>311</v>
      </c>
      <c r="G431" s="264"/>
      <c r="H431" s="267">
        <v>7</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254</v>
      </c>
      <c r="AU431" s="273" t="s">
        <v>89</v>
      </c>
      <c r="AV431" s="14" t="s">
        <v>100</v>
      </c>
      <c r="AW431" s="14" t="s">
        <v>35</v>
      </c>
      <c r="AX431" s="14" t="s">
        <v>80</v>
      </c>
      <c r="AY431" s="273" t="s">
        <v>196</v>
      </c>
    </row>
    <row r="432" s="15" customFormat="1">
      <c r="A432" s="15"/>
      <c r="B432" s="274"/>
      <c r="C432" s="275"/>
      <c r="D432" s="242" t="s">
        <v>254</v>
      </c>
      <c r="E432" s="276" t="s">
        <v>1</v>
      </c>
      <c r="F432" s="277" t="s">
        <v>267</v>
      </c>
      <c r="G432" s="275"/>
      <c r="H432" s="278">
        <v>89</v>
      </c>
      <c r="I432" s="279"/>
      <c r="J432" s="275"/>
      <c r="K432" s="275"/>
      <c r="L432" s="280"/>
      <c r="M432" s="281"/>
      <c r="N432" s="282"/>
      <c r="O432" s="282"/>
      <c r="P432" s="282"/>
      <c r="Q432" s="282"/>
      <c r="R432" s="282"/>
      <c r="S432" s="282"/>
      <c r="T432" s="283"/>
      <c r="U432" s="15"/>
      <c r="V432" s="15"/>
      <c r="W432" s="15"/>
      <c r="X432" s="15"/>
      <c r="Y432" s="15"/>
      <c r="Z432" s="15"/>
      <c r="AA432" s="15"/>
      <c r="AB432" s="15"/>
      <c r="AC432" s="15"/>
      <c r="AD432" s="15"/>
      <c r="AE432" s="15"/>
      <c r="AT432" s="284" t="s">
        <v>254</v>
      </c>
      <c r="AU432" s="284" t="s">
        <v>89</v>
      </c>
      <c r="AV432" s="15" t="s">
        <v>113</v>
      </c>
      <c r="AW432" s="15" t="s">
        <v>35</v>
      </c>
      <c r="AX432" s="15" t="s">
        <v>87</v>
      </c>
      <c r="AY432" s="284" t="s">
        <v>196</v>
      </c>
    </row>
    <row r="433" s="2" customFormat="1" ht="21.75" customHeight="1">
      <c r="A433" s="38"/>
      <c r="B433" s="39"/>
      <c r="C433" s="228" t="s">
        <v>782</v>
      </c>
      <c r="D433" s="228" t="s">
        <v>199</v>
      </c>
      <c r="E433" s="229" t="s">
        <v>3565</v>
      </c>
      <c r="F433" s="230" t="s">
        <v>3566</v>
      </c>
      <c r="G433" s="231" t="s">
        <v>354</v>
      </c>
      <c r="H433" s="232">
        <v>10</v>
      </c>
      <c r="I433" s="233"/>
      <c r="J433" s="234">
        <f>ROUND(I433*H433,2)</f>
        <v>0</v>
      </c>
      <c r="K433" s="235"/>
      <c r="L433" s="44"/>
      <c r="M433" s="236" t="s">
        <v>1</v>
      </c>
      <c r="N433" s="237" t="s">
        <v>45</v>
      </c>
      <c r="O433" s="91"/>
      <c r="P433" s="238">
        <f>O433*H433</f>
        <v>0</v>
      </c>
      <c r="Q433" s="238">
        <v>0</v>
      </c>
      <c r="R433" s="238">
        <f>Q433*H433</f>
        <v>0</v>
      </c>
      <c r="S433" s="238">
        <v>0.028000000000000001</v>
      </c>
      <c r="T433" s="239">
        <f>S433*H433</f>
        <v>0.28000000000000003</v>
      </c>
      <c r="U433" s="38"/>
      <c r="V433" s="38"/>
      <c r="W433" s="38"/>
      <c r="X433" s="38"/>
      <c r="Y433" s="38"/>
      <c r="Z433" s="38"/>
      <c r="AA433" s="38"/>
      <c r="AB433" s="38"/>
      <c r="AC433" s="38"/>
      <c r="AD433" s="38"/>
      <c r="AE433" s="38"/>
      <c r="AR433" s="240" t="s">
        <v>405</v>
      </c>
      <c r="AT433" s="240" t="s">
        <v>199</v>
      </c>
      <c r="AU433" s="240" t="s">
        <v>89</v>
      </c>
      <c r="AY433" s="17" t="s">
        <v>196</v>
      </c>
      <c r="BE433" s="241">
        <f>IF(N433="základní",J433,0)</f>
        <v>0</v>
      </c>
      <c r="BF433" s="241">
        <f>IF(N433="snížená",J433,0)</f>
        <v>0</v>
      </c>
      <c r="BG433" s="241">
        <f>IF(N433="zákl. přenesená",J433,0)</f>
        <v>0</v>
      </c>
      <c r="BH433" s="241">
        <f>IF(N433="sníž. přenesená",J433,0)</f>
        <v>0</v>
      </c>
      <c r="BI433" s="241">
        <f>IF(N433="nulová",J433,0)</f>
        <v>0</v>
      </c>
      <c r="BJ433" s="17" t="s">
        <v>87</v>
      </c>
      <c r="BK433" s="241">
        <f>ROUND(I433*H433,2)</f>
        <v>0</v>
      </c>
      <c r="BL433" s="17" t="s">
        <v>405</v>
      </c>
      <c r="BM433" s="240" t="s">
        <v>3567</v>
      </c>
    </row>
    <row r="434" s="2" customFormat="1">
      <c r="A434" s="38"/>
      <c r="B434" s="39"/>
      <c r="C434" s="40"/>
      <c r="D434" s="242" t="s">
        <v>205</v>
      </c>
      <c r="E434" s="40"/>
      <c r="F434" s="243" t="s">
        <v>3568</v>
      </c>
      <c r="G434" s="40"/>
      <c r="H434" s="40"/>
      <c r="I434" s="244"/>
      <c r="J434" s="40"/>
      <c r="K434" s="40"/>
      <c r="L434" s="44"/>
      <c r="M434" s="245"/>
      <c r="N434" s="246"/>
      <c r="O434" s="91"/>
      <c r="P434" s="91"/>
      <c r="Q434" s="91"/>
      <c r="R434" s="91"/>
      <c r="S434" s="91"/>
      <c r="T434" s="92"/>
      <c r="U434" s="38"/>
      <c r="V434" s="38"/>
      <c r="W434" s="38"/>
      <c r="X434" s="38"/>
      <c r="Y434" s="38"/>
      <c r="Z434" s="38"/>
      <c r="AA434" s="38"/>
      <c r="AB434" s="38"/>
      <c r="AC434" s="38"/>
      <c r="AD434" s="38"/>
      <c r="AE434" s="38"/>
      <c r="AT434" s="17" t="s">
        <v>205</v>
      </c>
      <c r="AU434" s="17" t="s">
        <v>89</v>
      </c>
    </row>
    <row r="435" s="13" customFormat="1">
      <c r="A435" s="13"/>
      <c r="B435" s="252"/>
      <c r="C435" s="253"/>
      <c r="D435" s="242" t="s">
        <v>254</v>
      </c>
      <c r="E435" s="254" t="s">
        <v>1</v>
      </c>
      <c r="F435" s="255" t="s">
        <v>87</v>
      </c>
      <c r="G435" s="253"/>
      <c r="H435" s="256">
        <v>1</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254</v>
      </c>
      <c r="AU435" s="262" t="s">
        <v>89</v>
      </c>
      <c r="AV435" s="13" t="s">
        <v>89</v>
      </c>
      <c r="AW435" s="13" t="s">
        <v>35</v>
      </c>
      <c r="AX435" s="13" t="s">
        <v>80</v>
      </c>
      <c r="AY435" s="262" t="s">
        <v>196</v>
      </c>
    </row>
    <row r="436" s="14" customFormat="1">
      <c r="A436" s="14"/>
      <c r="B436" s="263"/>
      <c r="C436" s="264"/>
      <c r="D436" s="242" t="s">
        <v>254</v>
      </c>
      <c r="E436" s="265" t="s">
        <v>1</v>
      </c>
      <c r="F436" s="266" t="s">
        <v>273</v>
      </c>
      <c r="G436" s="264"/>
      <c r="H436" s="267">
        <v>1</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254</v>
      </c>
      <c r="AU436" s="273" t="s">
        <v>89</v>
      </c>
      <c r="AV436" s="14" t="s">
        <v>100</v>
      </c>
      <c r="AW436" s="14" t="s">
        <v>35</v>
      </c>
      <c r="AX436" s="14" t="s">
        <v>80</v>
      </c>
      <c r="AY436" s="273" t="s">
        <v>196</v>
      </c>
    </row>
    <row r="437" s="13" customFormat="1">
      <c r="A437" s="13"/>
      <c r="B437" s="252"/>
      <c r="C437" s="253"/>
      <c r="D437" s="242" t="s">
        <v>254</v>
      </c>
      <c r="E437" s="254" t="s">
        <v>1</v>
      </c>
      <c r="F437" s="255" t="s">
        <v>89</v>
      </c>
      <c r="G437" s="253"/>
      <c r="H437" s="256">
        <v>2</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254</v>
      </c>
      <c r="AU437" s="262" t="s">
        <v>89</v>
      </c>
      <c r="AV437" s="13" t="s">
        <v>89</v>
      </c>
      <c r="AW437" s="13" t="s">
        <v>35</v>
      </c>
      <c r="AX437" s="13" t="s">
        <v>80</v>
      </c>
      <c r="AY437" s="262" t="s">
        <v>196</v>
      </c>
    </row>
    <row r="438" s="14" customFormat="1">
      <c r="A438" s="14"/>
      <c r="B438" s="263"/>
      <c r="C438" s="264"/>
      <c r="D438" s="242" t="s">
        <v>254</v>
      </c>
      <c r="E438" s="265" t="s">
        <v>1</v>
      </c>
      <c r="F438" s="266" t="s">
        <v>319</v>
      </c>
      <c r="G438" s="264"/>
      <c r="H438" s="267">
        <v>2</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254</v>
      </c>
      <c r="AU438" s="273" t="s">
        <v>89</v>
      </c>
      <c r="AV438" s="14" t="s">
        <v>100</v>
      </c>
      <c r="AW438" s="14" t="s">
        <v>35</v>
      </c>
      <c r="AX438" s="14" t="s">
        <v>80</v>
      </c>
      <c r="AY438" s="273" t="s">
        <v>196</v>
      </c>
    </row>
    <row r="439" s="13" customFormat="1">
      <c r="A439" s="13"/>
      <c r="B439" s="252"/>
      <c r="C439" s="253"/>
      <c r="D439" s="242" t="s">
        <v>254</v>
      </c>
      <c r="E439" s="254" t="s">
        <v>1</v>
      </c>
      <c r="F439" s="255" t="s">
        <v>87</v>
      </c>
      <c r="G439" s="253"/>
      <c r="H439" s="256">
        <v>1</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254</v>
      </c>
      <c r="AU439" s="262" t="s">
        <v>89</v>
      </c>
      <c r="AV439" s="13" t="s">
        <v>89</v>
      </c>
      <c r="AW439" s="13" t="s">
        <v>35</v>
      </c>
      <c r="AX439" s="13" t="s">
        <v>80</v>
      </c>
      <c r="AY439" s="262" t="s">
        <v>196</v>
      </c>
    </row>
    <row r="440" s="14" customFormat="1">
      <c r="A440" s="14"/>
      <c r="B440" s="263"/>
      <c r="C440" s="264"/>
      <c r="D440" s="242" t="s">
        <v>254</v>
      </c>
      <c r="E440" s="265" t="s">
        <v>1</v>
      </c>
      <c r="F440" s="266" t="s">
        <v>3569</v>
      </c>
      <c r="G440" s="264"/>
      <c r="H440" s="267">
        <v>1</v>
      </c>
      <c r="I440" s="268"/>
      <c r="J440" s="264"/>
      <c r="K440" s="264"/>
      <c r="L440" s="269"/>
      <c r="M440" s="270"/>
      <c r="N440" s="271"/>
      <c r="O440" s="271"/>
      <c r="P440" s="271"/>
      <c r="Q440" s="271"/>
      <c r="R440" s="271"/>
      <c r="S440" s="271"/>
      <c r="T440" s="272"/>
      <c r="U440" s="14"/>
      <c r="V440" s="14"/>
      <c r="W440" s="14"/>
      <c r="X440" s="14"/>
      <c r="Y440" s="14"/>
      <c r="Z440" s="14"/>
      <c r="AA440" s="14"/>
      <c r="AB440" s="14"/>
      <c r="AC440" s="14"/>
      <c r="AD440" s="14"/>
      <c r="AE440" s="14"/>
      <c r="AT440" s="273" t="s">
        <v>254</v>
      </c>
      <c r="AU440" s="273" t="s">
        <v>89</v>
      </c>
      <c r="AV440" s="14" t="s">
        <v>100</v>
      </c>
      <c r="AW440" s="14" t="s">
        <v>35</v>
      </c>
      <c r="AX440" s="14" t="s">
        <v>80</v>
      </c>
      <c r="AY440" s="273" t="s">
        <v>196</v>
      </c>
    </row>
    <row r="441" s="13" customFormat="1">
      <c r="A441" s="13"/>
      <c r="B441" s="252"/>
      <c r="C441" s="253"/>
      <c r="D441" s="242" t="s">
        <v>254</v>
      </c>
      <c r="E441" s="254" t="s">
        <v>1</v>
      </c>
      <c r="F441" s="255" t="s">
        <v>100</v>
      </c>
      <c r="G441" s="253"/>
      <c r="H441" s="256">
        <v>3</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254</v>
      </c>
      <c r="AU441" s="262" t="s">
        <v>89</v>
      </c>
      <c r="AV441" s="13" t="s">
        <v>89</v>
      </c>
      <c r="AW441" s="13" t="s">
        <v>35</v>
      </c>
      <c r="AX441" s="13" t="s">
        <v>80</v>
      </c>
      <c r="AY441" s="262" t="s">
        <v>196</v>
      </c>
    </row>
    <row r="442" s="14" customFormat="1">
      <c r="A442" s="14"/>
      <c r="B442" s="263"/>
      <c r="C442" s="264"/>
      <c r="D442" s="242" t="s">
        <v>254</v>
      </c>
      <c r="E442" s="265" t="s">
        <v>1</v>
      </c>
      <c r="F442" s="266" t="s">
        <v>3570</v>
      </c>
      <c r="G442" s="264"/>
      <c r="H442" s="267">
        <v>3</v>
      </c>
      <c r="I442" s="268"/>
      <c r="J442" s="264"/>
      <c r="K442" s="264"/>
      <c r="L442" s="269"/>
      <c r="M442" s="270"/>
      <c r="N442" s="271"/>
      <c r="O442" s="271"/>
      <c r="P442" s="271"/>
      <c r="Q442" s="271"/>
      <c r="R442" s="271"/>
      <c r="S442" s="271"/>
      <c r="T442" s="272"/>
      <c r="U442" s="14"/>
      <c r="V442" s="14"/>
      <c r="W442" s="14"/>
      <c r="X442" s="14"/>
      <c r="Y442" s="14"/>
      <c r="Z442" s="14"/>
      <c r="AA442" s="14"/>
      <c r="AB442" s="14"/>
      <c r="AC442" s="14"/>
      <c r="AD442" s="14"/>
      <c r="AE442" s="14"/>
      <c r="AT442" s="273" t="s">
        <v>254</v>
      </c>
      <c r="AU442" s="273" t="s">
        <v>89</v>
      </c>
      <c r="AV442" s="14" t="s">
        <v>100</v>
      </c>
      <c r="AW442" s="14" t="s">
        <v>35</v>
      </c>
      <c r="AX442" s="14" t="s">
        <v>80</v>
      </c>
      <c r="AY442" s="273" t="s">
        <v>196</v>
      </c>
    </row>
    <row r="443" s="13" customFormat="1">
      <c r="A443" s="13"/>
      <c r="B443" s="252"/>
      <c r="C443" s="253"/>
      <c r="D443" s="242" t="s">
        <v>254</v>
      </c>
      <c r="E443" s="254" t="s">
        <v>1</v>
      </c>
      <c r="F443" s="255" t="s">
        <v>100</v>
      </c>
      <c r="G443" s="253"/>
      <c r="H443" s="256">
        <v>3</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254</v>
      </c>
      <c r="AU443" s="262" t="s">
        <v>89</v>
      </c>
      <c r="AV443" s="13" t="s">
        <v>89</v>
      </c>
      <c r="AW443" s="13" t="s">
        <v>35</v>
      </c>
      <c r="AX443" s="13" t="s">
        <v>80</v>
      </c>
      <c r="AY443" s="262" t="s">
        <v>196</v>
      </c>
    </row>
    <row r="444" s="14" customFormat="1">
      <c r="A444" s="14"/>
      <c r="B444" s="263"/>
      <c r="C444" s="264"/>
      <c r="D444" s="242" t="s">
        <v>254</v>
      </c>
      <c r="E444" s="265" t="s">
        <v>1</v>
      </c>
      <c r="F444" s="266" t="s">
        <v>803</v>
      </c>
      <c r="G444" s="264"/>
      <c r="H444" s="267">
        <v>3</v>
      </c>
      <c r="I444" s="268"/>
      <c r="J444" s="264"/>
      <c r="K444" s="264"/>
      <c r="L444" s="269"/>
      <c r="M444" s="270"/>
      <c r="N444" s="271"/>
      <c r="O444" s="271"/>
      <c r="P444" s="271"/>
      <c r="Q444" s="271"/>
      <c r="R444" s="271"/>
      <c r="S444" s="271"/>
      <c r="T444" s="272"/>
      <c r="U444" s="14"/>
      <c r="V444" s="14"/>
      <c r="W444" s="14"/>
      <c r="X444" s="14"/>
      <c r="Y444" s="14"/>
      <c r="Z444" s="14"/>
      <c r="AA444" s="14"/>
      <c r="AB444" s="14"/>
      <c r="AC444" s="14"/>
      <c r="AD444" s="14"/>
      <c r="AE444" s="14"/>
      <c r="AT444" s="273" t="s">
        <v>254</v>
      </c>
      <c r="AU444" s="273" t="s">
        <v>89</v>
      </c>
      <c r="AV444" s="14" t="s">
        <v>100</v>
      </c>
      <c r="AW444" s="14" t="s">
        <v>35</v>
      </c>
      <c r="AX444" s="14" t="s">
        <v>80</v>
      </c>
      <c r="AY444" s="273" t="s">
        <v>196</v>
      </c>
    </row>
    <row r="445" s="15" customFormat="1">
      <c r="A445" s="15"/>
      <c r="B445" s="274"/>
      <c r="C445" s="275"/>
      <c r="D445" s="242" t="s">
        <v>254</v>
      </c>
      <c r="E445" s="276" t="s">
        <v>1</v>
      </c>
      <c r="F445" s="277" t="s">
        <v>267</v>
      </c>
      <c r="G445" s="275"/>
      <c r="H445" s="278">
        <v>10</v>
      </c>
      <c r="I445" s="279"/>
      <c r="J445" s="275"/>
      <c r="K445" s="275"/>
      <c r="L445" s="280"/>
      <c r="M445" s="281"/>
      <c r="N445" s="282"/>
      <c r="O445" s="282"/>
      <c r="P445" s="282"/>
      <c r="Q445" s="282"/>
      <c r="R445" s="282"/>
      <c r="S445" s="282"/>
      <c r="T445" s="283"/>
      <c r="U445" s="15"/>
      <c r="V445" s="15"/>
      <c r="W445" s="15"/>
      <c r="X445" s="15"/>
      <c r="Y445" s="15"/>
      <c r="Z445" s="15"/>
      <c r="AA445" s="15"/>
      <c r="AB445" s="15"/>
      <c r="AC445" s="15"/>
      <c r="AD445" s="15"/>
      <c r="AE445" s="15"/>
      <c r="AT445" s="284" t="s">
        <v>254</v>
      </c>
      <c r="AU445" s="284" t="s">
        <v>89</v>
      </c>
      <c r="AV445" s="15" t="s">
        <v>113</v>
      </c>
      <c r="AW445" s="15" t="s">
        <v>35</v>
      </c>
      <c r="AX445" s="15" t="s">
        <v>87</v>
      </c>
      <c r="AY445" s="284" t="s">
        <v>196</v>
      </c>
    </row>
    <row r="446" s="12" customFormat="1" ht="22.8" customHeight="1">
      <c r="A446" s="12"/>
      <c r="B446" s="212"/>
      <c r="C446" s="213"/>
      <c r="D446" s="214" t="s">
        <v>79</v>
      </c>
      <c r="E446" s="226" t="s">
        <v>559</v>
      </c>
      <c r="F446" s="226" t="s">
        <v>560</v>
      </c>
      <c r="G446" s="213"/>
      <c r="H446" s="213"/>
      <c r="I446" s="216"/>
      <c r="J446" s="227">
        <f>BK446</f>
        <v>0</v>
      </c>
      <c r="K446" s="213"/>
      <c r="L446" s="218"/>
      <c r="M446" s="219"/>
      <c r="N446" s="220"/>
      <c r="O446" s="220"/>
      <c r="P446" s="221">
        <f>SUM(P447:P482)</f>
        <v>0</v>
      </c>
      <c r="Q446" s="220"/>
      <c r="R446" s="221">
        <f>SUM(R447:R482)</f>
        <v>0</v>
      </c>
      <c r="S446" s="220"/>
      <c r="T446" s="222">
        <f>SUM(T447:T482)</f>
        <v>5.0356430000000003</v>
      </c>
      <c r="U446" s="12"/>
      <c r="V446" s="12"/>
      <c r="W446" s="12"/>
      <c r="X446" s="12"/>
      <c r="Y446" s="12"/>
      <c r="Z446" s="12"/>
      <c r="AA446" s="12"/>
      <c r="AB446" s="12"/>
      <c r="AC446" s="12"/>
      <c r="AD446" s="12"/>
      <c r="AE446" s="12"/>
      <c r="AR446" s="223" t="s">
        <v>89</v>
      </c>
      <c r="AT446" s="224" t="s">
        <v>79</v>
      </c>
      <c r="AU446" s="224" t="s">
        <v>87</v>
      </c>
      <c r="AY446" s="223" t="s">
        <v>196</v>
      </c>
      <c r="BK446" s="225">
        <f>SUM(BK447:BK482)</f>
        <v>0</v>
      </c>
    </row>
    <row r="447" s="2" customFormat="1" ht="21.75" customHeight="1">
      <c r="A447" s="38"/>
      <c r="B447" s="39"/>
      <c r="C447" s="228" t="s">
        <v>865</v>
      </c>
      <c r="D447" s="228" t="s">
        <v>199</v>
      </c>
      <c r="E447" s="229" t="s">
        <v>562</v>
      </c>
      <c r="F447" s="230" t="s">
        <v>563</v>
      </c>
      <c r="G447" s="231" t="s">
        <v>251</v>
      </c>
      <c r="H447" s="232">
        <v>1825.0999999999999</v>
      </c>
      <c r="I447" s="233"/>
      <c r="J447" s="234">
        <f>ROUND(I447*H447,2)</f>
        <v>0</v>
      </c>
      <c r="K447" s="235"/>
      <c r="L447" s="44"/>
      <c r="M447" s="236" t="s">
        <v>1</v>
      </c>
      <c r="N447" s="237" t="s">
        <v>45</v>
      </c>
      <c r="O447" s="91"/>
      <c r="P447" s="238">
        <f>O447*H447</f>
        <v>0</v>
      </c>
      <c r="Q447" s="238">
        <v>0</v>
      </c>
      <c r="R447" s="238">
        <f>Q447*H447</f>
        <v>0</v>
      </c>
      <c r="S447" s="238">
        <v>0.0025000000000000001</v>
      </c>
      <c r="T447" s="239">
        <f>S447*H447</f>
        <v>4.5627500000000003</v>
      </c>
      <c r="U447" s="38"/>
      <c r="V447" s="38"/>
      <c r="W447" s="38"/>
      <c r="X447" s="38"/>
      <c r="Y447" s="38"/>
      <c r="Z447" s="38"/>
      <c r="AA447" s="38"/>
      <c r="AB447" s="38"/>
      <c r="AC447" s="38"/>
      <c r="AD447" s="38"/>
      <c r="AE447" s="38"/>
      <c r="AR447" s="240" t="s">
        <v>405</v>
      </c>
      <c r="AT447" s="240" t="s">
        <v>199</v>
      </c>
      <c r="AU447" s="240" t="s">
        <v>89</v>
      </c>
      <c r="AY447" s="17" t="s">
        <v>196</v>
      </c>
      <c r="BE447" s="241">
        <f>IF(N447="základní",J447,0)</f>
        <v>0</v>
      </c>
      <c r="BF447" s="241">
        <f>IF(N447="snížená",J447,0)</f>
        <v>0</v>
      </c>
      <c r="BG447" s="241">
        <f>IF(N447="zákl. přenesená",J447,0)</f>
        <v>0</v>
      </c>
      <c r="BH447" s="241">
        <f>IF(N447="sníž. přenesená",J447,0)</f>
        <v>0</v>
      </c>
      <c r="BI447" s="241">
        <f>IF(N447="nulová",J447,0)</f>
        <v>0</v>
      </c>
      <c r="BJ447" s="17" t="s">
        <v>87</v>
      </c>
      <c r="BK447" s="241">
        <f>ROUND(I447*H447,2)</f>
        <v>0</v>
      </c>
      <c r="BL447" s="17" t="s">
        <v>405</v>
      </c>
      <c r="BM447" s="240" t="s">
        <v>3571</v>
      </c>
    </row>
    <row r="448" s="2" customFormat="1">
      <c r="A448" s="38"/>
      <c r="B448" s="39"/>
      <c r="C448" s="40"/>
      <c r="D448" s="242" t="s">
        <v>205</v>
      </c>
      <c r="E448" s="40"/>
      <c r="F448" s="243" t="s">
        <v>565</v>
      </c>
      <c r="G448" s="40"/>
      <c r="H448" s="40"/>
      <c r="I448" s="244"/>
      <c r="J448" s="40"/>
      <c r="K448" s="40"/>
      <c r="L448" s="44"/>
      <c r="M448" s="245"/>
      <c r="N448" s="246"/>
      <c r="O448" s="91"/>
      <c r="P448" s="91"/>
      <c r="Q448" s="91"/>
      <c r="R448" s="91"/>
      <c r="S448" s="91"/>
      <c r="T448" s="92"/>
      <c r="U448" s="38"/>
      <c r="V448" s="38"/>
      <c r="W448" s="38"/>
      <c r="X448" s="38"/>
      <c r="Y448" s="38"/>
      <c r="Z448" s="38"/>
      <c r="AA448" s="38"/>
      <c r="AB448" s="38"/>
      <c r="AC448" s="38"/>
      <c r="AD448" s="38"/>
      <c r="AE448" s="38"/>
      <c r="AT448" s="17" t="s">
        <v>205</v>
      </c>
      <c r="AU448" s="17" t="s">
        <v>89</v>
      </c>
    </row>
    <row r="449" s="13" customFormat="1">
      <c r="A449" s="13"/>
      <c r="B449" s="252"/>
      <c r="C449" s="253"/>
      <c r="D449" s="242" t="s">
        <v>254</v>
      </c>
      <c r="E449" s="254" t="s">
        <v>1</v>
      </c>
      <c r="F449" s="255" t="s">
        <v>3572</v>
      </c>
      <c r="G449" s="253"/>
      <c r="H449" s="256">
        <v>522.60000000000002</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254</v>
      </c>
      <c r="AU449" s="262" t="s">
        <v>89</v>
      </c>
      <c r="AV449" s="13" t="s">
        <v>89</v>
      </c>
      <c r="AW449" s="13" t="s">
        <v>35</v>
      </c>
      <c r="AX449" s="13" t="s">
        <v>80</v>
      </c>
      <c r="AY449" s="262" t="s">
        <v>196</v>
      </c>
    </row>
    <row r="450" s="14" customFormat="1">
      <c r="A450" s="14"/>
      <c r="B450" s="263"/>
      <c r="C450" s="264"/>
      <c r="D450" s="242" t="s">
        <v>254</v>
      </c>
      <c r="E450" s="265" t="s">
        <v>1</v>
      </c>
      <c r="F450" s="266" t="s">
        <v>3573</v>
      </c>
      <c r="G450" s="264"/>
      <c r="H450" s="267">
        <v>522.60000000000002</v>
      </c>
      <c r="I450" s="268"/>
      <c r="J450" s="264"/>
      <c r="K450" s="264"/>
      <c r="L450" s="269"/>
      <c r="M450" s="270"/>
      <c r="N450" s="271"/>
      <c r="O450" s="271"/>
      <c r="P450" s="271"/>
      <c r="Q450" s="271"/>
      <c r="R450" s="271"/>
      <c r="S450" s="271"/>
      <c r="T450" s="272"/>
      <c r="U450" s="14"/>
      <c r="V450" s="14"/>
      <c r="W450" s="14"/>
      <c r="X450" s="14"/>
      <c r="Y450" s="14"/>
      <c r="Z450" s="14"/>
      <c r="AA450" s="14"/>
      <c r="AB450" s="14"/>
      <c r="AC450" s="14"/>
      <c r="AD450" s="14"/>
      <c r="AE450" s="14"/>
      <c r="AT450" s="273" t="s">
        <v>254</v>
      </c>
      <c r="AU450" s="273" t="s">
        <v>89</v>
      </c>
      <c r="AV450" s="14" t="s">
        <v>100</v>
      </c>
      <c r="AW450" s="14" t="s">
        <v>35</v>
      </c>
      <c r="AX450" s="14" t="s">
        <v>80</v>
      </c>
      <c r="AY450" s="273" t="s">
        <v>196</v>
      </c>
    </row>
    <row r="451" s="13" customFormat="1">
      <c r="A451" s="13"/>
      <c r="B451" s="252"/>
      <c r="C451" s="253"/>
      <c r="D451" s="242" t="s">
        <v>254</v>
      </c>
      <c r="E451" s="254" t="s">
        <v>1</v>
      </c>
      <c r="F451" s="255" t="s">
        <v>3574</v>
      </c>
      <c r="G451" s="253"/>
      <c r="H451" s="256">
        <v>403.39999999999998</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254</v>
      </c>
      <c r="AU451" s="262" t="s">
        <v>89</v>
      </c>
      <c r="AV451" s="13" t="s">
        <v>89</v>
      </c>
      <c r="AW451" s="13" t="s">
        <v>35</v>
      </c>
      <c r="AX451" s="13" t="s">
        <v>80</v>
      </c>
      <c r="AY451" s="262" t="s">
        <v>196</v>
      </c>
    </row>
    <row r="452" s="14" customFormat="1">
      <c r="A452" s="14"/>
      <c r="B452" s="263"/>
      <c r="C452" s="264"/>
      <c r="D452" s="242" t="s">
        <v>254</v>
      </c>
      <c r="E452" s="265" t="s">
        <v>1</v>
      </c>
      <c r="F452" s="266" t="s">
        <v>398</v>
      </c>
      <c r="G452" s="264"/>
      <c r="H452" s="267">
        <v>403.39999999999998</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254</v>
      </c>
      <c r="AU452" s="273" t="s">
        <v>89</v>
      </c>
      <c r="AV452" s="14" t="s">
        <v>100</v>
      </c>
      <c r="AW452" s="14" t="s">
        <v>35</v>
      </c>
      <c r="AX452" s="14" t="s">
        <v>80</v>
      </c>
      <c r="AY452" s="273" t="s">
        <v>196</v>
      </c>
    </row>
    <row r="453" s="13" customFormat="1">
      <c r="A453" s="13"/>
      <c r="B453" s="252"/>
      <c r="C453" s="253"/>
      <c r="D453" s="242" t="s">
        <v>254</v>
      </c>
      <c r="E453" s="254" t="s">
        <v>1</v>
      </c>
      <c r="F453" s="255" t="s">
        <v>3575</v>
      </c>
      <c r="G453" s="253"/>
      <c r="H453" s="256">
        <v>488.69999999999999</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254</v>
      </c>
      <c r="AU453" s="262" t="s">
        <v>89</v>
      </c>
      <c r="AV453" s="13" t="s">
        <v>89</v>
      </c>
      <c r="AW453" s="13" t="s">
        <v>35</v>
      </c>
      <c r="AX453" s="13" t="s">
        <v>80</v>
      </c>
      <c r="AY453" s="262" t="s">
        <v>196</v>
      </c>
    </row>
    <row r="454" s="14" customFormat="1">
      <c r="A454" s="14"/>
      <c r="B454" s="263"/>
      <c r="C454" s="264"/>
      <c r="D454" s="242" t="s">
        <v>254</v>
      </c>
      <c r="E454" s="265" t="s">
        <v>1</v>
      </c>
      <c r="F454" s="266" t="s">
        <v>262</v>
      </c>
      <c r="G454" s="264"/>
      <c r="H454" s="267">
        <v>488.69999999999999</v>
      </c>
      <c r="I454" s="268"/>
      <c r="J454" s="264"/>
      <c r="K454" s="264"/>
      <c r="L454" s="269"/>
      <c r="M454" s="270"/>
      <c r="N454" s="271"/>
      <c r="O454" s="271"/>
      <c r="P454" s="271"/>
      <c r="Q454" s="271"/>
      <c r="R454" s="271"/>
      <c r="S454" s="271"/>
      <c r="T454" s="272"/>
      <c r="U454" s="14"/>
      <c r="V454" s="14"/>
      <c r="W454" s="14"/>
      <c r="X454" s="14"/>
      <c r="Y454" s="14"/>
      <c r="Z454" s="14"/>
      <c r="AA454" s="14"/>
      <c r="AB454" s="14"/>
      <c r="AC454" s="14"/>
      <c r="AD454" s="14"/>
      <c r="AE454" s="14"/>
      <c r="AT454" s="273" t="s">
        <v>254</v>
      </c>
      <c r="AU454" s="273" t="s">
        <v>89</v>
      </c>
      <c r="AV454" s="14" t="s">
        <v>100</v>
      </c>
      <c r="AW454" s="14" t="s">
        <v>35</v>
      </c>
      <c r="AX454" s="14" t="s">
        <v>80</v>
      </c>
      <c r="AY454" s="273" t="s">
        <v>196</v>
      </c>
    </row>
    <row r="455" s="13" customFormat="1">
      <c r="A455" s="13"/>
      <c r="B455" s="252"/>
      <c r="C455" s="253"/>
      <c r="D455" s="242" t="s">
        <v>254</v>
      </c>
      <c r="E455" s="254" t="s">
        <v>1</v>
      </c>
      <c r="F455" s="255" t="s">
        <v>3576</v>
      </c>
      <c r="G455" s="253"/>
      <c r="H455" s="256">
        <v>410.39999999999998</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254</v>
      </c>
      <c r="AU455" s="262" t="s">
        <v>89</v>
      </c>
      <c r="AV455" s="13" t="s">
        <v>89</v>
      </c>
      <c r="AW455" s="13" t="s">
        <v>35</v>
      </c>
      <c r="AX455" s="13" t="s">
        <v>80</v>
      </c>
      <c r="AY455" s="262" t="s">
        <v>196</v>
      </c>
    </row>
    <row r="456" s="14" customFormat="1">
      <c r="A456" s="14"/>
      <c r="B456" s="263"/>
      <c r="C456" s="264"/>
      <c r="D456" s="242" t="s">
        <v>254</v>
      </c>
      <c r="E456" s="265" t="s">
        <v>1</v>
      </c>
      <c r="F456" s="266" t="s">
        <v>309</v>
      </c>
      <c r="G456" s="264"/>
      <c r="H456" s="267">
        <v>410.39999999999998</v>
      </c>
      <c r="I456" s="268"/>
      <c r="J456" s="264"/>
      <c r="K456" s="264"/>
      <c r="L456" s="269"/>
      <c r="M456" s="270"/>
      <c r="N456" s="271"/>
      <c r="O456" s="271"/>
      <c r="P456" s="271"/>
      <c r="Q456" s="271"/>
      <c r="R456" s="271"/>
      <c r="S456" s="271"/>
      <c r="T456" s="272"/>
      <c r="U456" s="14"/>
      <c r="V456" s="14"/>
      <c r="W456" s="14"/>
      <c r="X456" s="14"/>
      <c r="Y456" s="14"/>
      <c r="Z456" s="14"/>
      <c r="AA456" s="14"/>
      <c r="AB456" s="14"/>
      <c r="AC456" s="14"/>
      <c r="AD456" s="14"/>
      <c r="AE456" s="14"/>
      <c r="AT456" s="273" t="s">
        <v>254</v>
      </c>
      <c r="AU456" s="273" t="s">
        <v>89</v>
      </c>
      <c r="AV456" s="14" t="s">
        <v>100</v>
      </c>
      <c r="AW456" s="14" t="s">
        <v>35</v>
      </c>
      <c r="AX456" s="14" t="s">
        <v>80</v>
      </c>
      <c r="AY456" s="273" t="s">
        <v>196</v>
      </c>
    </row>
    <row r="457" s="15" customFormat="1">
      <c r="A457" s="15"/>
      <c r="B457" s="274"/>
      <c r="C457" s="275"/>
      <c r="D457" s="242" t="s">
        <v>254</v>
      </c>
      <c r="E457" s="276" t="s">
        <v>1</v>
      </c>
      <c r="F457" s="277" t="s">
        <v>267</v>
      </c>
      <c r="G457" s="275"/>
      <c r="H457" s="278">
        <v>1825.0999999999999</v>
      </c>
      <c r="I457" s="279"/>
      <c r="J457" s="275"/>
      <c r="K457" s="275"/>
      <c r="L457" s="280"/>
      <c r="M457" s="281"/>
      <c r="N457" s="282"/>
      <c r="O457" s="282"/>
      <c r="P457" s="282"/>
      <c r="Q457" s="282"/>
      <c r="R457" s="282"/>
      <c r="S457" s="282"/>
      <c r="T457" s="283"/>
      <c r="U457" s="15"/>
      <c r="V457" s="15"/>
      <c r="W457" s="15"/>
      <c r="X457" s="15"/>
      <c r="Y457" s="15"/>
      <c r="Z457" s="15"/>
      <c r="AA457" s="15"/>
      <c r="AB457" s="15"/>
      <c r="AC457" s="15"/>
      <c r="AD457" s="15"/>
      <c r="AE457" s="15"/>
      <c r="AT457" s="284" t="s">
        <v>254</v>
      </c>
      <c r="AU457" s="284" t="s">
        <v>89</v>
      </c>
      <c r="AV457" s="15" t="s">
        <v>113</v>
      </c>
      <c r="AW457" s="15" t="s">
        <v>35</v>
      </c>
      <c r="AX457" s="15" t="s">
        <v>87</v>
      </c>
      <c r="AY457" s="284" t="s">
        <v>196</v>
      </c>
    </row>
    <row r="458" s="2" customFormat="1" ht="21.75" customHeight="1">
      <c r="A458" s="38"/>
      <c r="B458" s="39"/>
      <c r="C458" s="228" t="s">
        <v>871</v>
      </c>
      <c r="D458" s="228" t="s">
        <v>199</v>
      </c>
      <c r="E458" s="229" t="s">
        <v>3577</v>
      </c>
      <c r="F458" s="230" t="s">
        <v>3578</v>
      </c>
      <c r="G458" s="231" t="s">
        <v>326</v>
      </c>
      <c r="H458" s="232">
        <v>1576.31</v>
      </c>
      <c r="I458" s="233"/>
      <c r="J458" s="234">
        <f>ROUND(I458*H458,2)</f>
        <v>0</v>
      </c>
      <c r="K458" s="235"/>
      <c r="L458" s="44"/>
      <c r="M458" s="236" t="s">
        <v>1</v>
      </c>
      <c r="N458" s="237" t="s">
        <v>45</v>
      </c>
      <c r="O458" s="91"/>
      <c r="P458" s="238">
        <f>O458*H458</f>
        <v>0</v>
      </c>
      <c r="Q458" s="238">
        <v>0</v>
      </c>
      <c r="R458" s="238">
        <f>Q458*H458</f>
        <v>0</v>
      </c>
      <c r="S458" s="238">
        <v>0.00029999999999999997</v>
      </c>
      <c r="T458" s="239">
        <f>S458*H458</f>
        <v>0.47289299999999995</v>
      </c>
      <c r="U458" s="38"/>
      <c r="V458" s="38"/>
      <c r="W458" s="38"/>
      <c r="X458" s="38"/>
      <c r="Y458" s="38"/>
      <c r="Z458" s="38"/>
      <c r="AA458" s="38"/>
      <c r="AB458" s="38"/>
      <c r="AC458" s="38"/>
      <c r="AD458" s="38"/>
      <c r="AE458" s="38"/>
      <c r="AR458" s="240" t="s">
        <v>405</v>
      </c>
      <c r="AT458" s="240" t="s">
        <v>199</v>
      </c>
      <c r="AU458" s="240" t="s">
        <v>89</v>
      </c>
      <c r="AY458" s="17" t="s">
        <v>196</v>
      </c>
      <c r="BE458" s="241">
        <f>IF(N458="základní",J458,0)</f>
        <v>0</v>
      </c>
      <c r="BF458" s="241">
        <f>IF(N458="snížená",J458,0)</f>
        <v>0</v>
      </c>
      <c r="BG458" s="241">
        <f>IF(N458="zákl. přenesená",J458,0)</f>
        <v>0</v>
      </c>
      <c r="BH458" s="241">
        <f>IF(N458="sníž. přenesená",J458,0)</f>
        <v>0</v>
      </c>
      <c r="BI458" s="241">
        <f>IF(N458="nulová",J458,0)</f>
        <v>0</v>
      </c>
      <c r="BJ458" s="17" t="s">
        <v>87</v>
      </c>
      <c r="BK458" s="241">
        <f>ROUND(I458*H458,2)</f>
        <v>0</v>
      </c>
      <c r="BL458" s="17" t="s">
        <v>405</v>
      </c>
      <c r="BM458" s="240" t="s">
        <v>3579</v>
      </c>
    </row>
    <row r="459" s="2" customFormat="1">
      <c r="A459" s="38"/>
      <c r="B459" s="39"/>
      <c r="C459" s="40"/>
      <c r="D459" s="242" t="s">
        <v>205</v>
      </c>
      <c r="E459" s="40"/>
      <c r="F459" s="243" t="s">
        <v>3580</v>
      </c>
      <c r="G459" s="40"/>
      <c r="H459" s="40"/>
      <c r="I459" s="244"/>
      <c r="J459" s="40"/>
      <c r="K459" s="40"/>
      <c r="L459" s="44"/>
      <c r="M459" s="245"/>
      <c r="N459" s="246"/>
      <c r="O459" s="91"/>
      <c r="P459" s="91"/>
      <c r="Q459" s="91"/>
      <c r="R459" s="91"/>
      <c r="S459" s="91"/>
      <c r="T459" s="92"/>
      <c r="U459" s="38"/>
      <c r="V459" s="38"/>
      <c r="W459" s="38"/>
      <c r="X459" s="38"/>
      <c r="Y459" s="38"/>
      <c r="Z459" s="38"/>
      <c r="AA459" s="38"/>
      <c r="AB459" s="38"/>
      <c r="AC459" s="38"/>
      <c r="AD459" s="38"/>
      <c r="AE459" s="38"/>
      <c r="AT459" s="17" t="s">
        <v>205</v>
      </c>
      <c r="AU459" s="17" t="s">
        <v>89</v>
      </c>
    </row>
    <row r="460" s="13" customFormat="1">
      <c r="A460" s="13"/>
      <c r="B460" s="252"/>
      <c r="C460" s="253"/>
      <c r="D460" s="242" t="s">
        <v>254</v>
      </c>
      <c r="E460" s="254" t="s">
        <v>1</v>
      </c>
      <c r="F460" s="255" t="s">
        <v>3581</v>
      </c>
      <c r="G460" s="253"/>
      <c r="H460" s="256">
        <v>393.55000000000001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254</v>
      </c>
      <c r="AU460" s="262" t="s">
        <v>89</v>
      </c>
      <c r="AV460" s="13" t="s">
        <v>89</v>
      </c>
      <c r="AW460" s="13" t="s">
        <v>35</v>
      </c>
      <c r="AX460" s="13" t="s">
        <v>80</v>
      </c>
      <c r="AY460" s="262" t="s">
        <v>196</v>
      </c>
    </row>
    <row r="461" s="14" customFormat="1">
      <c r="A461" s="14"/>
      <c r="B461" s="263"/>
      <c r="C461" s="264"/>
      <c r="D461" s="242" t="s">
        <v>254</v>
      </c>
      <c r="E461" s="265" t="s">
        <v>1</v>
      </c>
      <c r="F461" s="266" t="s">
        <v>273</v>
      </c>
      <c r="G461" s="264"/>
      <c r="H461" s="267">
        <v>393.55000000000001</v>
      </c>
      <c r="I461" s="268"/>
      <c r="J461" s="264"/>
      <c r="K461" s="264"/>
      <c r="L461" s="269"/>
      <c r="M461" s="270"/>
      <c r="N461" s="271"/>
      <c r="O461" s="271"/>
      <c r="P461" s="271"/>
      <c r="Q461" s="271"/>
      <c r="R461" s="271"/>
      <c r="S461" s="271"/>
      <c r="T461" s="272"/>
      <c r="U461" s="14"/>
      <c r="V461" s="14"/>
      <c r="W461" s="14"/>
      <c r="X461" s="14"/>
      <c r="Y461" s="14"/>
      <c r="Z461" s="14"/>
      <c r="AA461" s="14"/>
      <c r="AB461" s="14"/>
      <c r="AC461" s="14"/>
      <c r="AD461" s="14"/>
      <c r="AE461" s="14"/>
      <c r="AT461" s="273" t="s">
        <v>254</v>
      </c>
      <c r="AU461" s="273" t="s">
        <v>89</v>
      </c>
      <c r="AV461" s="14" t="s">
        <v>100</v>
      </c>
      <c r="AW461" s="14" t="s">
        <v>35</v>
      </c>
      <c r="AX461" s="14" t="s">
        <v>80</v>
      </c>
      <c r="AY461" s="273" t="s">
        <v>196</v>
      </c>
    </row>
    <row r="462" s="13" customFormat="1">
      <c r="A462" s="13"/>
      <c r="B462" s="252"/>
      <c r="C462" s="253"/>
      <c r="D462" s="242" t="s">
        <v>254</v>
      </c>
      <c r="E462" s="254" t="s">
        <v>1</v>
      </c>
      <c r="F462" s="255" t="s">
        <v>3582</v>
      </c>
      <c r="G462" s="253"/>
      <c r="H462" s="256">
        <v>385.81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254</v>
      </c>
      <c r="AU462" s="262" t="s">
        <v>89</v>
      </c>
      <c r="AV462" s="13" t="s">
        <v>89</v>
      </c>
      <c r="AW462" s="13" t="s">
        <v>35</v>
      </c>
      <c r="AX462" s="13" t="s">
        <v>80</v>
      </c>
      <c r="AY462" s="262" t="s">
        <v>196</v>
      </c>
    </row>
    <row r="463" s="14" customFormat="1">
      <c r="A463" s="14"/>
      <c r="B463" s="263"/>
      <c r="C463" s="264"/>
      <c r="D463" s="242" t="s">
        <v>254</v>
      </c>
      <c r="E463" s="265" t="s">
        <v>1</v>
      </c>
      <c r="F463" s="266" t="s">
        <v>319</v>
      </c>
      <c r="G463" s="264"/>
      <c r="H463" s="267">
        <v>385.81</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254</v>
      </c>
      <c r="AU463" s="273" t="s">
        <v>89</v>
      </c>
      <c r="AV463" s="14" t="s">
        <v>100</v>
      </c>
      <c r="AW463" s="14" t="s">
        <v>35</v>
      </c>
      <c r="AX463" s="14" t="s">
        <v>80</v>
      </c>
      <c r="AY463" s="273" t="s">
        <v>196</v>
      </c>
    </row>
    <row r="464" s="13" customFormat="1">
      <c r="A464" s="13"/>
      <c r="B464" s="252"/>
      <c r="C464" s="253"/>
      <c r="D464" s="242" t="s">
        <v>254</v>
      </c>
      <c r="E464" s="254" t="s">
        <v>1</v>
      </c>
      <c r="F464" s="255" t="s">
        <v>3583</v>
      </c>
      <c r="G464" s="253"/>
      <c r="H464" s="256">
        <v>399.94999999999999</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254</v>
      </c>
      <c r="AU464" s="262" t="s">
        <v>89</v>
      </c>
      <c r="AV464" s="13" t="s">
        <v>89</v>
      </c>
      <c r="AW464" s="13" t="s">
        <v>35</v>
      </c>
      <c r="AX464" s="13" t="s">
        <v>80</v>
      </c>
      <c r="AY464" s="262" t="s">
        <v>196</v>
      </c>
    </row>
    <row r="465" s="14" customFormat="1">
      <c r="A465" s="14"/>
      <c r="B465" s="263"/>
      <c r="C465" s="264"/>
      <c r="D465" s="242" t="s">
        <v>254</v>
      </c>
      <c r="E465" s="265" t="s">
        <v>1</v>
      </c>
      <c r="F465" s="266" t="s">
        <v>262</v>
      </c>
      <c r="G465" s="264"/>
      <c r="H465" s="267">
        <v>399.94999999999999</v>
      </c>
      <c r="I465" s="268"/>
      <c r="J465" s="264"/>
      <c r="K465" s="264"/>
      <c r="L465" s="269"/>
      <c r="M465" s="270"/>
      <c r="N465" s="271"/>
      <c r="O465" s="271"/>
      <c r="P465" s="271"/>
      <c r="Q465" s="271"/>
      <c r="R465" s="271"/>
      <c r="S465" s="271"/>
      <c r="T465" s="272"/>
      <c r="U465" s="14"/>
      <c r="V465" s="14"/>
      <c r="W465" s="14"/>
      <c r="X465" s="14"/>
      <c r="Y465" s="14"/>
      <c r="Z465" s="14"/>
      <c r="AA465" s="14"/>
      <c r="AB465" s="14"/>
      <c r="AC465" s="14"/>
      <c r="AD465" s="14"/>
      <c r="AE465" s="14"/>
      <c r="AT465" s="273" t="s">
        <v>254</v>
      </c>
      <c r="AU465" s="273" t="s">
        <v>89</v>
      </c>
      <c r="AV465" s="14" t="s">
        <v>100</v>
      </c>
      <c r="AW465" s="14" t="s">
        <v>35</v>
      </c>
      <c r="AX465" s="14" t="s">
        <v>80</v>
      </c>
      <c r="AY465" s="273" t="s">
        <v>196</v>
      </c>
    </row>
    <row r="466" s="13" customFormat="1">
      <c r="A466" s="13"/>
      <c r="B466" s="252"/>
      <c r="C466" s="253"/>
      <c r="D466" s="242" t="s">
        <v>254</v>
      </c>
      <c r="E466" s="254" t="s">
        <v>1</v>
      </c>
      <c r="F466" s="255" t="s">
        <v>3584</v>
      </c>
      <c r="G466" s="253"/>
      <c r="H466" s="256">
        <v>397</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254</v>
      </c>
      <c r="AU466" s="262" t="s">
        <v>89</v>
      </c>
      <c r="AV466" s="13" t="s">
        <v>89</v>
      </c>
      <c r="AW466" s="13" t="s">
        <v>35</v>
      </c>
      <c r="AX466" s="13" t="s">
        <v>80</v>
      </c>
      <c r="AY466" s="262" t="s">
        <v>196</v>
      </c>
    </row>
    <row r="467" s="14" customFormat="1">
      <c r="A467" s="14"/>
      <c r="B467" s="263"/>
      <c r="C467" s="264"/>
      <c r="D467" s="242" t="s">
        <v>254</v>
      </c>
      <c r="E467" s="265" t="s">
        <v>1</v>
      </c>
      <c r="F467" s="266" t="s">
        <v>284</v>
      </c>
      <c r="G467" s="264"/>
      <c r="H467" s="267">
        <v>397</v>
      </c>
      <c r="I467" s="268"/>
      <c r="J467" s="264"/>
      <c r="K467" s="264"/>
      <c r="L467" s="269"/>
      <c r="M467" s="270"/>
      <c r="N467" s="271"/>
      <c r="O467" s="271"/>
      <c r="P467" s="271"/>
      <c r="Q467" s="271"/>
      <c r="R467" s="271"/>
      <c r="S467" s="271"/>
      <c r="T467" s="272"/>
      <c r="U467" s="14"/>
      <c r="V467" s="14"/>
      <c r="W467" s="14"/>
      <c r="X467" s="14"/>
      <c r="Y467" s="14"/>
      <c r="Z467" s="14"/>
      <c r="AA467" s="14"/>
      <c r="AB467" s="14"/>
      <c r="AC467" s="14"/>
      <c r="AD467" s="14"/>
      <c r="AE467" s="14"/>
      <c r="AT467" s="273" t="s">
        <v>254</v>
      </c>
      <c r="AU467" s="273" t="s">
        <v>89</v>
      </c>
      <c r="AV467" s="14" t="s">
        <v>100</v>
      </c>
      <c r="AW467" s="14" t="s">
        <v>35</v>
      </c>
      <c r="AX467" s="14" t="s">
        <v>80</v>
      </c>
      <c r="AY467" s="273" t="s">
        <v>196</v>
      </c>
    </row>
    <row r="468" s="15" customFormat="1">
      <c r="A468" s="15"/>
      <c r="B468" s="274"/>
      <c r="C468" s="275"/>
      <c r="D468" s="242" t="s">
        <v>254</v>
      </c>
      <c r="E468" s="276" t="s">
        <v>1</v>
      </c>
      <c r="F468" s="277" t="s">
        <v>267</v>
      </c>
      <c r="G468" s="275"/>
      <c r="H468" s="278">
        <v>1576.31</v>
      </c>
      <c r="I468" s="279"/>
      <c r="J468" s="275"/>
      <c r="K468" s="275"/>
      <c r="L468" s="280"/>
      <c r="M468" s="281"/>
      <c r="N468" s="282"/>
      <c r="O468" s="282"/>
      <c r="P468" s="282"/>
      <c r="Q468" s="282"/>
      <c r="R468" s="282"/>
      <c r="S468" s="282"/>
      <c r="T468" s="283"/>
      <c r="U468" s="15"/>
      <c r="V468" s="15"/>
      <c r="W468" s="15"/>
      <c r="X468" s="15"/>
      <c r="Y468" s="15"/>
      <c r="Z468" s="15"/>
      <c r="AA468" s="15"/>
      <c r="AB468" s="15"/>
      <c r="AC468" s="15"/>
      <c r="AD468" s="15"/>
      <c r="AE468" s="15"/>
      <c r="AT468" s="284" t="s">
        <v>254</v>
      </c>
      <c r="AU468" s="284" t="s">
        <v>89</v>
      </c>
      <c r="AV468" s="15" t="s">
        <v>113</v>
      </c>
      <c r="AW468" s="15" t="s">
        <v>35</v>
      </c>
      <c r="AX468" s="15" t="s">
        <v>87</v>
      </c>
      <c r="AY468" s="284" t="s">
        <v>196</v>
      </c>
    </row>
    <row r="469" s="2" customFormat="1" ht="16.5" customHeight="1">
      <c r="A469" s="38"/>
      <c r="B469" s="39"/>
      <c r="C469" s="228" t="s">
        <v>876</v>
      </c>
      <c r="D469" s="228" t="s">
        <v>199</v>
      </c>
      <c r="E469" s="229" t="s">
        <v>3585</v>
      </c>
      <c r="F469" s="230" t="s">
        <v>3586</v>
      </c>
      <c r="G469" s="231" t="s">
        <v>251</v>
      </c>
      <c r="H469" s="232">
        <v>1903.5170000000001</v>
      </c>
      <c r="I469" s="233"/>
      <c r="J469" s="234">
        <f>ROUND(I469*H469,2)</f>
        <v>0</v>
      </c>
      <c r="K469" s="235"/>
      <c r="L469" s="44"/>
      <c r="M469" s="236" t="s">
        <v>1</v>
      </c>
      <c r="N469" s="237" t="s">
        <v>45</v>
      </c>
      <c r="O469" s="91"/>
      <c r="P469" s="238">
        <f>O469*H469</f>
        <v>0</v>
      </c>
      <c r="Q469" s="238">
        <v>0</v>
      </c>
      <c r="R469" s="238">
        <f>Q469*H469</f>
        <v>0</v>
      </c>
      <c r="S469" s="238">
        <v>0</v>
      </c>
      <c r="T469" s="239">
        <f>S469*H469</f>
        <v>0</v>
      </c>
      <c r="U469" s="38"/>
      <c r="V469" s="38"/>
      <c r="W469" s="38"/>
      <c r="X469" s="38"/>
      <c r="Y469" s="38"/>
      <c r="Z469" s="38"/>
      <c r="AA469" s="38"/>
      <c r="AB469" s="38"/>
      <c r="AC469" s="38"/>
      <c r="AD469" s="38"/>
      <c r="AE469" s="38"/>
      <c r="AR469" s="240" t="s">
        <v>405</v>
      </c>
      <c r="AT469" s="240" t="s">
        <v>199</v>
      </c>
      <c r="AU469" s="240" t="s">
        <v>89</v>
      </c>
      <c r="AY469" s="17" t="s">
        <v>196</v>
      </c>
      <c r="BE469" s="241">
        <f>IF(N469="základní",J469,0)</f>
        <v>0</v>
      </c>
      <c r="BF469" s="241">
        <f>IF(N469="snížená",J469,0)</f>
        <v>0</v>
      </c>
      <c r="BG469" s="241">
        <f>IF(N469="zákl. přenesená",J469,0)</f>
        <v>0</v>
      </c>
      <c r="BH469" s="241">
        <f>IF(N469="sníž. přenesená",J469,0)</f>
        <v>0</v>
      </c>
      <c r="BI469" s="241">
        <f>IF(N469="nulová",J469,0)</f>
        <v>0</v>
      </c>
      <c r="BJ469" s="17" t="s">
        <v>87</v>
      </c>
      <c r="BK469" s="241">
        <f>ROUND(I469*H469,2)</f>
        <v>0</v>
      </c>
      <c r="BL469" s="17" t="s">
        <v>405</v>
      </c>
      <c r="BM469" s="240" t="s">
        <v>3587</v>
      </c>
    </row>
    <row r="470" s="2" customFormat="1">
      <c r="A470" s="38"/>
      <c r="B470" s="39"/>
      <c r="C470" s="40"/>
      <c r="D470" s="242" t="s">
        <v>205</v>
      </c>
      <c r="E470" s="40"/>
      <c r="F470" s="243" t="s">
        <v>3588</v>
      </c>
      <c r="G470" s="40"/>
      <c r="H470" s="40"/>
      <c r="I470" s="244"/>
      <c r="J470" s="40"/>
      <c r="K470" s="40"/>
      <c r="L470" s="44"/>
      <c r="M470" s="245"/>
      <c r="N470" s="246"/>
      <c r="O470" s="91"/>
      <c r="P470" s="91"/>
      <c r="Q470" s="91"/>
      <c r="R470" s="91"/>
      <c r="S470" s="91"/>
      <c r="T470" s="92"/>
      <c r="U470" s="38"/>
      <c r="V470" s="38"/>
      <c r="W470" s="38"/>
      <c r="X470" s="38"/>
      <c r="Y470" s="38"/>
      <c r="Z470" s="38"/>
      <c r="AA470" s="38"/>
      <c r="AB470" s="38"/>
      <c r="AC470" s="38"/>
      <c r="AD470" s="38"/>
      <c r="AE470" s="38"/>
      <c r="AT470" s="17" t="s">
        <v>205</v>
      </c>
      <c r="AU470" s="17" t="s">
        <v>89</v>
      </c>
    </row>
    <row r="471" s="13" customFormat="1">
      <c r="A471" s="13"/>
      <c r="B471" s="252"/>
      <c r="C471" s="253"/>
      <c r="D471" s="242" t="s">
        <v>254</v>
      </c>
      <c r="E471" s="254" t="s">
        <v>1</v>
      </c>
      <c r="F471" s="255" t="s">
        <v>3589</v>
      </c>
      <c r="G471" s="253"/>
      <c r="H471" s="256">
        <v>542.27800000000002</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254</v>
      </c>
      <c r="AU471" s="262" t="s">
        <v>89</v>
      </c>
      <c r="AV471" s="13" t="s">
        <v>89</v>
      </c>
      <c r="AW471" s="13" t="s">
        <v>35</v>
      </c>
      <c r="AX471" s="13" t="s">
        <v>80</v>
      </c>
      <c r="AY471" s="262" t="s">
        <v>196</v>
      </c>
    </row>
    <row r="472" s="14" customFormat="1">
      <c r="A472" s="14"/>
      <c r="B472" s="263"/>
      <c r="C472" s="264"/>
      <c r="D472" s="242" t="s">
        <v>254</v>
      </c>
      <c r="E472" s="265" t="s">
        <v>1</v>
      </c>
      <c r="F472" s="266" t="s">
        <v>273</v>
      </c>
      <c r="G472" s="264"/>
      <c r="H472" s="267">
        <v>542.27800000000002</v>
      </c>
      <c r="I472" s="268"/>
      <c r="J472" s="264"/>
      <c r="K472" s="264"/>
      <c r="L472" s="269"/>
      <c r="M472" s="270"/>
      <c r="N472" s="271"/>
      <c r="O472" s="271"/>
      <c r="P472" s="271"/>
      <c r="Q472" s="271"/>
      <c r="R472" s="271"/>
      <c r="S472" s="271"/>
      <c r="T472" s="272"/>
      <c r="U472" s="14"/>
      <c r="V472" s="14"/>
      <c r="W472" s="14"/>
      <c r="X472" s="14"/>
      <c r="Y472" s="14"/>
      <c r="Z472" s="14"/>
      <c r="AA472" s="14"/>
      <c r="AB472" s="14"/>
      <c r="AC472" s="14"/>
      <c r="AD472" s="14"/>
      <c r="AE472" s="14"/>
      <c r="AT472" s="273" t="s">
        <v>254</v>
      </c>
      <c r="AU472" s="273" t="s">
        <v>89</v>
      </c>
      <c r="AV472" s="14" t="s">
        <v>100</v>
      </c>
      <c r="AW472" s="14" t="s">
        <v>35</v>
      </c>
      <c r="AX472" s="14" t="s">
        <v>80</v>
      </c>
      <c r="AY472" s="273" t="s">
        <v>196</v>
      </c>
    </row>
    <row r="473" s="13" customFormat="1">
      <c r="A473" s="13"/>
      <c r="B473" s="252"/>
      <c r="C473" s="253"/>
      <c r="D473" s="242" t="s">
        <v>254</v>
      </c>
      <c r="E473" s="254" t="s">
        <v>1</v>
      </c>
      <c r="F473" s="255" t="s">
        <v>3590</v>
      </c>
      <c r="G473" s="253"/>
      <c r="H473" s="256">
        <v>422.69099999999997</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254</v>
      </c>
      <c r="AU473" s="262" t="s">
        <v>89</v>
      </c>
      <c r="AV473" s="13" t="s">
        <v>89</v>
      </c>
      <c r="AW473" s="13" t="s">
        <v>35</v>
      </c>
      <c r="AX473" s="13" t="s">
        <v>80</v>
      </c>
      <c r="AY473" s="262" t="s">
        <v>196</v>
      </c>
    </row>
    <row r="474" s="14" customFormat="1">
      <c r="A474" s="14"/>
      <c r="B474" s="263"/>
      <c r="C474" s="264"/>
      <c r="D474" s="242" t="s">
        <v>254</v>
      </c>
      <c r="E474" s="265" t="s">
        <v>1</v>
      </c>
      <c r="F474" s="266" t="s">
        <v>319</v>
      </c>
      <c r="G474" s="264"/>
      <c r="H474" s="267">
        <v>422.69099999999997</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254</v>
      </c>
      <c r="AU474" s="273" t="s">
        <v>89</v>
      </c>
      <c r="AV474" s="14" t="s">
        <v>100</v>
      </c>
      <c r="AW474" s="14" t="s">
        <v>35</v>
      </c>
      <c r="AX474" s="14" t="s">
        <v>80</v>
      </c>
      <c r="AY474" s="273" t="s">
        <v>196</v>
      </c>
    </row>
    <row r="475" s="13" customFormat="1">
      <c r="A475" s="13"/>
      <c r="B475" s="252"/>
      <c r="C475" s="253"/>
      <c r="D475" s="242" t="s">
        <v>254</v>
      </c>
      <c r="E475" s="254" t="s">
        <v>1</v>
      </c>
      <c r="F475" s="255" t="s">
        <v>3591</v>
      </c>
      <c r="G475" s="253"/>
      <c r="H475" s="256">
        <v>488.69999999999999</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254</v>
      </c>
      <c r="AU475" s="262" t="s">
        <v>89</v>
      </c>
      <c r="AV475" s="13" t="s">
        <v>89</v>
      </c>
      <c r="AW475" s="13" t="s">
        <v>35</v>
      </c>
      <c r="AX475" s="13" t="s">
        <v>80</v>
      </c>
      <c r="AY475" s="262" t="s">
        <v>196</v>
      </c>
    </row>
    <row r="476" s="13" customFormat="1">
      <c r="A476" s="13"/>
      <c r="B476" s="252"/>
      <c r="C476" s="253"/>
      <c r="D476" s="242" t="s">
        <v>254</v>
      </c>
      <c r="E476" s="254" t="s">
        <v>1</v>
      </c>
      <c r="F476" s="255" t="s">
        <v>3592</v>
      </c>
      <c r="G476" s="253"/>
      <c r="H476" s="256">
        <v>19.998000000000001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254</v>
      </c>
      <c r="AU476" s="262" t="s">
        <v>89</v>
      </c>
      <c r="AV476" s="13" t="s">
        <v>89</v>
      </c>
      <c r="AW476" s="13" t="s">
        <v>35</v>
      </c>
      <c r="AX476" s="13" t="s">
        <v>80</v>
      </c>
      <c r="AY476" s="262" t="s">
        <v>196</v>
      </c>
    </row>
    <row r="477" s="14" customFormat="1">
      <c r="A477" s="14"/>
      <c r="B477" s="263"/>
      <c r="C477" s="264"/>
      <c r="D477" s="242" t="s">
        <v>254</v>
      </c>
      <c r="E477" s="265" t="s">
        <v>1</v>
      </c>
      <c r="F477" s="266" t="s">
        <v>262</v>
      </c>
      <c r="G477" s="264"/>
      <c r="H477" s="267">
        <v>508.69799999999998</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254</v>
      </c>
      <c r="AU477" s="273" t="s">
        <v>89</v>
      </c>
      <c r="AV477" s="14" t="s">
        <v>100</v>
      </c>
      <c r="AW477" s="14" t="s">
        <v>35</v>
      </c>
      <c r="AX477" s="14" t="s">
        <v>80</v>
      </c>
      <c r="AY477" s="273" t="s">
        <v>196</v>
      </c>
    </row>
    <row r="478" s="13" customFormat="1">
      <c r="A478" s="13"/>
      <c r="B478" s="252"/>
      <c r="C478" s="253"/>
      <c r="D478" s="242" t="s">
        <v>254</v>
      </c>
      <c r="E478" s="254" t="s">
        <v>1</v>
      </c>
      <c r="F478" s="255" t="s">
        <v>3593</v>
      </c>
      <c r="G478" s="253"/>
      <c r="H478" s="256">
        <v>429.85000000000002</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254</v>
      </c>
      <c r="AU478" s="262" t="s">
        <v>89</v>
      </c>
      <c r="AV478" s="13" t="s">
        <v>89</v>
      </c>
      <c r="AW478" s="13" t="s">
        <v>35</v>
      </c>
      <c r="AX478" s="13" t="s">
        <v>80</v>
      </c>
      <c r="AY478" s="262" t="s">
        <v>196</v>
      </c>
    </row>
    <row r="479" s="14" customFormat="1">
      <c r="A479" s="14"/>
      <c r="B479" s="263"/>
      <c r="C479" s="264"/>
      <c r="D479" s="242" t="s">
        <v>254</v>
      </c>
      <c r="E479" s="265" t="s">
        <v>1</v>
      </c>
      <c r="F479" s="266" t="s">
        <v>284</v>
      </c>
      <c r="G479" s="264"/>
      <c r="H479" s="267">
        <v>429.85000000000002</v>
      </c>
      <c r="I479" s="268"/>
      <c r="J479" s="264"/>
      <c r="K479" s="264"/>
      <c r="L479" s="269"/>
      <c r="M479" s="270"/>
      <c r="N479" s="271"/>
      <c r="O479" s="271"/>
      <c r="P479" s="271"/>
      <c r="Q479" s="271"/>
      <c r="R479" s="271"/>
      <c r="S479" s="271"/>
      <c r="T479" s="272"/>
      <c r="U479" s="14"/>
      <c r="V479" s="14"/>
      <c r="W479" s="14"/>
      <c r="X479" s="14"/>
      <c r="Y479" s="14"/>
      <c r="Z479" s="14"/>
      <c r="AA479" s="14"/>
      <c r="AB479" s="14"/>
      <c r="AC479" s="14"/>
      <c r="AD479" s="14"/>
      <c r="AE479" s="14"/>
      <c r="AT479" s="273" t="s">
        <v>254</v>
      </c>
      <c r="AU479" s="273" t="s">
        <v>89</v>
      </c>
      <c r="AV479" s="14" t="s">
        <v>100</v>
      </c>
      <c r="AW479" s="14" t="s">
        <v>35</v>
      </c>
      <c r="AX479" s="14" t="s">
        <v>80</v>
      </c>
      <c r="AY479" s="273" t="s">
        <v>196</v>
      </c>
    </row>
    <row r="480" s="15" customFormat="1">
      <c r="A480" s="15"/>
      <c r="B480" s="274"/>
      <c r="C480" s="275"/>
      <c r="D480" s="242" t="s">
        <v>254</v>
      </c>
      <c r="E480" s="276" t="s">
        <v>1</v>
      </c>
      <c r="F480" s="277" t="s">
        <v>267</v>
      </c>
      <c r="G480" s="275"/>
      <c r="H480" s="278">
        <v>1903.5170000000003</v>
      </c>
      <c r="I480" s="279"/>
      <c r="J480" s="275"/>
      <c r="K480" s="275"/>
      <c r="L480" s="280"/>
      <c r="M480" s="281"/>
      <c r="N480" s="282"/>
      <c r="O480" s="282"/>
      <c r="P480" s="282"/>
      <c r="Q480" s="282"/>
      <c r="R480" s="282"/>
      <c r="S480" s="282"/>
      <c r="T480" s="283"/>
      <c r="U480" s="15"/>
      <c r="V480" s="15"/>
      <c r="W480" s="15"/>
      <c r="X480" s="15"/>
      <c r="Y480" s="15"/>
      <c r="Z480" s="15"/>
      <c r="AA480" s="15"/>
      <c r="AB480" s="15"/>
      <c r="AC480" s="15"/>
      <c r="AD480" s="15"/>
      <c r="AE480" s="15"/>
      <c r="AT480" s="284" t="s">
        <v>254</v>
      </c>
      <c r="AU480" s="284" t="s">
        <v>89</v>
      </c>
      <c r="AV480" s="15" t="s">
        <v>113</v>
      </c>
      <c r="AW480" s="15" t="s">
        <v>35</v>
      </c>
      <c r="AX480" s="15" t="s">
        <v>87</v>
      </c>
      <c r="AY480" s="284" t="s">
        <v>196</v>
      </c>
    </row>
    <row r="481" s="2" customFormat="1" ht="21.75" customHeight="1">
      <c r="A481" s="38"/>
      <c r="B481" s="39"/>
      <c r="C481" s="228" t="s">
        <v>881</v>
      </c>
      <c r="D481" s="228" t="s">
        <v>199</v>
      </c>
      <c r="E481" s="229" t="s">
        <v>1369</v>
      </c>
      <c r="F481" s="230" t="s">
        <v>1370</v>
      </c>
      <c r="G481" s="231" t="s">
        <v>431</v>
      </c>
      <c r="H481" s="232">
        <v>0</v>
      </c>
      <c r="I481" s="233"/>
      <c r="J481" s="234">
        <f>ROUND(I481*H481,2)</f>
        <v>0</v>
      </c>
      <c r="K481" s="235"/>
      <c r="L481" s="44"/>
      <c r="M481" s="236" t="s">
        <v>1</v>
      </c>
      <c r="N481" s="237" t="s">
        <v>45</v>
      </c>
      <c r="O481" s="91"/>
      <c r="P481" s="238">
        <f>O481*H481</f>
        <v>0</v>
      </c>
      <c r="Q481" s="238">
        <v>0</v>
      </c>
      <c r="R481" s="238">
        <f>Q481*H481</f>
        <v>0</v>
      </c>
      <c r="S481" s="238">
        <v>0</v>
      </c>
      <c r="T481" s="239">
        <f>S481*H481</f>
        <v>0</v>
      </c>
      <c r="U481" s="38"/>
      <c r="V481" s="38"/>
      <c r="W481" s="38"/>
      <c r="X481" s="38"/>
      <c r="Y481" s="38"/>
      <c r="Z481" s="38"/>
      <c r="AA481" s="38"/>
      <c r="AB481" s="38"/>
      <c r="AC481" s="38"/>
      <c r="AD481" s="38"/>
      <c r="AE481" s="38"/>
      <c r="AR481" s="240" t="s">
        <v>405</v>
      </c>
      <c r="AT481" s="240" t="s">
        <v>199</v>
      </c>
      <c r="AU481" s="240" t="s">
        <v>89</v>
      </c>
      <c r="AY481" s="17" t="s">
        <v>196</v>
      </c>
      <c r="BE481" s="241">
        <f>IF(N481="základní",J481,0)</f>
        <v>0</v>
      </c>
      <c r="BF481" s="241">
        <f>IF(N481="snížená",J481,0)</f>
        <v>0</v>
      </c>
      <c r="BG481" s="241">
        <f>IF(N481="zákl. přenesená",J481,0)</f>
        <v>0</v>
      </c>
      <c r="BH481" s="241">
        <f>IF(N481="sníž. přenesená",J481,0)</f>
        <v>0</v>
      </c>
      <c r="BI481" s="241">
        <f>IF(N481="nulová",J481,0)</f>
        <v>0</v>
      </c>
      <c r="BJ481" s="17" t="s">
        <v>87</v>
      </c>
      <c r="BK481" s="241">
        <f>ROUND(I481*H481,2)</f>
        <v>0</v>
      </c>
      <c r="BL481" s="17" t="s">
        <v>405</v>
      </c>
      <c r="BM481" s="240" t="s">
        <v>3594</v>
      </c>
    </row>
    <row r="482" s="2" customFormat="1">
      <c r="A482" s="38"/>
      <c r="B482" s="39"/>
      <c r="C482" s="40"/>
      <c r="D482" s="242" t="s">
        <v>205</v>
      </c>
      <c r="E482" s="40"/>
      <c r="F482" s="243" t="s">
        <v>1372</v>
      </c>
      <c r="G482" s="40"/>
      <c r="H482" s="40"/>
      <c r="I482" s="244"/>
      <c r="J482" s="40"/>
      <c r="K482" s="40"/>
      <c r="L482" s="44"/>
      <c r="M482" s="245"/>
      <c r="N482" s="246"/>
      <c r="O482" s="91"/>
      <c r="P482" s="91"/>
      <c r="Q482" s="91"/>
      <c r="R482" s="91"/>
      <c r="S482" s="91"/>
      <c r="T482" s="92"/>
      <c r="U482" s="38"/>
      <c r="V482" s="38"/>
      <c r="W482" s="38"/>
      <c r="X482" s="38"/>
      <c r="Y482" s="38"/>
      <c r="Z482" s="38"/>
      <c r="AA482" s="38"/>
      <c r="AB482" s="38"/>
      <c r="AC482" s="38"/>
      <c r="AD482" s="38"/>
      <c r="AE482" s="38"/>
      <c r="AT482" s="17" t="s">
        <v>205</v>
      </c>
      <c r="AU482" s="17" t="s">
        <v>89</v>
      </c>
    </row>
    <row r="483" s="12" customFormat="1" ht="22.8" customHeight="1">
      <c r="A483" s="12"/>
      <c r="B483" s="212"/>
      <c r="C483" s="213"/>
      <c r="D483" s="214" t="s">
        <v>79</v>
      </c>
      <c r="E483" s="226" t="s">
        <v>579</v>
      </c>
      <c r="F483" s="226" t="s">
        <v>580</v>
      </c>
      <c r="G483" s="213"/>
      <c r="H483" s="213"/>
      <c r="I483" s="216"/>
      <c r="J483" s="227">
        <f>BK483</f>
        <v>0</v>
      </c>
      <c r="K483" s="213"/>
      <c r="L483" s="218"/>
      <c r="M483" s="219"/>
      <c r="N483" s="220"/>
      <c r="O483" s="220"/>
      <c r="P483" s="221">
        <f>SUM(P484:P498)</f>
        <v>0</v>
      </c>
      <c r="Q483" s="220"/>
      <c r="R483" s="221">
        <f>SUM(R484:R498)</f>
        <v>0</v>
      </c>
      <c r="S483" s="220"/>
      <c r="T483" s="222">
        <f>SUM(T484:T498)</f>
        <v>0</v>
      </c>
      <c r="U483" s="12"/>
      <c r="V483" s="12"/>
      <c r="W483" s="12"/>
      <c r="X483" s="12"/>
      <c r="Y483" s="12"/>
      <c r="Z483" s="12"/>
      <c r="AA483" s="12"/>
      <c r="AB483" s="12"/>
      <c r="AC483" s="12"/>
      <c r="AD483" s="12"/>
      <c r="AE483" s="12"/>
      <c r="AR483" s="223" t="s">
        <v>89</v>
      </c>
      <c r="AT483" s="224" t="s">
        <v>79</v>
      </c>
      <c r="AU483" s="224" t="s">
        <v>87</v>
      </c>
      <c r="AY483" s="223" t="s">
        <v>196</v>
      </c>
      <c r="BK483" s="225">
        <f>SUM(BK484:BK498)</f>
        <v>0</v>
      </c>
    </row>
    <row r="484" s="2" customFormat="1" ht="16.5" customHeight="1">
      <c r="A484" s="38"/>
      <c r="B484" s="39"/>
      <c r="C484" s="228" t="s">
        <v>887</v>
      </c>
      <c r="D484" s="228" t="s">
        <v>199</v>
      </c>
      <c r="E484" s="229" t="s">
        <v>3595</v>
      </c>
      <c r="F484" s="230" t="s">
        <v>3596</v>
      </c>
      <c r="G484" s="231" t="s">
        <v>251</v>
      </c>
      <c r="H484" s="232">
        <v>779.99099999999999</v>
      </c>
      <c r="I484" s="233"/>
      <c r="J484" s="234">
        <f>ROUND(I484*H484,2)</f>
        <v>0</v>
      </c>
      <c r="K484" s="235"/>
      <c r="L484" s="44"/>
      <c r="M484" s="236" t="s">
        <v>1</v>
      </c>
      <c r="N484" s="237" t="s">
        <v>45</v>
      </c>
      <c r="O484" s="91"/>
      <c r="P484" s="238">
        <f>O484*H484</f>
        <v>0</v>
      </c>
      <c r="Q484" s="238">
        <v>0</v>
      </c>
      <c r="R484" s="238">
        <f>Q484*H484</f>
        <v>0</v>
      </c>
      <c r="S484" s="238">
        <v>0</v>
      </c>
      <c r="T484" s="239">
        <f>S484*H484</f>
        <v>0</v>
      </c>
      <c r="U484" s="38"/>
      <c r="V484" s="38"/>
      <c r="W484" s="38"/>
      <c r="X484" s="38"/>
      <c r="Y484" s="38"/>
      <c r="Z484" s="38"/>
      <c r="AA484" s="38"/>
      <c r="AB484" s="38"/>
      <c r="AC484" s="38"/>
      <c r="AD484" s="38"/>
      <c r="AE484" s="38"/>
      <c r="AR484" s="240" t="s">
        <v>405</v>
      </c>
      <c r="AT484" s="240" t="s">
        <v>199</v>
      </c>
      <c r="AU484" s="240" t="s">
        <v>89</v>
      </c>
      <c r="AY484" s="17" t="s">
        <v>196</v>
      </c>
      <c r="BE484" s="241">
        <f>IF(N484="základní",J484,0)</f>
        <v>0</v>
      </c>
      <c r="BF484" s="241">
        <f>IF(N484="snížená",J484,0)</f>
        <v>0</v>
      </c>
      <c r="BG484" s="241">
        <f>IF(N484="zákl. přenesená",J484,0)</f>
        <v>0</v>
      </c>
      <c r="BH484" s="241">
        <f>IF(N484="sníž. přenesená",J484,0)</f>
        <v>0</v>
      </c>
      <c r="BI484" s="241">
        <f>IF(N484="nulová",J484,0)</f>
        <v>0</v>
      </c>
      <c r="BJ484" s="17" t="s">
        <v>87</v>
      </c>
      <c r="BK484" s="241">
        <f>ROUND(I484*H484,2)</f>
        <v>0</v>
      </c>
      <c r="BL484" s="17" t="s">
        <v>405</v>
      </c>
      <c r="BM484" s="240" t="s">
        <v>3597</v>
      </c>
    </row>
    <row r="485" s="2" customFormat="1">
      <c r="A485" s="38"/>
      <c r="B485" s="39"/>
      <c r="C485" s="40"/>
      <c r="D485" s="242" t="s">
        <v>205</v>
      </c>
      <c r="E485" s="40"/>
      <c r="F485" s="243" t="s">
        <v>3596</v>
      </c>
      <c r="G485" s="40"/>
      <c r="H485" s="40"/>
      <c r="I485" s="244"/>
      <c r="J485" s="40"/>
      <c r="K485" s="40"/>
      <c r="L485" s="44"/>
      <c r="M485" s="245"/>
      <c r="N485" s="246"/>
      <c r="O485" s="91"/>
      <c r="P485" s="91"/>
      <c r="Q485" s="91"/>
      <c r="R485" s="91"/>
      <c r="S485" s="91"/>
      <c r="T485" s="92"/>
      <c r="U485" s="38"/>
      <c r="V485" s="38"/>
      <c r="W485" s="38"/>
      <c r="X485" s="38"/>
      <c r="Y485" s="38"/>
      <c r="Z485" s="38"/>
      <c r="AA485" s="38"/>
      <c r="AB485" s="38"/>
      <c r="AC485" s="38"/>
      <c r="AD485" s="38"/>
      <c r="AE485" s="38"/>
      <c r="AT485" s="17" t="s">
        <v>205</v>
      </c>
      <c r="AU485" s="17" t="s">
        <v>89</v>
      </c>
    </row>
    <row r="486" s="13" customFormat="1">
      <c r="A486" s="13"/>
      <c r="B486" s="252"/>
      <c r="C486" s="253"/>
      <c r="D486" s="242" t="s">
        <v>254</v>
      </c>
      <c r="E486" s="254" t="s">
        <v>1</v>
      </c>
      <c r="F486" s="255" t="s">
        <v>3598</v>
      </c>
      <c r="G486" s="253"/>
      <c r="H486" s="256">
        <v>148.631</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254</v>
      </c>
      <c r="AU486" s="262" t="s">
        <v>89</v>
      </c>
      <c r="AV486" s="13" t="s">
        <v>89</v>
      </c>
      <c r="AW486" s="13" t="s">
        <v>35</v>
      </c>
      <c r="AX486" s="13" t="s">
        <v>80</v>
      </c>
      <c r="AY486" s="262" t="s">
        <v>196</v>
      </c>
    </row>
    <row r="487" s="14" customFormat="1">
      <c r="A487" s="14"/>
      <c r="B487" s="263"/>
      <c r="C487" s="264"/>
      <c r="D487" s="242" t="s">
        <v>254</v>
      </c>
      <c r="E487" s="265" t="s">
        <v>1</v>
      </c>
      <c r="F487" s="266" t="s">
        <v>299</v>
      </c>
      <c r="G487" s="264"/>
      <c r="H487" s="267">
        <v>148.631</v>
      </c>
      <c r="I487" s="268"/>
      <c r="J487" s="264"/>
      <c r="K487" s="264"/>
      <c r="L487" s="269"/>
      <c r="M487" s="270"/>
      <c r="N487" s="271"/>
      <c r="O487" s="271"/>
      <c r="P487" s="271"/>
      <c r="Q487" s="271"/>
      <c r="R487" s="271"/>
      <c r="S487" s="271"/>
      <c r="T487" s="272"/>
      <c r="U487" s="14"/>
      <c r="V487" s="14"/>
      <c r="W487" s="14"/>
      <c r="X487" s="14"/>
      <c r="Y487" s="14"/>
      <c r="Z487" s="14"/>
      <c r="AA487" s="14"/>
      <c r="AB487" s="14"/>
      <c r="AC487" s="14"/>
      <c r="AD487" s="14"/>
      <c r="AE487" s="14"/>
      <c r="AT487" s="273" t="s">
        <v>254</v>
      </c>
      <c r="AU487" s="273" t="s">
        <v>89</v>
      </c>
      <c r="AV487" s="14" t="s">
        <v>100</v>
      </c>
      <c r="AW487" s="14" t="s">
        <v>35</v>
      </c>
      <c r="AX487" s="14" t="s">
        <v>80</v>
      </c>
      <c r="AY487" s="273" t="s">
        <v>196</v>
      </c>
    </row>
    <row r="488" s="13" customFormat="1">
      <c r="A488" s="13"/>
      <c r="B488" s="252"/>
      <c r="C488" s="253"/>
      <c r="D488" s="242" t="s">
        <v>254</v>
      </c>
      <c r="E488" s="254" t="s">
        <v>1</v>
      </c>
      <c r="F488" s="255" t="s">
        <v>3599</v>
      </c>
      <c r="G488" s="253"/>
      <c r="H488" s="256">
        <v>59.479999999999997</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254</v>
      </c>
      <c r="AU488" s="262" t="s">
        <v>89</v>
      </c>
      <c r="AV488" s="13" t="s">
        <v>89</v>
      </c>
      <c r="AW488" s="13" t="s">
        <v>35</v>
      </c>
      <c r="AX488" s="13" t="s">
        <v>80</v>
      </c>
      <c r="AY488" s="262" t="s">
        <v>196</v>
      </c>
    </row>
    <row r="489" s="14" customFormat="1">
      <c r="A489" s="14"/>
      <c r="B489" s="263"/>
      <c r="C489" s="264"/>
      <c r="D489" s="242" t="s">
        <v>254</v>
      </c>
      <c r="E489" s="265" t="s">
        <v>1</v>
      </c>
      <c r="F489" s="266" t="s">
        <v>280</v>
      </c>
      <c r="G489" s="264"/>
      <c r="H489" s="267">
        <v>59.479999999999997</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254</v>
      </c>
      <c r="AU489" s="273" t="s">
        <v>89</v>
      </c>
      <c r="AV489" s="14" t="s">
        <v>100</v>
      </c>
      <c r="AW489" s="14" t="s">
        <v>35</v>
      </c>
      <c r="AX489" s="14" t="s">
        <v>80</v>
      </c>
      <c r="AY489" s="273" t="s">
        <v>196</v>
      </c>
    </row>
    <row r="490" s="13" customFormat="1">
      <c r="A490" s="13"/>
      <c r="B490" s="252"/>
      <c r="C490" s="253"/>
      <c r="D490" s="242" t="s">
        <v>254</v>
      </c>
      <c r="E490" s="254" t="s">
        <v>1</v>
      </c>
      <c r="F490" s="255" t="s">
        <v>3600</v>
      </c>
      <c r="G490" s="253"/>
      <c r="H490" s="256">
        <v>156.37000000000001</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254</v>
      </c>
      <c r="AU490" s="262" t="s">
        <v>89</v>
      </c>
      <c r="AV490" s="13" t="s">
        <v>89</v>
      </c>
      <c r="AW490" s="13" t="s">
        <v>35</v>
      </c>
      <c r="AX490" s="13" t="s">
        <v>80</v>
      </c>
      <c r="AY490" s="262" t="s">
        <v>196</v>
      </c>
    </row>
    <row r="491" s="14" customFormat="1">
      <c r="A491" s="14"/>
      <c r="B491" s="263"/>
      <c r="C491" s="264"/>
      <c r="D491" s="242" t="s">
        <v>254</v>
      </c>
      <c r="E491" s="265" t="s">
        <v>1</v>
      </c>
      <c r="F491" s="266" t="s">
        <v>262</v>
      </c>
      <c r="G491" s="264"/>
      <c r="H491" s="267">
        <v>156.37000000000001</v>
      </c>
      <c r="I491" s="268"/>
      <c r="J491" s="264"/>
      <c r="K491" s="264"/>
      <c r="L491" s="269"/>
      <c r="M491" s="270"/>
      <c r="N491" s="271"/>
      <c r="O491" s="271"/>
      <c r="P491" s="271"/>
      <c r="Q491" s="271"/>
      <c r="R491" s="271"/>
      <c r="S491" s="271"/>
      <c r="T491" s="272"/>
      <c r="U491" s="14"/>
      <c r="V491" s="14"/>
      <c r="W491" s="14"/>
      <c r="X491" s="14"/>
      <c r="Y491" s="14"/>
      <c r="Z491" s="14"/>
      <c r="AA491" s="14"/>
      <c r="AB491" s="14"/>
      <c r="AC491" s="14"/>
      <c r="AD491" s="14"/>
      <c r="AE491" s="14"/>
      <c r="AT491" s="273" t="s">
        <v>254</v>
      </c>
      <c r="AU491" s="273" t="s">
        <v>89</v>
      </c>
      <c r="AV491" s="14" t="s">
        <v>100</v>
      </c>
      <c r="AW491" s="14" t="s">
        <v>35</v>
      </c>
      <c r="AX491" s="14" t="s">
        <v>80</v>
      </c>
      <c r="AY491" s="273" t="s">
        <v>196</v>
      </c>
    </row>
    <row r="492" s="13" customFormat="1">
      <c r="A492" s="13"/>
      <c r="B492" s="252"/>
      <c r="C492" s="253"/>
      <c r="D492" s="242" t="s">
        <v>254</v>
      </c>
      <c r="E492" s="254" t="s">
        <v>1</v>
      </c>
      <c r="F492" s="255" t="s">
        <v>3601</v>
      </c>
      <c r="G492" s="253"/>
      <c r="H492" s="256">
        <v>137.53</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254</v>
      </c>
      <c r="AU492" s="262" t="s">
        <v>89</v>
      </c>
      <c r="AV492" s="13" t="s">
        <v>89</v>
      </c>
      <c r="AW492" s="13" t="s">
        <v>35</v>
      </c>
      <c r="AX492" s="13" t="s">
        <v>80</v>
      </c>
      <c r="AY492" s="262" t="s">
        <v>196</v>
      </c>
    </row>
    <row r="493" s="14" customFormat="1">
      <c r="A493" s="14"/>
      <c r="B493" s="263"/>
      <c r="C493" s="264"/>
      <c r="D493" s="242" t="s">
        <v>254</v>
      </c>
      <c r="E493" s="265" t="s">
        <v>1</v>
      </c>
      <c r="F493" s="266" t="s">
        <v>803</v>
      </c>
      <c r="G493" s="264"/>
      <c r="H493" s="267">
        <v>137.53</v>
      </c>
      <c r="I493" s="268"/>
      <c r="J493" s="264"/>
      <c r="K493" s="264"/>
      <c r="L493" s="269"/>
      <c r="M493" s="270"/>
      <c r="N493" s="271"/>
      <c r="O493" s="271"/>
      <c r="P493" s="271"/>
      <c r="Q493" s="271"/>
      <c r="R493" s="271"/>
      <c r="S493" s="271"/>
      <c r="T493" s="272"/>
      <c r="U493" s="14"/>
      <c r="V493" s="14"/>
      <c r="W493" s="14"/>
      <c r="X493" s="14"/>
      <c r="Y493" s="14"/>
      <c r="Z493" s="14"/>
      <c r="AA493" s="14"/>
      <c r="AB493" s="14"/>
      <c r="AC493" s="14"/>
      <c r="AD493" s="14"/>
      <c r="AE493" s="14"/>
      <c r="AT493" s="273" t="s">
        <v>254</v>
      </c>
      <c r="AU493" s="273" t="s">
        <v>89</v>
      </c>
      <c r="AV493" s="14" t="s">
        <v>100</v>
      </c>
      <c r="AW493" s="14" t="s">
        <v>35</v>
      </c>
      <c r="AX493" s="14" t="s">
        <v>80</v>
      </c>
      <c r="AY493" s="273" t="s">
        <v>196</v>
      </c>
    </row>
    <row r="494" s="13" customFormat="1">
      <c r="A494" s="13"/>
      <c r="B494" s="252"/>
      <c r="C494" s="253"/>
      <c r="D494" s="242" t="s">
        <v>254</v>
      </c>
      <c r="E494" s="254" t="s">
        <v>1</v>
      </c>
      <c r="F494" s="255" t="s">
        <v>3602</v>
      </c>
      <c r="G494" s="253"/>
      <c r="H494" s="256">
        <v>94.040000000000006</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254</v>
      </c>
      <c r="AU494" s="262" t="s">
        <v>89</v>
      </c>
      <c r="AV494" s="13" t="s">
        <v>89</v>
      </c>
      <c r="AW494" s="13" t="s">
        <v>35</v>
      </c>
      <c r="AX494" s="13" t="s">
        <v>80</v>
      </c>
      <c r="AY494" s="262" t="s">
        <v>196</v>
      </c>
    </row>
    <row r="495" s="14" customFormat="1">
      <c r="A495" s="14"/>
      <c r="B495" s="263"/>
      <c r="C495" s="264"/>
      <c r="D495" s="242" t="s">
        <v>254</v>
      </c>
      <c r="E495" s="265" t="s">
        <v>1</v>
      </c>
      <c r="F495" s="266" t="s">
        <v>3427</v>
      </c>
      <c r="G495" s="264"/>
      <c r="H495" s="267">
        <v>94.040000000000006</v>
      </c>
      <c r="I495" s="268"/>
      <c r="J495" s="264"/>
      <c r="K495" s="264"/>
      <c r="L495" s="269"/>
      <c r="M495" s="270"/>
      <c r="N495" s="271"/>
      <c r="O495" s="271"/>
      <c r="P495" s="271"/>
      <c r="Q495" s="271"/>
      <c r="R495" s="271"/>
      <c r="S495" s="271"/>
      <c r="T495" s="272"/>
      <c r="U495" s="14"/>
      <c r="V495" s="14"/>
      <c r="W495" s="14"/>
      <c r="X495" s="14"/>
      <c r="Y495" s="14"/>
      <c r="Z495" s="14"/>
      <c r="AA495" s="14"/>
      <c r="AB495" s="14"/>
      <c r="AC495" s="14"/>
      <c r="AD495" s="14"/>
      <c r="AE495" s="14"/>
      <c r="AT495" s="273" t="s">
        <v>254</v>
      </c>
      <c r="AU495" s="273" t="s">
        <v>89</v>
      </c>
      <c r="AV495" s="14" t="s">
        <v>100</v>
      </c>
      <c r="AW495" s="14" t="s">
        <v>35</v>
      </c>
      <c r="AX495" s="14" t="s">
        <v>80</v>
      </c>
      <c r="AY495" s="273" t="s">
        <v>196</v>
      </c>
    </row>
    <row r="496" s="13" customFormat="1">
      <c r="A496" s="13"/>
      <c r="B496" s="252"/>
      <c r="C496" s="253"/>
      <c r="D496" s="242" t="s">
        <v>254</v>
      </c>
      <c r="E496" s="254" t="s">
        <v>1</v>
      </c>
      <c r="F496" s="255" t="s">
        <v>586</v>
      </c>
      <c r="G496" s="253"/>
      <c r="H496" s="256">
        <v>183.94</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254</v>
      </c>
      <c r="AU496" s="262" t="s">
        <v>89</v>
      </c>
      <c r="AV496" s="13" t="s">
        <v>89</v>
      </c>
      <c r="AW496" s="13" t="s">
        <v>35</v>
      </c>
      <c r="AX496" s="13" t="s">
        <v>80</v>
      </c>
      <c r="AY496" s="262" t="s">
        <v>196</v>
      </c>
    </row>
    <row r="497" s="14" customFormat="1">
      <c r="A497" s="14"/>
      <c r="B497" s="263"/>
      <c r="C497" s="264"/>
      <c r="D497" s="242" t="s">
        <v>254</v>
      </c>
      <c r="E497" s="265" t="s">
        <v>1</v>
      </c>
      <c r="F497" s="266" t="s">
        <v>311</v>
      </c>
      <c r="G497" s="264"/>
      <c r="H497" s="267">
        <v>183.94</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254</v>
      </c>
      <c r="AU497" s="273" t="s">
        <v>89</v>
      </c>
      <c r="AV497" s="14" t="s">
        <v>100</v>
      </c>
      <c r="AW497" s="14" t="s">
        <v>35</v>
      </c>
      <c r="AX497" s="14" t="s">
        <v>80</v>
      </c>
      <c r="AY497" s="273" t="s">
        <v>196</v>
      </c>
    </row>
    <row r="498" s="15" customFormat="1">
      <c r="A498" s="15"/>
      <c r="B498" s="274"/>
      <c r="C498" s="275"/>
      <c r="D498" s="242" t="s">
        <v>254</v>
      </c>
      <c r="E498" s="276" t="s">
        <v>1</v>
      </c>
      <c r="F498" s="277" t="s">
        <v>267</v>
      </c>
      <c r="G498" s="275"/>
      <c r="H498" s="278">
        <v>779.99099999999999</v>
      </c>
      <c r="I498" s="279"/>
      <c r="J498" s="275"/>
      <c r="K498" s="275"/>
      <c r="L498" s="280"/>
      <c r="M498" s="281"/>
      <c r="N498" s="282"/>
      <c r="O498" s="282"/>
      <c r="P498" s="282"/>
      <c r="Q498" s="282"/>
      <c r="R498" s="282"/>
      <c r="S498" s="282"/>
      <c r="T498" s="283"/>
      <c r="U498" s="15"/>
      <c r="V498" s="15"/>
      <c r="W498" s="15"/>
      <c r="X498" s="15"/>
      <c r="Y498" s="15"/>
      <c r="Z498" s="15"/>
      <c r="AA498" s="15"/>
      <c r="AB498" s="15"/>
      <c r="AC498" s="15"/>
      <c r="AD498" s="15"/>
      <c r="AE498" s="15"/>
      <c r="AT498" s="284" t="s">
        <v>254</v>
      </c>
      <c r="AU498" s="284" t="s">
        <v>89</v>
      </c>
      <c r="AV498" s="15" t="s">
        <v>113</v>
      </c>
      <c r="AW498" s="15" t="s">
        <v>35</v>
      </c>
      <c r="AX498" s="15" t="s">
        <v>87</v>
      </c>
      <c r="AY498" s="284" t="s">
        <v>196</v>
      </c>
    </row>
    <row r="499" s="12" customFormat="1" ht="22.8" customHeight="1">
      <c r="A499" s="12"/>
      <c r="B499" s="212"/>
      <c r="C499" s="213"/>
      <c r="D499" s="214" t="s">
        <v>79</v>
      </c>
      <c r="E499" s="226" t="s">
        <v>587</v>
      </c>
      <c r="F499" s="226" t="s">
        <v>588</v>
      </c>
      <c r="G499" s="213"/>
      <c r="H499" s="213"/>
      <c r="I499" s="216"/>
      <c r="J499" s="227">
        <f>BK499</f>
        <v>0</v>
      </c>
      <c r="K499" s="213"/>
      <c r="L499" s="218"/>
      <c r="M499" s="219"/>
      <c r="N499" s="220"/>
      <c r="O499" s="220"/>
      <c r="P499" s="221">
        <f>SUM(P500:P528)</f>
        <v>0</v>
      </c>
      <c r="Q499" s="220"/>
      <c r="R499" s="221">
        <f>SUM(R500:R528)</f>
        <v>7.0262290000000007</v>
      </c>
      <c r="S499" s="220"/>
      <c r="T499" s="222">
        <f>SUM(T500:T528)</f>
        <v>2.1781309900000001</v>
      </c>
      <c r="U499" s="12"/>
      <c r="V499" s="12"/>
      <c r="W499" s="12"/>
      <c r="X499" s="12"/>
      <c r="Y499" s="12"/>
      <c r="Z499" s="12"/>
      <c r="AA499" s="12"/>
      <c r="AB499" s="12"/>
      <c r="AC499" s="12"/>
      <c r="AD499" s="12"/>
      <c r="AE499" s="12"/>
      <c r="AR499" s="223" t="s">
        <v>89</v>
      </c>
      <c r="AT499" s="224" t="s">
        <v>79</v>
      </c>
      <c r="AU499" s="224" t="s">
        <v>87</v>
      </c>
      <c r="AY499" s="223" t="s">
        <v>196</v>
      </c>
      <c r="BK499" s="225">
        <f>SUM(BK500:BK528)</f>
        <v>0</v>
      </c>
    </row>
    <row r="500" s="2" customFormat="1" ht="16.5" customHeight="1">
      <c r="A500" s="38"/>
      <c r="B500" s="39"/>
      <c r="C500" s="228" t="s">
        <v>892</v>
      </c>
      <c r="D500" s="228" t="s">
        <v>199</v>
      </c>
      <c r="E500" s="229" t="s">
        <v>590</v>
      </c>
      <c r="F500" s="230" t="s">
        <v>591</v>
      </c>
      <c r="G500" s="231" t="s">
        <v>251</v>
      </c>
      <c r="H500" s="232">
        <v>7026.2290000000003</v>
      </c>
      <c r="I500" s="233"/>
      <c r="J500" s="234">
        <f>ROUND(I500*H500,2)</f>
        <v>0</v>
      </c>
      <c r="K500" s="235"/>
      <c r="L500" s="44"/>
      <c r="M500" s="236" t="s">
        <v>1</v>
      </c>
      <c r="N500" s="237" t="s">
        <v>45</v>
      </c>
      <c r="O500" s="91"/>
      <c r="P500" s="238">
        <f>O500*H500</f>
        <v>0</v>
      </c>
      <c r="Q500" s="238">
        <v>0.001</v>
      </c>
      <c r="R500" s="238">
        <f>Q500*H500</f>
        <v>7.0262290000000007</v>
      </c>
      <c r="S500" s="238">
        <v>0.00031</v>
      </c>
      <c r="T500" s="239">
        <f>S500*H500</f>
        <v>2.1781309900000001</v>
      </c>
      <c r="U500" s="38"/>
      <c r="V500" s="38"/>
      <c r="W500" s="38"/>
      <c r="X500" s="38"/>
      <c r="Y500" s="38"/>
      <c r="Z500" s="38"/>
      <c r="AA500" s="38"/>
      <c r="AB500" s="38"/>
      <c r="AC500" s="38"/>
      <c r="AD500" s="38"/>
      <c r="AE500" s="38"/>
      <c r="AR500" s="240" t="s">
        <v>405</v>
      </c>
      <c r="AT500" s="240" t="s">
        <v>199</v>
      </c>
      <c r="AU500" s="240" t="s">
        <v>89</v>
      </c>
      <c r="AY500" s="17" t="s">
        <v>196</v>
      </c>
      <c r="BE500" s="241">
        <f>IF(N500="základní",J500,0)</f>
        <v>0</v>
      </c>
      <c r="BF500" s="241">
        <f>IF(N500="snížená",J500,0)</f>
        <v>0</v>
      </c>
      <c r="BG500" s="241">
        <f>IF(N500="zákl. přenesená",J500,0)</f>
        <v>0</v>
      </c>
      <c r="BH500" s="241">
        <f>IF(N500="sníž. přenesená",J500,0)</f>
        <v>0</v>
      </c>
      <c r="BI500" s="241">
        <f>IF(N500="nulová",J500,0)</f>
        <v>0</v>
      </c>
      <c r="BJ500" s="17" t="s">
        <v>87</v>
      </c>
      <c r="BK500" s="241">
        <f>ROUND(I500*H500,2)</f>
        <v>0</v>
      </c>
      <c r="BL500" s="17" t="s">
        <v>405</v>
      </c>
      <c r="BM500" s="240" t="s">
        <v>3603</v>
      </c>
    </row>
    <row r="501" s="2" customFormat="1">
      <c r="A501" s="38"/>
      <c r="B501" s="39"/>
      <c r="C501" s="40"/>
      <c r="D501" s="242" t="s">
        <v>205</v>
      </c>
      <c r="E501" s="40"/>
      <c r="F501" s="243" t="s">
        <v>593</v>
      </c>
      <c r="G501" s="40"/>
      <c r="H501" s="40"/>
      <c r="I501" s="244"/>
      <c r="J501" s="40"/>
      <c r="K501" s="40"/>
      <c r="L501" s="44"/>
      <c r="M501" s="245"/>
      <c r="N501" s="246"/>
      <c r="O501" s="91"/>
      <c r="P501" s="91"/>
      <c r="Q501" s="91"/>
      <c r="R501" s="91"/>
      <c r="S501" s="91"/>
      <c r="T501" s="92"/>
      <c r="U501" s="38"/>
      <c r="V501" s="38"/>
      <c r="W501" s="38"/>
      <c r="X501" s="38"/>
      <c r="Y501" s="38"/>
      <c r="Z501" s="38"/>
      <c r="AA501" s="38"/>
      <c r="AB501" s="38"/>
      <c r="AC501" s="38"/>
      <c r="AD501" s="38"/>
      <c r="AE501" s="38"/>
      <c r="AT501" s="17" t="s">
        <v>205</v>
      </c>
      <c r="AU501" s="17" t="s">
        <v>89</v>
      </c>
    </row>
    <row r="502" s="13" customFormat="1">
      <c r="A502" s="13"/>
      <c r="B502" s="252"/>
      <c r="C502" s="253"/>
      <c r="D502" s="242" t="s">
        <v>254</v>
      </c>
      <c r="E502" s="254" t="s">
        <v>1</v>
      </c>
      <c r="F502" s="255" t="s">
        <v>3604</v>
      </c>
      <c r="G502" s="253"/>
      <c r="H502" s="256">
        <v>834.67899999999997</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254</v>
      </c>
      <c r="AU502" s="262" t="s">
        <v>89</v>
      </c>
      <c r="AV502" s="13" t="s">
        <v>89</v>
      </c>
      <c r="AW502" s="13" t="s">
        <v>35</v>
      </c>
      <c r="AX502" s="13" t="s">
        <v>80</v>
      </c>
      <c r="AY502" s="262" t="s">
        <v>196</v>
      </c>
    </row>
    <row r="503" s="14" customFormat="1">
      <c r="A503" s="14"/>
      <c r="B503" s="263"/>
      <c r="C503" s="264"/>
      <c r="D503" s="242" t="s">
        <v>254</v>
      </c>
      <c r="E503" s="265" t="s">
        <v>1</v>
      </c>
      <c r="F503" s="266" t="s">
        <v>299</v>
      </c>
      <c r="G503" s="264"/>
      <c r="H503" s="267">
        <v>834.67899999999997</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254</v>
      </c>
      <c r="AU503" s="273" t="s">
        <v>89</v>
      </c>
      <c r="AV503" s="14" t="s">
        <v>100</v>
      </c>
      <c r="AW503" s="14" t="s">
        <v>35</v>
      </c>
      <c r="AX503" s="14" t="s">
        <v>80</v>
      </c>
      <c r="AY503" s="273" t="s">
        <v>196</v>
      </c>
    </row>
    <row r="504" s="13" customFormat="1">
      <c r="A504" s="13"/>
      <c r="B504" s="252"/>
      <c r="C504" s="253"/>
      <c r="D504" s="242" t="s">
        <v>254</v>
      </c>
      <c r="E504" s="254" t="s">
        <v>1</v>
      </c>
      <c r="F504" s="255" t="s">
        <v>3605</v>
      </c>
      <c r="G504" s="253"/>
      <c r="H504" s="256">
        <v>1091.46</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254</v>
      </c>
      <c r="AU504" s="262" t="s">
        <v>89</v>
      </c>
      <c r="AV504" s="13" t="s">
        <v>89</v>
      </c>
      <c r="AW504" s="13" t="s">
        <v>35</v>
      </c>
      <c r="AX504" s="13" t="s">
        <v>80</v>
      </c>
      <c r="AY504" s="262" t="s">
        <v>196</v>
      </c>
    </row>
    <row r="505" s="14" customFormat="1">
      <c r="A505" s="14"/>
      <c r="B505" s="263"/>
      <c r="C505" s="264"/>
      <c r="D505" s="242" t="s">
        <v>254</v>
      </c>
      <c r="E505" s="265" t="s">
        <v>1</v>
      </c>
      <c r="F505" s="266" t="s">
        <v>280</v>
      </c>
      <c r="G505" s="264"/>
      <c r="H505" s="267">
        <v>1091.46</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254</v>
      </c>
      <c r="AU505" s="273" t="s">
        <v>89</v>
      </c>
      <c r="AV505" s="14" t="s">
        <v>100</v>
      </c>
      <c r="AW505" s="14" t="s">
        <v>35</v>
      </c>
      <c r="AX505" s="14" t="s">
        <v>80</v>
      </c>
      <c r="AY505" s="273" t="s">
        <v>196</v>
      </c>
    </row>
    <row r="506" s="13" customFormat="1">
      <c r="A506" s="13"/>
      <c r="B506" s="252"/>
      <c r="C506" s="253"/>
      <c r="D506" s="242" t="s">
        <v>254</v>
      </c>
      <c r="E506" s="254" t="s">
        <v>1</v>
      </c>
      <c r="F506" s="255" t="s">
        <v>3606</v>
      </c>
      <c r="G506" s="253"/>
      <c r="H506" s="256">
        <v>1036.03</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254</v>
      </c>
      <c r="AU506" s="262" t="s">
        <v>89</v>
      </c>
      <c r="AV506" s="13" t="s">
        <v>89</v>
      </c>
      <c r="AW506" s="13" t="s">
        <v>35</v>
      </c>
      <c r="AX506" s="13" t="s">
        <v>80</v>
      </c>
      <c r="AY506" s="262" t="s">
        <v>196</v>
      </c>
    </row>
    <row r="507" s="14" customFormat="1">
      <c r="A507" s="14"/>
      <c r="B507" s="263"/>
      <c r="C507" s="264"/>
      <c r="D507" s="242" t="s">
        <v>254</v>
      </c>
      <c r="E507" s="265" t="s">
        <v>1</v>
      </c>
      <c r="F507" s="266" t="s">
        <v>262</v>
      </c>
      <c r="G507" s="264"/>
      <c r="H507" s="267">
        <v>1036.03</v>
      </c>
      <c r="I507" s="268"/>
      <c r="J507" s="264"/>
      <c r="K507" s="264"/>
      <c r="L507" s="269"/>
      <c r="M507" s="270"/>
      <c r="N507" s="271"/>
      <c r="O507" s="271"/>
      <c r="P507" s="271"/>
      <c r="Q507" s="271"/>
      <c r="R507" s="271"/>
      <c r="S507" s="271"/>
      <c r="T507" s="272"/>
      <c r="U507" s="14"/>
      <c r="V507" s="14"/>
      <c r="W507" s="14"/>
      <c r="X507" s="14"/>
      <c r="Y507" s="14"/>
      <c r="Z507" s="14"/>
      <c r="AA507" s="14"/>
      <c r="AB507" s="14"/>
      <c r="AC507" s="14"/>
      <c r="AD507" s="14"/>
      <c r="AE507" s="14"/>
      <c r="AT507" s="273" t="s">
        <v>254</v>
      </c>
      <c r="AU507" s="273" t="s">
        <v>89</v>
      </c>
      <c r="AV507" s="14" t="s">
        <v>100</v>
      </c>
      <c r="AW507" s="14" t="s">
        <v>35</v>
      </c>
      <c r="AX507" s="14" t="s">
        <v>80</v>
      </c>
      <c r="AY507" s="273" t="s">
        <v>196</v>
      </c>
    </row>
    <row r="508" s="13" customFormat="1">
      <c r="A508" s="13"/>
      <c r="B508" s="252"/>
      <c r="C508" s="253"/>
      <c r="D508" s="242" t="s">
        <v>254</v>
      </c>
      <c r="E508" s="254" t="s">
        <v>1</v>
      </c>
      <c r="F508" s="255" t="s">
        <v>3607</v>
      </c>
      <c r="G508" s="253"/>
      <c r="H508" s="256">
        <v>1037.48</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254</v>
      </c>
      <c r="AU508" s="262" t="s">
        <v>89</v>
      </c>
      <c r="AV508" s="13" t="s">
        <v>89</v>
      </c>
      <c r="AW508" s="13" t="s">
        <v>35</v>
      </c>
      <c r="AX508" s="13" t="s">
        <v>80</v>
      </c>
      <c r="AY508" s="262" t="s">
        <v>196</v>
      </c>
    </row>
    <row r="509" s="14" customFormat="1">
      <c r="A509" s="14"/>
      <c r="B509" s="263"/>
      <c r="C509" s="264"/>
      <c r="D509" s="242" t="s">
        <v>254</v>
      </c>
      <c r="E509" s="265" t="s">
        <v>1</v>
      </c>
      <c r="F509" s="266" t="s">
        <v>803</v>
      </c>
      <c r="G509" s="264"/>
      <c r="H509" s="267">
        <v>1037.48</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254</v>
      </c>
      <c r="AU509" s="273" t="s">
        <v>89</v>
      </c>
      <c r="AV509" s="14" t="s">
        <v>100</v>
      </c>
      <c r="AW509" s="14" t="s">
        <v>35</v>
      </c>
      <c r="AX509" s="14" t="s">
        <v>80</v>
      </c>
      <c r="AY509" s="273" t="s">
        <v>196</v>
      </c>
    </row>
    <row r="510" s="13" customFormat="1">
      <c r="A510" s="13"/>
      <c r="B510" s="252"/>
      <c r="C510" s="253"/>
      <c r="D510" s="242" t="s">
        <v>254</v>
      </c>
      <c r="E510" s="254" t="s">
        <v>1</v>
      </c>
      <c r="F510" s="255" t="s">
        <v>3608</v>
      </c>
      <c r="G510" s="253"/>
      <c r="H510" s="256">
        <v>65.609999999999999</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254</v>
      </c>
      <c r="AU510" s="262" t="s">
        <v>89</v>
      </c>
      <c r="AV510" s="13" t="s">
        <v>89</v>
      </c>
      <c r="AW510" s="13" t="s">
        <v>35</v>
      </c>
      <c r="AX510" s="13" t="s">
        <v>80</v>
      </c>
      <c r="AY510" s="262" t="s">
        <v>196</v>
      </c>
    </row>
    <row r="511" s="14" customFormat="1">
      <c r="A511" s="14"/>
      <c r="B511" s="263"/>
      <c r="C511" s="264"/>
      <c r="D511" s="242" t="s">
        <v>254</v>
      </c>
      <c r="E511" s="265" t="s">
        <v>1</v>
      </c>
      <c r="F511" s="266" t="s">
        <v>3427</v>
      </c>
      <c r="G511" s="264"/>
      <c r="H511" s="267">
        <v>65.609999999999999</v>
      </c>
      <c r="I511" s="268"/>
      <c r="J511" s="264"/>
      <c r="K511" s="264"/>
      <c r="L511" s="269"/>
      <c r="M511" s="270"/>
      <c r="N511" s="271"/>
      <c r="O511" s="271"/>
      <c r="P511" s="271"/>
      <c r="Q511" s="271"/>
      <c r="R511" s="271"/>
      <c r="S511" s="271"/>
      <c r="T511" s="272"/>
      <c r="U511" s="14"/>
      <c r="V511" s="14"/>
      <c r="W511" s="14"/>
      <c r="X511" s="14"/>
      <c r="Y511" s="14"/>
      <c r="Z511" s="14"/>
      <c r="AA511" s="14"/>
      <c r="AB511" s="14"/>
      <c r="AC511" s="14"/>
      <c r="AD511" s="14"/>
      <c r="AE511" s="14"/>
      <c r="AT511" s="273" t="s">
        <v>254</v>
      </c>
      <c r="AU511" s="273" t="s">
        <v>89</v>
      </c>
      <c r="AV511" s="14" t="s">
        <v>100</v>
      </c>
      <c r="AW511" s="14" t="s">
        <v>35</v>
      </c>
      <c r="AX511" s="14" t="s">
        <v>80</v>
      </c>
      <c r="AY511" s="273" t="s">
        <v>196</v>
      </c>
    </row>
    <row r="512" s="13" customFormat="1">
      <c r="A512" s="13"/>
      <c r="B512" s="252"/>
      <c r="C512" s="253"/>
      <c r="D512" s="242" t="s">
        <v>254</v>
      </c>
      <c r="E512" s="254" t="s">
        <v>1</v>
      </c>
      <c r="F512" s="255" t="s">
        <v>3609</v>
      </c>
      <c r="G512" s="253"/>
      <c r="H512" s="256">
        <v>41.560000000000002</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254</v>
      </c>
      <c r="AU512" s="262" t="s">
        <v>89</v>
      </c>
      <c r="AV512" s="13" t="s">
        <v>89</v>
      </c>
      <c r="AW512" s="13" t="s">
        <v>35</v>
      </c>
      <c r="AX512" s="13" t="s">
        <v>80</v>
      </c>
      <c r="AY512" s="262" t="s">
        <v>196</v>
      </c>
    </row>
    <row r="513" s="14" customFormat="1">
      <c r="A513" s="14"/>
      <c r="B513" s="263"/>
      <c r="C513" s="264"/>
      <c r="D513" s="242" t="s">
        <v>254</v>
      </c>
      <c r="E513" s="265" t="s">
        <v>1</v>
      </c>
      <c r="F513" s="266" t="s">
        <v>3610</v>
      </c>
      <c r="G513" s="264"/>
      <c r="H513" s="267">
        <v>41.560000000000002</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254</v>
      </c>
      <c r="AU513" s="273" t="s">
        <v>89</v>
      </c>
      <c r="AV513" s="14" t="s">
        <v>100</v>
      </c>
      <c r="AW513" s="14" t="s">
        <v>35</v>
      </c>
      <c r="AX513" s="14" t="s">
        <v>80</v>
      </c>
      <c r="AY513" s="273" t="s">
        <v>196</v>
      </c>
    </row>
    <row r="514" s="13" customFormat="1">
      <c r="A514" s="13"/>
      <c r="B514" s="252"/>
      <c r="C514" s="253"/>
      <c r="D514" s="242" t="s">
        <v>254</v>
      </c>
      <c r="E514" s="254" t="s">
        <v>1</v>
      </c>
      <c r="F514" s="255" t="s">
        <v>3611</v>
      </c>
      <c r="G514" s="253"/>
      <c r="H514" s="256">
        <v>32.469999999999999</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254</v>
      </c>
      <c r="AU514" s="262" t="s">
        <v>89</v>
      </c>
      <c r="AV514" s="13" t="s">
        <v>89</v>
      </c>
      <c r="AW514" s="13" t="s">
        <v>35</v>
      </c>
      <c r="AX514" s="13" t="s">
        <v>80</v>
      </c>
      <c r="AY514" s="262" t="s">
        <v>196</v>
      </c>
    </row>
    <row r="515" s="14" customFormat="1">
      <c r="A515" s="14"/>
      <c r="B515" s="263"/>
      <c r="C515" s="264"/>
      <c r="D515" s="242" t="s">
        <v>254</v>
      </c>
      <c r="E515" s="265" t="s">
        <v>1</v>
      </c>
      <c r="F515" s="266" t="s">
        <v>3612</v>
      </c>
      <c r="G515" s="264"/>
      <c r="H515" s="267">
        <v>32.469999999999999</v>
      </c>
      <c r="I515" s="268"/>
      <c r="J515" s="264"/>
      <c r="K515" s="264"/>
      <c r="L515" s="269"/>
      <c r="M515" s="270"/>
      <c r="N515" s="271"/>
      <c r="O515" s="271"/>
      <c r="P515" s="271"/>
      <c r="Q515" s="271"/>
      <c r="R515" s="271"/>
      <c r="S515" s="271"/>
      <c r="T515" s="272"/>
      <c r="U515" s="14"/>
      <c r="V515" s="14"/>
      <c r="W515" s="14"/>
      <c r="X515" s="14"/>
      <c r="Y515" s="14"/>
      <c r="Z515" s="14"/>
      <c r="AA515" s="14"/>
      <c r="AB515" s="14"/>
      <c r="AC515" s="14"/>
      <c r="AD515" s="14"/>
      <c r="AE515" s="14"/>
      <c r="AT515" s="273" t="s">
        <v>254</v>
      </c>
      <c r="AU515" s="273" t="s">
        <v>89</v>
      </c>
      <c r="AV515" s="14" t="s">
        <v>100</v>
      </c>
      <c r="AW515" s="14" t="s">
        <v>35</v>
      </c>
      <c r="AX515" s="14" t="s">
        <v>80</v>
      </c>
      <c r="AY515" s="273" t="s">
        <v>196</v>
      </c>
    </row>
    <row r="516" s="13" customFormat="1">
      <c r="A516" s="13"/>
      <c r="B516" s="252"/>
      <c r="C516" s="253"/>
      <c r="D516" s="242" t="s">
        <v>254</v>
      </c>
      <c r="E516" s="254" t="s">
        <v>1</v>
      </c>
      <c r="F516" s="255" t="s">
        <v>3613</v>
      </c>
      <c r="G516" s="253"/>
      <c r="H516" s="256">
        <v>487.39999999999998</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254</v>
      </c>
      <c r="AU516" s="262" t="s">
        <v>89</v>
      </c>
      <c r="AV516" s="13" t="s">
        <v>89</v>
      </c>
      <c r="AW516" s="13" t="s">
        <v>35</v>
      </c>
      <c r="AX516" s="13" t="s">
        <v>80</v>
      </c>
      <c r="AY516" s="262" t="s">
        <v>196</v>
      </c>
    </row>
    <row r="517" s="14" customFormat="1">
      <c r="A517" s="14"/>
      <c r="B517" s="263"/>
      <c r="C517" s="264"/>
      <c r="D517" s="242" t="s">
        <v>254</v>
      </c>
      <c r="E517" s="265" t="s">
        <v>1</v>
      </c>
      <c r="F517" s="266" t="s">
        <v>3614</v>
      </c>
      <c r="G517" s="264"/>
      <c r="H517" s="267">
        <v>487.39999999999998</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254</v>
      </c>
      <c r="AU517" s="273" t="s">
        <v>89</v>
      </c>
      <c r="AV517" s="14" t="s">
        <v>100</v>
      </c>
      <c r="AW517" s="14" t="s">
        <v>35</v>
      </c>
      <c r="AX517" s="14" t="s">
        <v>80</v>
      </c>
      <c r="AY517" s="273" t="s">
        <v>196</v>
      </c>
    </row>
    <row r="518" s="13" customFormat="1">
      <c r="A518" s="13"/>
      <c r="B518" s="252"/>
      <c r="C518" s="253"/>
      <c r="D518" s="242" t="s">
        <v>254</v>
      </c>
      <c r="E518" s="254" t="s">
        <v>1</v>
      </c>
      <c r="F518" s="255" t="s">
        <v>3615</v>
      </c>
      <c r="G518" s="253"/>
      <c r="H518" s="256">
        <v>522.60000000000002</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254</v>
      </c>
      <c r="AU518" s="262" t="s">
        <v>89</v>
      </c>
      <c r="AV518" s="13" t="s">
        <v>89</v>
      </c>
      <c r="AW518" s="13" t="s">
        <v>35</v>
      </c>
      <c r="AX518" s="13" t="s">
        <v>80</v>
      </c>
      <c r="AY518" s="262" t="s">
        <v>196</v>
      </c>
    </row>
    <row r="519" s="14" customFormat="1">
      <c r="A519" s="14"/>
      <c r="B519" s="263"/>
      <c r="C519" s="264"/>
      <c r="D519" s="242" t="s">
        <v>254</v>
      </c>
      <c r="E519" s="265" t="s">
        <v>1</v>
      </c>
      <c r="F519" s="266" t="s">
        <v>3616</v>
      </c>
      <c r="G519" s="264"/>
      <c r="H519" s="267">
        <v>522.60000000000002</v>
      </c>
      <c r="I519" s="268"/>
      <c r="J519" s="264"/>
      <c r="K519" s="264"/>
      <c r="L519" s="269"/>
      <c r="M519" s="270"/>
      <c r="N519" s="271"/>
      <c r="O519" s="271"/>
      <c r="P519" s="271"/>
      <c r="Q519" s="271"/>
      <c r="R519" s="271"/>
      <c r="S519" s="271"/>
      <c r="T519" s="272"/>
      <c r="U519" s="14"/>
      <c r="V519" s="14"/>
      <c r="W519" s="14"/>
      <c r="X519" s="14"/>
      <c r="Y519" s="14"/>
      <c r="Z519" s="14"/>
      <c r="AA519" s="14"/>
      <c r="AB519" s="14"/>
      <c r="AC519" s="14"/>
      <c r="AD519" s="14"/>
      <c r="AE519" s="14"/>
      <c r="AT519" s="273" t="s">
        <v>254</v>
      </c>
      <c r="AU519" s="273" t="s">
        <v>89</v>
      </c>
      <c r="AV519" s="14" t="s">
        <v>100</v>
      </c>
      <c r="AW519" s="14" t="s">
        <v>35</v>
      </c>
      <c r="AX519" s="14" t="s">
        <v>80</v>
      </c>
      <c r="AY519" s="273" t="s">
        <v>196</v>
      </c>
    </row>
    <row r="520" s="13" customFormat="1">
      <c r="A520" s="13"/>
      <c r="B520" s="252"/>
      <c r="C520" s="253"/>
      <c r="D520" s="242" t="s">
        <v>254</v>
      </c>
      <c r="E520" s="254" t="s">
        <v>1</v>
      </c>
      <c r="F520" s="255" t="s">
        <v>3617</v>
      </c>
      <c r="G520" s="253"/>
      <c r="H520" s="256">
        <v>513.39999999999998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254</v>
      </c>
      <c r="AU520" s="262" t="s">
        <v>89</v>
      </c>
      <c r="AV520" s="13" t="s">
        <v>89</v>
      </c>
      <c r="AW520" s="13" t="s">
        <v>35</v>
      </c>
      <c r="AX520" s="13" t="s">
        <v>80</v>
      </c>
      <c r="AY520" s="262" t="s">
        <v>196</v>
      </c>
    </row>
    <row r="521" s="14" customFormat="1">
      <c r="A521" s="14"/>
      <c r="B521" s="263"/>
      <c r="C521" s="264"/>
      <c r="D521" s="242" t="s">
        <v>254</v>
      </c>
      <c r="E521" s="265" t="s">
        <v>1</v>
      </c>
      <c r="F521" s="266" t="s">
        <v>3618</v>
      </c>
      <c r="G521" s="264"/>
      <c r="H521" s="267">
        <v>513.39999999999998</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254</v>
      </c>
      <c r="AU521" s="273" t="s">
        <v>89</v>
      </c>
      <c r="AV521" s="14" t="s">
        <v>100</v>
      </c>
      <c r="AW521" s="14" t="s">
        <v>35</v>
      </c>
      <c r="AX521" s="14" t="s">
        <v>80</v>
      </c>
      <c r="AY521" s="273" t="s">
        <v>196</v>
      </c>
    </row>
    <row r="522" s="13" customFormat="1">
      <c r="A522" s="13"/>
      <c r="B522" s="252"/>
      <c r="C522" s="253"/>
      <c r="D522" s="242" t="s">
        <v>254</v>
      </c>
      <c r="E522" s="254" t="s">
        <v>1</v>
      </c>
      <c r="F522" s="255" t="s">
        <v>3619</v>
      </c>
      <c r="G522" s="253"/>
      <c r="H522" s="256">
        <v>488.69999999999999</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254</v>
      </c>
      <c r="AU522" s="262" t="s">
        <v>89</v>
      </c>
      <c r="AV522" s="13" t="s">
        <v>89</v>
      </c>
      <c r="AW522" s="13" t="s">
        <v>35</v>
      </c>
      <c r="AX522" s="13" t="s">
        <v>80</v>
      </c>
      <c r="AY522" s="262" t="s">
        <v>196</v>
      </c>
    </row>
    <row r="523" s="14" customFormat="1">
      <c r="A523" s="14"/>
      <c r="B523" s="263"/>
      <c r="C523" s="264"/>
      <c r="D523" s="242" t="s">
        <v>254</v>
      </c>
      <c r="E523" s="265" t="s">
        <v>1</v>
      </c>
      <c r="F523" s="266" t="s">
        <v>3620</v>
      </c>
      <c r="G523" s="264"/>
      <c r="H523" s="267">
        <v>488.69999999999999</v>
      </c>
      <c r="I523" s="268"/>
      <c r="J523" s="264"/>
      <c r="K523" s="264"/>
      <c r="L523" s="269"/>
      <c r="M523" s="270"/>
      <c r="N523" s="271"/>
      <c r="O523" s="271"/>
      <c r="P523" s="271"/>
      <c r="Q523" s="271"/>
      <c r="R523" s="271"/>
      <c r="S523" s="271"/>
      <c r="T523" s="272"/>
      <c r="U523" s="14"/>
      <c r="V523" s="14"/>
      <c r="W523" s="14"/>
      <c r="X523" s="14"/>
      <c r="Y523" s="14"/>
      <c r="Z523" s="14"/>
      <c r="AA523" s="14"/>
      <c r="AB523" s="14"/>
      <c r="AC523" s="14"/>
      <c r="AD523" s="14"/>
      <c r="AE523" s="14"/>
      <c r="AT523" s="273" t="s">
        <v>254</v>
      </c>
      <c r="AU523" s="273" t="s">
        <v>89</v>
      </c>
      <c r="AV523" s="14" t="s">
        <v>100</v>
      </c>
      <c r="AW523" s="14" t="s">
        <v>35</v>
      </c>
      <c r="AX523" s="14" t="s">
        <v>80</v>
      </c>
      <c r="AY523" s="273" t="s">
        <v>196</v>
      </c>
    </row>
    <row r="524" s="13" customFormat="1">
      <c r="A524" s="13"/>
      <c r="B524" s="252"/>
      <c r="C524" s="253"/>
      <c r="D524" s="242" t="s">
        <v>254</v>
      </c>
      <c r="E524" s="254" t="s">
        <v>1</v>
      </c>
      <c r="F524" s="255" t="s">
        <v>3478</v>
      </c>
      <c r="G524" s="253"/>
      <c r="H524" s="256">
        <v>523.5</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254</v>
      </c>
      <c r="AU524" s="262" t="s">
        <v>89</v>
      </c>
      <c r="AV524" s="13" t="s">
        <v>89</v>
      </c>
      <c r="AW524" s="13" t="s">
        <v>35</v>
      </c>
      <c r="AX524" s="13" t="s">
        <v>80</v>
      </c>
      <c r="AY524" s="262" t="s">
        <v>196</v>
      </c>
    </row>
    <row r="525" s="14" customFormat="1">
      <c r="A525" s="14"/>
      <c r="B525" s="263"/>
      <c r="C525" s="264"/>
      <c r="D525" s="242" t="s">
        <v>254</v>
      </c>
      <c r="E525" s="265" t="s">
        <v>1</v>
      </c>
      <c r="F525" s="266" t="s">
        <v>3621</v>
      </c>
      <c r="G525" s="264"/>
      <c r="H525" s="267">
        <v>523.5</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254</v>
      </c>
      <c r="AU525" s="273" t="s">
        <v>89</v>
      </c>
      <c r="AV525" s="14" t="s">
        <v>100</v>
      </c>
      <c r="AW525" s="14" t="s">
        <v>35</v>
      </c>
      <c r="AX525" s="14" t="s">
        <v>80</v>
      </c>
      <c r="AY525" s="273" t="s">
        <v>196</v>
      </c>
    </row>
    <row r="526" s="13" customFormat="1">
      <c r="A526" s="13"/>
      <c r="B526" s="252"/>
      <c r="C526" s="253"/>
      <c r="D526" s="242" t="s">
        <v>254</v>
      </c>
      <c r="E526" s="254" t="s">
        <v>1</v>
      </c>
      <c r="F526" s="255" t="s">
        <v>3483</v>
      </c>
      <c r="G526" s="253"/>
      <c r="H526" s="256">
        <v>351.33999999999997</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254</v>
      </c>
      <c r="AU526" s="262" t="s">
        <v>89</v>
      </c>
      <c r="AV526" s="13" t="s">
        <v>89</v>
      </c>
      <c r="AW526" s="13" t="s">
        <v>35</v>
      </c>
      <c r="AX526" s="13" t="s">
        <v>80</v>
      </c>
      <c r="AY526" s="262" t="s">
        <v>196</v>
      </c>
    </row>
    <row r="527" s="14" customFormat="1">
      <c r="A527" s="14"/>
      <c r="B527" s="263"/>
      <c r="C527" s="264"/>
      <c r="D527" s="242" t="s">
        <v>254</v>
      </c>
      <c r="E527" s="265" t="s">
        <v>1</v>
      </c>
      <c r="F527" s="266" t="s">
        <v>3622</v>
      </c>
      <c r="G527" s="264"/>
      <c r="H527" s="267">
        <v>351.33999999999997</v>
      </c>
      <c r="I527" s="268"/>
      <c r="J527" s="264"/>
      <c r="K527" s="264"/>
      <c r="L527" s="269"/>
      <c r="M527" s="270"/>
      <c r="N527" s="271"/>
      <c r="O527" s="271"/>
      <c r="P527" s="271"/>
      <c r="Q527" s="271"/>
      <c r="R527" s="271"/>
      <c r="S527" s="271"/>
      <c r="T527" s="272"/>
      <c r="U527" s="14"/>
      <c r="V527" s="14"/>
      <c r="W527" s="14"/>
      <c r="X527" s="14"/>
      <c r="Y527" s="14"/>
      <c r="Z527" s="14"/>
      <c r="AA527" s="14"/>
      <c r="AB527" s="14"/>
      <c r="AC527" s="14"/>
      <c r="AD527" s="14"/>
      <c r="AE527" s="14"/>
      <c r="AT527" s="273" t="s">
        <v>254</v>
      </c>
      <c r="AU527" s="273" t="s">
        <v>89</v>
      </c>
      <c r="AV527" s="14" t="s">
        <v>100</v>
      </c>
      <c r="AW527" s="14" t="s">
        <v>35</v>
      </c>
      <c r="AX527" s="14" t="s">
        <v>80</v>
      </c>
      <c r="AY527" s="273" t="s">
        <v>196</v>
      </c>
    </row>
    <row r="528" s="15" customFormat="1">
      <c r="A528" s="15"/>
      <c r="B528" s="274"/>
      <c r="C528" s="275"/>
      <c r="D528" s="242" t="s">
        <v>254</v>
      </c>
      <c r="E528" s="276" t="s">
        <v>1</v>
      </c>
      <c r="F528" s="277" t="s">
        <v>267</v>
      </c>
      <c r="G528" s="275"/>
      <c r="H528" s="278">
        <v>7026.2290000000003</v>
      </c>
      <c r="I528" s="279"/>
      <c r="J528" s="275"/>
      <c r="K528" s="275"/>
      <c r="L528" s="280"/>
      <c r="M528" s="285"/>
      <c r="N528" s="286"/>
      <c r="O528" s="286"/>
      <c r="P528" s="286"/>
      <c r="Q528" s="286"/>
      <c r="R528" s="286"/>
      <c r="S528" s="286"/>
      <c r="T528" s="287"/>
      <c r="U528" s="15"/>
      <c r="V528" s="15"/>
      <c r="W528" s="15"/>
      <c r="X528" s="15"/>
      <c r="Y528" s="15"/>
      <c r="Z528" s="15"/>
      <c r="AA528" s="15"/>
      <c r="AB528" s="15"/>
      <c r="AC528" s="15"/>
      <c r="AD528" s="15"/>
      <c r="AE528" s="15"/>
      <c r="AT528" s="284" t="s">
        <v>254</v>
      </c>
      <c r="AU528" s="284" t="s">
        <v>89</v>
      </c>
      <c r="AV528" s="15" t="s">
        <v>113</v>
      </c>
      <c r="AW528" s="15" t="s">
        <v>35</v>
      </c>
      <c r="AX528" s="15" t="s">
        <v>87</v>
      </c>
      <c r="AY528" s="284" t="s">
        <v>196</v>
      </c>
    </row>
    <row r="529" s="2" customFormat="1" ht="6.96" customHeight="1">
      <c r="A529" s="38"/>
      <c r="B529" s="66"/>
      <c r="C529" s="67"/>
      <c r="D529" s="67"/>
      <c r="E529" s="67"/>
      <c r="F529" s="67"/>
      <c r="G529" s="67"/>
      <c r="H529" s="67"/>
      <c r="I529" s="67"/>
      <c r="J529" s="67"/>
      <c r="K529" s="67"/>
      <c r="L529" s="44"/>
      <c r="M529" s="38"/>
      <c r="O529" s="38"/>
      <c r="P529" s="38"/>
      <c r="Q529" s="38"/>
      <c r="R529" s="38"/>
      <c r="S529" s="38"/>
      <c r="T529" s="38"/>
      <c r="U529" s="38"/>
      <c r="V529" s="38"/>
      <c r="W529" s="38"/>
      <c r="X529" s="38"/>
      <c r="Y529" s="38"/>
      <c r="Z529" s="38"/>
      <c r="AA529" s="38"/>
      <c r="AB529" s="38"/>
      <c r="AC529" s="38"/>
      <c r="AD529" s="38"/>
      <c r="AE529" s="38"/>
    </row>
  </sheetData>
  <sheetProtection sheet="1" autoFilter="0" formatColumns="0" formatRows="0" objects="1" scenarios="1" spinCount="100000" saltValue="zP9niEoCFr8HhyWrRioxWyimUoxwQRwhtRYY/BXkVEi1v1/Ru3yaIm8ld1+yGVJoIzMorJ1nxqKjGxJhmErRBw==" hashValue="/kCSg41ky3NklcB8Fv+mkO2C5Lkx4nFIzfGhLhomoDhIjmsxJnSXjovJGf0wmvUet6+fXrJ1ZAtwwfgcDUTR0A==" algorithmName="SHA-512" password="CC35"/>
  <autoFilter ref="C135:K528"/>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47"/>
      <c r="C3" s="148"/>
      <c r="D3" s="148"/>
      <c r="E3" s="148"/>
      <c r="F3" s="148"/>
      <c r="G3" s="148"/>
      <c r="H3" s="148"/>
      <c r="I3" s="148"/>
      <c r="J3" s="148"/>
      <c r="K3" s="148"/>
      <c r="L3" s="20"/>
      <c r="AT3" s="17" t="s">
        <v>89</v>
      </c>
    </row>
    <row r="4" s="1" customFormat="1" ht="24.96" customHeight="1">
      <c r="B4" s="20"/>
      <c r="D4" s="149" t="s">
        <v>166</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20022-Oprava budovy F1-Technická univerzita v Liberci</v>
      </c>
      <c r="F7" s="151"/>
      <c r="G7" s="151"/>
      <c r="H7" s="151"/>
      <c r="L7" s="20"/>
    </row>
    <row r="8">
      <c r="B8" s="20"/>
      <c r="D8" s="151" t="s">
        <v>167</v>
      </c>
      <c r="L8" s="20"/>
    </row>
    <row r="9" s="1" customFormat="1" ht="16.5" customHeight="1">
      <c r="B9" s="20"/>
      <c r="E9" s="152" t="s">
        <v>3352</v>
      </c>
      <c r="F9" s="1"/>
      <c r="G9" s="1"/>
      <c r="H9" s="1"/>
      <c r="L9" s="20"/>
    </row>
    <row r="10" s="1" customFormat="1" ht="12" customHeight="1">
      <c r="B10" s="20"/>
      <c r="D10" s="151" t="s">
        <v>169</v>
      </c>
      <c r="L10" s="20"/>
    </row>
    <row r="11" s="2" customFormat="1" ht="23.25" customHeight="1">
      <c r="A11" s="38"/>
      <c r="B11" s="44"/>
      <c r="C11" s="38"/>
      <c r="D11" s="38"/>
      <c r="E11" s="163" t="s">
        <v>3358</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232</v>
      </c>
      <c r="E12" s="38"/>
      <c r="F12" s="38"/>
      <c r="G12" s="38"/>
      <c r="H12" s="38"/>
      <c r="I12" s="38"/>
      <c r="J12" s="38"/>
      <c r="K12" s="38"/>
      <c r="L12" s="63"/>
      <c r="S12" s="38"/>
      <c r="T12" s="38"/>
      <c r="U12" s="38"/>
      <c r="V12" s="38"/>
      <c r="W12" s="38"/>
      <c r="X12" s="38"/>
      <c r="Y12" s="38"/>
      <c r="Z12" s="38"/>
      <c r="AA12" s="38"/>
      <c r="AB12" s="38"/>
      <c r="AC12" s="38"/>
      <c r="AD12" s="38"/>
      <c r="AE12" s="38"/>
    </row>
    <row r="13" s="2" customFormat="1" ht="30" customHeight="1">
      <c r="A13" s="38"/>
      <c r="B13" s="44"/>
      <c r="C13" s="38"/>
      <c r="D13" s="38"/>
      <c r="E13" s="153" t="s">
        <v>3623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2. 11. 2021</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26</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27</v>
      </c>
      <c r="F19" s="38"/>
      <c r="G19" s="38"/>
      <c r="H19" s="38"/>
      <c r="I19" s="151" t="s">
        <v>28</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29</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28</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31</v>
      </c>
      <c r="E24" s="38"/>
      <c r="F24" s="38"/>
      <c r="G24" s="38"/>
      <c r="H24" s="38"/>
      <c r="I24" s="151" t="s">
        <v>25</v>
      </c>
      <c r="J24" s="141" t="s">
        <v>32</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33</v>
      </c>
      <c r="F25" s="38"/>
      <c r="G25" s="38"/>
      <c r="H25" s="38"/>
      <c r="I25" s="151" t="s">
        <v>28</v>
      </c>
      <c r="J25" s="141" t="s">
        <v>34</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36</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28</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38</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25.44" customHeight="1">
      <c r="A34" s="38"/>
      <c r="B34" s="44"/>
      <c r="C34" s="38"/>
      <c r="D34" s="160" t="s">
        <v>40</v>
      </c>
      <c r="E34" s="38"/>
      <c r="F34" s="38"/>
      <c r="G34" s="38"/>
      <c r="H34" s="38"/>
      <c r="I34" s="38"/>
      <c r="J34" s="161">
        <f>ROUND(J137,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2" t="s">
        <v>42</v>
      </c>
      <c r="G36" s="38"/>
      <c r="H36" s="38"/>
      <c r="I36" s="162" t="s">
        <v>41</v>
      </c>
      <c r="J36" s="162" t="s">
        <v>43</v>
      </c>
      <c r="K36" s="38"/>
      <c r="L36" s="63"/>
      <c r="S36" s="38"/>
      <c r="T36" s="38"/>
      <c r="U36" s="38"/>
      <c r="V36" s="38"/>
      <c r="W36" s="38"/>
      <c r="X36" s="38"/>
      <c r="Y36" s="38"/>
      <c r="Z36" s="38"/>
      <c r="AA36" s="38"/>
      <c r="AB36" s="38"/>
      <c r="AC36" s="38"/>
      <c r="AD36" s="38"/>
      <c r="AE36" s="38"/>
    </row>
    <row r="37" s="2" customFormat="1" ht="14.4" customHeight="1">
      <c r="A37" s="38"/>
      <c r="B37" s="44"/>
      <c r="C37" s="38"/>
      <c r="D37" s="163" t="s">
        <v>44</v>
      </c>
      <c r="E37" s="151" t="s">
        <v>45</v>
      </c>
      <c r="F37" s="164">
        <f>ROUND((SUM(BE137:BE717)),  2)</f>
        <v>0</v>
      </c>
      <c r="G37" s="38"/>
      <c r="H37" s="38"/>
      <c r="I37" s="165">
        <v>0.20999999999999999</v>
      </c>
      <c r="J37" s="164">
        <f>ROUND(((SUM(BE137:BE717))*I37),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46</v>
      </c>
      <c r="F38" s="164">
        <f>ROUND((SUM(BF137:BF717)),  2)</f>
        <v>0</v>
      </c>
      <c r="G38" s="38"/>
      <c r="H38" s="38"/>
      <c r="I38" s="165">
        <v>0.14999999999999999</v>
      </c>
      <c r="J38" s="164">
        <f>ROUND(((SUM(BF137:BF717))*I38),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47</v>
      </c>
      <c r="F39" s="164">
        <f>ROUND((SUM(BG137:BG717)),  2)</f>
        <v>0</v>
      </c>
      <c r="G39" s="38"/>
      <c r="H39" s="38"/>
      <c r="I39" s="165">
        <v>0.20999999999999999</v>
      </c>
      <c r="J39" s="164">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48</v>
      </c>
      <c r="F40" s="164">
        <f>ROUND((SUM(BH137:BH717)),  2)</f>
        <v>0</v>
      </c>
      <c r="G40" s="38"/>
      <c r="H40" s="38"/>
      <c r="I40" s="165">
        <v>0.14999999999999999</v>
      </c>
      <c r="J40" s="164">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49</v>
      </c>
      <c r="F41" s="164">
        <f>ROUND((SUM(BI137:BI717)),  2)</f>
        <v>0</v>
      </c>
      <c r="G41" s="38"/>
      <c r="H41" s="38"/>
      <c r="I41" s="165">
        <v>0</v>
      </c>
      <c r="J41" s="164">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6"/>
      <c r="D43" s="167" t="s">
        <v>50</v>
      </c>
      <c r="E43" s="168"/>
      <c r="F43" s="168"/>
      <c r="G43" s="169" t="s">
        <v>51</v>
      </c>
      <c r="H43" s="170" t="s">
        <v>52</v>
      </c>
      <c r="I43" s="168"/>
      <c r="J43" s="171">
        <f>SUM(J34:J41)</f>
        <v>0</v>
      </c>
      <c r="K43" s="172"/>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3" t="s">
        <v>53</v>
      </c>
      <c r="E50" s="174"/>
      <c r="F50" s="174"/>
      <c r="G50" s="173" t="s">
        <v>54</v>
      </c>
      <c r="H50" s="174"/>
      <c r="I50" s="174"/>
      <c r="J50" s="174"/>
      <c r="K50" s="17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5" t="s">
        <v>55</v>
      </c>
      <c r="E61" s="176"/>
      <c r="F61" s="177" t="s">
        <v>56</v>
      </c>
      <c r="G61" s="175" t="s">
        <v>55</v>
      </c>
      <c r="H61" s="176"/>
      <c r="I61" s="176"/>
      <c r="J61" s="178" t="s">
        <v>56</v>
      </c>
      <c r="K61" s="17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3" t="s">
        <v>57</v>
      </c>
      <c r="E65" s="179"/>
      <c r="F65" s="179"/>
      <c r="G65" s="173" t="s">
        <v>58</v>
      </c>
      <c r="H65" s="179"/>
      <c r="I65" s="179"/>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5" t="s">
        <v>55</v>
      </c>
      <c r="E76" s="176"/>
      <c r="F76" s="177" t="s">
        <v>56</v>
      </c>
      <c r="G76" s="175" t="s">
        <v>55</v>
      </c>
      <c r="H76" s="176"/>
      <c r="I76" s="176"/>
      <c r="J76" s="178" t="s">
        <v>56</v>
      </c>
      <c r="K76" s="176"/>
      <c r="L76" s="63"/>
      <c r="S76" s="38"/>
      <c r="T76" s="38"/>
      <c r="U76" s="38"/>
      <c r="V76" s="38"/>
      <c r="W76" s="38"/>
      <c r="X76" s="38"/>
      <c r="Y76" s="38"/>
      <c r="Z76" s="38"/>
      <c r="AA76" s="38"/>
      <c r="AB76" s="38"/>
      <c r="AC76" s="38"/>
      <c r="AD76" s="38"/>
      <c r="AE76" s="38"/>
    </row>
    <row r="77" s="2" customFormat="1" ht="14.4" customHeight="1">
      <c r="A77" s="38"/>
      <c r="B77" s="180"/>
      <c r="C77" s="181"/>
      <c r="D77" s="181"/>
      <c r="E77" s="181"/>
      <c r="F77" s="181"/>
      <c r="G77" s="181"/>
      <c r="H77" s="181"/>
      <c r="I77" s="181"/>
      <c r="J77" s="181"/>
      <c r="K77" s="181"/>
      <c r="L77" s="63"/>
      <c r="S77" s="38"/>
      <c r="T77" s="38"/>
      <c r="U77" s="38"/>
      <c r="V77" s="38"/>
      <c r="W77" s="38"/>
      <c r="X77" s="38"/>
      <c r="Y77" s="38"/>
      <c r="Z77" s="38"/>
      <c r="AA77" s="38"/>
      <c r="AB77" s="38"/>
      <c r="AC77" s="38"/>
      <c r="AD77" s="38"/>
      <c r="AE77" s="38"/>
    </row>
    <row r="81" s="2" customFormat="1" ht="6.96" customHeight="1">
      <c r="A81" s="38"/>
      <c r="B81" s="182"/>
      <c r="C81" s="183"/>
      <c r="D81" s="183"/>
      <c r="E81" s="183"/>
      <c r="F81" s="183"/>
      <c r="G81" s="183"/>
      <c r="H81" s="183"/>
      <c r="I81" s="183"/>
      <c r="J81" s="183"/>
      <c r="K81" s="183"/>
      <c r="L81" s="63"/>
      <c r="S81" s="38"/>
      <c r="T81" s="38"/>
      <c r="U81" s="38"/>
      <c r="V81" s="38"/>
      <c r="W81" s="38"/>
      <c r="X81" s="38"/>
      <c r="Y81" s="38"/>
      <c r="Z81" s="38"/>
      <c r="AA81" s="38"/>
      <c r="AB81" s="38"/>
      <c r="AC81" s="38"/>
      <c r="AD81" s="38"/>
      <c r="AE81" s="38"/>
    </row>
    <row r="82" s="2" customFormat="1" ht="24.96" customHeight="1">
      <c r="A82" s="38"/>
      <c r="B82" s="39"/>
      <c r="C82" s="23" t="s">
        <v>171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4" t="str">
        <f>E7</f>
        <v>20022-Oprava budovy F1-Technická univerzita v Liberci</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167</v>
      </c>
      <c r="D86" s="22"/>
      <c r="E86" s="22"/>
      <c r="F86" s="22"/>
      <c r="G86" s="22"/>
      <c r="H86" s="22"/>
      <c r="I86" s="22"/>
      <c r="J86" s="22"/>
      <c r="K86" s="22"/>
      <c r="L86" s="20"/>
    </row>
    <row r="87" s="1" customFormat="1" ht="16.5" customHeight="1">
      <c r="B87" s="21"/>
      <c r="C87" s="22"/>
      <c r="D87" s="22"/>
      <c r="E87" s="184" t="s">
        <v>3352</v>
      </c>
      <c r="F87" s="22"/>
      <c r="G87" s="22"/>
      <c r="H87" s="22"/>
      <c r="I87" s="22"/>
      <c r="J87" s="22"/>
      <c r="K87" s="22"/>
      <c r="L87" s="20"/>
    </row>
    <row r="88" s="1" customFormat="1" ht="12" customHeight="1">
      <c r="B88" s="21"/>
      <c r="C88" s="32" t="s">
        <v>169</v>
      </c>
      <c r="D88" s="22"/>
      <c r="E88" s="22"/>
      <c r="F88" s="22"/>
      <c r="G88" s="22"/>
      <c r="H88" s="22"/>
      <c r="I88" s="22"/>
      <c r="J88" s="22"/>
      <c r="K88" s="22"/>
      <c r="L88" s="20"/>
    </row>
    <row r="89" s="2" customFormat="1" ht="23.25" customHeight="1">
      <c r="A89" s="38"/>
      <c r="B89" s="39"/>
      <c r="C89" s="40"/>
      <c r="D89" s="40"/>
      <c r="E89" s="251" t="s">
        <v>3358</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232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30" customHeight="1">
      <c r="A91" s="38"/>
      <c r="B91" s="39"/>
      <c r="C91" s="40"/>
      <c r="D91" s="40"/>
      <c r="E91" s="76" t="str">
        <f>E13</f>
        <v>20022-D.1.1,2-NEI NK - 20022-D.1.1,2 - NK - Nové konstrukce - NEINVESTIČNÍ NÁKLADY</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Liberec</v>
      </c>
      <c r="G93" s="40"/>
      <c r="H93" s="40"/>
      <c r="I93" s="32" t="s">
        <v>22</v>
      </c>
      <c r="J93" s="79" t="str">
        <f>IF(J16="","",J16)</f>
        <v>2. 11. 2021</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40.05" customHeight="1">
      <c r="A95" s="38"/>
      <c r="B95" s="39"/>
      <c r="C95" s="32" t="s">
        <v>24</v>
      </c>
      <c r="D95" s="40"/>
      <c r="E95" s="40"/>
      <c r="F95" s="27" t="str">
        <f>E19</f>
        <v>Technická unmiverzita v Liberci,Hálkova 6, Liberec</v>
      </c>
      <c r="G95" s="40"/>
      <c r="H95" s="40"/>
      <c r="I95" s="32" t="s">
        <v>31</v>
      </c>
      <c r="J95" s="36" t="str">
        <f>E25</f>
        <v>Profes projekt, s. r.o., Vejrichova 272, Turnov</v>
      </c>
      <c r="K95" s="40"/>
      <c r="L95" s="63"/>
      <c r="S95" s="38"/>
      <c r="T95" s="38"/>
      <c r="U95" s="38"/>
      <c r="V95" s="38"/>
      <c r="W95" s="38"/>
      <c r="X95" s="38"/>
      <c r="Y95" s="38"/>
      <c r="Z95" s="38"/>
      <c r="AA95" s="38"/>
      <c r="AB95" s="38"/>
      <c r="AC95" s="38"/>
      <c r="AD95" s="38"/>
      <c r="AE95" s="38"/>
    </row>
    <row r="96" s="2" customFormat="1" ht="15.15" customHeight="1">
      <c r="A96" s="38"/>
      <c r="B96" s="39"/>
      <c r="C96" s="32" t="s">
        <v>29</v>
      </c>
      <c r="D96" s="40"/>
      <c r="E96" s="40"/>
      <c r="F96" s="27" t="str">
        <f>IF(E22="","",E22)</f>
        <v>Vyplň údaj</v>
      </c>
      <c r="G96" s="40"/>
      <c r="H96" s="40"/>
      <c r="I96" s="32" t="s">
        <v>36</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5" t="s">
        <v>172</v>
      </c>
      <c r="D98" s="186"/>
      <c r="E98" s="186"/>
      <c r="F98" s="186"/>
      <c r="G98" s="186"/>
      <c r="H98" s="186"/>
      <c r="I98" s="186"/>
      <c r="J98" s="187" t="s">
        <v>173</v>
      </c>
      <c r="K98" s="186"/>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8" t="s">
        <v>174</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175</v>
      </c>
    </row>
    <row r="101" s="9" customFormat="1" ht="24.96" customHeight="1">
      <c r="A101" s="9"/>
      <c r="B101" s="189"/>
      <c r="C101" s="190"/>
      <c r="D101" s="191" t="s">
        <v>234</v>
      </c>
      <c r="E101" s="192"/>
      <c r="F101" s="192"/>
      <c r="G101" s="192"/>
      <c r="H101" s="192"/>
      <c r="I101" s="192"/>
      <c r="J101" s="193">
        <f>J138</f>
        <v>0</v>
      </c>
      <c r="K101" s="190"/>
      <c r="L101" s="194"/>
      <c r="S101" s="9"/>
      <c r="T101" s="9"/>
      <c r="U101" s="9"/>
      <c r="V101" s="9"/>
      <c r="W101" s="9"/>
      <c r="X101" s="9"/>
      <c r="Y101" s="9"/>
      <c r="Z101" s="9"/>
      <c r="AA101" s="9"/>
      <c r="AB101" s="9"/>
      <c r="AC101" s="9"/>
      <c r="AD101" s="9"/>
      <c r="AE101" s="9"/>
    </row>
    <row r="102" s="10" customFormat="1" ht="19.92" customHeight="1">
      <c r="A102" s="10"/>
      <c r="B102" s="195"/>
      <c r="C102" s="133"/>
      <c r="D102" s="196" t="s">
        <v>602</v>
      </c>
      <c r="E102" s="197"/>
      <c r="F102" s="197"/>
      <c r="G102" s="197"/>
      <c r="H102" s="197"/>
      <c r="I102" s="197"/>
      <c r="J102" s="198">
        <f>J139</f>
        <v>0</v>
      </c>
      <c r="K102" s="133"/>
      <c r="L102" s="199"/>
      <c r="S102" s="10"/>
      <c r="T102" s="10"/>
      <c r="U102" s="10"/>
      <c r="V102" s="10"/>
      <c r="W102" s="10"/>
      <c r="X102" s="10"/>
      <c r="Y102" s="10"/>
      <c r="Z102" s="10"/>
      <c r="AA102" s="10"/>
      <c r="AB102" s="10"/>
      <c r="AC102" s="10"/>
      <c r="AD102" s="10"/>
      <c r="AE102" s="10"/>
    </row>
    <row r="103" s="10" customFormat="1" ht="19.92" customHeight="1">
      <c r="A103" s="10"/>
      <c r="B103" s="195"/>
      <c r="C103" s="133"/>
      <c r="D103" s="196" t="s">
        <v>603</v>
      </c>
      <c r="E103" s="197"/>
      <c r="F103" s="197"/>
      <c r="G103" s="197"/>
      <c r="H103" s="197"/>
      <c r="I103" s="197"/>
      <c r="J103" s="198">
        <f>J193</f>
        <v>0</v>
      </c>
      <c r="K103" s="133"/>
      <c r="L103" s="199"/>
      <c r="S103" s="10"/>
      <c r="T103" s="10"/>
      <c r="U103" s="10"/>
      <c r="V103" s="10"/>
      <c r="W103" s="10"/>
      <c r="X103" s="10"/>
      <c r="Y103" s="10"/>
      <c r="Z103" s="10"/>
      <c r="AA103" s="10"/>
      <c r="AB103" s="10"/>
      <c r="AC103" s="10"/>
      <c r="AD103" s="10"/>
      <c r="AE103" s="10"/>
    </row>
    <row r="104" s="10" customFormat="1" ht="19.92" customHeight="1">
      <c r="A104" s="10"/>
      <c r="B104" s="195"/>
      <c r="C104" s="133"/>
      <c r="D104" s="196" t="s">
        <v>235</v>
      </c>
      <c r="E104" s="197"/>
      <c r="F104" s="197"/>
      <c r="G104" s="197"/>
      <c r="H104" s="197"/>
      <c r="I104" s="197"/>
      <c r="J104" s="198">
        <f>J367</f>
        <v>0</v>
      </c>
      <c r="K104" s="133"/>
      <c r="L104" s="199"/>
      <c r="S104" s="10"/>
      <c r="T104" s="10"/>
      <c r="U104" s="10"/>
      <c r="V104" s="10"/>
      <c r="W104" s="10"/>
      <c r="X104" s="10"/>
      <c r="Y104" s="10"/>
      <c r="Z104" s="10"/>
      <c r="AA104" s="10"/>
      <c r="AB104" s="10"/>
      <c r="AC104" s="10"/>
      <c r="AD104" s="10"/>
      <c r="AE104" s="10"/>
    </row>
    <row r="105" s="10" customFormat="1" ht="19.92" customHeight="1">
      <c r="A105" s="10"/>
      <c r="B105" s="195"/>
      <c r="C105" s="133"/>
      <c r="D105" s="196" t="s">
        <v>604</v>
      </c>
      <c r="E105" s="197"/>
      <c r="F105" s="197"/>
      <c r="G105" s="197"/>
      <c r="H105" s="197"/>
      <c r="I105" s="197"/>
      <c r="J105" s="198">
        <f>J387</f>
        <v>0</v>
      </c>
      <c r="K105" s="133"/>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237</v>
      </c>
      <c r="E106" s="192"/>
      <c r="F106" s="192"/>
      <c r="G106" s="192"/>
      <c r="H106" s="192"/>
      <c r="I106" s="192"/>
      <c r="J106" s="193">
        <f>J390</f>
        <v>0</v>
      </c>
      <c r="K106" s="190"/>
      <c r="L106" s="194"/>
      <c r="S106" s="9"/>
      <c r="T106" s="9"/>
      <c r="U106" s="9"/>
      <c r="V106" s="9"/>
      <c r="W106" s="9"/>
      <c r="X106" s="9"/>
      <c r="Y106" s="9"/>
      <c r="Z106" s="9"/>
      <c r="AA106" s="9"/>
      <c r="AB106" s="9"/>
      <c r="AC106" s="9"/>
      <c r="AD106" s="9"/>
      <c r="AE106" s="9"/>
    </row>
    <row r="107" s="10" customFormat="1" ht="19.92" customHeight="1">
      <c r="A107" s="10"/>
      <c r="B107" s="195"/>
      <c r="C107" s="133"/>
      <c r="D107" s="196" t="s">
        <v>239</v>
      </c>
      <c r="E107" s="197"/>
      <c r="F107" s="197"/>
      <c r="G107" s="197"/>
      <c r="H107" s="197"/>
      <c r="I107" s="197"/>
      <c r="J107" s="198">
        <f>J391</f>
        <v>0</v>
      </c>
      <c r="K107" s="133"/>
      <c r="L107" s="199"/>
      <c r="S107" s="10"/>
      <c r="T107" s="10"/>
      <c r="U107" s="10"/>
      <c r="V107" s="10"/>
      <c r="W107" s="10"/>
      <c r="X107" s="10"/>
      <c r="Y107" s="10"/>
      <c r="Z107" s="10"/>
      <c r="AA107" s="10"/>
      <c r="AB107" s="10"/>
      <c r="AC107" s="10"/>
      <c r="AD107" s="10"/>
      <c r="AE107" s="10"/>
    </row>
    <row r="108" s="10" customFormat="1" ht="19.92" customHeight="1">
      <c r="A108" s="10"/>
      <c r="B108" s="195"/>
      <c r="C108" s="133"/>
      <c r="D108" s="196" t="s">
        <v>240</v>
      </c>
      <c r="E108" s="197"/>
      <c r="F108" s="197"/>
      <c r="G108" s="197"/>
      <c r="H108" s="197"/>
      <c r="I108" s="197"/>
      <c r="J108" s="198">
        <f>J421</f>
        <v>0</v>
      </c>
      <c r="K108" s="133"/>
      <c r="L108" s="199"/>
      <c r="S108" s="10"/>
      <c r="T108" s="10"/>
      <c r="U108" s="10"/>
      <c r="V108" s="10"/>
      <c r="W108" s="10"/>
      <c r="X108" s="10"/>
      <c r="Y108" s="10"/>
      <c r="Z108" s="10"/>
      <c r="AA108" s="10"/>
      <c r="AB108" s="10"/>
      <c r="AC108" s="10"/>
      <c r="AD108" s="10"/>
      <c r="AE108" s="10"/>
    </row>
    <row r="109" s="10" customFormat="1" ht="19.92" customHeight="1">
      <c r="A109" s="10"/>
      <c r="B109" s="195"/>
      <c r="C109" s="133"/>
      <c r="D109" s="196" t="s">
        <v>607</v>
      </c>
      <c r="E109" s="197"/>
      <c r="F109" s="197"/>
      <c r="G109" s="197"/>
      <c r="H109" s="197"/>
      <c r="I109" s="197"/>
      <c r="J109" s="198">
        <f>J454</f>
        <v>0</v>
      </c>
      <c r="K109" s="133"/>
      <c r="L109" s="199"/>
      <c r="S109" s="10"/>
      <c r="T109" s="10"/>
      <c r="U109" s="10"/>
      <c r="V109" s="10"/>
      <c r="W109" s="10"/>
      <c r="X109" s="10"/>
      <c r="Y109" s="10"/>
      <c r="Z109" s="10"/>
      <c r="AA109" s="10"/>
      <c r="AB109" s="10"/>
      <c r="AC109" s="10"/>
      <c r="AD109" s="10"/>
      <c r="AE109" s="10"/>
    </row>
    <row r="110" s="10" customFormat="1" ht="19.92" customHeight="1">
      <c r="A110" s="10"/>
      <c r="B110" s="195"/>
      <c r="C110" s="133"/>
      <c r="D110" s="196" t="s">
        <v>608</v>
      </c>
      <c r="E110" s="197"/>
      <c r="F110" s="197"/>
      <c r="G110" s="197"/>
      <c r="H110" s="197"/>
      <c r="I110" s="197"/>
      <c r="J110" s="198">
        <f>J471</f>
        <v>0</v>
      </c>
      <c r="K110" s="133"/>
      <c r="L110" s="199"/>
      <c r="S110" s="10"/>
      <c r="T110" s="10"/>
      <c r="U110" s="10"/>
      <c r="V110" s="10"/>
      <c r="W110" s="10"/>
      <c r="X110" s="10"/>
      <c r="Y110" s="10"/>
      <c r="Z110" s="10"/>
      <c r="AA110" s="10"/>
      <c r="AB110" s="10"/>
      <c r="AC110" s="10"/>
      <c r="AD110" s="10"/>
      <c r="AE110" s="10"/>
    </row>
    <row r="111" s="10" customFormat="1" ht="19.92" customHeight="1">
      <c r="A111" s="10"/>
      <c r="B111" s="195"/>
      <c r="C111" s="133"/>
      <c r="D111" s="196" t="s">
        <v>242</v>
      </c>
      <c r="E111" s="197"/>
      <c r="F111" s="197"/>
      <c r="G111" s="197"/>
      <c r="H111" s="197"/>
      <c r="I111" s="197"/>
      <c r="J111" s="198">
        <f>J506</f>
        <v>0</v>
      </c>
      <c r="K111" s="133"/>
      <c r="L111" s="199"/>
      <c r="S111" s="10"/>
      <c r="T111" s="10"/>
      <c r="U111" s="10"/>
      <c r="V111" s="10"/>
      <c r="W111" s="10"/>
      <c r="X111" s="10"/>
      <c r="Y111" s="10"/>
      <c r="Z111" s="10"/>
      <c r="AA111" s="10"/>
      <c r="AB111" s="10"/>
      <c r="AC111" s="10"/>
      <c r="AD111" s="10"/>
      <c r="AE111" s="10"/>
    </row>
    <row r="112" s="10" customFormat="1" ht="19.92" customHeight="1">
      <c r="A112" s="10"/>
      <c r="B112" s="195"/>
      <c r="C112" s="133"/>
      <c r="D112" s="196" t="s">
        <v>243</v>
      </c>
      <c r="E112" s="197"/>
      <c r="F112" s="197"/>
      <c r="G112" s="197"/>
      <c r="H112" s="197"/>
      <c r="I112" s="197"/>
      <c r="J112" s="198">
        <f>J635</f>
        <v>0</v>
      </c>
      <c r="K112" s="133"/>
      <c r="L112" s="199"/>
      <c r="S112" s="10"/>
      <c r="T112" s="10"/>
      <c r="U112" s="10"/>
      <c r="V112" s="10"/>
      <c r="W112" s="10"/>
      <c r="X112" s="10"/>
      <c r="Y112" s="10"/>
      <c r="Z112" s="10"/>
      <c r="AA112" s="10"/>
      <c r="AB112" s="10"/>
      <c r="AC112" s="10"/>
      <c r="AD112" s="10"/>
      <c r="AE112" s="10"/>
    </row>
    <row r="113" s="10" customFormat="1" ht="19.92" customHeight="1">
      <c r="A113" s="10"/>
      <c r="B113" s="195"/>
      <c r="C113" s="133"/>
      <c r="D113" s="196" t="s">
        <v>244</v>
      </c>
      <c r="E113" s="197"/>
      <c r="F113" s="197"/>
      <c r="G113" s="197"/>
      <c r="H113" s="197"/>
      <c r="I113" s="197"/>
      <c r="J113" s="198">
        <f>J673</f>
        <v>0</v>
      </c>
      <c r="K113" s="133"/>
      <c r="L113" s="199"/>
      <c r="S113" s="10"/>
      <c r="T113" s="10"/>
      <c r="U113" s="10"/>
      <c r="V113" s="10"/>
      <c r="W113" s="10"/>
      <c r="X113" s="10"/>
      <c r="Y113" s="10"/>
      <c r="Z113" s="10"/>
      <c r="AA113" s="10"/>
      <c r="AB113" s="10"/>
      <c r="AC113" s="10"/>
      <c r="AD113" s="10"/>
      <c r="AE113" s="10"/>
    </row>
    <row r="114" s="2" customFormat="1" ht="21.84"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181</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4" t="str">
        <f>E7</f>
        <v>20022-Oprava budovy F1-Technická univerzita v Liberci</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167</v>
      </c>
      <c r="D124" s="22"/>
      <c r="E124" s="22"/>
      <c r="F124" s="22"/>
      <c r="G124" s="22"/>
      <c r="H124" s="22"/>
      <c r="I124" s="22"/>
      <c r="J124" s="22"/>
      <c r="K124" s="22"/>
      <c r="L124" s="20"/>
    </row>
    <row r="125" s="1" customFormat="1" ht="16.5" customHeight="1">
      <c r="B125" s="21"/>
      <c r="C125" s="22"/>
      <c r="D125" s="22"/>
      <c r="E125" s="184" t="s">
        <v>3352</v>
      </c>
      <c r="F125" s="22"/>
      <c r="G125" s="22"/>
      <c r="H125" s="22"/>
      <c r="I125" s="22"/>
      <c r="J125" s="22"/>
      <c r="K125" s="22"/>
      <c r="L125" s="20"/>
    </row>
    <row r="126" s="1" customFormat="1" ht="12" customHeight="1">
      <c r="B126" s="21"/>
      <c r="C126" s="32" t="s">
        <v>169</v>
      </c>
      <c r="D126" s="22"/>
      <c r="E126" s="22"/>
      <c r="F126" s="22"/>
      <c r="G126" s="22"/>
      <c r="H126" s="22"/>
      <c r="I126" s="22"/>
      <c r="J126" s="22"/>
      <c r="K126" s="22"/>
      <c r="L126" s="20"/>
    </row>
    <row r="127" s="2" customFormat="1" ht="23.25" customHeight="1">
      <c r="A127" s="38"/>
      <c r="B127" s="39"/>
      <c r="C127" s="40"/>
      <c r="D127" s="40"/>
      <c r="E127" s="251" t="s">
        <v>3358</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232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30" customHeight="1">
      <c r="A129" s="38"/>
      <c r="B129" s="39"/>
      <c r="C129" s="40"/>
      <c r="D129" s="40"/>
      <c r="E129" s="76" t="str">
        <f>E13</f>
        <v>20022-D.1.1,2-NEI NK - 20022-D.1.1,2 - NK - Nové konstrukce - NEINVESTIČNÍ NÁKLADY</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Liberec</v>
      </c>
      <c r="G131" s="40"/>
      <c r="H131" s="40"/>
      <c r="I131" s="32" t="s">
        <v>22</v>
      </c>
      <c r="J131" s="79" t="str">
        <f>IF(J16="","",J16)</f>
        <v>2. 11. 2021</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40.05" customHeight="1">
      <c r="A133" s="38"/>
      <c r="B133" s="39"/>
      <c r="C133" s="32" t="s">
        <v>24</v>
      </c>
      <c r="D133" s="40"/>
      <c r="E133" s="40"/>
      <c r="F133" s="27" t="str">
        <f>E19</f>
        <v>Technická unmiverzita v Liberci,Hálkova 6, Liberec</v>
      </c>
      <c r="G133" s="40"/>
      <c r="H133" s="40"/>
      <c r="I133" s="32" t="s">
        <v>31</v>
      </c>
      <c r="J133" s="36" t="str">
        <f>E25</f>
        <v>Profes projekt, s. r.o., Vejrichova 272, Turnov</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29</v>
      </c>
      <c r="D134" s="40"/>
      <c r="E134" s="40"/>
      <c r="F134" s="27" t="str">
        <f>IF(E22="","",E22)</f>
        <v>Vyplň údaj</v>
      </c>
      <c r="G134" s="40"/>
      <c r="H134" s="40"/>
      <c r="I134" s="32" t="s">
        <v>36</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00"/>
      <c r="B136" s="201"/>
      <c r="C136" s="202" t="s">
        <v>182</v>
      </c>
      <c r="D136" s="203" t="s">
        <v>65</v>
      </c>
      <c r="E136" s="203" t="s">
        <v>61</v>
      </c>
      <c r="F136" s="203" t="s">
        <v>62</v>
      </c>
      <c r="G136" s="203" t="s">
        <v>183</v>
      </c>
      <c r="H136" s="203" t="s">
        <v>184</v>
      </c>
      <c r="I136" s="203" t="s">
        <v>185</v>
      </c>
      <c r="J136" s="204" t="s">
        <v>173</v>
      </c>
      <c r="K136" s="205" t="s">
        <v>186</v>
      </c>
      <c r="L136" s="206"/>
      <c r="M136" s="100" t="s">
        <v>1</v>
      </c>
      <c r="N136" s="101" t="s">
        <v>44</v>
      </c>
      <c r="O136" s="101" t="s">
        <v>187</v>
      </c>
      <c r="P136" s="101" t="s">
        <v>188</v>
      </c>
      <c r="Q136" s="101" t="s">
        <v>189</v>
      </c>
      <c r="R136" s="101" t="s">
        <v>190</v>
      </c>
      <c r="S136" s="101" t="s">
        <v>191</v>
      </c>
      <c r="T136" s="102" t="s">
        <v>192</v>
      </c>
      <c r="U136" s="200"/>
      <c r="V136" s="200"/>
      <c r="W136" s="200"/>
      <c r="X136" s="200"/>
      <c r="Y136" s="200"/>
      <c r="Z136" s="200"/>
      <c r="AA136" s="200"/>
      <c r="AB136" s="200"/>
      <c r="AC136" s="200"/>
      <c r="AD136" s="200"/>
      <c r="AE136" s="200"/>
    </row>
    <row r="137" s="2" customFormat="1" ht="22.8" customHeight="1">
      <c r="A137" s="38"/>
      <c r="B137" s="39"/>
      <c r="C137" s="107" t="s">
        <v>193</v>
      </c>
      <c r="D137" s="40"/>
      <c r="E137" s="40"/>
      <c r="F137" s="40"/>
      <c r="G137" s="40"/>
      <c r="H137" s="40"/>
      <c r="I137" s="40"/>
      <c r="J137" s="207">
        <f>BK137</f>
        <v>0</v>
      </c>
      <c r="K137" s="40"/>
      <c r="L137" s="44"/>
      <c r="M137" s="103"/>
      <c r="N137" s="208"/>
      <c r="O137" s="104"/>
      <c r="P137" s="209">
        <f>P138+P390</f>
        <v>0</v>
      </c>
      <c r="Q137" s="104"/>
      <c r="R137" s="209">
        <f>R138+R390</f>
        <v>478.16434677999996</v>
      </c>
      <c r="S137" s="104"/>
      <c r="T137" s="210">
        <f>T138+T390</f>
        <v>2.8163570999999998</v>
      </c>
      <c r="U137" s="38"/>
      <c r="V137" s="38"/>
      <c r="W137" s="38"/>
      <c r="X137" s="38"/>
      <c r="Y137" s="38"/>
      <c r="Z137" s="38"/>
      <c r="AA137" s="38"/>
      <c r="AB137" s="38"/>
      <c r="AC137" s="38"/>
      <c r="AD137" s="38"/>
      <c r="AE137" s="38"/>
      <c r="AT137" s="17" t="s">
        <v>79</v>
      </c>
      <c r="AU137" s="17" t="s">
        <v>175</v>
      </c>
      <c r="BK137" s="211">
        <f>BK138+BK390</f>
        <v>0</v>
      </c>
    </row>
    <row r="138" s="12" customFormat="1" ht="25.92" customHeight="1">
      <c r="A138" s="12"/>
      <c r="B138" s="212"/>
      <c r="C138" s="213"/>
      <c r="D138" s="214" t="s">
        <v>79</v>
      </c>
      <c r="E138" s="215" t="s">
        <v>245</v>
      </c>
      <c r="F138" s="215" t="s">
        <v>246</v>
      </c>
      <c r="G138" s="213"/>
      <c r="H138" s="213"/>
      <c r="I138" s="216"/>
      <c r="J138" s="217">
        <f>BK138</f>
        <v>0</v>
      </c>
      <c r="K138" s="213"/>
      <c r="L138" s="218"/>
      <c r="M138" s="219"/>
      <c r="N138" s="220"/>
      <c r="O138" s="220"/>
      <c r="P138" s="221">
        <f>P139+P193+P367+P387</f>
        <v>0</v>
      </c>
      <c r="Q138" s="220"/>
      <c r="R138" s="221">
        <f>R139+R193+R367+R387</f>
        <v>429.53832477999998</v>
      </c>
      <c r="S138" s="220"/>
      <c r="T138" s="222">
        <f>T139+T193+T367+T387</f>
        <v>0</v>
      </c>
      <c r="U138" s="12"/>
      <c r="V138" s="12"/>
      <c r="W138" s="12"/>
      <c r="X138" s="12"/>
      <c r="Y138" s="12"/>
      <c r="Z138" s="12"/>
      <c r="AA138" s="12"/>
      <c r="AB138" s="12"/>
      <c r="AC138" s="12"/>
      <c r="AD138" s="12"/>
      <c r="AE138" s="12"/>
      <c r="AR138" s="223" t="s">
        <v>87</v>
      </c>
      <c r="AT138" s="224" t="s">
        <v>79</v>
      </c>
      <c r="AU138" s="224" t="s">
        <v>80</v>
      </c>
      <c r="AY138" s="223" t="s">
        <v>196</v>
      </c>
      <c r="BK138" s="225">
        <f>BK139+BK193+BK367+BK387</f>
        <v>0</v>
      </c>
    </row>
    <row r="139" s="12" customFormat="1" ht="22.8" customHeight="1">
      <c r="A139" s="12"/>
      <c r="B139" s="212"/>
      <c r="C139" s="213"/>
      <c r="D139" s="214" t="s">
        <v>79</v>
      </c>
      <c r="E139" s="226" t="s">
        <v>100</v>
      </c>
      <c r="F139" s="226" t="s">
        <v>682</v>
      </c>
      <c r="G139" s="213"/>
      <c r="H139" s="213"/>
      <c r="I139" s="216"/>
      <c r="J139" s="227">
        <f>BK139</f>
        <v>0</v>
      </c>
      <c r="K139" s="213"/>
      <c r="L139" s="218"/>
      <c r="M139" s="219"/>
      <c r="N139" s="220"/>
      <c r="O139" s="220"/>
      <c r="P139" s="221">
        <f>SUM(P140:P192)</f>
        <v>0</v>
      </c>
      <c r="Q139" s="220"/>
      <c r="R139" s="221">
        <f>SUM(R140:R192)</f>
        <v>59.632783179999997</v>
      </c>
      <c r="S139" s="220"/>
      <c r="T139" s="222">
        <f>SUM(T140:T192)</f>
        <v>0</v>
      </c>
      <c r="U139" s="12"/>
      <c r="V139" s="12"/>
      <c r="W139" s="12"/>
      <c r="X139" s="12"/>
      <c r="Y139" s="12"/>
      <c r="Z139" s="12"/>
      <c r="AA139" s="12"/>
      <c r="AB139" s="12"/>
      <c r="AC139" s="12"/>
      <c r="AD139" s="12"/>
      <c r="AE139" s="12"/>
      <c r="AR139" s="223" t="s">
        <v>87</v>
      </c>
      <c r="AT139" s="224" t="s">
        <v>79</v>
      </c>
      <c r="AU139" s="224" t="s">
        <v>87</v>
      </c>
      <c r="AY139" s="223" t="s">
        <v>196</v>
      </c>
      <c r="BK139" s="225">
        <f>SUM(BK140:BK192)</f>
        <v>0</v>
      </c>
    </row>
    <row r="140" s="2" customFormat="1" ht="21.75" customHeight="1">
      <c r="A140" s="38"/>
      <c r="B140" s="39"/>
      <c r="C140" s="228" t="s">
        <v>87</v>
      </c>
      <c r="D140" s="228" t="s">
        <v>199</v>
      </c>
      <c r="E140" s="229" t="s">
        <v>3624</v>
      </c>
      <c r="F140" s="230" t="s">
        <v>3625</v>
      </c>
      <c r="G140" s="231" t="s">
        <v>354</v>
      </c>
      <c r="H140" s="232">
        <v>2</v>
      </c>
      <c r="I140" s="233"/>
      <c r="J140" s="234">
        <f>ROUND(I140*H140,2)</f>
        <v>0</v>
      </c>
      <c r="K140" s="235"/>
      <c r="L140" s="44"/>
      <c r="M140" s="236" t="s">
        <v>1</v>
      </c>
      <c r="N140" s="237" t="s">
        <v>45</v>
      </c>
      <c r="O140" s="91"/>
      <c r="P140" s="238">
        <f>O140*H140</f>
        <v>0</v>
      </c>
      <c r="Q140" s="238">
        <v>0.28977000000000003</v>
      </c>
      <c r="R140" s="238">
        <f>Q140*H140</f>
        <v>0.57954000000000006</v>
      </c>
      <c r="S140" s="238">
        <v>0</v>
      </c>
      <c r="T140" s="239">
        <f>S140*H140</f>
        <v>0</v>
      </c>
      <c r="U140" s="38"/>
      <c r="V140" s="38"/>
      <c r="W140" s="38"/>
      <c r="X140" s="38"/>
      <c r="Y140" s="38"/>
      <c r="Z140" s="38"/>
      <c r="AA140" s="38"/>
      <c r="AB140" s="38"/>
      <c r="AC140" s="38"/>
      <c r="AD140" s="38"/>
      <c r="AE140" s="38"/>
      <c r="AR140" s="240" t="s">
        <v>113</v>
      </c>
      <c r="AT140" s="240" t="s">
        <v>199</v>
      </c>
      <c r="AU140" s="240" t="s">
        <v>89</v>
      </c>
      <c r="AY140" s="17" t="s">
        <v>196</v>
      </c>
      <c r="BE140" s="241">
        <f>IF(N140="základní",J140,0)</f>
        <v>0</v>
      </c>
      <c r="BF140" s="241">
        <f>IF(N140="snížená",J140,0)</f>
        <v>0</v>
      </c>
      <c r="BG140" s="241">
        <f>IF(N140="zákl. přenesená",J140,0)</f>
        <v>0</v>
      </c>
      <c r="BH140" s="241">
        <f>IF(N140="sníž. přenesená",J140,0)</f>
        <v>0</v>
      </c>
      <c r="BI140" s="241">
        <f>IF(N140="nulová",J140,0)</f>
        <v>0</v>
      </c>
      <c r="BJ140" s="17" t="s">
        <v>87</v>
      </c>
      <c r="BK140" s="241">
        <f>ROUND(I140*H140,2)</f>
        <v>0</v>
      </c>
      <c r="BL140" s="17" t="s">
        <v>113</v>
      </c>
      <c r="BM140" s="240" t="s">
        <v>3626</v>
      </c>
    </row>
    <row r="141" s="2" customFormat="1">
      <c r="A141" s="38"/>
      <c r="B141" s="39"/>
      <c r="C141" s="40"/>
      <c r="D141" s="242" t="s">
        <v>205</v>
      </c>
      <c r="E141" s="40"/>
      <c r="F141" s="243" t="s">
        <v>3627</v>
      </c>
      <c r="G141" s="40"/>
      <c r="H141" s="40"/>
      <c r="I141" s="244"/>
      <c r="J141" s="40"/>
      <c r="K141" s="40"/>
      <c r="L141" s="44"/>
      <c r="M141" s="245"/>
      <c r="N141" s="246"/>
      <c r="O141" s="91"/>
      <c r="P141" s="91"/>
      <c r="Q141" s="91"/>
      <c r="R141" s="91"/>
      <c r="S141" s="91"/>
      <c r="T141" s="92"/>
      <c r="U141" s="38"/>
      <c r="V141" s="38"/>
      <c r="W141" s="38"/>
      <c r="X141" s="38"/>
      <c r="Y141" s="38"/>
      <c r="Z141" s="38"/>
      <c r="AA141" s="38"/>
      <c r="AB141" s="38"/>
      <c r="AC141" s="38"/>
      <c r="AD141" s="38"/>
      <c r="AE141" s="38"/>
      <c r="AT141" s="17" t="s">
        <v>205</v>
      </c>
      <c r="AU141" s="17" t="s">
        <v>89</v>
      </c>
    </row>
    <row r="142" s="2" customFormat="1" ht="33" customHeight="1">
      <c r="A142" s="38"/>
      <c r="B142" s="39"/>
      <c r="C142" s="228" t="s">
        <v>89</v>
      </c>
      <c r="D142" s="228" t="s">
        <v>199</v>
      </c>
      <c r="E142" s="229" t="s">
        <v>3628</v>
      </c>
      <c r="F142" s="230" t="s">
        <v>3629</v>
      </c>
      <c r="G142" s="231" t="s">
        <v>251</v>
      </c>
      <c r="H142" s="232">
        <v>145.14400000000001</v>
      </c>
      <c r="I142" s="233"/>
      <c r="J142" s="234">
        <f>ROUND(I142*H142,2)</f>
        <v>0</v>
      </c>
      <c r="K142" s="235"/>
      <c r="L142" s="44"/>
      <c r="M142" s="236" t="s">
        <v>1</v>
      </c>
      <c r="N142" s="237" t="s">
        <v>45</v>
      </c>
      <c r="O142" s="91"/>
      <c r="P142" s="238">
        <f>O142*H142</f>
        <v>0</v>
      </c>
      <c r="Q142" s="238">
        <v>0.17462</v>
      </c>
      <c r="R142" s="238">
        <f>Q142*H142</f>
        <v>25.345045280000001</v>
      </c>
      <c r="S142" s="238">
        <v>0</v>
      </c>
      <c r="T142" s="239">
        <f>S142*H142</f>
        <v>0</v>
      </c>
      <c r="U142" s="38"/>
      <c r="V142" s="38"/>
      <c r="W142" s="38"/>
      <c r="X142" s="38"/>
      <c r="Y142" s="38"/>
      <c r="Z142" s="38"/>
      <c r="AA142" s="38"/>
      <c r="AB142" s="38"/>
      <c r="AC142" s="38"/>
      <c r="AD142" s="38"/>
      <c r="AE142" s="38"/>
      <c r="AR142" s="240" t="s">
        <v>113</v>
      </c>
      <c r="AT142" s="240" t="s">
        <v>199</v>
      </c>
      <c r="AU142" s="240" t="s">
        <v>89</v>
      </c>
      <c r="AY142" s="17" t="s">
        <v>196</v>
      </c>
      <c r="BE142" s="241">
        <f>IF(N142="základní",J142,0)</f>
        <v>0</v>
      </c>
      <c r="BF142" s="241">
        <f>IF(N142="snížená",J142,0)</f>
        <v>0</v>
      </c>
      <c r="BG142" s="241">
        <f>IF(N142="zákl. přenesená",J142,0)</f>
        <v>0</v>
      </c>
      <c r="BH142" s="241">
        <f>IF(N142="sníž. přenesená",J142,0)</f>
        <v>0</v>
      </c>
      <c r="BI142" s="241">
        <f>IF(N142="nulová",J142,0)</f>
        <v>0</v>
      </c>
      <c r="BJ142" s="17" t="s">
        <v>87</v>
      </c>
      <c r="BK142" s="241">
        <f>ROUND(I142*H142,2)</f>
        <v>0</v>
      </c>
      <c r="BL142" s="17" t="s">
        <v>113</v>
      </c>
      <c r="BM142" s="240" t="s">
        <v>3630</v>
      </c>
    </row>
    <row r="143" s="2" customFormat="1">
      <c r="A143" s="38"/>
      <c r="B143" s="39"/>
      <c r="C143" s="40"/>
      <c r="D143" s="242" t="s">
        <v>205</v>
      </c>
      <c r="E143" s="40"/>
      <c r="F143" s="243" t="s">
        <v>3631</v>
      </c>
      <c r="G143" s="40"/>
      <c r="H143" s="40"/>
      <c r="I143" s="244"/>
      <c r="J143" s="40"/>
      <c r="K143" s="40"/>
      <c r="L143" s="44"/>
      <c r="M143" s="245"/>
      <c r="N143" s="246"/>
      <c r="O143" s="91"/>
      <c r="P143" s="91"/>
      <c r="Q143" s="91"/>
      <c r="R143" s="91"/>
      <c r="S143" s="91"/>
      <c r="T143" s="92"/>
      <c r="U143" s="38"/>
      <c r="V143" s="38"/>
      <c r="W143" s="38"/>
      <c r="X143" s="38"/>
      <c r="Y143" s="38"/>
      <c r="Z143" s="38"/>
      <c r="AA143" s="38"/>
      <c r="AB143" s="38"/>
      <c r="AC143" s="38"/>
      <c r="AD143" s="38"/>
      <c r="AE143" s="38"/>
      <c r="AT143" s="17" t="s">
        <v>205</v>
      </c>
      <c r="AU143" s="17" t="s">
        <v>89</v>
      </c>
    </row>
    <row r="144" s="13" customFormat="1">
      <c r="A144" s="13"/>
      <c r="B144" s="252"/>
      <c r="C144" s="253"/>
      <c r="D144" s="242" t="s">
        <v>254</v>
      </c>
      <c r="E144" s="254" t="s">
        <v>1</v>
      </c>
      <c r="F144" s="255" t="s">
        <v>277</v>
      </c>
      <c r="G144" s="253"/>
      <c r="H144" s="256">
        <v>1.8180000000000001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254</v>
      </c>
      <c r="AU144" s="262" t="s">
        <v>89</v>
      </c>
      <c r="AV144" s="13" t="s">
        <v>89</v>
      </c>
      <c r="AW144" s="13" t="s">
        <v>35</v>
      </c>
      <c r="AX144" s="13" t="s">
        <v>80</v>
      </c>
      <c r="AY144" s="262" t="s">
        <v>196</v>
      </c>
    </row>
    <row r="145" s="14" customFormat="1">
      <c r="A145" s="14"/>
      <c r="B145" s="263"/>
      <c r="C145" s="264"/>
      <c r="D145" s="242" t="s">
        <v>254</v>
      </c>
      <c r="E145" s="265" t="s">
        <v>1</v>
      </c>
      <c r="F145" s="266" t="s">
        <v>3632</v>
      </c>
      <c r="G145" s="264"/>
      <c r="H145" s="267">
        <v>1.8180000000000001</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254</v>
      </c>
      <c r="AU145" s="273" t="s">
        <v>89</v>
      </c>
      <c r="AV145" s="14" t="s">
        <v>100</v>
      </c>
      <c r="AW145" s="14" t="s">
        <v>35</v>
      </c>
      <c r="AX145" s="14" t="s">
        <v>80</v>
      </c>
      <c r="AY145" s="273" t="s">
        <v>196</v>
      </c>
    </row>
    <row r="146" s="13" customFormat="1">
      <c r="A146" s="13"/>
      <c r="B146" s="252"/>
      <c r="C146" s="253"/>
      <c r="D146" s="242" t="s">
        <v>254</v>
      </c>
      <c r="E146" s="254" t="s">
        <v>1</v>
      </c>
      <c r="F146" s="255" t="s">
        <v>3633</v>
      </c>
      <c r="G146" s="253"/>
      <c r="H146" s="256">
        <v>31.780000000000001</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254</v>
      </c>
      <c r="AU146" s="262" t="s">
        <v>89</v>
      </c>
      <c r="AV146" s="13" t="s">
        <v>89</v>
      </c>
      <c r="AW146" s="13" t="s">
        <v>35</v>
      </c>
      <c r="AX146" s="13" t="s">
        <v>80</v>
      </c>
      <c r="AY146" s="262" t="s">
        <v>196</v>
      </c>
    </row>
    <row r="147" s="14" customFormat="1">
      <c r="A147" s="14"/>
      <c r="B147" s="263"/>
      <c r="C147" s="264"/>
      <c r="D147" s="242" t="s">
        <v>254</v>
      </c>
      <c r="E147" s="265" t="s">
        <v>1</v>
      </c>
      <c r="F147" s="266" t="s">
        <v>3634</v>
      </c>
      <c r="G147" s="264"/>
      <c r="H147" s="267">
        <v>31.780000000000001</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254</v>
      </c>
      <c r="AU147" s="273" t="s">
        <v>89</v>
      </c>
      <c r="AV147" s="14" t="s">
        <v>100</v>
      </c>
      <c r="AW147" s="14" t="s">
        <v>35</v>
      </c>
      <c r="AX147" s="14" t="s">
        <v>80</v>
      </c>
      <c r="AY147" s="273" t="s">
        <v>196</v>
      </c>
    </row>
    <row r="148" s="13" customFormat="1">
      <c r="A148" s="13"/>
      <c r="B148" s="252"/>
      <c r="C148" s="253"/>
      <c r="D148" s="242" t="s">
        <v>254</v>
      </c>
      <c r="E148" s="254" t="s">
        <v>1</v>
      </c>
      <c r="F148" s="255" t="s">
        <v>3635</v>
      </c>
      <c r="G148" s="253"/>
      <c r="H148" s="256">
        <v>44.950000000000003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254</v>
      </c>
      <c r="AU148" s="262" t="s">
        <v>89</v>
      </c>
      <c r="AV148" s="13" t="s">
        <v>89</v>
      </c>
      <c r="AW148" s="13" t="s">
        <v>35</v>
      </c>
      <c r="AX148" s="13" t="s">
        <v>80</v>
      </c>
      <c r="AY148" s="262" t="s">
        <v>196</v>
      </c>
    </row>
    <row r="149" s="14" customFormat="1">
      <c r="A149" s="14"/>
      <c r="B149" s="263"/>
      <c r="C149" s="264"/>
      <c r="D149" s="242" t="s">
        <v>254</v>
      </c>
      <c r="E149" s="265" t="s">
        <v>1</v>
      </c>
      <c r="F149" s="266" t="s">
        <v>3636</v>
      </c>
      <c r="G149" s="264"/>
      <c r="H149" s="267">
        <v>44.950000000000003</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254</v>
      </c>
      <c r="AU149" s="273" t="s">
        <v>89</v>
      </c>
      <c r="AV149" s="14" t="s">
        <v>100</v>
      </c>
      <c r="AW149" s="14" t="s">
        <v>35</v>
      </c>
      <c r="AX149" s="14" t="s">
        <v>80</v>
      </c>
      <c r="AY149" s="273" t="s">
        <v>196</v>
      </c>
    </row>
    <row r="150" s="13" customFormat="1">
      <c r="A150" s="13"/>
      <c r="B150" s="252"/>
      <c r="C150" s="253"/>
      <c r="D150" s="242" t="s">
        <v>254</v>
      </c>
      <c r="E150" s="254" t="s">
        <v>1</v>
      </c>
      <c r="F150" s="255" t="s">
        <v>3637</v>
      </c>
      <c r="G150" s="253"/>
      <c r="H150" s="256">
        <v>45.399999999999999</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254</v>
      </c>
      <c r="AU150" s="262" t="s">
        <v>89</v>
      </c>
      <c r="AV150" s="13" t="s">
        <v>89</v>
      </c>
      <c r="AW150" s="13" t="s">
        <v>35</v>
      </c>
      <c r="AX150" s="13" t="s">
        <v>80</v>
      </c>
      <c r="AY150" s="262" t="s">
        <v>196</v>
      </c>
    </row>
    <row r="151" s="14" customFormat="1">
      <c r="A151" s="14"/>
      <c r="B151" s="263"/>
      <c r="C151" s="264"/>
      <c r="D151" s="242" t="s">
        <v>254</v>
      </c>
      <c r="E151" s="265" t="s">
        <v>1</v>
      </c>
      <c r="F151" s="266" t="s">
        <v>3638</v>
      </c>
      <c r="G151" s="264"/>
      <c r="H151" s="267">
        <v>45.399999999999999</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254</v>
      </c>
      <c r="AU151" s="273" t="s">
        <v>89</v>
      </c>
      <c r="AV151" s="14" t="s">
        <v>100</v>
      </c>
      <c r="AW151" s="14" t="s">
        <v>35</v>
      </c>
      <c r="AX151" s="14" t="s">
        <v>80</v>
      </c>
      <c r="AY151" s="273" t="s">
        <v>196</v>
      </c>
    </row>
    <row r="152" s="13" customFormat="1">
      <c r="A152" s="13"/>
      <c r="B152" s="252"/>
      <c r="C152" s="253"/>
      <c r="D152" s="242" t="s">
        <v>254</v>
      </c>
      <c r="E152" s="254" t="s">
        <v>1</v>
      </c>
      <c r="F152" s="255" t="s">
        <v>3639</v>
      </c>
      <c r="G152" s="253"/>
      <c r="H152" s="256">
        <v>0.95999999999999996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254</v>
      </c>
      <c r="AU152" s="262" t="s">
        <v>89</v>
      </c>
      <c r="AV152" s="13" t="s">
        <v>89</v>
      </c>
      <c r="AW152" s="13" t="s">
        <v>35</v>
      </c>
      <c r="AX152" s="13" t="s">
        <v>80</v>
      </c>
      <c r="AY152" s="262" t="s">
        <v>196</v>
      </c>
    </row>
    <row r="153" s="14" customFormat="1">
      <c r="A153" s="14"/>
      <c r="B153" s="263"/>
      <c r="C153" s="264"/>
      <c r="D153" s="242" t="s">
        <v>254</v>
      </c>
      <c r="E153" s="265" t="s">
        <v>1</v>
      </c>
      <c r="F153" s="266" t="s">
        <v>3640</v>
      </c>
      <c r="G153" s="264"/>
      <c r="H153" s="267">
        <v>0.95999999999999996</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254</v>
      </c>
      <c r="AU153" s="273" t="s">
        <v>89</v>
      </c>
      <c r="AV153" s="14" t="s">
        <v>100</v>
      </c>
      <c r="AW153" s="14" t="s">
        <v>35</v>
      </c>
      <c r="AX153" s="14" t="s">
        <v>80</v>
      </c>
      <c r="AY153" s="273" t="s">
        <v>196</v>
      </c>
    </row>
    <row r="154" s="13" customFormat="1">
      <c r="A154" s="13"/>
      <c r="B154" s="252"/>
      <c r="C154" s="253"/>
      <c r="D154" s="242" t="s">
        <v>254</v>
      </c>
      <c r="E154" s="254" t="s">
        <v>1</v>
      </c>
      <c r="F154" s="255" t="s">
        <v>3641</v>
      </c>
      <c r="G154" s="253"/>
      <c r="H154" s="256">
        <v>17.640000000000001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254</v>
      </c>
      <c r="AU154" s="262" t="s">
        <v>89</v>
      </c>
      <c r="AV154" s="13" t="s">
        <v>89</v>
      </c>
      <c r="AW154" s="13" t="s">
        <v>35</v>
      </c>
      <c r="AX154" s="13" t="s">
        <v>80</v>
      </c>
      <c r="AY154" s="262" t="s">
        <v>196</v>
      </c>
    </row>
    <row r="155" s="14" customFormat="1">
      <c r="A155" s="14"/>
      <c r="B155" s="263"/>
      <c r="C155" s="264"/>
      <c r="D155" s="242" t="s">
        <v>254</v>
      </c>
      <c r="E155" s="265" t="s">
        <v>1</v>
      </c>
      <c r="F155" s="266" t="s">
        <v>3642</v>
      </c>
      <c r="G155" s="264"/>
      <c r="H155" s="267">
        <v>17.640000000000001</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254</v>
      </c>
      <c r="AU155" s="273" t="s">
        <v>89</v>
      </c>
      <c r="AV155" s="14" t="s">
        <v>100</v>
      </c>
      <c r="AW155" s="14" t="s">
        <v>35</v>
      </c>
      <c r="AX155" s="14" t="s">
        <v>80</v>
      </c>
      <c r="AY155" s="273" t="s">
        <v>196</v>
      </c>
    </row>
    <row r="156" s="13" customFormat="1">
      <c r="A156" s="13"/>
      <c r="B156" s="252"/>
      <c r="C156" s="253"/>
      <c r="D156" s="242" t="s">
        <v>254</v>
      </c>
      <c r="E156" s="254" t="s">
        <v>1</v>
      </c>
      <c r="F156" s="255" t="s">
        <v>3643</v>
      </c>
      <c r="G156" s="253"/>
      <c r="H156" s="256">
        <v>2.2360000000000002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254</v>
      </c>
      <c r="AU156" s="262" t="s">
        <v>89</v>
      </c>
      <c r="AV156" s="13" t="s">
        <v>89</v>
      </c>
      <c r="AW156" s="13" t="s">
        <v>35</v>
      </c>
      <c r="AX156" s="13" t="s">
        <v>80</v>
      </c>
      <c r="AY156" s="262" t="s">
        <v>196</v>
      </c>
    </row>
    <row r="157" s="14" customFormat="1">
      <c r="A157" s="14"/>
      <c r="B157" s="263"/>
      <c r="C157" s="264"/>
      <c r="D157" s="242" t="s">
        <v>254</v>
      </c>
      <c r="E157" s="265" t="s">
        <v>1</v>
      </c>
      <c r="F157" s="266" t="s">
        <v>3644</v>
      </c>
      <c r="G157" s="264"/>
      <c r="H157" s="267">
        <v>2.2360000000000002</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254</v>
      </c>
      <c r="AU157" s="273" t="s">
        <v>89</v>
      </c>
      <c r="AV157" s="14" t="s">
        <v>100</v>
      </c>
      <c r="AW157" s="14" t="s">
        <v>35</v>
      </c>
      <c r="AX157" s="14" t="s">
        <v>80</v>
      </c>
      <c r="AY157" s="273" t="s">
        <v>196</v>
      </c>
    </row>
    <row r="158" s="13" customFormat="1">
      <c r="A158" s="13"/>
      <c r="B158" s="252"/>
      <c r="C158" s="253"/>
      <c r="D158" s="242" t="s">
        <v>254</v>
      </c>
      <c r="E158" s="254" t="s">
        <v>1</v>
      </c>
      <c r="F158" s="255" t="s">
        <v>3645</v>
      </c>
      <c r="G158" s="253"/>
      <c r="H158" s="256">
        <v>0.35999999999999999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254</v>
      </c>
      <c r="AU158" s="262" t="s">
        <v>89</v>
      </c>
      <c r="AV158" s="13" t="s">
        <v>89</v>
      </c>
      <c r="AW158" s="13" t="s">
        <v>35</v>
      </c>
      <c r="AX158" s="13" t="s">
        <v>80</v>
      </c>
      <c r="AY158" s="262" t="s">
        <v>196</v>
      </c>
    </row>
    <row r="159" s="14" customFormat="1">
      <c r="A159" s="14"/>
      <c r="B159" s="263"/>
      <c r="C159" s="264"/>
      <c r="D159" s="242" t="s">
        <v>254</v>
      </c>
      <c r="E159" s="265" t="s">
        <v>1</v>
      </c>
      <c r="F159" s="266" t="s">
        <v>3646</v>
      </c>
      <c r="G159" s="264"/>
      <c r="H159" s="267">
        <v>0.35999999999999999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254</v>
      </c>
      <c r="AU159" s="273" t="s">
        <v>89</v>
      </c>
      <c r="AV159" s="14" t="s">
        <v>100</v>
      </c>
      <c r="AW159" s="14" t="s">
        <v>35</v>
      </c>
      <c r="AX159" s="14" t="s">
        <v>80</v>
      </c>
      <c r="AY159" s="273" t="s">
        <v>196</v>
      </c>
    </row>
    <row r="160" s="15" customFormat="1">
      <c r="A160" s="15"/>
      <c r="B160" s="274"/>
      <c r="C160" s="275"/>
      <c r="D160" s="242" t="s">
        <v>254</v>
      </c>
      <c r="E160" s="276" t="s">
        <v>1</v>
      </c>
      <c r="F160" s="277" t="s">
        <v>267</v>
      </c>
      <c r="G160" s="275"/>
      <c r="H160" s="278">
        <v>145.14400000000001</v>
      </c>
      <c r="I160" s="279"/>
      <c r="J160" s="275"/>
      <c r="K160" s="275"/>
      <c r="L160" s="280"/>
      <c r="M160" s="281"/>
      <c r="N160" s="282"/>
      <c r="O160" s="282"/>
      <c r="P160" s="282"/>
      <c r="Q160" s="282"/>
      <c r="R160" s="282"/>
      <c r="S160" s="282"/>
      <c r="T160" s="283"/>
      <c r="U160" s="15"/>
      <c r="V160" s="15"/>
      <c r="W160" s="15"/>
      <c r="X160" s="15"/>
      <c r="Y160" s="15"/>
      <c r="Z160" s="15"/>
      <c r="AA160" s="15"/>
      <c r="AB160" s="15"/>
      <c r="AC160" s="15"/>
      <c r="AD160" s="15"/>
      <c r="AE160" s="15"/>
      <c r="AT160" s="284" t="s">
        <v>254</v>
      </c>
      <c r="AU160" s="284" t="s">
        <v>89</v>
      </c>
      <c r="AV160" s="15" t="s">
        <v>113</v>
      </c>
      <c r="AW160" s="15" t="s">
        <v>35</v>
      </c>
      <c r="AX160" s="15" t="s">
        <v>87</v>
      </c>
      <c r="AY160" s="284" t="s">
        <v>196</v>
      </c>
    </row>
    <row r="161" s="2" customFormat="1" ht="33" customHeight="1">
      <c r="A161" s="38"/>
      <c r="B161" s="39"/>
      <c r="C161" s="228" t="s">
        <v>100</v>
      </c>
      <c r="D161" s="228" t="s">
        <v>199</v>
      </c>
      <c r="E161" s="229" t="s">
        <v>683</v>
      </c>
      <c r="F161" s="230" t="s">
        <v>3647</v>
      </c>
      <c r="G161" s="231" t="s">
        <v>251</v>
      </c>
      <c r="H161" s="232">
        <v>20.356000000000002</v>
      </c>
      <c r="I161" s="233"/>
      <c r="J161" s="234">
        <f>ROUND(I161*H161,2)</f>
        <v>0</v>
      </c>
      <c r="K161" s="235"/>
      <c r="L161" s="44"/>
      <c r="M161" s="236" t="s">
        <v>1</v>
      </c>
      <c r="N161" s="237" t="s">
        <v>45</v>
      </c>
      <c r="O161" s="91"/>
      <c r="P161" s="238">
        <f>O161*H161</f>
        <v>0</v>
      </c>
      <c r="Q161" s="238">
        <v>0.34839999999999999</v>
      </c>
      <c r="R161" s="238">
        <f>Q161*H161</f>
        <v>7.0920304000000005</v>
      </c>
      <c r="S161" s="238">
        <v>0</v>
      </c>
      <c r="T161" s="239">
        <f>S161*H161</f>
        <v>0</v>
      </c>
      <c r="U161" s="38"/>
      <c r="V161" s="38"/>
      <c r="W161" s="38"/>
      <c r="X161" s="38"/>
      <c r="Y161" s="38"/>
      <c r="Z161" s="38"/>
      <c r="AA161" s="38"/>
      <c r="AB161" s="38"/>
      <c r="AC161" s="38"/>
      <c r="AD161" s="38"/>
      <c r="AE161" s="38"/>
      <c r="AR161" s="240" t="s">
        <v>113</v>
      </c>
      <c r="AT161" s="240" t="s">
        <v>199</v>
      </c>
      <c r="AU161" s="240" t="s">
        <v>89</v>
      </c>
      <c r="AY161" s="17" t="s">
        <v>196</v>
      </c>
      <c r="BE161" s="241">
        <f>IF(N161="základní",J161,0)</f>
        <v>0</v>
      </c>
      <c r="BF161" s="241">
        <f>IF(N161="snížená",J161,0)</f>
        <v>0</v>
      </c>
      <c r="BG161" s="241">
        <f>IF(N161="zákl. přenesená",J161,0)</f>
        <v>0</v>
      </c>
      <c r="BH161" s="241">
        <f>IF(N161="sníž. přenesená",J161,0)</f>
        <v>0</v>
      </c>
      <c r="BI161" s="241">
        <f>IF(N161="nulová",J161,0)</f>
        <v>0</v>
      </c>
      <c r="BJ161" s="17" t="s">
        <v>87</v>
      </c>
      <c r="BK161" s="241">
        <f>ROUND(I161*H161,2)</f>
        <v>0</v>
      </c>
      <c r="BL161" s="17" t="s">
        <v>113</v>
      </c>
      <c r="BM161" s="240" t="s">
        <v>3648</v>
      </c>
    </row>
    <row r="162" s="2" customFormat="1">
      <c r="A162" s="38"/>
      <c r="B162" s="39"/>
      <c r="C162" s="40"/>
      <c r="D162" s="242" t="s">
        <v>205</v>
      </c>
      <c r="E162" s="40"/>
      <c r="F162" s="243" t="s">
        <v>686</v>
      </c>
      <c r="G162" s="40"/>
      <c r="H162" s="40"/>
      <c r="I162" s="244"/>
      <c r="J162" s="40"/>
      <c r="K162" s="40"/>
      <c r="L162" s="44"/>
      <c r="M162" s="245"/>
      <c r="N162" s="246"/>
      <c r="O162" s="91"/>
      <c r="P162" s="91"/>
      <c r="Q162" s="91"/>
      <c r="R162" s="91"/>
      <c r="S162" s="91"/>
      <c r="T162" s="92"/>
      <c r="U162" s="38"/>
      <c r="V162" s="38"/>
      <c r="W162" s="38"/>
      <c r="X162" s="38"/>
      <c r="Y162" s="38"/>
      <c r="Z162" s="38"/>
      <c r="AA162" s="38"/>
      <c r="AB162" s="38"/>
      <c r="AC162" s="38"/>
      <c r="AD162" s="38"/>
      <c r="AE162" s="38"/>
      <c r="AT162" s="17" t="s">
        <v>205</v>
      </c>
      <c r="AU162" s="17" t="s">
        <v>89</v>
      </c>
    </row>
    <row r="163" s="13" customFormat="1">
      <c r="A163" s="13"/>
      <c r="B163" s="252"/>
      <c r="C163" s="253"/>
      <c r="D163" s="242" t="s">
        <v>254</v>
      </c>
      <c r="E163" s="254" t="s">
        <v>1</v>
      </c>
      <c r="F163" s="255" t="s">
        <v>3649</v>
      </c>
      <c r="G163" s="253"/>
      <c r="H163" s="256">
        <v>5.6440000000000001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254</v>
      </c>
      <c r="AU163" s="262" t="s">
        <v>89</v>
      </c>
      <c r="AV163" s="13" t="s">
        <v>89</v>
      </c>
      <c r="AW163" s="13" t="s">
        <v>35</v>
      </c>
      <c r="AX163" s="13" t="s">
        <v>80</v>
      </c>
      <c r="AY163" s="262" t="s">
        <v>196</v>
      </c>
    </row>
    <row r="164" s="14" customFormat="1">
      <c r="A164" s="14"/>
      <c r="B164" s="263"/>
      <c r="C164" s="264"/>
      <c r="D164" s="242" t="s">
        <v>254</v>
      </c>
      <c r="E164" s="265" t="s">
        <v>1</v>
      </c>
      <c r="F164" s="266" t="s">
        <v>3650</v>
      </c>
      <c r="G164" s="264"/>
      <c r="H164" s="267">
        <v>5.6440000000000001</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254</v>
      </c>
      <c r="AU164" s="273" t="s">
        <v>89</v>
      </c>
      <c r="AV164" s="14" t="s">
        <v>100</v>
      </c>
      <c r="AW164" s="14" t="s">
        <v>35</v>
      </c>
      <c r="AX164" s="14" t="s">
        <v>80</v>
      </c>
      <c r="AY164" s="273" t="s">
        <v>196</v>
      </c>
    </row>
    <row r="165" s="13" customFormat="1">
      <c r="A165" s="13"/>
      <c r="B165" s="252"/>
      <c r="C165" s="253"/>
      <c r="D165" s="242" t="s">
        <v>254</v>
      </c>
      <c r="E165" s="254" t="s">
        <v>1</v>
      </c>
      <c r="F165" s="255" t="s">
        <v>3651</v>
      </c>
      <c r="G165" s="253"/>
      <c r="H165" s="256">
        <v>0.55400000000000005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254</v>
      </c>
      <c r="AU165" s="262" t="s">
        <v>89</v>
      </c>
      <c r="AV165" s="13" t="s">
        <v>89</v>
      </c>
      <c r="AW165" s="13" t="s">
        <v>35</v>
      </c>
      <c r="AX165" s="13" t="s">
        <v>80</v>
      </c>
      <c r="AY165" s="262" t="s">
        <v>196</v>
      </c>
    </row>
    <row r="166" s="14" customFormat="1">
      <c r="A166" s="14"/>
      <c r="B166" s="263"/>
      <c r="C166" s="264"/>
      <c r="D166" s="242" t="s">
        <v>254</v>
      </c>
      <c r="E166" s="265" t="s">
        <v>1</v>
      </c>
      <c r="F166" s="266" t="s">
        <v>3652</v>
      </c>
      <c r="G166" s="264"/>
      <c r="H166" s="267">
        <v>0.55400000000000005</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254</v>
      </c>
      <c r="AU166" s="273" t="s">
        <v>89</v>
      </c>
      <c r="AV166" s="14" t="s">
        <v>100</v>
      </c>
      <c r="AW166" s="14" t="s">
        <v>35</v>
      </c>
      <c r="AX166" s="14" t="s">
        <v>80</v>
      </c>
      <c r="AY166" s="273" t="s">
        <v>196</v>
      </c>
    </row>
    <row r="167" s="13" customFormat="1">
      <c r="A167" s="13"/>
      <c r="B167" s="252"/>
      <c r="C167" s="253"/>
      <c r="D167" s="242" t="s">
        <v>254</v>
      </c>
      <c r="E167" s="254" t="s">
        <v>1</v>
      </c>
      <c r="F167" s="255" t="s">
        <v>3653</v>
      </c>
      <c r="G167" s="253"/>
      <c r="H167" s="256">
        <v>0.108</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254</v>
      </c>
      <c r="AU167" s="262" t="s">
        <v>89</v>
      </c>
      <c r="AV167" s="13" t="s">
        <v>89</v>
      </c>
      <c r="AW167" s="13" t="s">
        <v>35</v>
      </c>
      <c r="AX167" s="13" t="s">
        <v>80</v>
      </c>
      <c r="AY167" s="262" t="s">
        <v>196</v>
      </c>
    </row>
    <row r="168" s="14" customFormat="1">
      <c r="A168" s="14"/>
      <c r="B168" s="263"/>
      <c r="C168" s="264"/>
      <c r="D168" s="242" t="s">
        <v>254</v>
      </c>
      <c r="E168" s="265" t="s">
        <v>1</v>
      </c>
      <c r="F168" s="266" t="s">
        <v>3654</v>
      </c>
      <c r="G168" s="264"/>
      <c r="H168" s="267">
        <v>0.108</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254</v>
      </c>
      <c r="AU168" s="273" t="s">
        <v>89</v>
      </c>
      <c r="AV168" s="14" t="s">
        <v>100</v>
      </c>
      <c r="AW168" s="14" t="s">
        <v>35</v>
      </c>
      <c r="AX168" s="14" t="s">
        <v>80</v>
      </c>
      <c r="AY168" s="273" t="s">
        <v>196</v>
      </c>
    </row>
    <row r="169" s="13" customFormat="1">
      <c r="A169" s="13"/>
      <c r="B169" s="252"/>
      <c r="C169" s="253"/>
      <c r="D169" s="242" t="s">
        <v>254</v>
      </c>
      <c r="E169" s="254" t="s">
        <v>1</v>
      </c>
      <c r="F169" s="255" t="s">
        <v>80</v>
      </c>
      <c r="G169" s="253"/>
      <c r="H169" s="256">
        <v>0</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254</v>
      </c>
      <c r="AU169" s="262" t="s">
        <v>89</v>
      </c>
      <c r="AV169" s="13" t="s">
        <v>89</v>
      </c>
      <c r="AW169" s="13" t="s">
        <v>35</v>
      </c>
      <c r="AX169" s="13" t="s">
        <v>80</v>
      </c>
      <c r="AY169" s="262" t="s">
        <v>196</v>
      </c>
    </row>
    <row r="170" s="14" customFormat="1">
      <c r="A170" s="14"/>
      <c r="B170" s="263"/>
      <c r="C170" s="264"/>
      <c r="D170" s="242" t="s">
        <v>254</v>
      </c>
      <c r="E170" s="265" t="s">
        <v>1</v>
      </c>
      <c r="F170" s="266" t="s">
        <v>260</v>
      </c>
      <c r="G170" s="264"/>
      <c r="H170" s="267">
        <v>0</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254</v>
      </c>
      <c r="AU170" s="273" t="s">
        <v>89</v>
      </c>
      <c r="AV170" s="14" t="s">
        <v>100</v>
      </c>
      <c r="AW170" s="14" t="s">
        <v>35</v>
      </c>
      <c r="AX170" s="14" t="s">
        <v>80</v>
      </c>
      <c r="AY170" s="273" t="s">
        <v>196</v>
      </c>
    </row>
    <row r="171" s="13" customFormat="1">
      <c r="A171" s="13"/>
      <c r="B171" s="252"/>
      <c r="C171" s="253"/>
      <c r="D171" s="242" t="s">
        <v>254</v>
      </c>
      <c r="E171" s="254" t="s">
        <v>1</v>
      </c>
      <c r="F171" s="255" t="s">
        <v>89</v>
      </c>
      <c r="G171" s="253"/>
      <c r="H171" s="256">
        <v>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254</v>
      </c>
      <c r="AU171" s="262" t="s">
        <v>89</v>
      </c>
      <c r="AV171" s="13" t="s">
        <v>89</v>
      </c>
      <c r="AW171" s="13" t="s">
        <v>35</v>
      </c>
      <c r="AX171" s="13" t="s">
        <v>80</v>
      </c>
      <c r="AY171" s="262" t="s">
        <v>196</v>
      </c>
    </row>
    <row r="172" s="14" customFormat="1">
      <c r="A172" s="14"/>
      <c r="B172" s="263"/>
      <c r="C172" s="264"/>
      <c r="D172" s="242" t="s">
        <v>254</v>
      </c>
      <c r="E172" s="265" t="s">
        <v>1</v>
      </c>
      <c r="F172" s="266" t="s">
        <v>321</v>
      </c>
      <c r="G172" s="264"/>
      <c r="H172" s="267">
        <v>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254</v>
      </c>
      <c r="AU172" s="273" t="s">
        <v>89</v>
      </c>
      <c r="AV172" s="14" t="s">
        <v>100</v>
      </c>
      <c r="AW172" s="14" t="s">
        <v>35</v>
      </c>
      <c r="AX172" s="14" t="s">
        <v>80</v>
      </c>
      <c r="AY172" s="273" t="s">
        <v>196</v>
      </c>
    </row>
    <row r="173" s="13" customFormat="1">
      <c r="A173" s="13"/>
      <c r="B173" s="252"/>
      <c r="C173" s="253"/>
      <c r="D173" s="242" t="s">
        <v>254</v>
      </c>
      <c r="E173" s="254" t="s">
        <v>1</v>
      </c>
      <c r="F173" s="255" t="s">
        <v>3655</v>
      </c>
      <c r="G173" s="253"/>
      <c r="H173" s="256">
        <v>2.0499999999999998</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254</v>
      </c>
      <c r="AU173" s="262" t="s">
        <v>89</v>
      </c>
      <c r="AV173" s="13" t="s">
        <v>89</v>
      </c>
      <c r="AW173" s="13" t="s">
        <v>35</v>
      </c>
      <c r="AX173" s="13" t="s">
        <v>80</v>
      </c>
      <c r="AY173" s="262" t="s">
        <v>196</v>
      </c>
    </row>
    <row r="174" s="14" customFormat="1">
      <c r="A174" s="14"/>
      <c r="B174" s="263"/>
      <c r="C174" s="264"/>
      <c r="D174" s="242" t="s">
        <v>254</v>
      </c>
      <c r="E174" s="265" t="s">
        <v>1</v>
      </c>
      <c r="F174" s="266" t="s">
        <v>1623</v>
      </c>
      <c r="G174" s="264"/>
      <c r="H174" s="267">
        <v>2.0499999999999998</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254</v>
      </c>
      <c r="AU174" s="273" t="s">
        <v>89</v>
      </c>
      <c r="AV174" s="14" t="s">
        <v>100</v>
      </c>
      <c r="AW174" s="14" t="s">
        <v>35</v>
      </c>
      <c r="AX174" s="14" t="s">
        <v>80</v>
      </c>
      <c r="AY174" s="273" t="s">
        <v>196</v>
      </c>
    </row>
    <row r="175" s="13" customFormat="1">
      <c r="A175" s="13"/>
      <c r="B175" s="252"/>
      <c r="C175" s="253"/>
      <c r="D175" s="242" t="s">
        <v>254</v>
      </c>
      <c r="E175" s="254" t="s">
        <v>1</v>
      </c>
      <c r="F175" s="255" t="s">
        <v>351</v>
      </c>
      <c r="G175" s="253"/>
      <c r="H175" s="256">
        <v>10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254</v>
      </c>
      <c r="AU175" s="262" t="s">
        <v>89</v>
      </c>
      <c r="AV175" s="13" t="s">
        <v>89</v>
      </c>
      <c r="AW175" s="13" t="s">
        <v>35</v>
      </c>
      <c r="AX175" s="13" t="s">
        <v>80</v>
      </c>
      <c r="AY175" s="262" t="s">
        <v>196</v>
      </c>
    </row>
    <row r="176" s="14" customFormat="1">
      <c r="A176" s="14"/>
      <c r="B176" s="263"/>
      <c r="C176" s="264"/>
      <c r="D176" s="242" t="s">
        <v>254</v>
      </c>
      <c r="E176" s="265" t="s">
        <v>1</v>
      </c>
      <c r="F176" s="266" t="s">
        <v>445</v>
      </c>
      <c r="G176" s="264"/>
      <c r="H176" s="267">
        <v>10</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254</v>
      </c>
      <c r="AU176" s="273" t="s">
        <v>89</v>
      </c>
      <c r="AV176" s="14" t="s">
        <v>100</v>
      </c>
      <c r="AW176" s="14" t="s">
        <v>35</v>
      </c>
      <c r="AX176" s="14" t="s">
        <v>80</v>
      </c>
      <c r="AY176" s="273" t="s">
        <v>196</v>
      </c>
    </row>
    <row r="177" s="15" customFormat="1">
      <c r="A177" s="15"/>
      <c r="B177" s="274"/>
      <c r="C177" s="275"/>
      <c r="D177" s="242" t="s">
        <v>254</v>
      </c>
      <c r="E177" s="276" t="s">
        <v>1</v>
      </c>
      <c r="F177" s="277" t="s">
        <v>267</v>
      </c>
      <c r="G177" s="275"/>
      <c r="H177" s="278">
        <v>20.356000000000002</v>
      </c>
      <c r="I177" s="279"/>
      <c r="J177" s="275"/>
      <c r="K177" s="275"/>
      <c r="L177" s="280"/>
      <c r="M177" s="281"/>
      <c r="N177" s="282"/>
      <c r="O177" s="282"/>
      <c r="P177" s="282"/>
      <c r="Q177" s="282"/>
      <c r="R177" s="282"/>
      <c r="S177" s="282"/>
      <c r="T177" s="283"/>
      <c r="U177" s="15"/>
      <c r="V177" s="15"/>
      <c r="W177" s="15"/>
      <c r="X177" s="15"/>
      <c r="Y177" s="15"/>
      <c r="Z177" s="15"/>
      <c r="AA177" s="15"/>
      <c r="AB177" s="15"/>
      <c r="AC177" s="15"/>
      <c r="AD177" s="15"/>
      <c r="AE177" s="15"/>
      <c r="AT177" s="284" t="s">
        <v>254</v>
      </c>
      <c r="AU177" s="284" t="s">
        <v>89</v>
      </c>
      <c r="AV177" s="15" t="s">
        <v>113</v>
      </c>
      <c r="AW177" s="15" t="s">
        <v>35</v>
      </c>
      <c r="AX177" s="15" t="s">
        <v>87</v>
      </c>
      <c r="AY177" s="284" t="s">
        <v>196</v>
      </c>
    </row>
    <row r="178" s="2" customFormat="1" ht="21.75" customHeight="1">
      <c r="A178" s="38"/>
      <c r="B178" s="39"/>
      <c r="C178" s="228" t="s">
        <v>113</v>
      </c>
      <c r="D178" s="228" t="s">
        <v>199</v>
      </c>
      <c r="E178" s="229" t="s">
        <v>3656</v>
      </c>
      <c r="F178" s="230" t="s">
        <v>3657</v>
      </c>
      <c r="G178" s="231" t="s">
        <v>287</v>
      </c>
      <c r="H178" s="232">
        <v>13.321</v>
      </c>
      <c r="I178" s="233"/>
      <c r="J178" s="234">
        <f>ROUND(I178*H178,2)</f>
        <v>0</v>
      </c>
      <c r="K178" s="235"/>
      <c r="L178" s="44"/>
      <c r="M178" s="236" t="s">
        <v>1</v>
      </c>
      <c r="N178" s="237" t="s">
        <v>45</v>
      </c>
      <c r="O178" s="91"/>
      <c r="P178" s="238">
        <f>O178*H178</f>
        <v>0</v>
      </c>
      <c r="Q178" s="238">
        <v>1.8775</v>
      </c>
      <c r="R178" s="238">
        <f>Q178*H178</f>
        <v>25.010177499999998</v>
      </c>
      <c r="S178" s="238">
        <v>0</v>
      </c>
      <c r="T178" s="239">
        <f>S178*H178</f>
        <v>0</v>
      </c>
      <c r="U178" s="38"/>
      <c r="V178" s="38"/>
      <c r="W178" s="38"/>
      <c r="X178" s="38"/>
      <c r="Y178" s="38"/>
      <c r="Z178" s="38"/>
      <c r="AA178" s="38"/>
      <c r="AB178" s="38"/>
      <c r="AC178" s="38"/>
      <c r="AD178" s="38"/>
      <c r="AE178" s="38"/>
      <c r="AR178" s="240" t="s">
        <v>113</v>
      </c>
      <c r="AT178" s="240" t="s">
        <v>199</v>
      </c>
      <c r="AU178" s="240" t="s">
        <v>89</v>
      </c>
      <c r="AY178" s="17" t="s">
        <v>196</v>
      </c>
      <c r="BE178" s="241">
        <f>IF(N178="základní",J178,0)</f>
        <v>0</v>
      </c>
      <c r="BF178" s="241">
        <f>IF(N178="snížená",J178,0)</f>
        <v>0</v>
      </c>
      <c r="BG178" s="241">
        <f>IF(N178="zákl. přenesená",J178,0)</f>
        <v>0</v>
      </c>
      <c r="BH178" s="241">
        <f>IF(N178="sníž. přenesená",J178,0)</f>
        <v>0</v>
      </c>
      <c r="BI178" s="241">
        <f>IF(N178="nulová",J178,0)</f>
        <v>0</v>
      </c>
      <c r="BJ178" s="17" t="s">
        <v>87</v>
      </c>
      <c r="BK178" s="241">
        <f>ROUND(I178*H178,2)</f>
        <v>0</v>
      </c>
      <c r="BL178" s="17" t="s">
        <v>113</v>
      </c>
      <c r="BM178" s="240" t="s">
        <v>3658</v>
      </c>
    </row>
    <row r="179" s="2" customFormat="1">
      <c r="A179" s="38"/>
      <c r="B179" s="39"/>
      <c r="C179" s="40"/>
      <c r="D179" s="242" t="s">
        <v>205</v>
      </c>
      <c r="E179" s="40"/>
      <c r="F179" s="243" t="s">
        <v>3659</v>
      </c>
      <c r="G179" s="40"/>
      <c r="H179" s="40"/>
      <c r="I179" s="244"/>
      <c r="J179" s="40"/>
      <c r="K179" s="40"/>
      <c r="L179" s="44"/>
      <c r="M179" s="245"/>
      <c r="N179" s="246"/>
      <c r="O179" s="91"/>
      <c r="P179" s="91"/>
      <c r="Q179" s="91"/>
      <c r="R179" s="91"/>
      <c r="S179" s="91"/>
      <c r="T179" s="92"/>
      <c r="U179" s="38"/>
      <c r="V179" s="38"/>
      <c r="W179" s="38"/>
      <c r="X179" s="38"/>
      <c r="Y179" s="38"/>
      <c r="Z179" s="38"/>
      <c r="AA179" s="38"/>
      <c r="AB179" s="38"/>
      <c r="AC179" s="38"/>
      <c r="AD179" s="38"/>
      <c r="AE179" s="38"/>
      <c r="AT179" s="17" t="s">
        <v>205</v>
      </c>
      <c r="AU179" s="17" t="s">
        <v>89</v>
      </c>
    </row>
    <row r="180" s="13" customFormat="1">
      <c r="A180" s="13"/>
      <c r="B180" s="252"/>
      <c r="C180" s="253"/>
      <c r="D180" s="242" t="s">
        <v>254</v>
      </c>
      <c r="E180" s="254" t="s">
        <v>1</v>
      </c>
      <c r="F180" s="255" t="s">
        <v>3660</v>
      </c>
      <c r="G180" s="253"/>
      <c r="H180" s="256">
        <v>8.7210000000000001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254</v>
      </c>
      <c r="AU180" s="262" t="s">
        <v>89</v>
      </c>
      <c r="AV180" s="13" t="s">
        <v>89</v>
      </c>
      <c r="AW180" s="13" t="s">
        <v>35</v>
      </c>
      <c r="AX180" s="13" t="s">
        <v>80</v>
      </c>
      <c r="AY180" s="262" t="s">
        <v>196</v>
      </c>
    </row>
    <row r="181" s="14" customFormat="1">
      <c r="A181" s="14"/>
      <c r="B181" s="263"/>
      <c r="C181" s="264"/>
      <c r="D181" s="242" t="s">
        <v>254</v>
      </c>
      <c r="E181" s="265" t="s">
        <v>1</v>
      </c>
      <c r="F181" s="266" t="s">
        <v>3661</v>
      </c>
      <c r="G181" s="264"/>
      <c r="H181" s="267">
        <v>8.7210000000000001</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254</v>
      </c>
      <c r="AU181" s="273" t="s">
        <v>89</v>
      </c>
      <c r="AV181" s="14" t="s">
        <v>100</v>
      </c>
      <c r="AW181" s="14" t="s">
        <v>35</v>
      </c>
      <c r="AX181" s="14" t="s">
        <v>80</v>
      </c>
      <c r="AY181" s="273" t="s">
        <v>196</v>
      </c>
    </row>
    <row r="182" s="13" customFormat="1">
      <c r="A182" s="13"/>
      <c r="B182" s="252"/>
      <c r="C182" s="253"/>
      <c r="D182" s="242" t="s">
        <v>254</v>
      </c>
      <c r="E182" s="254" t="s">
        <v>1</v>
      </c>
      <c r="F182" s="255" t="s">
        <v>3662</v>
      </c>
      <c r="G182" s="253"/>
      <c r="H182" s="256">
        <v>4.5999999999999996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254</v>
      </c>
      <c r="AU182" s="262" t="s">
        <v>89</v>
      </c>
      <c r="AV182" s="13" t="s">
        <v>89</v>
      </c>
      <c r="AW182" s="13" t="s">
        <v>35</v>
      </c>
      <c r="AX182" s="13" t="s">
        <v>80</v>
      </c>
      <c r="AY182" s="262" t="s">
        <v>196</v>
      </c>
    </row>
    <row r="183" s="14" customFormat="1">
      <c r="A183" s="14"/>
      <c r="B183" s="263"/>
      <c r="C183" s="264"/>
      <c r="D183" s="242" t="s">
        <v>254</v>
      </c>
      <c r="E183" s="265" t="s">
        <v>1</v>
      </c>
      <c r="F183" s="266" t="s">
        <v>445</v>
      </c>
      <c r="G183" s="264"/>
      <c r="H183" s="267">
        <v>4.5999999999999996</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254</v>
      </c>
      <c r="AU183" s="273" t="s">
        <v>89</v>
      </c>
      <c r="AV183" s="14" t="s">
        <v>100</v>
      </c>
      <c r="AW183" s="14" t="s">
        <v>35</v>
      </c>
      <c r="AX183" s="14" t="s">
        <v>80</v>
      </c>
      <c r="AY183" s="273" t="s">
        <v>196</v>
      </c>
    </row>
    <row r="184" s="15" customFormat="1">
      <c r="A184" s="15"/>
      <c r="B184" s="274"/>
      <c r="C184" s="275"/>
      <c r="D184" s="242" t="s">
        <v>254</v>
      </c>
      <c r="E184" s="276" t="s">
        <v>1</v>
      </c>
      <c r="F184" s="277" t="s">
        <v>267</v>
      </c>
      <c r="G184" s="275"/>
      <c r="H184" s="278">
        <v>13.321</v>
      </c>
      <c r="I184" s="279"/>
      <c r="J184" s="275"/>
      <c r="K184" s="275"/>
      <c r="L184" s="280"/>
      <c r="M184" s="281"/>
      <c r="N184" s="282"/>
      <c r="O184" s="282"/>
      <c r="P184" s="282"/>
      <c r="Q184" s="282"/>
      <c r="R184" s="282"/>
      <c r="S184" s="282"/>
      <c r="T184" s="283"/>
      <c r="U184" s="15"/>
      <c r="V184" s="15"/>
      <c r="W184" s="15"/>
      <c r="X184" s="15"/>
      <c r="Y184" s="15"/>
      <c r="Z184" s="15"/>
      <c r="AA184" s="15"/>
      <c r="AB184" s="15"/>
      <c r="AC184" s="15"/>
      <c r="AD184" s="15"/>
      <c r="AE184" s="15"/>
      <c r="AT184" s="284" t="s">
        <v>254</v>
      </c>
      <c r="AU184" s="284" t="s">
        <v>89</v>
      </c>
      <c r="AV184" s="15" t="s">
        <v>113</v>
      </c>
      <c r="AW184" s="15" t="s">
        <v>35</v>
      </c>
      <c r="AX184" s="15" t="s">
        <v>87</v>
      </c>
      <c r="AY184" s="284" t="s">
        <v>196</v>
      </c>
    </row>
    <row r="185" s="2" customFormat="1" ht="21.75" customHeight="1">
      <c r="A185" s="38"/>
      <c r="B185" s="39"/>
      <c r="C185" s="228" t="s">
        <v>208</v>
      </c>
      <c r="D185" s="228" t="s">
        <v>199</v>
      </c>
      <c r="E185" s="229" t="s">
        <v>3663</v>
      </c>
      <c r="F185" s="230" t="s">
        <v>3664</v>
      </c>
      <c r="G185" s="231" t="s">
        <v>354</v>
      </c>
      <c r="H185" s="232">
        <v>54</v>
      </c>
      <c r="I185" s="233"/>
      <c r="J185" s="234">
        <f>ROUND(I185*H185,2)</f>
        <v>0</v>
      </c>
      <c r="K185" s="235"/>
      <c r="L185" s="44"/>
      <c r="M185" s="236" t="s">
        <v>1</v>
      </c>
      <c r="N185" s="237" t="s">
        <v>45</v>
      </c>
      <c r="O185" s="91"/>
      <c r="P185" s="238">
        <f>O185*H185</f>
        <v>0</v>
      </c>
      <c r="Q185" s="238">
        <v>0.027210000000000002</v>
      </c>
      <c r="R185" s="238">
        <f>Q185*H185</f>
        <v>1.4693400000000001</v>
      </c>
      <c r="S185" s="238">
        <v>0</v>
      </c>
      <c r="T185" s="239">
        <f>S185*H185</f>
        <v>0</v>
      </c>
      <c r="U185" s="38"/>
      <c r="V185" s="38"/>
      <c r="W185" s="38"/>
      <c r="X185" s="38"/>
      <c r="Y185" s="38"/>
      <c r="Z185" s="38"/>
      <c r="AA185" s="38"/>
      <c r="AB185" s="38"/>
      <c r="AC185" s="38"/>
      <c r="AD185" s="38"/>
      <c r="AE185" s="38"/>
      <c r="AR185" s="240" t="s">
        <v>113</v>
      </c>
      <c r="AT185" s="240" t="s">
        <v>199</v>
      </c>
      <c r="AU185" s="240" t="s">
        <v>89</v>
      </c>
      <c r="AY185" s="17" t="s">
        <v>196</v>
      </c>
      <c r="BE185" s="241">
        <f>IF(N185="základní",J185,0)</f>
        <v>0</v>
      </c>
      <c r="BF185" s="241">
        <f>IF(N185="snížená",J185,0)</f>
        <v>0</v>
      </c>
      <c r="BG185" s="241">
        <f>IF(N185="zákl. přenesená",J185,0)</f>
        <v>0</v>
      </c>
      <c r="BH185" s="241">
        <f>IF(N185="sníž. přenesená",J185,0)</f>
        <v>0</v>
      </c>
      <c r="BI185" s="241">
        <f>IF(N185="nulová",J185,0)</f>
        <v>0</v>
      </c>
      <c r="BJ185" s="17" t="s">
        <v>87</v>
      </c>
      <c r="BK185" s="241">
        <f>ROUND(I185*H185,2)</f>
        <v>0</v>
      </c>
      <c r="BL185" s="17" t="s">
        <v>113</v>
      </c>
      <c r="BM185" s="240" t="s">
        <v>3665</v>
      </c>
    </row>
    <row r="186" s="2" customFormat="1">
      <c r="A186" s="38"/>
      <c r="B186" s="39"/>
      <c r="C186" s="40"/>
      <c r="D186" s="242" t="s">
        <v>205</v>
      </c>
      <c r="E186" s="40"/>
      <c r="F186" s="243" t="s">
        <v>3666</v>
      </c>
      <c r="G186" s="40"/>
      <c r="H186" s="40"/>
      <c r="I186" s="244"/>
      <c r="J186" s="40"/>
      <c r="K186" s="40"/>
      <c r="L186" s="44"/>
      <c r="M186" s="245"/>
      <c r="N186" s="246"/>
      <c r="O186" s="91"/>
      <c r="P186" s="91"/>
      <c r="Q186" s="91"/>
      <c r="R186" s="91"/>
      <c r="S186" s="91"/>
      <c r="T186" s="92"/>
      <c r="U186" s="38"/>
      <c r="V186" s="38"/>
      <c r="W186" s="38"/>
      <c r="X186" s="38"/>
      <c r="Y186" s="38"/>
      <c r="Z186" s="38"/>
      <c r="AA186" s="38"/>
      <c r="AB186" s="38"/>
      <c r="AC186" s="38"/>
      <c r="AD186" s="38"/>
      <c r="AE186" s="38"/>
      <c r="AT186" s="17" t="s">
        <v>205</v>
      </c>
      <c r="AU186" s="17" t="s">
        <v>89</v>
      </c>
    </row>
    <row r="187" s="13" customFormat="1">
      <c r="A187" s="13"/>
      <c r="B187" s="252"/>
      <c r="C187" s="253"/>
      <c r="D187" s="242" t="s">
        <v>254</v>
      </c>
      <c r="E187" s="254" t="s">
        <v>1</v>
      </c>
      <c r="F187" s="255" t="s">
        <v>3667</v>
      </c>
      <c r="G187" s="253"/>
      <c r="H187" s="256">
        <v>54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254</v>
      </c>
      <c r="AU187" s="262" t="s">
        <v>89</v>
      </c>
      <c r="AV187" s="13" t="s">
        <v>89</v>
      </c>
      <c r="AW187" s="13" t="s">
        <v>35</v>
      </c>
      <c r="AX187" s="13" t="s">
        <v>80</v>
      </c>
      <c r="AY187" s="262" t="s">
        <v>196</v>
      </c>
    </row>
    <row r="188" s="14" customFormat="1">
      <c r="A188" s="14"/>
      <c r="B188" s="263"/>
      <c r="C188" s="264"/>
      <c r="D188" s="242" t="s">
        <v>254</v>
      </c>
      <c r="E188" s="265" t="s">
        <v>1</v>
      </c>
      <c r="F188" s="266" t="s">
        <v>3668</v>
      </c>
      <c r="G188" s="264"/>
      <c r="H188" s="267">
        <v>54</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254</v>
      </c>
      <c r="AU188" s="273" t="s">
        <v>89</v>
      </c>
      <c r="AV188" s="14" t="s">
        <v>100</v>
      </c>
      <c r="AW188" s="14" t="s">
        <v>35</v>
      </c>
      <c r="AX188" s="14" t="s">
        <v>87</v>
      </c>
      <c r="AY188" s="273" t="s">
        <v>196</v>
      </c>
    </row>
    <row r="189" s="2" customFormat="1" ht="21.75" customHeight="1">
      <c r="A189" s="38"/>
      <c r="B189" s="39"/>
      <c r="C189" s="228" t="s">
        <v>223</v>
      </c>
      <c r="D189" s="228" t="s">
        <v>199</v>
      </c>
      <c r="E189" s="229" t="s">
        <v>711</v>
      </c>
      <c r="F189" s="230" t="s">
        <v>712</v>
      </c>
      <c r="G189" s="231" t="s">
        <v>354</v>
      </c>
      <c r="H189" s="232">
        <v>3</v>
      </c>
      <c r="I189" s="233"/>
      <c r="J189" s="234">
        <f>ROUND(I189*H189,2)</f>
        <v>0</v>
      </c>
      <c r="K189" s="235"/>
      <c r="L189" s="44"/>
      <c r="M189" s="236" t="s">
        <v>1</v>
      </c>
      <c r="N189" s="237" t="s">
        <v>45</v>
      </c>
      <c r="O189" s="91"/>
      <c r="P189" s="238">
        <f>O189*H189</f>
        <v>0</v>
      </c>
      <c r="Q189" s="238">
        <v>0.04555</v>
      </c>
      <c r="R189" s="238">
        <f>Q189*H189</f>
        <v>0.13664999999999999</v>
      </c>
      <c r="S189" s="238">
        <v>0</v>
      </c>
      <c r="T189" s="239">
        <f>S189*H189</f>
        <v>0</v>
      </c>
      <c r="U189" s="38"/>
      <c r="V189" s="38"/>
      <c r="W189" s="38"/>
      <c r="X189" s="38"/>
      <c r="Y189" s="38"/>
      <c r="Z189" s="38"/>
      <c r="AA189" s="38"/>
      <c r="AB189" s="38"/>
      <c r="AC189" s="38"/>
      <c r="AD189" s="38"/>
      <c r="AE189" s="38"/>
      <c r="AR189" s="240" t="s">
        <v>113</v>
      </c>
      <c r="AT189" s="240" t="s">
        <v>199</v>
      </c>
      <c r="AU189" s="240" t="s">
        <v>89</v>
      </c>
      <c r="AY189" s="17" t="s">
        <v>196</v>
      </c>
      <c r="BE189" s="241">
        <f>IF(N189="základní",J189,0)</f>
        <v>0</v>
      </c>
      <c r="BF189" s="241">
        <f>IF(N189="snížená",J189,0)</f>
        <v>0</v>
      </c>
      <c r="BG189" s="241">
        <f>IF(N189="zákl. přenesená",J189,0)</f>
        <v>0</v>
      </c>
      <c r="BH189" s="241">
        <f>IF(N189="sníž. přenesená",J189,0)</f>
        <v>0</v>
      </c>
      <c r="BI189" s="241">
        <f>IF(N189="nulová",J189,0)</f>
        <v>0</v>
      </c>
      <c r="BJ189" s="17" t="s">
        <v>87</v>
      </c>
      <c r="BK189" s="241">
        <f>ROUND(I189*H189,2)</f>
        <v>0</v>
      </c>
      <c r="BL189" s="17" t="s">
        <v>113</v>
      </c>
      <c r="BM189" s="240" t="s">
        <v>3669</v>
      </c>
    </row>
    <row r="190" s="2" customFormat="1">
      <c r="A190" s="38"/>
      <c r="B190" s="39"/>
      <c r="C190" s="40"/>
      <c r="D190" s="242" t="s">
        <v>205</v>
      </c>
      <c r="E190" s="40"/>
      <c r="F190" s="243" t="s">
        <v>714</v>
      </c>
      <c r="G190" s="40"/>
      <c r="H190" s="40"/>
      <c r="I190" s="244"/>
      <c r="J190" s="40"/>
      <c r="K190" s="40"/>
      <c r="L190" s="44"/>
      <c r="M190" s="245"/>
      <c r="N190" s="246"/>
      <c r="O190" s="91"/>
      <c r="P190" s="91"/>
      <c r="Q190" s="91"/>
      <c r="R190" s="91"/>
      <c r="S190" s="91"/>
      <c r="T190" s="92"/>
      <c r="U190" s="38"/>
      <c r="V190" s="38"/>
      <c r="W190" s="38"/>
      <c r="X190" s="38"/>
      <c r="Y190" s="38"/>
      <c r="Z190" s="38"/>
      <c r="AA190" s="38"/>
      <c r="AB190" s="38"/>
      <c r="AC190" s="38"/>
      <c r="AD190" s="38"/>
      <c r="AE190" s="38"/>
      <c r="AT190" s="17" t="s">
        <v>205</v>
      </c>
      <c r="AU190" s="17" t="s">
        <v>89</v>
      </c>
    </row>
    <row r="191" s="13" customFormat="1">
      <c r="A191" s="13"/>
      <c r="B191" s="252"/>
      <c r="C191" s="253"/>
      <c r="D191" s="242" t="s">
        <v>254</v>
      </c>
      <c r="E191" s="254" t="s">
        <v>1</v>
      </c>
      <c r="F191" s="255" t="s">
        <v>100</v>
      </c>
      <c r="G191" s="253"/>
      <c r="H191" s="256">
        <v>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254</v>
      </c>
      <c r="AU191" s="262" t="s">
        <v>89</v>
      </c>
      <c r="AV191" s="13" t="s">
        <v>89</v>
      </c>
      <c r="AW191" s="13" t="s">
        <v>35</v>
      </c>
      <c r="AX191" s="13" t="s">
        <v>80</v>
      </c>
      <c r="AY191" s="262" t="s">
        <v>196</v>
      </c>
    </row>
    <row r="192" s="14" customFormat="1">
      <c r="A192" s="14"/>
      <c r="B192" s="263"/>
      <c r="C192" s="264"/>
      <c r="D192" s="242" t="s">
        <v>254</v>
      </c>
      <c r="E192" s="265" t="s">
        <v>1</v>
      </c>
      <c r="F192" s="266" t="s">
        <v>3670</v>
      </c>
      <c r="G192" s="264"/>
      <c r="H192" s="267">
        <v>3</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254</v>
      </c>
      <c r="AU192" s="273" t="s">
        <v>89</v>
      </c>
      <c r="AV192" s="14" t="s">
        <v>100</v>
      </c>
      <c r="AW192" s="14" t="s">
        <v>35</v>
      </c>
      <c r="AX192" s="14" t="s">
        <v>87</v>
      </c>
      <c r="AY192" s="273" t="s">
        <v>196</v>
      </c>
    </row>
    <row r="193" s="12" customFormat="1" ht="22.8" customHeight="1">
      <c r="A193" s="12"/>
      <c r="B193" s="212"/>
      <c r="C193" s="213"/>
      <c r="D193" s="214" t="s">
        <v>79</v>
      </c>
      <c r="E193" s="226" t="s">
        <v>223</v>
      </c>
      <c r="F193" s="226" t="s">
        <v>773</v>
      </c>
      <c r="G193" s="213"/>
      <c r="H193" s="213"/>
      <c r="I193" s="216"/>
      <c r="J193" s="227">
        <f>BK193</f>
        <v>0</v>
      </c>
      <c r="K193" s="213"/>
      <c r="L193" s="218"/>
      <c r="M193" s="219"/>
      <c r="N193" s="220"/>
      <c r="O193" s="220"/>
      <c r="P193" s="221">
        <f>SUM(P194:P366)</f>
        <v>0</v>
      </c>
      <c r="Q193" s="220"/>
      <c r="R193" s="221">
        <f>SUM(R194:R366)</f>
        <v>369.38869160000002</v>
      </c>
      <c r="S193" s="220"/>
      <c r="T193" s="222">
        <f>SUM(T194:T366)</f>
        <v>0</v>
      </c>
      <c r="U193" s="12"/>
      <c r="V193" s="12"/>
      <c r="W193" s="12"/>
      <c r="X193" s="12"/>
      <c r="Y193" s="12"/>
      <c r="Z193" s="12"/>
      <c r="AA193" s="12"/>
      <c r="AB193" s="12"/>
      <c r="AC193" s="12"/>
      <c r="AD193" s="12"/>
      <c r="AE193" s="12"/>
      <c r="AR193" s="223" t="s">
        <v>87</v>
      </c>
      <c r="AT193" s="224" t="s">
        <v>79</v>
      </c>
      <c r="AU193" s="224" t="s">
        <v>87</v>
      </c>
      <c r="AY193" s="223" t="s">
        <v>196</v>
      </c>
      <c r="BK193" s="225">
        <f>SUM(BK194:BK366)</f>
        <v>0</v>
      </c>
    </row>
    <row r="194" s="2" customFormat="1" ht="21.75" customHeight="1">
      <c r="A194" s="38"/>
      <c r="B194" s="39"/>
      <c r="C194" s="228" t="s">
        <v>227</v>
      </c>
      <c r="D194" s="228" t="s">
        <v>199</v>
      </c>
      <c r="E194" s="229" t="s">
        <v>774</v>
      </c>
      <c r="F194" s="230" t="s">
        <v>775</v>
      </c>
      <c r="G194" s="231" t="s">
        <v>251</v>
      </c>
      <c r="H194" s="232">
        <v>1652.97</v>
      </c>
      <c r="I194" s="233"/>
      <c r="J194" s="234">
        <f>ROUND(I194*H194,2)</f>
        <v>0</v>
      </c>
      <c r="K194" s="235"/>
      <c r="L194" s="44"/>
      <c r="M194" s="236" t="s">
        <v>1</v>
      </c>
      <c r="N194" s="237" t="s">
        <v>45</v>
      </c>
      <c r="O194" s="91"/>
      <c r="P194" s="238">
        <f>O194*H194</f>
        <v>0</v>
      </c>
      <c r="Q194" s="238">
        <v>0.0043800000000000002</v>
      </c>
      <c r="R194" s="238">
        <f>Q194*H194</f>
        <v>7.2400086000000003</v>
      </c>
      <c r="S194" s="238">
        <v>0</v>
      </c>
      <c r="T194" s="239">
        <f>S194*H194</f>
        <v>0</v>
      </c>
      <c r="U194" s="38"/>
      <c r="V194" s="38"/>
      <c r="W194" s="38"/>
      <c r="X194" s="38"/>
      <c r="Y194" s="38"/>
      <c r="Z194" s="38"/>
      <c r="AA194" s="38"/>
      <c r="AB194" s="38"/>
      <c r="AC194" s="38"/>
      <c r="AD194" s="38"/>
      <c r="AE194" s="38"/>
      <c r="AR194" s="240" t="s">
        <v>113</v>
      </c>
      <c r="AT194" s="240" t="s">
        <v>199</v>
      </c>
      <c r="AU194" s="240" t="s">
        <v>89</v>
      </c>
      <c r="AY194" s="17" t="s">
        <v>196</v>
      </c>
      <c r="BE194" s="241">
        <f>IF(N194="základní",J194,0)</f>
        <v>0</v>
      </c>
      <c r="BF194" s="241">
        <f>IF(N194="snížená",J194,0)</f>
        <v>0</v>
      </c>
      <c r="BG194" s="241">
        <f>IF(N194="zákl. přenesená",J194,0)</f>
        <v>0</v>
      </c>
      <c r="BH194" s="241">
        <f>IF(N194="sníž. přenesená",J194,0)</f>
        <v>0</v>
      </c>
      <c r="BI194" s="241">
        <f>IF(N194="nulová",J194,0)</f>
        <v>0</v>
      </c>
      <c r="BJ194" s="17" t="s">
        <v>87</v>
      </c>
      <c r="BK194" s="241">
        <f>ROUND(I194*H194,2)</f>
        <v>0</v>
      </c>
      <c r="BL194" s="17" t="s">
        <v>113</v>
      </c>
      <c r="BM194" s="240" t="s">
        <v>3671</v>
      </c>
    </row>
    <row r="195" s="2" customFormat="1">
      <c r="A195" s="38"/>
      <c r="B195" s="39"/>
      <c r="C195" s="40"/>
      <c r="D195" s="242" t="s">
        <v>205</v>
      </c>
      <c r="E195" s="40"/>
      <c r="F195" s="243" t="s">
        <v>777</v>
      </c>
      <c r="G195" s="40"/>
      <c r="H195" s="40"/>
      <c r="I195" s="244"/>
      <c r="J195" s="40"/>
      <c r="K195" s="40"/>
      <c r="L195" s="44"/>
      <c r="M195" s="245"/>
      <c r="N195" s="246"/>
      <c r="O195" s="91"/>
      <c r="P195" s="91"/>
      <c r="Q195" s="91"/>
      <c r="R195" s="91"/>
      <c r="S195" s="91"/>
      <c r="T195" s="92"/>
      <c r="U195" s="38"/>
      <c r="V195" s="38"/>
      <c r="W195" s="38"/>
      <c r="X195" s="38"/>
      <c r="Y195" s="38"/>
      <c r="Z195" s="38"/>
      <c r="AA195" s="38"/>
      <c r="AB195" s="38"/>
      <c r="AC195" s="38"/>
      <c r="AD195" s="38"/>
      <c r="AE195" s="38"/>
      <c r="AT195" s="17" t="s">
        <v>205</v>
      </c>
      <c r="AU195" s="17" t="s">
        <v>89</v>
      </c>
    </row>
    <row r="196" s="13" customFormat="1">
      <c r="A196" s="13"/>
      <c r="B196" s="252"/>
      <c r="C196" s="253"/>
      <c r="D196" s="242" t="s">
        <v>254</v>
      </c>
      <c r="E196" s="254" t="s">
        <v>1</v>
      </c>
      <c r="F196" s="255" t="s">
        <v>3672</v>
      </c>
      <c r="G196" s="253"/>
      <c r="H196" s="256">
        <v>415.00999999999999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254</v>
      </c>
      <c r="AU196" s="262" t="s">
        <v>89</v>
      </c>
      <c r="AV196" s="13" t="s">
        <v>89</v>
      </c>
      <c r="AW196" s="13" t="s">
        <v>35</v>
      </c>
      <c r="AX196" s="13" t="s">
        <v>80</v>
      </c>
      <c r="AY196" s="262" t="s">
        <v>196</v>
      </c>
    </row>
    <row r="197" s="14" customFormat="1">
      <c r="A197" s="14"/>
      <c r="B197" s="263"/>
      <c r="C197" s="264"/>
      <c r="D197" s="242" t="s">
        <v>254</v>
      </c>
      <c r="E197" s="265" t="s">
        <v>1</v>
      </c>
      <c r="F197" s="266" t="s">
        <v>3673</v>
      </c>
      <c r="G197" s="264"/>
      <c r="H197" s="267">
        <v>415.00999999999999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254</v>
      </c>
      <c r="AU197" s="273" t="s">
        <v>89</v>
      </c>
      <c r="AV197" s="14" t="s">
        <v>100</v>
      </c>
      <c r="AW197" s="14" t="s">
        <v>35</v>
      </c>
      <c r="AX197" s="14" t="s">
        <v>80</v>
      </c>
      <c r="AY197" s="273" t="s">
        <v>196</v>
      </c>
    </row>
    <row r="198" s="13" customFormat="1">
      <c r="A198" s="13"/>
      <c r="B198" s="252"/>
      <c r="C198" s="253"/>
      <c r="D198" s="242" t="s">
        <v>254</v>
      </c>
      <c r="E198" s="254" t="s">
        <v>1</v>
      </c>
      <c r="F198" s="255" t="s">
        <v>3609</v>
      </c>
      <c r="G198" s="253"/>
      <c r="H198" s="256">
        <v>41.560000000000002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254</v>
      </c>
      <c r="AU198" s="262" t="s">
        <v>89</v>
      </c>
      <c r="AV198" s="13" t="s">
        <v>89</v>
      </c>
      <c r="AW198" s="13" t="s">
        <v>35</v>
      </c>
      <c r="AX198" s="13" t="s">
        <v>80</v>
      </c>
      <c r="AY198" s="262" t="s">
        <v>196</v>
      </c>
    </row>
    <row r="199" s="14" customFormat="1">
      <c r="A199" s="14"/>
      <c r="B199" s="263"/>
      <c r="C199" s="264"/>
      <c r="D199" s="242" t="s">
        <v>254</v>
      </c>
      <c r="E199" s="265" t="s">
        <v>1</v>
      </c>
      <c r="F199" s="266" t="s">
        <v>3674</v>
      </c>
      <c r="G199" s="264"/>
      <c r="H199" s="267">
        <v>41.560000000000002</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254</v>
      </c>
      <c r="AU199" s="273" t="s">
        <v>89</v>
      </c>
      <c r="AV199" s="14" t="s">
        <v>100</v>
      </c>
      <c r="AW199" s="14" t="s">
        <v>35</v>
      </c>
      <c r="AX199" s="14" t="s">
        <v>80</v>
      </c>
      <c r="AY199" s="273" t="s">
        <v>196</v>
      </c>
    </row>
    <row r="200" s="13" customFormat="1">
      <c r="A200" s="13"/>
      <c r="B200" s="252"/>
      <c r="C200" s="253"/>
      <c r="D200" s="242" t="s">
        <v>254</v>
      </c>
      <c r="E200" s="254" t="s">
        <v>1</v>
      </c>
      <c r="F200" s="255" t="s">
        <v>3675</v>
      </c>
      <c r="G200" s="253"/>
      <c r="H200" s="256">
        <v>403.69999999999999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254</v>
      </c>
      <c r="AU200" s="262" t="s">
        <v>89</v>
      </c>
      <c r="AV200" s="13" t="s">
        <v>89</v>
      </c>
      <c r="AW200" s="13" t="s">
        <v>35</v>
      </c>
      <c r="AX200" s="13" t="s">
        <v>80</v>
      </c>
      <c r="AY200" s="262" t="s">
        <v>196</v>
      </c>
    </row>
    <row r="201" s="14" customFormat="1">
      <c r="A201" s="14"/>
      <c r="B201" s="263"/>
      <c r="C201" s="264"/>
      <c r="D201" s="242" t="s">
        <v>254</v>
      </c>
      <c r="E201" s="265" t="s">
        <v>1</v>
      </c>
      <c r="F201" s="266" t="s">
        <v>3676</v>
      </c>
      <c r="G201" s="264"/>
      <c r="H201" s="267">
        <v>403.69999999999999</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254</v>
      </c>
      <c r="AU201" s="273" t="s">
        <v>89</v>
      </c>
      <c r="AV201" s="14" t="s">
        <v>100</v>
      </c>
      <c r="AW201" s="14" t="s">
        <v>35</v>
      </c>
      <c r="AX201" s="14" t="s">
        <v>80</v>
      </c>
      <c r="AY201" s="273" t="s">
        <v>196</v>
      </c>
    </row>
    <row r="202" s="13" customFormat="1">
      <c r="A202" s="13"/>
      <c r="B202" s="252"/>
      <c r="C202" s="253"/>
      <c r="D202" s="242" t="s">
        <v>254</v>
      </c>
      <c r="E202" s="254" t="s">
        <v>1</v>
      </c>
      <c r="F202" s="255" t="s">
        <v>3677</v>
      </c>
      <c r="G202" s="253"/>
      <c r="H202" s="256">
        <v>410.69999999999999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254</v>
      </c>
      <c r="AU202" s="262" t="s">
        <v>89</v>
      </c>
      <c r="AV202" s="13" t="s">
        <v>89</v>
      </c>
      <c r="AW202" s="13" t="s">
        <v>35</v>
      </c>
      <c r="AX202" s="13" t="s">
        <v>80</v>
      </c>
      <c r="AY202" s="262" t="s">
        <v>196</v>
      </c>
    </row>
    <row r="203" s="14" customFormat="1">
      <c r="A203" s="14"/>
      <c r="B203" s="263"/>
      <c r="C203" s="264"/>
      <c r="D203" s="242" t="s">
        <v>254</v>
      </c>
      <c r="E203" s="265" t="s">
        <v>1</v>
      </c>
      <c r="F203" s="266" t="s">
        <v>3678</v>
      </c>
      <c r="G203" s="264"/>
      <c r="H203" s="267">
        <v>410.69999999999999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254</v>
      </c>
      <c r="AU203" s="273" t="s">
        <v>89</v>
      </c>
      <c r="AV203" s="14" t="s">
        <v>100</v>
      </c>
      <c r="AW203" s="14" t="s">
        <v>35</v>
      </c>
      <c r="AX203" s="14" t="s">
        <v>80</v>
      </c>
      <c r="AY203" s="273" t="s">
        <v>196</v>
      </c>
    </row>
    <row r="204" s="13" customFormat="1">
      <c r="A204" s="13"/>
      <c r="B204" s="252"/>
      <c r="C204" s="253"/>
      <c r="D204" s="242" t="s">
        <v>254</v>
      </c>
      <c r="E204" s="254" t="s">
        <v>1</v>
      </c>
      <c r="F204" s="255" t="s">
        <v>3679</v>
      </c>
      <c r="G204" s="253"/>
      <c r="H204" s="256">
        <v>382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254</v>
      </c>
      <c r="AU204" s="262" t="s">
        <v>89</v>
      </c>
      <c r="AV204" s="13" t="s">
        <v>89</v>
      </c>
      <c r="AW204" s="13" t="s">
        <v>35</v>
      </c>
      <c r="AX204" s="13" t="s">
        <v>80</v>
      </c>
      <c r="AY204" s="262" t="s">
        <v>196</v>
      </c>
    </row>
    <row r="205" s="14" customFormat="1">
      <c r="A205" s="14"/>
      <c r="B205" s="263"/>
      <c r="C205" s="264"/>
      <c r="D205" s="242" t="s">
        <v>254</v>
      </c>
      <c r="E205" s="265" t="s">
        <v>1</v>
      </c>
      <c r="F205" s="266" t="s">
        <v>3680</v>
      </c>
      <c r="G205" s="264"/>
      <c r="H205" s="267">
        <v>382</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254</v>
      </c>
      <c r="AU205" s="273" t="s">
        <v>89</v>
      </c>
      <c r="AV205" s="14" t="s">
        <v>100</v>
      </c>
      <c r="AW205" s="14" t="s">
        <v>35</v>
      </c>
      <c r="AX205" s="14" t="s">
        <v>80</v>
      </c>
      <c r="AY205" s="273" t="s">
        <v>196</v>
      </c>
    </row>
    <row r="206" s="15" customFormat="1">
      <c r="A206" s="15"/>
      <c r="B206" s="274"/>
      <c r="C206" s="275"/>
      <c r="D206" s="242" t="s">
        <v>254</v>
      </c>
      <c r="E206" s="276" t="s">
        <v>1</v>
      </c>
      <c r="F206" s="277" t="s">
        <v>267</v>
      </c>
      <c r="G206" s="275"/>
      <c r="H206" s="278">
        <v>1652.97</v>
      </c>
      <c r="I206" s="279"/>
      <c r="J206" s="275"/>
      <c r="K206" s="275"/>
      <c r="L206" s="280"/>
      <c r="M206" s="281"/>
      <c r="N206" s="282"/>
      <c r="O206" s="282"/>
      <c r="P206" s="282"/>
      <c r="Q206" s="282"/>
      <c r="R206" s="282"/>
      <c r="S206" s="282"/>
      <c r="T206" s="283"/>
      <c r="U206" s="15"/>
      <c r="V206" s="15"/>
      <c r="W206" s="15"/>
      <c r="X206" s="15"/>
      <c r="Y206" s="15"/>
      <c r="Z206" s="15"/>
      <c r="AA206" s="15"/>
      <c r="AB206" s="15"/>
      <c r="AC206" s="15"/>
      <c r="AD206" s="15"/>
      <c r="AE206" s="15"/>
      <c r="AT206" s="284" t="s">
        <v>254</v>
      </c>
      <c r="AU206" s="284" t="s">
        <v>89</v>
      </c>
      <c r="AV206" s="15" t="s">
        <v>113</v>
      </c>
      <c r="AW206" s="15" t="s">
        <v>35</v>
      </c>
      <c r="AX206" s="15" t="s">
        <v>87</v>
      </c>
      <c r="AY206" s="284" t="s">
        <v>196</v>
      </c>
    </row>
    <row r="207" s="2" customFormat="1" ht="21.75" customHeight="1">
      <c r="A207" s="38"/>
      <c r="B207" s="39"/>
      <c r="C207" s="228" t="s">
        <v>334</v>
      </c>
      <c r="D207" s="228" t="s">
        <v>199</v>
      </c>
      <c r="E207" s="229" t="s">
        <v>783</v>
      </c>
      <c r="F207" s="230" t="s">
        <v>784</v>
      </c>
      <c r="G207" s="231" t="s">
        <v>251</v>
      </c>
      <c r="H207" s="232">
        <v>1652.97</v>
      </c>
      <c r="I207" s="233"/>
      <c r="J207" s="234">
        <f>ROUND(I207*H207,2)</f>
        <v>0</v>
      </c>
      <c r="K207" s="235"/>
      <c r="L207" s="44"/>
      <c r="M207" s="236" t="s">
        <v>1</v>
      </c>
      <c r="N207" s="237" t="s">
        <v>45</v>
      </c>
      <c r="O207" s="91"/>
      <c r="P207" s="238">
        <f>O207*H207</f>
        <v>0</v>
      </c>
      <c r="Q207" s="238">
        <v>0.0030000000000000001</v>
      </c>
      <c r="R207" s="238">
        <f>Q207*H207</f>
        <v>4.9589100000000004</v>
      </c>
      <c r="S207" s="238">
        <v>0</v>
      </c>
      <c r="T207" s="239">
        <f>S207*H207</f>
        <v>0</v>
      </c>
      <c r="U207" s="38"/>
      <c r="V207" s="38"/>
      <c r="W207" s="38"/>
      <c r="X207" s="38"/>
      <c r="Y207" s="38"/>
      <c r="Z207" s="38"/>
      <c r="AA207" s="38"/>
      <c r="AB207" s="38"/>
      <c r="AC207" s="38"/>
      <c r="AD207" s="38"/>
      <c r="AE207" s="38"/>
      <c r="AR207" s="240" t="s">
        <v>113</v>
      </c>
      <c r="AT207" s="240" t="s">
        <v>199</v>
      </c>
      <c r="AU207" s="240" t="s">
        <v>89</v>
      </c>
      <c r="AY207" s="17" t="s">
        <v>196</v>
      </c>
      <c r="BE207" s="241">
        <f>IF(N207="základní",J207,0)</f>
        <v>0</v>
      </c>
      <c r="BF207" s="241">
        <f>IF(N207="snížená",J207,0)</f>
        <v>0</v>
      </c>
      <c r="BG207" s="241">
        <f>IF(N207="zákl. přenesená",J207,0)</f>
        <v>0</v>
      </c>
      <c r="BH207" s="241">
        <f>IF(N207="sníž. přenesená",J207,0)</f>
        <v>0</v>
      </c>
      <c r="BI207" s="241">
        <f>IF(N207="nulová",J207,0)</f>
        <v>0</v>
      </c>
      <c r="BJ207" s="17" t="s">
        <v>87</v>
      </c>
      <c r="BK207" s="241">
        <f>ROUND(I207*H207,2)</f>
        <v>0</v>
      </c>
      <c r="BL207" s="17" t="s">
        <v>113</v>
      </c>
      <c r="BM207" s="240" t="s">
        <v>3681</v>
      </c>
    </row>
    <row r="208" s="2" customFormat="1">
      <c r="A208" s="38"/>
      <c r="B208" s="39"/>
      <c r="C208" s="40"/>
      <c r="D208" s="242" t="s">
        <v>205</v>
      </c>
      <c r="E208" s="40"/>
      <c r="F208" s="243" t="s">
        <v>786</v>
      </c>
      <c r="G208" s="40"/>
      <c r="H208" s="40"/>
      <c r="I208" s="244"/>
      <c r="J208" s="40"/>
      <c r="K208" s="40"/>
      <c r="L208" s="44"/>
      <c r="M208" s="245"/>
      <c r="N208" s="246"/>
      <c r="O208" s="91"/>
      <c r="P208" s="91"/>
      <c r="Q208" s="91"/>
      <c r="R208" s="91"/>
      <c r="S208" s="91"/>
      <c r="T208" s="92"/>
      <c r="U208" s="38"/>
      <c r="V208" s="38"/>
      <c r="W208" s="38"/>
      <c r="X208" s="38"/>
      <c r="Y208" s="38"/>
      <c r="Z208" s="38"/>
      <c r="AA208" s="38"/>
      <c r="AB208" s="38"/>
      <c r="AC208" s="38"/>
      <c r="AD208" s="38"/>
      <c r="AE208" s="38"/>
      <c r="AT208" s="17" t="s">
        <v>205</v>
      </c>
      <c r="AU208" s="17" t="s">
        <v>89</v>
      </c>
    </row>
    <row r="209" s="13" customFormat="1">
      <c r="A209" s="13"/>
      <c r="B209" s="252"/>
      <c r="C209" s="253"/>
      <c r="D209" s="242" t="s">
        <v>254</v>
      </c>
      <c r="E209" s="254" t="s">
        <v>1</v>
      </c>
      <c r="F209" s="255" t="s">
        <v>3682</v>
      </c>
      <c r="G209" s="253"/>
      <c r="H209" s="256">
        <v>415.00999999999999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254</v>
      </c>
      <c r="AU209" s="262" t="s">
        <v>89</v>
      </c>
      <c r="AV209" s="13" t="s">
        <v>89</v>
      </c>
      <c r="AW209" s="13" t="s">
        <v>35</v>
      </c>
      <c r="AX209" s="13" t="s">
        <v>80</v>
      </c>
      <c r="AY209" s="262" t="s">
        <v>196</v>
      </c>
    </row>
    <row r="210" s="14" customFormat="1">
      <c r="A210" s="14"/>
      <c r="B210" s="263"/>
      <c r="C210" s="264"/>
      <c r="D210" s="242" t="s">
        <v>254</v>
      </c>
      <c r="E210" s="265" t="s">
        <v>1</v>
      </c>
      <c r="F210" s="266" t="s">
        <v>1697</v>
      </c>
      <c r="G210" s="264"/>
      <c r="H210" s="267">
        <v>415.00999999999999</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254</v>
      </c>
      <c r="AU210" s="273" t="s">
        <v>89</v>
      </c>
      <c r="AV210" s="14" t="s">
        <v>100</v>
      </c>
      <c r="AW210" s="14" t="s">
        <v>35</v>
      </c>
      <c r="AX210" s="14" t="s">
        <v>80</v>
      </c>
      <c r="AY210" s="273" t="s">
        <v>196</v>
      </c>
    </row>
    <row r="211" s="13" customFormat="1">
      <c r="A211" s="13"/>
      <c r="B211" s="252"/>
      <c r="C211" s="253"/>
      <c r="D211" s="242" t="s">
        <v>254</v>
      </c>
      <c r="E211" s="254" t="s">
        <v>1</v>
      </c>
      <c r="F211" s="255" t="s">
        <v>3609</v>
      </c>
      <c r="G211" s="253"/>
      <c r="H211" s="256">
        <v>41.560000000000002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254</v>
      </c>
      <c r="AU211" s="262" t="s">
        <v>89</v>
      </c>
      <c r="AV211" s="13" t="s">
        <v>89</v>
      </c>
      <c r="AW211" s="13" t="s">
        <v>35</v>
      </c>
      <c r="AX211" s="13" t="s">
        <v>80</v>
      </c>
      <c r="AY211" s="262" t="s">
        <v>196</v>
      </c>
    </row>
    <row r="212" s="14" customFormat="1">
      <c r="A212" s="14"/>
      <c r="B212" s="263"/>
      <c r="C212" s="264"/>
      <c r="D212" s="242" t="s">
        <v>254</v>
      </c>
      <c r="E212" s="265" t="s">
        <v>1</v>
      </c>
      <c r="F212" s="266" t="s">
        <v>3683</v>
      </c>
      <c r="G212" s="264"/>
      <c r="H212" s="267">
        <v>41.560000000000002</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254</v>
      </c>
      <c r="AU212" s="273" t="s">
        <v>89</v>
      </c>
      <c r="AV212" s="14" t="s">
        <v>100</v>
      </c>
      <c r="AW212" s="14" t="s">
        <v>35</v>
      </c>
      <c r="AX212" s="14" t="s">
        <v>80</v>
      </c>
      <c r="AY212" s="273" t="s">
        <v>196</v>
      </c>
    </row>
    <row r="213" s="13" customFormat="1">
      <c r="A213" s="13"/>
      <c r="B213" s="252"/>
      <c r="C213" s="253"/>
      <c r="D213" s="242" t="s">
        <v>254</v>
      </c>
      <c r="E213" s="254" t="s">
        <v>1</v>
      </c>
      <c r="F213" s="255" t="s">
        <v>3684</v>
      </c>
      <c r="G213" s="253"/>
      <c r="H213" s="256">
        <v>403.69999999999999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254</v>
      </c>
      <c r="AU213" s="262" t="s">
        <v>89</v>
      </c>
      <c r="AV213" s="13" t="s">
        <v>89</v>
      </c>
      <c r="AW213" s="13" t="s">
        <v>35</v>
      </c>
      <c r="AX213" s="13" t="s">
        <v>80</v>
      </c>
      <c r="AY213" s="262" t="s">
        <v>196</v>
      </c>
    </row>
    <row r="214" s="14" customFormat="1">
      <c r="A214" s="14"/>
      <c r="B214" s="263"/>
      <c r="C214" s="264"/>
      <c r="D214" s="242" t="s">
        <v>254</v>
      </c>
      <c r="E214" s="265" t="s">
        <v>1</v>
      </c>
      <c r="F214" s="266" t="s">
        <v>260</v>
      </c>
      <c r="G214" s="264"/>
      <c r="H214" s="267">
        <v>403.69999999999999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254</v>
      </c>
      <c r="AU214" s="273" t="s">
        <v>89</v>
      </c>
      <c r="AV214" s="14" t="s">
        <v>100</v>
      </c>
      <c r="AW214" s="14" t="s">
        <v>35</v>
      </c>
      <c r="AX214" s="14" t="s">
        <v>80</v>
      </c>
      <c r="AY214" s="273" t="s">
        <v>196</v>
      </c>
    </row>
    <row r="215" s="13" customFormat="1">
      <c r="A215" s="13"/>
      <c r="B215" s="252"/>
      <c r="C215" s="253"/>
      <c r="D215" s="242" t="s">
        <v>254</v>
      </c>
      <c r="E215" s="254" t="s">
        <v>1</v>
      </c>
      <c r="F215" s="255" t="s">
        <v>3685</v>
      </c>
      <c r="G215" s="253"/>
      <c r="H215" s="256">
        <v>410.69999999999999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254</v>
      </c>
      <c r="AU215" s="262" t="s">
        <v>89</v>
      </c>
      <c r="AV215" s="13" t="s">
        <v>89</v>
      </c>
      <c r="AW215" s="13" t="s">
        <v>35</v>
      </c>
      <c r="AX215" s="13" t="s">
        <v>80</v>
      </c>
      <c r="AY215" s="262" t="s">
        <v>196</v>
      </c>
    </row>
    <row r="216" s="14" customFormat="1">
      <c r="A216" s="14"/>
      <c r="B216" s="263"/>
      <c r="C216" s="264"/>
      <c r="D216" s="242" t="s">
        <v>254</v>
      </c>
      <c r="E216" s="265" t="s">
        <v>1</v>
      </c>
      <c r="F216" s="266" t="s">
        <v>321</v>
      </c>
      <c r="G216" s="264"/>
      <c r="H216" s="267">
        <v>410.69999999999999</v>
      </c>
      <c r="I216" s="268"/>
      <c r="J216" s="264"/>
      <c r="K216" s="264"/>
      <c r="L216" s="269"/>
      <c r="M216" s="270"/>
      <c r="N216" s="271"/>
      <c r="O216" s="271"/>
      <c r="P216" s="271"/>
      <c r="Q216" s="271"/>
      <c r="R216" s="271"/>
      <c r="S216" s="271"/>
      <c r="T216" s="272"/>
      <c r="U216" s="14"/>
      <c r="V216" s="14"/>
      <c r="W216" s="14"/>
      <c r="X216" s="14"/>
      <c r="Y216" s="14"/>
      <c r="Z216" s="14"/>
      <c r="AA216" s="14"/>
      <c r="AB216" s="14"/>
      <c r="AC216" s="14"/>
      <c r="AD216" s="14"/>
      <c r="AE216" s="14"/>
      <c r="AT216" s="273" t="s">
        <v>254</v>
      </c>
      <c r="AU216" s="273" t="s">
        <v>89</v>
      </c>
      <c r="AV216" s="14" t="s">
        <v>100</v>
      </c>
      <c r="AW216" s="14" t="s">
        <v>35</v>
      </c>
      <c r="AX216" s="14" t="s">
        <v>80</v>
      </c>
      <c r="AY216" s="273" t="s">
        <v>196</v>
      </c>
    </row>
    <row r="217" s="13" customFormat="1">
      <c r="A217" s="13"/>
      <c r="B217" s="252"/>
      <c r="C217" s="253"/>
      <c r="D217" s="242" t="s">
        <v>254</v>
      </c>
      <c r="E217" s="254" t="s">
        <v>1</v>
      </c>
      <c r="F217" s="255" t="s">
        <v>3686</v>
      </c>
      <c r="G217" s="253"/>
      <c r="H217" s="256">
        <v>382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254</v>
      </c>
      <c r="AU217" s="262" t="s">
        <v>89</v>
      </c>
      <c r="AV217" s="13" t="s">
        <v>89</v>
      </c>
      <c r="AW217" s="13" t="s">
        <v>35</v>
      </c>
      <c r="AX217" s="13" t="s">
        <v>80</v>
      </c>
      <c r="AY217" s="262" t="s">
        <v>196</v>
      </c>
    </row>
    <row r="218" s="14" customFormat="1">
      <c r="A218" s="14"/>
      <c r="B218" s="263"/>
      <c r="C218" s="264"/>
      <c r="D218" s="242" t="s">
        <v>254</v>
      </c>
      <c r="E218" s="265" t="s">
        <v>1</v>
      </c>
      <c r="F218" s="266" t="s">
        <v>1623</v>
      </c>
      <c r="G218" s="264"/>
      <c r="H218" s="267">
        <v>382</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254</v>
      </c>
      <c r="AU218" s="273" t="s">
        <v>89</v>
      </c>
      <c r="AV218" s="14" t="s">
        <v>100</v>
      </c>
      <c r="AW218" s="14" t="s">
        <v>35</v>
      </c>
      <c r="AX218" s="14" t="s">
        <v>80</v>
      </c>
      <c r="AY218" s="273" t="s">
        <v>196</v>
      </c>
    </row>
    <row r="219" s="15" customFormat="1">
      <c r="A219" s="15"/>
      <c r="B219" s="274"/>
      <c r="C219" s="275"/>
      <c r="D219" s="242" t="s">
        <v>254</v>
      </c>
      <c r="E219" s="276" t="s">
        <v>1</v>
      </c>
      <c r="F219" s="277" t="s">
        <v>267</v>
      </c>
      <c r="G219" s="275"/>
      <c r="H219" s="278">
        <v>1652.97</v>
      </c>
      <c r="I219" s="279"/>
      <c r="J219" s="275"/>
      <c r="K219" s="275"/>
      <c r="L219" s="280"/>
      <c r="M219" s="281"/>
      <c r="N219" s="282"/>
      <c r="O219" s="282"/>
      <c r="P219" s="282"/>
      <c r="Q219" s="282"/>
      <c r="R219" s="282"/>
      <c r="S219" s="282"/>
      <c r="T219" s="283"/>
      <c r="U219" s="15"/>
      <c r="V219" s="15"/>
      <c r="W219" s="15"/>
      <c r="X219" s="15"/>
      <c r="Y219" s="15"/>
      <c r="Z219" s="15"/>
      <c r="AA219" s="15"/>
      <c r="AB219" s="15"/>
      <c r="AC219" s="15"/>
      <c r="AD219" s="15"/>
      <c r="AE219" s="15"/>
      <c r="AT219" s="284" t="s">
        <v>254</v>
      </c>
      <c r="AU219" s="284" t="s">
        <v>89</v>
      </c>
      <c r="AV219" s="15" t="s">
        <v>113</v>
      </c>
      <c r="AW219" s="15" t="s">
        <v>35</v>
      </c>
      <c r="AX219" s="15" t="s">
        <v>87</v>
      </c>
      <c r="AY219" s="284" t="s">
        <v>196</v>
      </c>
    </row>
    <row r="220" s="2" customFormat="1" ht="21.75" customHeight="1">
      <c r="A220" s="38"/>
      <c r="B220" s="39"/>
      <c r="C220" s="228" t="s">
        <v>247</v>
      </c>
      <c r="D220" s="228" t="s">
        <v>199</v>
      </c>
      <c r="E220" s="229" t="s">
        <v>3687</v>
      </c>
      <c r="F220" s="230" t="s">
        <v>3688</v>
      </c>
      <c r="G220" s="231" t="s">
        <v>251</v>
      </c>
      <c r="H220" s="232">
        <v>32.469999999999999</v>
      </c>
      <c r="I220" s="233"/>
      <c r="J220" s="234">
        <f>ROUND(I220*H220,2)</f>
        <v>0</v>
      </c>
      <c r="K220" s="235"/>
      <c r="L220" s="44"/>
      <c r="M220" s="236" t="s">
        <v>1</v>
      </c>
      <c r="N220" s="237" t="s">
        <v>45</v>
      </c>
      <c r="O220" s="91"/>
      <c r="P220" s="238">
        <f>O220*H220</f>
        <v>0</v>
      </c>
      <c r="Q220" s="238">
        <v>0.0030000000000000001</v>
      </c>
      <c r="R220" s="238">
        <f>Q220*H220</f>
        <v>0.097409999999999997</v>
      </c>
      <c r="S220" s="238">
        <v>0</v>
      </c>
      <c r="T220" s="239">
        <f>S220*H220</f>
        <v>0</v>
      </c>
      <c r="U220" s="38"/>
      <c r="V220" s="38"/>
      <c r="W220" s="38"/>
      <c r="X220" s="38"/>
      <c r="Y220" s="38"/>
      <c r="Z220" s="38"/>
      <c r="AA220" s="38"/>
      <c r="AB220" s="38"/>
      <c r="AC220" s="38"/>
      <c r="AD220" s="38"/>
      <c r="AE220" s="38"/>
      <c r="AR220" s="240" t="s">
        <v>113</v>
      </c>
      <c r="AT220" s="240" t="s">
        <v>199</v>
      </c>
      <c r="AU220" s="240" t="s">
        <v>89</v>
      </c>
      <c r="AY220" s="17" t="s">
        <v>196</v>
      </c>
      <c r="BE220" s="241">
        <f>IF(N220="základní",J220,0)</f>
        <v>0</v>
      </c>
      <c r="BF220" s="241">
        <f>IF(N220="snížená",J220,0)</f>
        <v>0</v>
      </c>
      <c r="BG220" s="241">
        <f>IF(N220="zákl. přenesená",J220,0)</f>
        <v>0</v>
      </c>
      <c r="BH220" s="241">
        <f>IF(N220="sníž. přenesená",J220,0)</f>
        <v>0</v>
      </c>
      <c r="BI220" s="241">
        <f>IF(N220="nulová",J220,0)</f>
        <v>0</v>
      </c>
      <c r="BJ220" s="17" t="s">
        <v>87</v>
      </c>
      <c r="BK220" s="241">
        <f>ROUND(I220*H220,2)</f>
        <v>0</v>
      </c>
      <c r="BL220" s="17" t="s">
        <v>113</v>
      </c>
      <c r="BM220" s="240" t="s">
        <v>3689</v>
      </c>
    </row>
    <row r="221" s="2" customFormat="1">
      <c r="A221" s="38"/>
      <c r="B221" s="39"/>
      <c r="C221" s="40"/>
      <c r="D221" s="242" t="s">
        <v>205</v>
      </c>
      <c r="E221" s="40"/>
      <c r="F221" s="243" t="s">
        <v>3690</v>
      </c>
      <c r="G221" s="40"/>
      <c r="H221" s="40"/>
      <c r="I221" s="244"/>
      <c r="J221" s="40"/>
      <c r="K221" s="40"/>
      <c r="L221" s="44"/>
      <c r="M221" s="245"/>
      <c r="N221" s="246"/>
      <c r="O221" s="91"/>
      <c r="P221" s="91"/>
      <c r="Q221" s="91"/>
      <c r="R221" s="91"/>
      <c r="S221" s="91"/>
      <c r="T221" s="92"/>
      <c r="U221" s="38"/>
      <c r="V221" s="38"/>
      <c r="W221" s="38"/>
      <c r="X221" s="38"/>
      <c r="Y221" s="38"/>
      <c r="Z221" s="38"/>
      <c r="AA221" s="38"/>
      <c r="AB221" s="38"/>
      <c r="AC221" s="38"/>
      <c r="AD221" s="38"/>
      <c r="AE221" s="38"/>
      <c r="AT221" s="17" t="s">
        <v>205</v>
      </c>
      <c r="AU221" s="17" t="s">
        <v>89</v>
      </c>
    </row>
    <row r="222" s="13" customFormat="1">
      <c r="A222" s="13"/>
      <c r="B222" s="252"/>
      <c r="C222" s="253"/>
      <c r="D222" s="242" t="s">
        <v>254</v>
      </c>
      <c r="E222" s="254" t="s">
        <v>1</v>
      </c>
      <c r="F222" s="255" t="s">
        <v>3611</v>
      </c>
      <c r="G222" s="253"/>
      <c r="H222" s="256">
        <v>32.469999999999999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254</v>
      </c>
      <c r="AU222" s="262" t="s">
        <v>89</v>
      </c>
      <c r="AV222" s="13" t="s">
        <v>89</v>
      </c>
      <c r="AW222" s="13" t="s">
        <v>35</v>
      </c>
      <c r="AX222" s="13" t="s">
        <v>80</v>
      </c>
      <c r="AY222" s="262" t="s">
        <v>196</v>
      </c>
    </row>
    <row r="223" s="14" customFormat="1">
      <c r="A223" s="14"/>
      <c r="B223" s="263"/>
      <c r="C223" s="264"/>
      <c r="D223" s="242" t="s">
        <v>254</v>
      </c>
      <c r="E223" s="265" t="s">
        <v>1</v>
      </c>
      <c r="F223" s="266" t="s">
        <v>3691</v>
      </c>
      <c r="G223" s="264"/>
      <c r="H223" s="267">
        <v>32.469999999999999</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254</v>
      </c>
      <c r="AU223" s="273" t="s">
        <v>89</v>
      </c>
      <c r="AV223" s="14" t="s">
        <v>100</v>
      </c>
      <c r="AW223" s="14" t="s">
        <v>35</v>
      </c>
      <c r="AX223" s="14" t="s">
        <v>80</v>
      </c>
      <c r="AY223" s="273" t="s">
        <v>196</v>
      </c>
    </row>
    <row r="224" s="15" customFormat="1">
      <c r="A224" s="15"/>
      <c r="B224" s="274"/>
      <c r="C224" s="275"/>
      <c r="D224" s="242" t="s">
        <v>254</v>
      </c>
      <c r="E224" s="276" t="s">
        <v>1</v>
      </c>
      <c r="F224" s="277" t="s">
        <v>267</v>
      </c>
      <c r="G224" s="275"/>
      <c r="H224" s="278">
        <v>32.469999999999999</v>
      </c>
      <c r="I224" s="279"/>
      <c r="J224" s="275"/>
      <c r="K224" s="275"/>
      <c r="L224" s="280"/>
      <c r="M224" s="281"/>
      <c r="N224" s="282"/>
      <c r="O224" s="282"/>
      <c r="P224" s="282"/>
      <c r="Q224" s="282"/>
      <c r="R224" s="282"/>
      <c r="S224" s="282"/>
      <c r="T224" s="283"/>
      <c r="U224" s="15"/>
      <c r="V224" s="15"/>
      <c r="W224" s="15"/>
      <c r="X224" s="15"/>
      <c r="Y224" s="15"/>
      <c r="Z224" s="15"/>
      <c r="AA224" s="15"/>
      <c r="AB224" s="15"/>
      <c r="AC224" s="15"/>
      <c r="AD224" s="15"/>
      <c r="AE224" s="15"/>
      <c r="AT224" s="284" t="s">
        <v>254</v>
      </c>
      <c r="AU224" s="284" t="s">
        <v>89</v>
      </c>
      <c r="AV224" s="15" t="s">
        <v>113</v>
      </c>
      <c r="AW224" s="15" t="s">
        <v>35</v>
      </c>
      <c r="AX224" s="15" t="s">
        <v>87</v>
      </c>
      <c r="AY224" s="284" t="s">
        <v>196</v>
      </c>
    </row>
    <row r="225" s="2" customFormat="1" ht="21.75" customHeight="1">
      <c r="A225" s="38"/>
      <c r="B225" s="39"/>
      <c r="C225" s="228" t="s">
        <v>351</v>
      </c>
      <c r="D225" s="228" t="s">
        <v>199</v>
      </c>
      <c r="E225" s="229" t="s">
        <v>3692</v>
      </c>
      <c r="F225" s="230" t="s">
        <v>3693</v>
      </c>
      <c r="G225" s="231" t="s">
        <v>251</v>
      </c>
      <c r="H225" s="232">
        <v>466.30000000000001</v>
      </c>
      <c r="I225" s="233"/>
      <c r="J225" s="234">
        <f>ROUND(I225*H225,2)</f>
        <v>0</v>
      </c>
      <c r="K225" s="235"/>
      <c r="L225" s="44"/>
      <c r="M225" s="236" t="s">
        <v>1</v>
      </c>
      <c r="N225" s="237" t="s">
        <v>45</v>
      </c>
      <c r="O225" s="91"/>
      <c r="P225" s="238">
        <f>O225*H225</f>
        <v>0</v>
      </c>
      <c r="Q225" s="238">
        <v>0.017000000000000001</v>
      </c>
      <c r="R225" s="238">
        <f>Q225*H225</f>
        <v>7.9271000000000011</v>
      </c>
      <c r="S225" s="238">
        <v>0</v>
      </c>
      <c r="T225" s="239">
        <f>S225*H225</f>
        <v>0</v>
      </c>
      <c r="U225" s="38"/>
      <c r="V225" s="38"/>
      <c r="W225" s="38"/>
      <c r="X225" s="38"/>
      <c r="Y225" s="38"/>
      <c r="Z225" s="38"/>
      <c r="AA225" s="38"/>
      <c r="AB225" s="38"/>
      <c r="AC225" s="38"/>
      <c r="AD225" s="38"/>
      <c r="AE225" s="38"/>
      <c r="AR225" s="240" t="s">
        <v>113</v>
      </c>
      <c r="AT225" s="240" t="s">
        <v>199</v>
      </c>
      <c r="AU225" s="240" t="s">
        <v>89</v>
      </c>
      <c r="AY225" s="17" t="s">
        <v>196</v>
      </c>
      <c r="BE225" s="241">
        <f>IF(N225="základní",J225,0)</f>
        <v>0</v>
      </c>
      <c r="BF225" s="241">
        <f>IF(N225="snížená",J225,0)</f>
        <v>0</v>
      </c>
      <c r="BG225" s="241">
        <f>IF(N225="zákl. přenesená",J225,0)</f>
        <v>0</v>
      </c>
      <c r="BH225" s="241">
        <f>IF(N225="sníž. přenesená",J225,0)</f>
        <v>0</v>
      </c>
      <c r="BI225" s="241">
        <f>IF(N225="nulová",J225,0)</f>
        <v>0</v>
      </c>
      <c r="BJ225" s="17" t="s">
        <v>87</v>
      </c>
      <c r="BK225" s="241">
        <f>ROUND(I225*H225,2)</f>
        <v>0</v>
      </c>
      <c r="BL225" s="17" t="s">
        <v>113</v>
      </c>
      <c r="BM225" s="240" t="s">
        <v>3694</v>
      </c>
    </row>
    <row r="226" s="2" customFormat="1">
      <c r="A226" s="38"/>
      <c r="B226" s="39"/>
      <c r="C226" s="40"/>
      <c r="D226" s="242" t="s">
        <v>205</v>
      </c>
      <c r="E226" s="40"/>
      <c r="F226" s="243" t="s">
        <v>3695</v>
      </c>
      <c r="G226" s="40"/>
      <c r="H226" s="40"/>
      <c r="I226" s="244"/>
      <c r="J226" s="40"/>
      <c r="K226" s="40"/>
      <c r="L226" s="44"/>
      <c r="M226" s="245"/>
      <c r="N226" s="246"/>
      <c r="O226" s="91"/>
      <c r="P226" s="91"/>
      <c r="Q226" s="91"/>
      <c r="R226" s="91"/>
      <c r="S226" s="91"/>
      <c r="T226" s="92"/>
      <c r="U226" s="38"/>
      <c r="V226" s="38"/>
      <c r="W226" s="38"/>
      <c r="X226" s="38"/>
      <c r="Y226" s="38"/>
      <c r="Z226" s="38"/>
      <c r="AA226" s="38"/>
      <c r="AB226" s="38"/>
      <c r="AC226" s="38"/>
      <c r="AD226" s="38"/>
      <c r="AE226" s="38"/>
      <c r="AT226" s="17" t="s">
        <v>205</v>
      </c>
      <c r="AU226" s="17" t="s">
        <v>89</v>
      </c>
    </row>
    <row r="227" s="13" customFormat="1">
      <c r="A227" s="13"/>
      <c r="B227" s="252"/>
      <c r="C227" s="253"/>
      <c r="D227" s="242" t="s">
        <v>254</v>
      </c>
      <c r="E227" s="254" t="s">
        <v>1</v>
      </c>
      <c r="F227" s="255" t="s">
        <v>3696</v>
      </c>
      <c r="G227" s="253"/>
      <c r="H227" s="256">
        <v>466.30000000000001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254</v>
      </c>
      <c r="AU227" s="262" t="s">
        <v>89</v>
      </c>
      <c r="AV227" s="13" t="s">
        <v>89</v>
      </c>
      <c r="AW227" s="13" t="s">
        <v>35</v>
      </c>
      <c r="AX227" s="13" t="s">
        <v>80</v>
      </c>
      <c r="AY227" s="262" t="s">
        <v>196</v>
      </c>
    </row>
    <row r="228" s="14" customFormat="1">
      <c r="A228" s="14"/>
      <c r="B228" s="263"/>
      <c r="C228" s="264"/>
      <c r="D228" s="242" t="s">
        <v>254</v>
      </c>
      <c r="E228" s="265" t="s">
        <v>1</v>
      </c>
      <c r="F228" s="266" t="s">
        <v>291</v>
      </c>
      <c r="G228" s="264"/>
      <c r="H228" s="267">
        <v>466.30000000000001</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254</v>
      </c>
      <c r="AU228" s="273" t="s">
        <v>89</v>
      </c>
      <c r="AV228" s="14" t="s">
        <v>100</v>
      </c>
      <c r="AW228" s="14" t="s">
        <v>35</v>
      </c>
      <c r="AX228" s="14" t="s">
        <v>87</v>
      </c>
      <c r="AY228" s="273" t="s">
        <v>196</v>
      </c>
    </row>
    <row r="229" s="2" customFormat="1" ht="16.5" customHeight="1">
      <c r="A229" s="38"/>
      <c r="B229" s="39"/>
      <c r="C229" s="228" t="s">
        <v>357</v>
      </c>
      <c r="D229" s="228" t="s">
        <v>199</v>
      </c>
      <c r="E229" s="229" t="s">
        <v>3697</v>
      </c>
      <c r="F229" s="230" t="s">
        <v>3698</v>
      </c>
      <c r="G229" s="231" t="s">
        <v>251</v>
      </c>
      <c r="H229" s="232">
        <v>303.79899999999998</v>
      </c>
      <c r="I229" s="233"/>
      <c r="J229" s="234">
        <f>ROUND(I229*H229,2)</f>
        <v>0</v>
      </c>
      <c r="K229" s="235"/>
      <c r="L229" s="44"/>
      <c r="M229" s="236" t="s">
        <v>1</v>
      </c>
      <c r="N229" s="237" t="s">
        <v>45</v>
      </c>
      <c r="O229" s="91"/>
      <c r="P229" s="238">
        <f>O229*H229</f>
        <v>0</v>
      </c>
      <c r="Q229" s="238">
        <v>0.0064999999999999997</v>
      </c>
      <c r="R229" s="238">
        <f>Q229*H229</f>
        <v>1.9746934999999997</v>
      </c>
      <c r="S229" s="238">
        <v>0</v>
      </c>
      <c r="T229" s="239">
        <f>S229*H229</f>
        <v>0</v>
      </c>
      <c r="U229" s="38"/>
      <c r="V229" s="38"/>
      <c r="W229" s="38"/>
      <c r="X229" s="38"/>
      <c r="Y229" s="38"/>
      <c r="Z229" s="38"/>
      <c r="AA229" s="38"/>
      <c r="AB229" s="38"/>
      <c r="AC229" s="38"/>
      <c r="AD229" s="38"/>
      <c r="AE229" s="38"/>
      <c r="AR229" s="240" t="s">
        <v>113</v>
      </c>
      <c r="AT229" s="240" t="s">
        <v>199</v>
      </c>
      <c r="AU229" s="240" t="s">
        <v>89</v>
      </c>
      <c r="AY229" s="17" t="s">
        <v>196</v>
      </c>
      <c r="BE229" s="241">
        <f>IF(N229="základní",J229,0)</f>
        <v>0</v>
      </c>
      <c r="BF229" s="241">
        <f>IF(N229="snížená",J229,0)</f>
        <v>0</v>
      </c>
      <c r="BG229" s="241">
        <f>IF(N229="zákl. přenesená",J229,0)</f>
        <v>0</v>
      </c>
      <c r="BH229" s="241">
        <f>IF(N229="sníž. přenesená",J229,0)</f>
        <v>0</v>
      </c>
      <c r="BI229" s="241">
        <f>IF(N229="nulová",J229,0)</f>
        <v>0</v>
      </c>
      <c r="BJ229" s="17" t="s">
        <v>87</v>
      </c>
      <c r="BK229" s="241">
        <f>ROUND(I229*H229,2)</f>
        <v>0</v>
      </c>
      <c r="BL229" s="17" t="s">
        <v>113</v>
      </c>
      <c r="BM229" s="240" t="s">
        <v>3699</v>
      </c>
    </row>
    <row r="230" s="2" customFormat="1">
      <c r="A230" s="38"/>
      <c r="B230" s="39"/>
      <c r="C230" s="40"/>
      <c r="D230" s="242" t="s">
        <v>205</v>
      </c>
      <c r="E230" s="40"/>
      <c r="F230" s="243" t="s">
        <v>3700</v>
      </c>
      <c r="G230" s="40"/>
      <c r="H230" s="40"/>
      <c r="I230" s="244"/>
      <c r="J230" s="40"/>
      <c r="K230" s="40"/>
      <c r="L230" s="44"/>
      <c r="M230" s="245"/>
      <c r="N230" s="246"/>
      <c r="O230" s="91"/>
      <c r="P230" s="91"/>
      <c r="Q230" s="91"/>
      <c r="R230" s="91"/>
      <c r="S230" s="91"/>
      <c r="T230" s="92"/>
      <c r="U230" s="38"/>
      <c r="V230" s="38"/>
      <c r="W230" s="38"/>
      <c r="X230" s="38"/>
      <c r="Y230" s="38"/>
      <c r="Z230" s="38"/>
      <c r="AA230" s="38"/>
      <c r="AB230" s="38"/>
      <c r="AC230" s="38"/>
      <c r="AD230" s="38"/>
      <c r="AE230" s="38"/>
      <c r="AT230" s="17" t="s">
        <v>205</v>
      </c>
      <c r="AU230" s="17" t="s">
        <v>89</v>
      </c>
    </row>
    <row r="231" s="13" customFormat="1">
      <c r="A231" s="13"/>
      <c r="B231" s="252"/>
      <c r="C231" s="253"/>
      <c r="D231" s="242" t="s">
        <v>254</v>
      </c>
      <c r="E231" s="254" t="s">
        <v>1</v>
      </c>
      <c r="F231" s="255" t="s">
        <v>3701</v>
      </c>
      <c r="G231" s="253"/>
      <c r="H231" s="256">
        <v>61.921999999999997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254</v>
      </c>
      <c r="AU231" s="262" t="s">
        <v>89</v>
      </c>
      <c r="AV231" s="13" t="s">
        <v>89</v>
      </c>
      <c r="AW231" s="13" t="s">
        <v>35</v>
      </c>
      <c r="AX231" s="13" t="s">
        <v>80</v>
      </c>
      <c r="AY231" s="262" t="s">
        <v>196</v>
      </c>
    </row>
    <row r="232" s="14" customFormat="1">
      <c r="A232" s="14"/>
      <c r="B232" s="263"/>
      <c r="C232" s="264"/>
      <c r="D232" s="242" t="s">
        <v>254</v>
      </c>
      <c r="E232" s="265" t="s">
        <v>1</v>
      </c>
      <c r="F232" s="266" t="s">
        <v>291</v>
      </c>
      <c r="G232" s="264"/>
      <c r="H232" s="267">
        <v>61.921999999999997</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254</v>
      </c>
      <c r="AU232" s="273" t="s">
        <v>89</v>
      </c>
      <c r="AV232" s="14" t="s">
        <v>100</v>
      </c>
      <c r="AW232" s="14" t="s">
        <v>35</v>
      </c>
      <c r="AX232" s="14" t="s">
        <v>80</v>
      </c>
      <c r="AY232" s="273" t="s">
        <v>196</v>
      </c>
    </row>
    <row r="233" s="13" customFormat="1">
      <c r="A233" s="13"/>
      <c r="B233" s="252"/>
      <c r="C233" s="253"/>
      <c r="D233" s="242" t="s">
        <v>254</v>
      </c>
      <c r="E233" s="254" t="s">
        <v>1</v>
      </c>
      <c r="F233" s="255" t="s">
        <v>3702</v>
      </c>
      <c r="G233" s="253"/>
      <c r="H233" s="256">
        <v>58.200000000000003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254</v>
      </c>
      <c r="AU233" s="262" t="s">
        <v>89</v>
      </c>
      <c r="AV233" s="13" t="s">
        <v>89</v>
      </c>
      <c r="AW233" s="13" t="s">
        <v>35</v>
      </c>
      <c r="AX233" s="13" t="s">
        <v>80</v>
      </c>
      <c r="AY233" s="262" t="s">
        <v>196</v>
      </c>
    </row>
    <row r="234" s="14" customFormat="1">
      <c r="A234" s="14"/>
      <c r="B234" s="263"/>
      <c r="C234" s="264"/>
      <c r="D234" s="242" t="s">
        <v>254</v>
      </c>
      <c r="E234" s="265" t="s">
        <v>1</v>
      </c>
      <c r="F234" s="266" t="s">
        <v>262</v>
      </c>
      <c r="G234" s="264"/>
      <c r="H234" s="267">
        <v>58.200000000000003</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254</v>
      </c>
      <c r="AU234" s="273" t="s">
        <v>89</v>
      </c>
      <c r="AV234" s="14" t="s">
        <v>100</v>
      </c>
      <c r="AW234" s="14" t="s">
        <v>35</v>
      </c>
      <c r="AX234" s="14" t="s">
        <v>80</v>
      </c>
      <c r="AY234" s="273" t="s">
        <v>196</v>
      </c>
    </row>
    <row r="235" s="13" customFormat="1">
      <c r="A235" s="13"/>
      <c r="B235" s="252"/>
      <c r="C235" s="253"/>
      <c r="D235" s="242" t="s">
        <v>254</v>
      </c>
      <c r="E235" s="254" t="s">
        <v>1</v>
      </c>
      <c r="F235" s="255" t="s">
        <v>3703</v>
      </c>
      <c r="G235" s="253"/>
      <c r="H235" s="256">
        <v>27.077000000000002</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254</v>
      </c>
      <c r="AU235" s="262" t="s">
        <v>89</v>
      </c>
      <c r="AV235" s="13" t="s">
        <v>89</v>
      </c>
      <c r="AW235" s="13" t="s">
        <v>35</v>
      </c>
      <c r="AX235" s="13" t="s">
        <v>80</v>
      </c>
      <c r="AY235" s="262" t="s">
        <v>196</v>
      </c>
    </row>
    <row r="236" s="14" customFormat="1">
      <c r="A236" s="14"/>
      <c r="B236" s="263"/>
      <c r="C236" s="264"/>
      <c r="D236" s="242" t="s">
        <v>254</v>
      </c>
      <c r="E236" s="265" t="s">
        <v>1</v>
      </c>
      <c r="F236" s="266" t="s">
        <v>284</v>
      </c>
      <c r="G236" s="264"/>
      <c r="H236" s="267">
        <v>27.077000000000002</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254</v>
      </c>
      <c r="AU236" s="273" t="s">
        <v>89</v>
      </c>
      <c r="AV236" s="14" t="s">
        <v>100</v>
      </c>
      <c r="AW236" s="14" t="s">
        <v>35</v>
      </c>
      <c r="AX236" s="14" t="s">
        <v>80</v>
      </c>
      <c r="AY236" s="273" t="s">
        <v>196</v>
      </c>
    </row>
    <row r="237" s="13" customFormat="1">
      <c r="A237" s="13"/>
      <c r="B237" s="252"/>
      <c r="C237" s="253"/>
      <c r="D237" s="242" t="s">
        <v>254</v>
      </c>
      <c r="E237" s="254" t="s">
        <v>1</v>
      </c>
      <c r="F237" s="255" t="s">
        <v>3704</v>
      </c>
      <c r="G237" s="253"/>
      <c r="H237" s="256">
        <v>79.920000000000002</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254</v>
      </c>
      <c r="AU237" s="262" t="s">
        <v>89</v>
      </c>
      <c r="AV237" s="13" t="s">
        <v>89</v>
      </c>
      <c r="AW237" s="13" t="s">
        <v>35</v>
      </c>
      <c r="AX237" s="13" t="s">
        <v>80</v>
      </c>
      <c r="AY237" s="262" t="s">
        <v>196</v>
      </c>
    </row>
    <row r="238" s="14" customFormat="1">
      <c r="A238" s="14"/>
      <c r="B238" s="263"/>
      <c r="C238" s="264"/>
      <c r="D238" s="242" t="s">
        <v>254</v>
      </c>
      <c r="E238" s="265" t="s">
        <v>1</v>
      </c>
      <c r="F238" s="266" t="s">
        <v>760</v>
      </c>
      <c r="G238" s="264"/>
      <c r="H238" s="267">
        <v>79.920000000000002</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254</v>
      </c>
      <c r="AU238" s="273" t="s">
        <v>89</v>
      </c>
      <c r="AV238" s="14" t="s">
        <v>100</v>
      </c>
      <c r="AW238" s="14" t="s">
        <v>35</v>
      </c>
      <c r="AX238" s="14" t="s">
        <v>80</v>
      </c>
      <c r="AY238" s="273" t="s">
        <v>196</v>
      </c>
    </row>
    <row r="239" s="13" customFormat="1">
      <c r="A239" s="13"/>
      <c r="B239" s="252"/>
      <c r="C239" s="253"/>
      <c r="D239" s="242" t="s">
        <v>254</v>
      </c>
      <c r="E239" s="254" t="s">
        <v>1</v>
      </c>
      <c r="F239" s="255" t="s">
        <v>3705</v>
      </c>
      <c r="G239" s="253"/>
      <c r="H239" s="256">
        <v>76.680000000000007</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254</v>
      </c>
      <c r="AU239" s="262" t="s">
        <v>89</v>
      </c>
      <c r="AV239" s="13" t="s">
        <v>89</v>
      </c>
      <c r="AW239" s="13" t="s">
        <v>35</v>
      </c>
      <c r="AX239" s="13" t="s">
        <v>80</v>
      </c>
      <c r="AY239" s="262" t="s">
        <v>196</v>
      </c>
    </row>
    <row r="240" s="14" customFormat="1">
      <c r="A240" s="14"/>
      <c r="B240" s="263"/>
      <c r="C240" s="264"/>
      <c r="D240" s="242" t="s">
        <v>254</v>
      </c>
      <c r="E240" s="265" t="s">
        <v>1</v>
      </c>
      <c r="F240" s="266" t="s">
        <v>1143</v>
      </c>
      <c r="G240" s="264"/>
      <c r="H240" s="267">
        <v>76.680000000000007</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254</v>
      </c>
      <c r="AU240" s="273" t="s">
        <v>89</v>
      </c>
      <c r="AV240" s="14" t="s">
        <v>100</v>
      </c>
      <c r="AW240" s="14" t="s">
        <v>35</v>
      </c>
      <c r="AX240" s="14" t="s">
        <v>80</v>
      </c>
      <c r="AY240" s="273" t="s">
        <v>196</v>
      </c>
    </row>
    <row r="241" s="15" customFormat="1">
      <c r="A241" s="15"/>
      <c r="B241" s="274"/>
      <c r="C241" s="275"/>
      <c r="D241" s="242" t="s">
        <v>254</v>
      </c>
      <c r="E241" s="276" t="s">
        <v>1</v>
      </c>
      <c r="F241" s="277" t="s">
        <v>267</v>
      </c>
      <c r="G241" s="275"/>
      <c r="H241" s="278">
        <v>303.79900000000004</v>
      </c>
      <c r="I241" s="279"/>
      <c r="J241" s="275"/>
      <c r="K241" s="275"/>
      <c r="L241" s="280"/>
      <c r="M241" s="281"/>
      <c r="N241" s="282"/>
      <c r="O241" s="282"/>
      <c r="P241" s="282"/>
      <c r="Q241" s="282"/>
      <c r="R241" s="282"/>
      <c r="S241" s="282"/>
      <c r="T241" s="283"/>
      <c r="U241" s="15"/>
      <c r="V241" s="15"/>
      <c r="W241" s="15"/>
      <c r="X241" s="15"/>
      <c r="Y241" s="15"/>
      <c r="Z241" s="15"/>
      <c r="AA241" s="15"/>
      <c r="AB241" s="15"/>
      <c r="AC241" s="15"/>
      <c r="AD241" s="15"/>
      <c r="AE241" s="15"/>
      <c r="AT241" s="284" t="s">
        <v>254</v>
      </c>
      <c r="AU241" s="284" t="s">
        <v>89</v>
      </c>
      <c r="AV241" s="15" t="s">
        <v>113</v>
      </c>
      <c r="AW241" s="15" t="s">
        <v>35</v>
      </c>
      <c r="AX241" s="15" t="s">
        <v>87</v>
      </c>
      <c r="AY241" s="284" t="s">
        <v>196</v>
      </c>
    </row>
    <row r="242" s="2" customFormat="1" ht="21.75" customHeight="1">
      <c r="A242" s="38"/>
      <c r="B242" s="39"/>
      <c r="C242" s="228" t="s">
        <v>366</v>
      </c>
      <c r="D242" s="228" t="s">
        <v>199</v>
      </c>
      <c r="E242" s="229" t="s">
        <v>788</v>
      </c>
      <c r="F242" s="230" t="s">
        <v>3706</v>
      </c>
      <c r="G242" s="231" t="s">
        <v>251</v>
      </c>
      <c r="H242" s="232">
        <v>3951.5100000000002</v>
      </c>
      <c r="I242" s="233"/>
      <c r="J242" s="234">
        <f>ROUND(I242*H242,2)</f>
        <v>0</v>
      </c>
      <c r="K242" s="235"/>
      <c r="L242" s="44"/>
      <c r="M242" s="236" t="s">
        <v>1</v>
      </c>
      <c r="N242" s="237" t="s">
        <v>45</v>
      </c>
      <c r="O242" s="91"/>
      <c r="P242" s="238">
        <f>O242*H242</f>
        <v>0</v>
      </c>
      <c r="Q242" s="238">
        <v>0.0043800000000000002</v>
      </c>
      <c r="R242" s="238">
        <f>Q242*H242</f>
        <v>17.307613800000002</v>
      </c>
      <c r="S242" s="238">
        <v>0</v>
      </c>
      <c r="T242" s="239">
        <f>S242*H242</f>
        <v>0</v>
      </c>
      <c r="U242" s="38"/>
      <c r="V242" s="38"/>
      <c r="W242" s="38"/>
      <c r="X242" s="38"/>
      <c r="Y242" s="38"/>
      <c r="Z242" s="38"/>
      <c r="AA242" s="38"/>
      <c r="AB242" s="38"/>
      <c r="AC242" s="38"/>
      <c r="AD242" s="38"/>
      <c r="AE242" s="38"/>
      <c r="AR242" s="240" t="s">
        <v>113</v>
      </c>
      <c r="AT242" s="240" t="s">
        <v>199</v>
      </c>
      <c r="AU242" s="240" t="s">
        <v>89</v>
      </c>
      <c r="AY242" s="17" t="s">
        <v>196</v>
      </c>
      <c r="BE242" s="241">
        <f>IF(N242="základní",J242,0)</f>
        <v>0</v>
      </c>
      <c r="BF242" s="241">
        <f>IF(N242="snížená",J242,0)</f>
        <v>0</v>
      </c>
      <c r="BG242" s="241">
        <f>IF(N242="zákl. přenesená",J242,0)</f>
        <v>0</v>
      </c>
      <c r="BH242" s="241">
        <f>IF(N242="sníž. přenesená",J242,0)</f>
        <v>0</v>
      </c>
      <c r="BI242" s="241">
        <f>IF(N242="nulová",J242,0)</f>
        <v>0</v>
      </c>
      <c r="BJ242" s="17" t="s">
        <v>87</v>
      </c>
      <c r="BK242" s="241">
        <f>ROUND(I242*H242,2)</f>
        <v>0</v>
      </c>
      <c r="BL242" s="17" t="s">
        <v>113</v>
      </c>
      <c r="BM242" s="240" t="s">
        <v>3707</v>
      </c>
    </row>
    <row r="243" s="2" customFormat="1">
      <c r="A243" s="38"/>
      <c r="B243" s="39"/>
      <c r="C243" s="40"/>
      <c r="D243" s="242" t="s">
        <v>205</v>
      </c>
      <c r="E243" s="40"/>
      <c r="F243" s="243" t="s">
        <v>791</v>
      </c>
      <c r="G243" s="40"/>
      <c r="H243" s="40"/>
      <c r="I243" s="244"/>
      <c r="J243" s="40"/>
      <c r="K243" s="40"/>
      <c r="L243" s="44"/>
      <c r="M243" s="245"/>
      <c r="N243" s="246"/>
      <c r="O243" s="91"/>
      <c r="P243" s="91"/>
      <c r="Q243" s="91"/>
      <c r="R243" s="91"/>
      <c r="S243" s="91"/>
      <c r="T243" s="92"/>
      <c r="U243" s="38"/>
      <c r="V243" s="38"/>
      <c r="W243" s="38"/>
      <c r="X243" s="38"/>
      <c r="Y243" s="38"/>
      <c r="Z243" s="38"/>
      <c r="AA243" s="38"/>
      <c r="AB243" s="38"/>
      <c r="AC243" s="38"/>
      <c r="AD243" s="38"/>
      <c r="AE243" s="38"/>
      <c r="AT243" s="17" t="s">
        <v>205</v>
      </c>
      <c r="AU243" s="17" t="s">
        <v>89</v>
      </c>
    </row>
    <row r="244" s="13" customFormat="1">
      <c r="A244" s="13"/>
      <c r="B244" s="252"/>
      <c r="C244" s="253"/>
      <c r="D244" s="242" t="s">
        <v>254</v>
      </c>
      <c r="E244" s="254" t="s">
        <v>1</v>
      </c>
      <c r="F244" s="255" t="s">
        <v>3708</v>
      </c>
      <c r="G244" s="253"/>
      <c r="H244" s="256">
        <v>954.60000000000002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254</v>
      </c>
      <c r="AU244" s="262" t="s">
        <v>89</v>
      </c>
      <c r="AV244" s="13" t="s">
        <v>89</v>
      </c>
      <c r="AW244" s="13" t="s">
        <v>35</v>
      </c>
      <c r="AX244" s="13" t="s">
        <v>80</v>
      </c>
      <c r="AY244" s="262" t="s">
        <v>196</v>
      </c>
    </row>
    <row r="245" s="14" customFormat="1">
      <c r="A245" s="14"/>
      <c r="B245" s="263"/>
      <c r="C245" s="264"/>
      <c r="D245" s="242" t="s">
        <v>254</v>
      </c>
      <c r="E245" s="265" t="s">
        <v>1</v>
      </c>
      <c r="F245" s="266" t="s">
        <v>1101</v>
      </c>
      <c r="G245" s="264"/>
      <c r="H245" s="267">
        <v>954.60000000000002</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254</v>
      </c>
      <c r="AU245" s="273" t="s">
        <v>89</v>
      </c>
      <c r="AV245" s="14" t="s">
        <v>100</v>
      </c>
      <c r="AW245" s="14" t="s">
        <v>35</v>
      </c>
      <c r="AX245" s="14" t="s">
        <v>80</v>
      </c>
      <c r="AY245" s="273" t="s">
        <v>196</v>
      </c>
    </row>
    <row r="246" s="13" customFormat="1">
      <c r="A246" s="13"/>
      <c r="B246" s="252"/>
      <c r="C246" s="253"/>
      <c r="D246" s="242" t="s">
        <v>254</v>
      </c>
      <c r="E246" s="254" t="s">
        <v>1</v>
      </c>
      <c r="F246" s="255" t="s">
        <v>3709</v>
      </c>
      <c r="G246" s="253"/>
      <c r="H246" s="256">
        <v>1136.21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254</v>
      </c>
      <c r="AU246" s="262" t="s">
        <v>89</v>
      </c>
      <c r="AV246" s="13" t="s">
        <v>89</v>
      </c>
      <c r="AW246" s="13" t="s">
        <v>35</v>
      </c>
      <c r="AX246" s="13" t="s">
        <v>80</v>
      </c>
      <c r="AY246" s="262" t="s">
        <v>196</v>
      </c>
    </row>
    <row r="247" s="14" customFormat="1">
      <c r="A247" s="14"/>
      <c r="B247" s="263"/>
      <c r="C247" s="264"/>
      <c r="D247" s="242" t="s">
        <v>254</v>
      </c>
      <c r="E247" s="265" t="s">
        <v>1</v>
      </c>
      <c r="F247" s="266" t="s">
        <v>260</v>
      </c>
      <c r="G247" s="264"/>
      <c r="H247" s="267">
        <v>1136.21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254</v>
      </c>
      <c r="AU247" s="273" t="s">
        <v>89</v>
      </c>
      <c r="AV247" s="14" t="s">
        <v>100</v>
      </c>
      <c r="AW247" s="14" t="s">
        <v>35</v>
      </c>
      <c r="AX247" s="14" t="s">
        <v>80</v>
      </c>
      <c r="AY247" s="273" t="s">
        <v>196</v>
      </c>
    </row>
    <row r="248" s="13" customFormat="1">
      <c r="A248" s="13"/>
      <c r="B248" s="252"/>
      <c r="C248" s="253"/>
      <c r="D248" s="242" t="s">
        <v>254</v>
      </c>
      <c r="E248" s="254" t="s">
        <v>1</v>
      </c>
      <c r="F248" s="255" t="s">
        <v>3710</v>
      </c>
      <c r="G248" s="253"/>
      <c r="H248" s="256">
        <v>1172.6199999999999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254</v>
      </c>
      <c r="AU248" s="262" t="s">
        <v>89</v>
      </c>
      <c r="AV248" s="13" t="s">
        <v>89</v>
      </c>
      <c r="AW248" s="13" t="s">
        <v>35</v>
      </c>
      <c r="AX248" s="13" t="s">
        <v>80</v>
      </c>
      <c r="AY248" s="262" t="s">
        <v>196</v>
      </c>
    </row>
    <row r="249" s="14" customFormat="1">
      <c r="A249" s="14"/>
      <c r="B249" s="263"/>
      <c r="C249" s="264"/>
      <c r="D249" s="242" t="s">
        <v>254</v>
      </c>
      <c r="E249" s="265" t="s">
        <v>1</v>
      </c>
      <c r="F249" s="266" t="s">
        <v>1260</v>
      </c>
      <c r="G249" s="264"/>
      <c r="H249" s="267">
        <v>1172.6199999999999</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254</v>
      </c>
      <c r="AU249" s="273" t="s">
        <v>89</v>
      </c>
      <c r="AV249" s="14" t="s">
        <v>100</v>
      </c>
      <c r="AW249" s="14" t="s">
        <v>35</v>
      </c>
      <c r="AX249" s="14" t="s">
        <v>80</v>
      </c>
      <c r="AY249" s="273" t="s">
        <v>196</v>
      </c>
    </row>
    <row r="250" s="13" customFormat="1">
      <c r="A250" s="13"/>
      <c r="B250" s="252"/>
      <c r="C250" s="253"/>
      <c r="D250" s="242" t="s">
        <v>254</v>
      </c>
      <c r="E250" s="254" t="s">
        <v>1</v>
      </c>
      <c r="F250" s="255" t="s">
        <v>3711</v>
      </c>
      <c r="G250" s="253"/>
      <c r="H250" s="256">
        <v>967.10000000000002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254</v>
      </c>
      <c r="AU250" s="262" t="s">
        <v>89</v>
      </c>
      <c r="AV250" s="13" t="s">
        <v>89</v>
      </c>
      <c r="AW250" s="13" t="s">
        <v>35</v>
      </c>
      <c r="AX250" s="13" t="s">
        <v>80</v>
      </c>
      <c r="AY250" s="262" t="s">
        <v>196</v>
      </c>
    </row>
    <row r="251" s="14" customFormat="1">
      <c r="A251" s="14"/>
      <c r="B251" s="263"/>
      <c r="C251" s="264"/>
      <c r="D251" s="242" t="s">
        <v>254</v>
      </c>
      <c r="E251" s="265" t="s">
        <v>1</v>
      </c>
      <c r="F251" s="266" t="s">
        <v>3712</v>
      </c>
      <c r="G251" s="264"/>
      <c r="H251" s="267">
        <v>967.10000000000002</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254</v>
      </c>
      <c r="AU251" s="273" t="s">
        <v>89</v>
      </c>
      <c r="AV251" s="14" t="s">
        <v>100</v>
      </c>
      <c r="AW251" s="14" t="s">
        <v>35</v>
      </c>
      <c r="AX251" s="14" t="s">
        <v>80</v>
      </c>
      <c r="AY251" s="273" t="s">
        <v>196</v>
      </c>
    </row>
    <row r="252" s="13" customFormat="1">
      <c r="A252" s="13"/>
      <c r="B252" s="252"/>
      <c r="C252" s="253"/>
      <c r="D252" s="242" t="s">
        <v>254</v>
      </c>
      <c r="E252" s="254" t="s">
        <v>1</v>
      </c>
      <c r="F252" s="255" t="s">
        <v>3713</v>
      </c>
      <c r="G252" s="253"/>
      <c r="H252" s="256">
        <v>-279.01999999999998</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254</v>
      </c>
      <c r="AU252" s="262" t="s">
        <v>89</v>
      </c>
      <c r="AV252" s="13" t="s">
        <v>89</v>
      </c>
      <c r="AW252" s="13" t="s">
        <v>35</v>
      </c>
      <c r="AX252" s="13" t="s">
        <v>80</v>
      </c>
      <c r="AY252" s="262" t="s">
        <v>196</v>
      </c>
    </row>
    <row r="253" s="14" customFormat="1">
      <c r="A253" s="14"/>
      <c r="B253" s="263"/>
      <c r="C253" s="264"/>
      <c r="D253" s="242" t="s">
        <v>254</v>
      </c>
      <c r="E253" s="265" t="s">
        <v>1</v>
      </c>
      <c r="F253" s="266" t="s">
        <v>3714</v>
      </c>
      <c r="G253" s="264"/>
      <c r="H253" s="267">
        <v>-279.01999999999998</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254</v>
      </c>
      <c r="AU253" s="273" t="s">
        <v>89</v>
      </c>
      <c r="AV253" s="14" t="s">
        <v>100</v>
      </c>
      <c r="AW253" s="14" t="s">
        <v>35</v>
      </c>
      <c r="AX253" s="14" t="s">
        <v>80</v>
      </c>
      <c r="AY253" s="273" t="s">
        <v>196</v>
      </c>
    </row>
    <row r="254" s="15" customFormat="1">
      <c r="A254" s="15"/>
      <c r="B254" s="274"/>
      <c r="C254" s="275"/>
      <c r="D254" s="242" t="s">
        <v>254</v>
      </c>
      <c r="E254" s="276" t="s">
        <v>1</v>
      </c>
      <c r="F254" s="277" t="s">
        <v>267</v>
      </c>
      <c r="G254" s="275"/>
      <c r="H254" s="278">
        <v>3951.5099999999998</v>
      </c>
      <c r="I254" s="279"/>
      <c r="J254" s="275"/>
      <c r="K254" s="275"/>
      <c r="L254" s="280"/>
      <c r="M254" s="281"/>
      <c r="N254" s="282"/>
      <c r="O254" s="282"/>
      <c r="P254" s="282"/>
      <c r="Q254" s="282"/>
      <c r="R254" s="282"/>
      <c r="S254" s="282"/>
      <c r="T254" s="283"/>
      <c r="U254" s="15"/>
      <c r="V254" s="15"/>
      <c r="W254" s="15"/>
      <c r="X254" s="15"/>
      <c r="Y254" s="15"/>
      <c r="Z254" s="15"/>
      <c r="AA254" s="15"/>
      <c r="AB254" s="15"/>
      <c r="AC254" s="15"/>
      <c r="AD254" s="15"/>
      <c r="AE254" s="15"/>
      <c r="AT254" s="284" t="s">
        <v>254</v>
      </c>
      <c r="AU254" s="284" t="s">
        <v>89</v>
      </c>
      <c r="AV254" s="15" t="s">
        <v>113</v>
      </c>
      <c r="AW254" s="15" t="s">
        <v>35</v>
      </c>
      <c r="AX254" s="15" t="s">
        <v>87</v>
      </c>
      <c r="AY254" s="284" t="s">
        <v>196</v>
      </c>
    </row>
    <row r="255" s="2" customFormat="1" ht="21.75" customHeight="1">
      <c r="A255" s="38"/>
      <c r="B255" s="39"/>
      <c r="C255" s="228" t="s">
        <v>375</v>
      </c>
      <c r="D255" s="228" t="s">
        <v>199</v>
      </c>
      <c r="E255" s="229" t="s">
        <v>3715</v>
      </c>
      <c r="F255" s="230" t="s">
        <v>3706</v>
      </c>
      <c r="G255" s="231" t="s">
        <v>251</v>
      </c>
      <c r="H255" s="232">
        <v>98</v>
      </c>
      <c r="I255" s="233"/>
      <c r="J255" s="234">
        <f>ROUND(I255*H255,2)</f>
        <v>0</v>
      </c>
      <c r="K255" s="235"/>
      <c r="L255" s="44"/>
      <c r="M255" s="236" t="s">
        <v>1</v>
      </c>
      <c r="N255" s="237" t="s">
        <v>45</v>
      </c>
      <c r="O255" s="91"/>
      <c r="P255" s="238">
        <f>O255*H255</f>
        <v>0</v>
      </c>
      <c r="Q255" s="238">
        <v>0.0043800000000000002</v>
      </c>
      <c r="R255" s="238">
        <f>Q255*H255</f>
        <v>0.42924000000000001</v>
      </c>
      <c r="S255" s="238">
        <v>0</v>
      </c>
      <c r="T255" s="239">
        <f>S255*H255</f>
        <v>0</v>
      </c>
      <c r="U255" s="38"/>
      <c r="V255" s="38"/>
      <c r="W255" s="38"/>
      <c r="X255" s="38"/>
      <c r="Y255" s="38"/>
      <c r="Z255" s="38"/>
      <c r="AA255" s="38"/>
      <c r="AB255" s="38"/>
      <c r="AC255" s="38"/>
      <c r="AD255" s="38"/>
      <c r="AE255" s="38"/>
      <c r="AR255" s="240" t="s">
        <v>113</v>
      </c>
      <c r="AT255" s="240" t="s">
        <v>199</v>
      </c>
      <c r="AU255" s="240" t="s">
        <v>89</v>
      </c>
      <c r="AY255" s="17" t="s">
        <v>196</v>
      </c>
      <c r="BE255" s="241">
        <f>IF(N255="základní",J255,0)</f>
        <v>0</v>
      </c>
      <c r="BF255" s="241">
        <f>IF(N255="snížená",J255,0)</f>
        <v>0</v>
      </c>
      <c r="BG255" s="241">
        <f>IF(N255="zákl. přenesená",J255,0)</f>
        <v>0</v>
      </c>
      <c r="BH255" s="241">
        <f>IF(N255="sníž. přenesená",J255,0)</f>
        <v>0</v>
      </c>
      <c r="BI255" s="241">
        <f>IF(N255="nulová",J255,0)</f>
        <v>0</v>
      </c>
      <c r="BJ255" s="17" t="s">
        <v>87</v>
      </c>
      <c r="BK255" s="241">
        <f>ROUND(I255*H255,2)</f>
        <v>0</v>
      </c>
      <c r="BL255" s="17" t="s">
        <v>113</v>
      </c>
      <c r="BM255" s="240" t="s">
        <v>3716</v>
      </c>
    </row>
    <row r="256" s="2" customFormat="1">
      <c r="A256" s="38"/>
      <c r="B256" s="39"/>
      <c r="C256" s="40"/>
      <c r="D256" s="242" t="s">
        <v>205</v>
      </c>
      <c r="E256" s="40"/>
      <c r="F256" s="243" t="s">
        <v>791</v>
      </c>
      <c r="G256" s="40"/>
      <c r="H256" s="40"/>
      <c r="I256" s="244"/>
      <c r="J256" s="40"/>
      <c r="K256" s="40"/>
      <c r="L256" s="44"/>
      <c r="M256" s="245"/>
      <c r="N256" s="246"/>
      <c r="O256" s="91"/>
      <c r="P256" s="91"/>
      <c r="Q256" s="91"/>
      <c r="R256" s="91"/>
      <c r="S256" s="91"/>
      <c r="T256" s="92"/>
      <c r="U256" s="38"/>
      <c r="V256" s="38"/>
      <c r="W256" s="38"/>
      <c r="X256" s="38"/>
      <c r="Y256" s="38"/>
      <c r="Z256" s="38"/>
      <c r="AA256" s="38"/>
      <c r="AB256" s="38"/>
      <c r="AC256" s="38"/>
      <c r="AD256" s="38"/>
      <c r="AE256" s="38"/>
      <c r="AT256" s="17" t="s">
        <v>205</v>
      </c>
      <c r="AU256" s="17" t="s">
        <v>89</v>
      </c>
    </row>
    <row r="257" s="13" customFormat="1">
      <c r="A257" s="13"/>
      <c r="B257" s="252"/>
      <c r="C257" s="253"/>
      <c r="D257" s="242" t="s">
        <v>254</v>
      </c>
      <c r="E257" s="254" t="s">
        <v>1</v>
      </c>
      <c r="F257" s="255" t="s">
        <v>1188</v>
      </c>
      <c r="G257" s="253"/>
      <c r="H257" s="256">
        <v>98</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254</v>
      </c>
      <c r="AU257" s="262" t="s">
        <v>89</v>
      </c>
      <c r="AV257" s="13" t="s">
        <v>89</v>
      </c>
      <c r="AW257" s="13" t="s">
        <v>35</v>
      </c>
      <c r="AX257" s="13" t="s">
        <v>80</v>
      </c>
      <c r="AY257" s="262" t="s">
        <v>196</v>
      </c>
    </row>
    <row r="258" s="14" customFormat="1">
      <c r="A258" s="14"/>
      <c r="B258" s="263"/>
      <c r="C258" s="264"/>
      <c r="D258" s="242" t="s">
        <v>254</v>
      </c>
      <c r="E258" s="265" t="s">
        <v>1</v>
      </c>
      <c r="F258" s="266" t="s">
        <v>3717</v>
      </c>
      <c r="G258" s="264"/>
      <c r="H258" s="267">
        <v>98</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254</v>
      </c>
      <c r="AU258" s="273" t="s">
        <v>89</v>
      </c>
      <c r="AV258" s="14" t="s">
        <v>100</v>
      </c>
      <c r="AW258" s="14" t="s">
        <v>35</v>
      </c>
      <c r="AX258" s="14" t="s">
        <v>80</v>
      </c>
      <c r="AY258" s="273" t="s">
        <v>196</v>
      </c>
    </row>
    <row r="259" s="15" customFormat="1">
      <c r="A259" s="15"/>
      <c r="B259" s="274"/>
      <c r="C259" s="275"/>
      <c r="D259" s="242" t="s">
        <v>254</v>
      </c>
      <c r="E259" s="276" t="s">
        <v>1</v>
      </c>
      <c r="F259" s="277" t="s">
        <v>267</v>
      </c>
      <c r="G259" s="275"/>
      <c r="H259" s="278">
        <v>98</v>
      </c>
      <c r="I259" s="279"/>
      <c r="J259" s="275"/>
      <c r="K259" s="275"/>
      <c r="L259" s="280"/>
      <c r="M259" s="281"/>
      <c r="N259" s="282"/>
      <c r="O259" s="282"/>
      <c r="P259" s="282"/>
      <c r="Q259" s="282"/>
      <c r="R259" s="282"/>
      <c r="S259" s="282"/>
      <c r="T259" s="283"/>
      <c r="U259" s="15"/>
      <c r="V259" s="15"/>
      <c r="W259" s="15"/>
      <c r="X259" s="15"/>
      <c r="Y259" s="15"/>
      <c r="Z259" s="15"/>
      <c r="AA259" s="15"/>
      <c r="AB259" s="15"/>
      <c r="AC259" s="15"/>
      <c r="AD259" s="15"/>
      <c r="AE259" s="15"/>
      <c r="AT259" s="284" t="s">
        <v>254</v>
      </c>
      <c r="AU259" s="284" t="s">
        <v>89</v>
      </c>
      <c r="AV259" s="15" t="s">
        <v>113</v>
      </c>
      <c r="AW259" s="15" t="s">
        <v>35</v>
      </c>
      <c r="AX259" s="15" t="s">
        <v>87</v>
      </c>
      <c r="AY259" s="284" t="s">
        <v>196</v>
      </c>
    </row>
    <row r="260" s="2" customFormat="1" ht="21.75" customHeight="1">
      <c r="A260" s="38"/>
      <c r="B260" s="39"/>
      <c r="C260" s="228" t="s">
        <v>383</v>
      </c>
      <c r="D260" s="228" t="s">
        <v>199</v>
      </c>
      <c r="E260" s="229" t="s">
        <v>796</v>
      </c>
      <c r="F260" s="230" t="s">
        <v>797</v>
      </c>
      <c r="G260" s="231" t="s">
        <v>251</v>
      </c>
      <c r="H260" s="232">
        <v>3944.23</v>
      </c>
      <c r="I260" s="233"/>
      <c r="J260" s="234">
        <f>ROUND(I260*H260,2)</f>
        <v>0</v>
      </c>
      <c r="K260" s="235"/>
      <c r="L260" s="44"/>
      <c r="M260" s="236" t="s">
        <v>1</v>
      </c>
      <c r="N260" s="237" t="s">
        <v>45</v>
      </c>
      <c r="O260" s="91"/>
      <c r="P260" s="238">
        <f>O260*H260</f>
        <v>0</v>
      </c>
      <c r="Q260" s="238">
        <v>0.0030000000000000001</v>
      </c>
      <c r="R260" s="238">
        <f>Q260*H260</f>
        <v>11.83269</v>
      </c>
      <c r="S260" s="238">
        <v>0</v>
      </c>
      <c r="T260" s="239">
        <f>S260*H260</f>
        <v>0</v>
      </c>
      <c r="U260" s="38"/>
      <c r="V260" s="38"/>
      <c r="W260" s="38"/>
      <c r="X260" s="38"/>
      <c r="Y260" s="38"/>
      <c r="Z260" s="38"/>
      <c r="AA260" s="38"/>
      <c r="AB260" s="38"/>
      <c r="AC260" s="38"/>
      <c r="AD260" s="38"/>
      <c r="AE260" s="38"/>
      <c r="AR260" s="240" t="s">
        <v>113</v>
      </c>
      <c r="AT260" s="240" t="s">
        <v>199</v>
      </c>
      <c r="AU260" s="240" t="s">
        <v>89</v>
      </c>
      <c r="AY260" s="17" t="s">
        <v>196</v>
      </c>
      <c r="BE260" s="241">
        <f>IF(N260="základní",J260,0)</f>
        <v>0</v>
      </c>
      <c r="BF260" s="241">
        <f>IF(N260="snížená",J260,0)</f>
        <v>0</v>
      </c>
      <c r="BG260" s="241">
        <f>IF(N260="zákl. přenesená",J260,0)</f>
        <v>0</v>
      </c>
      <c r="BH260" s="241">
        <f>IF(N260="sníž. přenesená",J260,0)</f>
        <v>0</v>
      </c>
      <c r="BI260" s="241">
        <f>IF(N260="nulová",J260,0)</f>
        <v>0</v>
      </c>
      <c r="BJ260" s="17" t="s">
        <v>87</v>
      </c>
      <c r="BK260" s="241">
        <f>ROUND(I260*H260,2)</f>
        <v>0</v>
      </c>
      <c r="BL260" s="17" t="s">
        <v>113</v>
      </c>
      <c r="BM260" s="240" t="s">
        <v>3718</v>
      </c>
    </row>
    <row r="261" s="2" customFormat="1">
      <c r="A261" s="38"/>
      <c r="B261" s="39"/>
      <c r="C261" s="40"/>
      <c r="D261" s="242" t="s">
        <v>205</v>
      </c>
      <c r="E261" s="40"/>
      <c r="F261" s="243" t="s">
        <v>799</v>
      </c>
      <c r="G261" s="40"/>
      <c r="H261" s="40"/>
      <c r="I261" s="244"/>
      <c r="J261" s="40"/>
      <c r="K261" s="40"/>
      <c r="L261" s="44"/>
      <c r="M261" s="245"/>
      <c r="N261" s="246"/>
      <c r="O261" s="91"/>
      <c r="P261" s="91"/>
      <c r="Q261" s="91"/>
      <c r="R261" s="91"/>
      <c r="S261" s="91"/>
      <c r="T261" s="92"/>
      <c r="U261" s="38"/>
      <c r="V261" s="38"/>
      <c r="W261" s="38"/>
      <c r="X261" s="38"/>
      <c r="Y261" s="38"/>
      <c r="Z261" s="38"/>
      <c r="AA261" s="38"/>
      <c r="AB261" s="38"/>
      <c r="AC261" s="38"/>
      <c r="AD261" s="38"/>
      <c r="AE261" s="38"/>
      <c r="AT261" s="17" t="s">
        <v>205</v>
      </c>
      <c r="AU261" s="17" t="s">
        <v>89</v>
      </c>
    </row>
    <row r="262" s="13" customFormat="1">
      <c r="A262" s="13"/>
      <c r="B262" s="252"/>
      <c r="C262" s="253"/>
      <c r="D262" s="242" t="s">
        <v>254</v>
      </c>
      <c r="E262" s="254" t="s">
        <v>1</v>
      </c>
      <c r="F262" s="255" t="s">
        <v>3708</v>
      </c>
      <c r="G262" s="253"/>
      <c r="H262" s="256">
        <v>954.60000000000002</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254</v>
      </c>
      <c r="AU262" s="262" t="s">
        <v>89</v>
      </c>
      <c r="AV262" s="13" t="s">
        <v>89</v>
      </c>
      <c r="AW262" s="13" t="s">
        <v>35</v>
      </c>
      <c r="AX262" s="13" t="s">
        <v>80</v>
      </c>
      <c r="AY262" s="262" t="s">
        <v>196</v>
      </c>
    </row>
    <row r="263" s="14" customFormat="1">
      <c r="A263" s="14"/>
      <c r="B263" s="263"/>
      <c r="C263" s="264"/>
      <c r="D263" s="242" t="s">
        <v>254</v>
      </c>
      <c r="E263" s="265" t="s">
        <v>1</v>
      </c>
      <c r="F263" s="266" t="s">
        <v>3719</v>
      </c>
      <c r="G263" s="264"/>
      <c r="H263" s="267">
        <v>954.60000000000002</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254</v>
      </c>
      <c r="AU263" s="273" t="s">
        <v>89</v>
      </c>
      <c r="AV263" s="14" t="s">
        <v>100</v>
      </c>
      <c r="AW263" s="14" t="s">
        <v>35</v>
      </c>
      <c r="AX263" s="14" t="s">
        <v>80</v>
      </c>
      <c r="AY263" s="273" t="s">
        <v>196</v>
      </c>
    </row>
    <row r="264" s="13" customFormat="1">
      <c r="A264" s="13"/>
      <c r="B264" s="252"/>
      <c r="C264" s="253"/>
      <c r="D264" s="242" t="s">
        <v>254</v>
      </c>
      <c r="E264" s="254" t="s">
        <v>1</v>
      </c>
      <c r="F264" s="255" t="s">
        <v>3720</v>
      </c>
      <c r="G264" s="253"/>
      <c r="H264" s="256">
        <v>1128.9300000000001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254</v>
      </c>
      <c r="AU264" s="262" t="s">
        <v>89</v>
      </c>
      <c r="AV264" s="13" t="s">
        <v>89</v>
      </c>
      <c r="AW264" s="13" t="s">
        <v>35</v>
      </c>
      <c r="AX264" s="13" t="s">
        <v>80</v>
      </c>
      <c r="AY264" s="262" t="s">
        <v>196</v>
      </c>
    </row>
    <row r="265" s="14" customFormat="1">
      <c r="A265" s="14"/>
      <c r="B265" s="263"/>
      <c r="C265" s="264"/>
      <c r="D265" s="242" t="s">
        <v>254</v>
      </c>
      <c r="E265" s="265" t="s">
        <v>1</v>
      </c>
      <c r="F265" s="266" t="s">
        <v>260</v>
      </c>
      <c r="G265" s="264"/>
      <c r="H265" s="267">
        <v>1128.9300000000001</v>
      </c>
      <c r="I265" s="268"/>
      <c r="J265" s="264"/>
      <c r="K265" s="264"/>
      <c r="L265" s="269"/>
      <c r="M265" s="270"/>
      <c r="N265" s="271"/>
      <c r="O265" s="271"/>
      <c r="P265" s="271"/>
      <c r="Q265" s="271"/>
      <c r="R265" s="271"/>
      <c r="S265" s="271"/>
      <c r="T265" s="272"/>
      <c r="U265" s="14"/>
      <c r="V265" s="14"/>
      <c r="W265" s="14"/>
      <c r="X265" s="14"/>
      <c r="Y265" s="14"/>
      <c r="Z265" s="14"/>
      <c r="AA265" s="14"/>
      <c r="AB265" s="14"/>
      <c r="AC265" s="14"/>
      <c r="AD265" s="14"/>
      <c r="AE265" s="14"/>
      <c r="AT265" s="273" t="s">
        <v>254</v>
      </c>
      <c r="AU265" s="273" t="s">
        <v>89</v>
      </c>
      <c r="AV265" s="14" t="s">
        <v>100</v>
      </c>
      <c r="AW265" s="14" t="s">
        <v>35</v>
      </c>
      <c r="AX265" s="14" t="s">
        <v>80</v>
      </c>
      <c r="AY265" s="273" t="s">
        <v>196</v>
      </c>
    </row>
    <row r="266" s="13" customFormat="1">
      <c r="A266" s="13"/>
      <c r="B266" s="252"/>
      <c r="C266" s="253"/>
      <c r="D266" s="242" t="s">
        <v>254</v>
      </c>
      <c r="E266" s="254" t="s">
        <v>1</v>
      </c>
      <c r="F266" s="255" t="s">
        <v>3710</v>
      </c>
      <c r="G266" s="253"/>
      <c r="H266" s="256">
        <v>1172.6199999999999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254</v>
      </c>
      <c r="AU266" s="262" t="s">
        <v>89</v>
      </c>
      <c r="AV266" s="13" t="s">
        <v>89</v>
      </c>
      <c r="AW266" s="13" t="s">
        <v>35</v>
      </c>
      <c r="AX266" s="13" t="s">
        <v>80</v>
      </c>
      <c r="AY266" s="262" t="s">
        <v>196</v>
      </c>
    </row>
    <row r="267" s="14" customFormat="1">
      <c r="A267" s="14"/>
      <c r="B267" s="263"/>
      <c r="C267" s="264"/>
      <c r="D267" s="242" t="s">
        <v>254</v>
      </c>
      <c r="E267" s="265" t="s">
        <v>1</v>
      </c>
      <c r="F267" s="266" t="s">
        <v>321</v>
      </c>
      <c r="G267" s="264"/>
      <c r="H267" s="267">
        <v>1172.6199999999999</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254</v>
      </c>
      <c r="AU267" s="273" t="s">
        <v>89</v>
      </c>
      <c r="AV267" s="14" t="s">
        <v>100</v>
      </c>
      <c r="AW267" s="14" t="s">
        <v>35</v>
      </c>
      <c r="AX267" s="14" t="s">
        <v>80</v>
      </c>
      <c r="AY267" s="273" t="s">
        <v>196</v>
      </c>
    </row>
    <row r="268" s="13" customFormat="1">
      <c r="A268" s="13"/>
      <c r="B268" s="252"/>
      <c r="C268" s="253"/>
      <c r="D268" s="242" t="s">
        <v>254</v>
      </c>
      <c r="E268" s="254" t="s">
        <v>1</v>
      </c>
      <c r="F268" s="255" t="s">
        <v>3711</v>
      </c>
      <c r="G268" s="253"/>
      <c r="H268" s="256">
        <v>967.10000000000002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254</v>
      </c>
      <c r="AU268" s="262" t="s">
        <v>89</v>
      </c>
      <c r="AV268" s="13" t="s">
        <v>89</v>
      </c>
      <c r="AW268" s="13" t="s">
        <v>35</v>
      </c>
      <c r="AX268" s="13" t="s">
        <v>80</v>
      </c>
      <c r="AY268" s="262" t="s">
        <v>196</v>
      </c>
    </row>
    <row r="269" s="14" customFormat="1">
      <c r="A269" s="14"/>
      <c r="B269" s="263"/>
      <c r="C269" s="264"/>
      <c r="D269" s="242" t="s">
        <v>254</v>
      </c>
      <c r="E269" s="265" t="s">
        <v>1</v>
      </c>
      <c r="F269" s="266" t="s">
        <v>3712</v>
      </c>
      <c r="G269" s="264"/>
      <c r="H269" s="267">
        <v>967.10000000000002</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254</v>
      </c>
      <c r="AU269" s="273" t="s">
        <v>89</v>
      </c>
      <c r="AV269" s="14" t="s">
        <v>100</v>
      </c>
      <c r="AW269" s="14" t="s">
        <v>35</v>
      </c>
      <c r="AX269" s="14" t="s">
        <v>80</v>
      </c>
      <c r="AY269" s="273" t="s">
        <v>196</v>
      </c>
    </row>
    <row r="270" s="13" customFormat="1">
      <c r="A270" s="13"/>
      <c r="B270" s="252"/>
      <c r="C270" s="253"/>
      <c r="D270" s="242" t="s">
        <v>254</v>
      </c>
      <c r="E270" s="254" t="s">
        <v>1</v>
      </c>
      <c r="F270" s="255" t="s">
        <v>3713</v>
      </c>
      <c r="G270" s="253"/>
      <c r="H270" s="256">
        <v>-279.01999999999998</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254</v>
      </c>
      <c r="AU270" s="262" t="s">
        <v>89</v>
      </c>
      <c r="AV270" s="13" t="s">
        <v>89</v>
      </c>
      <c r="AW270" s="13" t="s">
        <v>35</v>
      </c>
      <c r="AX270" s="13" t="s">
        <v>80</v>
      </c>
      <c r="AY270" s="262" t="s">
        <v>196</v>
      </c>
    </row>
    <row r="271" s="14" customFormat="1">
      <c r="A271" s="14"/>
      <c r="B271" s="263"/>
      <c r="C271" s="264"/>
      <c r="D271" s="242" t="s">
        <v>254</v>
      </c>
      <c r="E271" s="265" t="s">
        <v>1</v>
      </c>
      <c r="F271" s="266" t="s">
        <v>3714</v>
      </c>
      <c r="G271" s="264"/>
      <c r="H271" s="267">
        <v>-279.01999999999998</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254</v>
      </c>
      <c r="AU271" s="273" t="s">
        <v>89</v>
      </c>
      <c r="AV271" s="14" t="s">
        <v>100</v>
      </c>
      <c r="AW271" s="14" t="s">
        <v>35</v>
      </c>
      <c r="AX271" s="14" t="s">
        <v>80</v>
      </c>
      <c r="AY271" s="273" t="s">
        <v>196</v>
      </c>
    </row>
    <row r="272" s="15" customFormat="1">
      <c r="A272" s="15"/>
      <c r="B272" s="274"/>
      <c r="C272" s="275"/>
      <c r="D272" s="242" t="s">
        <v>254</v>
      </c>
      <c r="E272" s="276" t="s">
        <v>1</v>
      </c>
      <c r="F272" s="277" t="s">
        <v>267</v>
      </c>
      <c r="G272" s="275"/>
      <c r="H272" s="278">
        <v>3944.23</v>
      </c>
      <c r="I272" s="279"/>
      <c r="J272" s="275"/>
      <c r="K272" s="275"/>
      <c r="L272" s="280"/>
      <c r="M272" s="281"/>
      <c r="N272" s="282"/>
      <c r="O272" s="282"/>
      <c r="P272" s="282"/>
      <c r="Q272" s="282"/>
      <c r="R272" s="282"/>
      <c r="S272" s="282"/>
      <c r="T272" s="283"/>
      <c r="U272" s="15"/>
      <c r="V272" s="15"/>
      <c r="W272" s="15"/>
      <c r="X272" s="15"/>
      <c r="Y272" s="15"/>
      <c r="Z272" s="15"/>
      <c r="AA272" s="15"/>
      <c r="AB272" s="15"/>
      <c r="AC272" s="15"/>
      <c r="AD272" s="15"/>
      <c r="AE272" s="15"/>
      <c r="AT272" s="284" t="s">
        <v>254</v>
      </c>
      <c r="AU272" s="284" t="s">
        <v>89</v>
      </c>
      <c r="AV272" s="15" t="s">
        <v>113</v>
      </c>
      <c r="AW272" s="15" t="s">
        <v>35</v>
      </c>
      <c r="AX272" s="15" t="s">
        <v>87</v>
      </c>
      <c r="AY272" s="284" t="s">
        <v>196</v>
      </c>
    </row>
    <row r="273" s="2" customFormat="1" ht="21.75" customHeight="1">
      <c r="A273" s="38"/>
      <c r="B273" s="39"/>
      <c r="C273" s="228" t="s">
        <v>8</v>
      </c>
      <c r="D273" s="228" t="s">
        <v>199</v>
      </c>
      <c r="E273" s="229" t="s">
        <v>814</v>
      </c>
      <c r="F273" s="230" t="s">
        <v>815</v>
      </c>
      <c r="G273" s="231" t="s">
        <v>251</v>
      </c>
      <c r="H273" s="232">
        <v>243.93000000000001</v>
      </c>
      <c r="I273" s="233"/>
      <c r="J273" s="234">
        <f>ROUND(I273*H273,2)</f>
        <v>0</v>
      </c>
      <c r="K273" s="235"/>
      <c r="L273" s="44"/>
      <c r="M273" s="236" t="s">
        <v>1</v>
      </c>
      <c r="N273" s="237" t="s">
        <v>45</v>
      </c>
      <c r="O273" s="91"/>
      <c r="P273" s="238">
        <f>O273*H273</f>
        <v>0</v>
      </c>
      <c r="Q273" s="238">
        <v>0.0065599999999999999</v>
      </c>
      <c r="R273" s="238">
        <f>Q273*H273</f>
        <v>1.6001808</v>
      </c>
      <c r="S273" s="238">
        <v>0</v>
      </c>
      <c r="T273" s="239">
        <f>S273*H273</f>
        <v>0</v>
      </c>
      <c r="U273" s="38"/>
      <c r="V273" s="38"/>
      <c r="W273" s="38"/>
      <c r="X273" s="38"/>
      <c r="Y273" s="38"/>
      <c r="Z273" s="38"/>
      <c r="AA273" s="38"/>
      <c r="AB273" s="38"/>
      <c r="AC273" s="38"/>
      <c r="AD273" s="38"/>
      <c r="AE273" s="38"/>
      <c r="AR273" s="240" t="s">
        <v>113</v>
      </c>
      <c r="AT273" s="240" t="s">
        <v>199</v>
      </c>
      <c r="AU273" s="240" t="s">
        <v>89</v>
      </c>
      <c r="AY273" s="17" t="s">
        <v>196</v>
      </c>
      <c r="BE273" s="241">
        <f>IF(N273="základní",J273,0)</f>
        <v>0</v>
      </c>
      <c r="BF273" s="241">
        <f>IF(N273="snížená",J273,0)</f>
        <v>0</v>
      </c>
      <c r="BG273" s="241">
        <f>IF(N273="zákl. přenesená",J273,0)</f>
        <v>0</v>
      </c>
      <c r="BH273" s="241">
        <f>IF(N273="sníž. přenesená",J273,0)</f>
        <v>0</v>
      </c>
      <c r="BI273" s="241">
        <f>IF(N273="nulová",J273,0)</f>
        <v>0</v>
      </c>
      <c r="BJ273" s="17" t="s">
        <v>87</v>
      </c>
      <c r="BK273" s="241">
        <f>ROUND(I273*H273,2)</f>
        <v>0</v>
      </c>
      <c r="BL273" s="17" t="s">
        <v>113</v>
      </c>
      <c r="BM273" s="240" t="s">
        <v>3721</v>
      </c>
    </row>
    <row r="274" s="2" customFormat="1">
      <c r="A274" s="38"/>
      <c r="B274" s="39"/>
      <c r="C274" s="40"/>
      <c r="D274" s="242" t="s">
        <v>205</v>
      </c>
      <c r="E274" s="40"/>
      <c r="F274" s="243" t="s">
        <v>817</v>
      </c>
      <c r="G274" s="40"/>
      <c r="H274" s="40"/>
      <c r="I274" s="244"/>
      <c r="J274" s="40"/>
      <c r="K274" s="40"/>
      <c r="L274" s="44"/>
      <c r="M274" s="245"/>
      <c r="N274" s="246"/>
      <c r="O274" s="91"/>
      <c r="P274" s="91"/>
      <c r="Q274" s="91"/>
      <c r="R274" s="91"/>
      <c r="S274" s="91"/>
      <c r="T274" s="92"/>
      <c r="U274" s="38"/>
      <c r="V274" s="38"/>
      <c r="W274" s="38"/>
      <c r="X274" s="38"/>
      <c r="Y274" s="38"/>
      <c r="Z274" s="38"/>
      <c r="AA274" s="38"/>
      <c r="AB274" s="38"/>
      <c r="AC274" s="38"/>
      <c r="AD274" s="38"/>
      <c r="AE274" s="38"/>
      <c r="AT274" s="17" t="s">
        <v>205</v>
      </c>
      <c r="AU274" s="17" t="s">
        <v>89</v>
      </c>
    </row>
    <row r="275" s="13" customFormat="1">
      <c r="A275" s="13"/>
      <c r="B275" s="252"/>
      <c r="C275" s="253"/>
      <c r="D275" s="242" t="s">
        <v>254</v>
      </c>
      <c r="E275" s="254" t="s">
        <v>1</v>
      </c>
      <c r="F275" s="255" t="s">
        <v>3722</v>
      </c>
      <c r="G275" s="253"/>
      <c r="H275" s="256">
        <v>78.700000000000003</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254</v>
      </c>
      <c r="AU275" s="262" t="s">
        <v>89</v>
      </c>
      <c r="AV275" s="13" t="s">
        <v>89</v>
      </c>
      <c r="AW275" s="13" t="s">
        <v>35</v>
      </c>
      <c r="AX275" s="13" t="s">
        <v>80</v>
      </c>
      <c r="AY275" s="262" t="s">
        <v>196</v>
      </c>
    </row>
    <row r="276" s="14" customFormat="1">
      <c r="A276" s="14"/>
      <c r="B276" s="263"/>
      <c r="C276" s="264"/>
      <c r="D276" s="242" t="s">
        <v>254</v>
      </c>
      <c r="E276" s="265" t="s">
        <v>1</v>
      </c>
      <c r="F276" s="266" t="s">
        <v>3723</v>
      </c>
      <c r="G276" s="264"/>
      <c r="H276" s="267">
        <v>78.700000000000003</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254</v>
      </c>
      <c r="AU276" s="273" t="s">
        <v>89</v>
      </c>
      <c r="AV276" s="14" t="s">
        <v>100</v>
      </c>
      <c r="AW276" s="14" t="s">
        <v>35</v>
      </c>
      <c r="AX276" s="14" t="s">
        <v>80</v>
      </c>
      <c r="AY276" s="273" t="s">
        <v>196</v>
      </c>
    </row>
    <row r="277" s="13" customFormat="1">
      <c r="A277" s="13"/>
      <c r="B277" s="252"/>
      <c r="C277" s="253"/>
      <c r="D277" s="242" t="s">
        <v>254</v>
      </c>
      <c r="E277" s="254" t="s">
        <v>1</v>
      </c>
      <c r="F277" s="255" t="s">
        <v>3724</v>
      </c>
      <c r="G277" s="253"/>
      <c r="H277" s="256">
        <v>79.959999999999994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254</v>
      </c>
      <c r="AU277" s="262" t="s">
        <v>89</v>
      </c>
      <c r="AV277" s="13" t="s">
        <v>89</v>
      </c>
      <c r="AW277" s="13" t="s">
        <v>35</v>
      </c>
      <c r="AX277" s="13" t="s">
        <v>80</v>
      </c>
      <c r="AY277" s="262" t="s">
        <v>196</v>
      </c>
    </row>
    <row r="278" s="14" customFormat="1">
      <c r="A278" s="14"/>
      <c r="B278" s="263"/>
      <c r="C278" s="264"/>
      <c r="D278" s="242" t="s">
        <v>254</v>
      </c>
      <c r="E278" s="265" t="s">
        <v>1</v>
      </c>
      <c r="F278" s="266" t="s">
        <v>3725</v>
      </c>
      <c r="G278" s="264"/>
      <c r="H278" s="267">
        <v>79.959999999999994</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254</v>
      </c>
      <c r="AU278" s="273" t="s">
        <v>89</v>
      </c>
      <c r="AV278" s="14" t="s">
        <v>100</v>
      </c>
      <c r="AW278" s="14" t="s">
        <v>35</v>
      </c>
      <c r="AX278" s="14" t="s">
        <v>80</v>
      </c>
      <c r="AY278" s="273" t="s">
        <v>196</v>
      </c>
    </row>
    <row r="279" s="13" customFormat="1">
      <c r="A279" s="13"/>
      <c r="B279" s="252"/>
      <c r="C279" s="253"/>
      <c r="D279" s="242" t="s">
        <v>254</v>
      </c>
      <c r="E279" s="254" t="s">
        <v>1</v>
      </c>
      <c r="F279" s="255" t="s">
        <v>3726</v>
      </c>
      <c r="G279" s="253"/>
      <c r="H279" s="256">
        <v>58.200000000000003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254</v>
      </c>
      <c r="AU279" s="262" t="s">
        <v>89</v>
      </c>
      <c r="AV279" s="13" t="s">
        <v>89</v>
      </c>
      <c r="AW279" s="13" t="s">
        <v>35</v>
      </c>
      <c r="AX279" s="13" t="s">
        <v>80</v>
      </c>
      <c r="AY279" s="262" t="s">
        <v>196</v>
      </c>
    </row>
    <row r="280" s="14" customFormat="1">
      <c r="A280" s="14"/>
      <c r="B280" s="263"/>
      <c r="C280" s="264"/>
      <c r="D280" s="242" t="s">
        <v>254</v>
      </c>
      <c r="E280" s="265" t="s">
        <v>1</v>
      </c>
      <c r="F280" s="266" t="s">
        <v>1260</v>
      </c>
      <c r="G280" s="264"/>
      <c r="H280" s="267">
        <v>58.200000000000003</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254</v>
      </c>
      <c r="AU280" s="273" t="s">
        <v>89</v>
      </c>
      <c r="AV280" s="14" t="s">
        <v>100</v>
      </c>
      <c r="AW280" s="14" t="s">
        <v>35</v>
      </c>
      <c r="AX280" s="14" t="s">
        <v>80</v>
      </c>
      <c r="AY280" s="273" t="s">
        <v>196</v>
      </c>
    </row>
    <row r="281" s="13" customFormat="1">
      <c r="A281" s="13"/>
      <c r="B281" s="252"/>
      <c r="C281" s="253"/>
      <c r="D281" s="242" t="s">
        <v>254</v>
      </c>
      <c r="E281" s="254" t="s">
        <v>1</v>
      </c>
      <c r="F281" s="255" t="s">
        <v>3727</v>
      </c>
      <c r="G281" s="253"/>
      <c r="H281" s="256">
        <v>27.07</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254</v>
      </c>
      <c r="AU281" s="262" t="s">
        <v>89</v>
      </c>
      <c r="AV281" s="13" t="s">
        <v>89</v>
      </c>
      <c r="AW281" s="13" t="s">
        <v>35</v>
      </c>
      <c r="AX281" s="13" t="s">
        <v>80</v>
      </c>
      <c r="AY281" s="262" t="s">
        <v>196</v>
      </c>
    </row>
    <row r="282" s="14" customFormat="1">
      <c r="A282" s="14"/>
      <c r="B282" s="263"/>
      <c r="C282" s="264"/>
      <c r="D282" s="242" t="s">
        <v>254</v>
      </c>
      <c r="E282" s="265" t="s">
        <v>1</v>
      </c>
      <c r="F282" s="266" t="s">
        <v>3712</v>
      </c>
      <c r="G282" s="264"/>
      <c r="H282" s="267">
        <v>27.07</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254</v>
      </c>
      <c r="AU282" s="273" t="s">
        <v>89</v>
      </c>
      <c r="AV282" s="14" t="s">
        <v>100</v>
      </c>
      <c r="AW282" s="14" t="s">
        <v>35</v>
      </c>
      <c r="AX282" s="14" t="s">
        <v>80</v>
      </c>
      <c r="AY282" s="273" t="s">
        <v>196</v>
      </c>
    </row>
    <row r="283" s="15" customFormat="1">
      <c r="A283" s="15"/>
      <c r="B283" s="274"/>
      <c r="C283" s="275"/>
      <c r="D283" s="242" t="s">
        <v>254</v>
      </c>
      <c r="E283" s="276" t="s">
        <v>1</v>
      </c>
      <c r="F283" s="277" t="s">
        <v>267</v>
      </c>
      <c r="G283" s="275"/>
      <c r="H283" s="278">
        <v>243.93000000000001</v>
      </c>
      <c r="I283" s="279"/>
      <c r="J283" s="275"/>
      <c r="K283" s="275"/>
      <c r="L283" s="280"/>
      <c r="M283" s="281"/>
      <c r="N283" s="282"/>
      <c r="O283" s="282"/>
      <c r="P283" s="282"/>
      <c r="Q283" s="282"/>
      <c r="R283" s="282"/>
      <c r="S283" s="282"/>
      <c r="T283" s="283"/>
      <c r="U283" s="15"/>
      <c r="V283" s="15"/>
      <c r="W283" s="15"/>
      <c r="X283" s="15"/>
      <c r="Y283" s="15"/>
      <c r="Z283" s="15"/>
      <c r="AA283" s="15"/>
      <c r="AB283" s="15"/>
      <c r="AC283" s="15"/>
      <c r="AD283" s="15"/>
      <c r="AE283" s="15"/>
      <c r="AT283" s="284" t="s">
        <v>254</v>
      </c>
      <c r="AU283" s="284" t="s">
        <v>89</v>
      </c>
      <c r="AV283" s="15" t="s">
        <v>113</v>
      </c>
      <c r="AW283" s="15" t="s">
        <v>35</v>
      </c>
      <c r="AX283" s="15" t="s">
        <v>87</v>
      </c>
      <c r="AY283" s="284" t="s">
        <v>196</v>
      </c>
    </row>
    <row r="284" s="2" customFormat="1" ht="33" customHeight="1">
      <c r="A284" s="38"/>
      <c r="B284" s="39"/>
      <c r="C284" s="228" t="s">
        <v>405</v>
      </c>
      <c r="D284" s="228" t="s">
        <v>199</v>
      </c>
      <c r="E284" s="229" t="s">
        <v>819</v>
      </c>
      <c r="F284" s="230" t="s">
        <v>820</v>
      </c>
      <c r="G284" s="231" t="s">
        <v>251</v>
      </c>
      <c r="H284" s="232">
        <v>731.78999999999996</v>
      </c>
      <c r="I284" s="233"/>
      <c r="J284" s="234">
        <f>ROUND(I284*H284,2)</f>
        <v>0</v>
      </c>
      <c r="K284" s="235"/>
      <c r="L284" s="44"/>
      <c r="M284" s="236" t="s">
        <v>1</v>
      </c>
      <c r="N284" s="237" t="s">
        <v>45</v>
      </c>
      <c r="O284" s="91"/>
      <c r="P284" s="238">
        <f>O284*H284</f>
        <v>0</v>
      </c>
      <c r="Q284" s="238">
        <v>0.00131</v>
      </c>
      <c r="R284" s="238">
        <f>Q284*H284</f>
        <v>0.95864489999999991</v>
      </c>
      <c r="S284" s="238">
        <v>0</v>
      </c>
      <c r="T284" s="239">
        <f>S284*H284</f>
        <v>0</v>
      </c>
      <c r="U284" s="38"/>
      <c r="V284" s="38"/>
      <c r="W284" s="38"/>
      <c r="X284" s="38"/>
      <c r="Y284" s="38"/>
      <c r="Z284" s="38"/>
      <c r="AA284" s="38"/>
      <c r="AB284" s="38"/>
      <c r="AC284" s="38"/>
      <c r="AD284" s="38"/>
      <c r="AE284" s="38"/>
      <c r="AR284" s="240" t="s">
        <v>113</v>
      </c>
      <c r="AT284" s="240" t="s">
        <v>199</v>
      </c>
      <c r="AU284" s="240" t="s">
        <v>89</v>
      </c>
      <c r="AY284" s="17" t="s">
        <v>196</v>
      </c>
      <c r="BE284" s="241">
        <f>IF(N284="základní",J284,0)</f>
        <v>0</v>
      </c>
      <c r="BF284" s="241">
        <f>IF(N284="snížená",J284,0)</f>
        <v>0</v>
      </c>
      <c r="BG284" s="241">
        <f>IF(N284="zákl. přenesená",J284,0)</f>
        <v>0</v>
      </c>
      <c r="BH284" s="241">
        <f>IF(N284="sníž. přenesená",J284,0)</f>
        <v>0</v>
      </c>
      <c r="BI284" s="241">
        <f>IF(N284="nulová",J284,0)</f>
        <v>0</v>
      </c>
      <c r="BJ284" s="17" t="s">
        <v>87</v>
      </c>
      <c r="BK284" s="241">
        <f>ROUND(I284*H284,2)</f>
        <v>0</v>
      </c>
      <c r="BL284" s="17" t="s">
        <v>113</v>
      </c>
      <c r="BM284" s="240" t="s">
        <v>3728</v>
      </c>
    </row>
    <row r="285" s="2" customFormat="1">
      <c r="A285" s="38"/>
      <c r="B285" s="39"/>
      <c r="C285" s="40"/>
      <c r="D285" s="242" t="s">
        <v>205</v>
      </c>
      <c r="E285" s="40"/>
      <c r="F285" s="243" t="s">
        <v>822</v>
      </c>
      <c r="G285" s="40"/>
      <c r="H285" s="40"/>
      <c r="I285" s="244"/>
      <c r="J285" s="40"/>
      <c r="K285" s="40"/>
      <c r="L285" s="44"/>
      <c r="M285" s="245"/>
      <c r="N285" s="246"/>
      <c r="O285" s="91"/>
      <c r="P285" s="91"/>
      <c r="Q285" s="91"/>
      <c r="R285" s="91"/>
      <c r="S285" s="91"/>
      <c r="T285" s="92"/>
      <c r="U285" s="38"/>
      <c r="V285" s="38"/>
      <c r="W285" s="38"/>
      <c r="X285" s="38"/>
      <c r="Y285" s="38"/>
      <c r="Z285" s="38"/>
      <c r="AA285" s="38"/>
      <c r="AB285" s="38"/>
      <c r="AC285" s="38"/>
      <c r="AD285" s="38"/>
      <c r="AE285" s="38"/>
      <c r="AT285" s="17" t="s">
        <v>205</v>
      </c>
      <c r="AU285" s="17" t="s">
        <v>89</v>
      </c>
    </row>
    <row r="286" s="13" customFormat="1">
      <c r="A286" s="13"/>
      <c r="B286" s="252"/>
      <c r="C286" s="253"/>
      <c r="D286" s="242" t="s">
        <v>254</v>
      </c>
      <c r="E286" s="254" t="s">
        <v>1</v>
      </c>
      <c r="F286" s="255" t="s">
        <v>3729</v>
      </c>
      <c r="G286" s="253"/>
      <c r="H286" s="256">
        <v>236.09999999999999</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254</v>
      </c>
      <c r="AU286" s="262" t="s">
        <v>89</v>
      </c>
      <c r="AV286" s="13" t="s">
        <v>89</v>
      </c>
      <c r="AW286" s="13" t="s">
        <v>35</v>
      </c>
      <c r="AX286" s="13" t="s">
        <v>80</v>
      </c>
      <c r="AY286" s="262" t="s">
        <v>196</v>
      </c>
    </row>
    <row r="287" s="14" customFormat="1">
      <c r="A287" s="14"/>
      <c r="B287" s="263"/>
      <c r="C287" s="264"/>
      <c r="D287" s="242" t="s">
        <v>254</v>
      </c>
      <c r="E287" s="265" t="s">
        <v>1</v>
      </c>
      <c r="F287" s="266" t="s">
        <v>524</v>
      </c>
      <c r="G287" s="264"/>
      <c r="H287" s="267">
        <v>236.09999999999999</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254</v>
      </c>
      <c r="AU287" s="273" t="s">
        <v>89</v>
      </c>
      <c r="AV287" s="14" t="s">
        <v>100</v>
      </c>
      <c r="AW287" s="14" t="s">
        <v>35</v>
      </c>
      <c r="AX287" s="14" t="s">
        <v>80</v>
      </c>
      <c r="AY287" s="273" t="s">
        <v>196</v>
      </c>
    </row>
    <row r="288" s="13" customFormat="1">
      <c r="A288" s="13"/>
      <c r="B288" s="252"/>
      <c r="C288" s="253"/>
      <c r="D288" s="242" t="s">
        <v>254</v>
      </c>
      <c r="E288" s="254" t="s">
        <v>1</v>
      </c>
      <c r="F288" s="255" t="s">
        <v>3730</v>
      </c>
      <c r="G288" s="253"/>
      <c r="H288" s="256">
        <v>239.88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254</v>
      </c>
      <c r="AU288" s="262" t="s">
        <v>89</v>
      </c>
      <c r="AV288" s="13" t="s">
        <v>89</v>
      </c>
      <c r="AW288" s="13" t="s">
        <v>35</v>
      </c>
      <c r="AX288" s="13" t="s">
        <v>80</v>
      </c>
      <c r="AY288" s="262" t="s">
        <v>196</v>
      </c>
    </row>
    <row r="289" s="14" customFormat="1">
      <c r="A289" s="14"/>
      <c r="B289" s="263"/>
      <c r="C289" s="264"/>
      <c r="D289" s="242" t="s">
        <v>254</v>
      </c>
      <c r="E289" s="265" t="s">
        <v>1</v>
      </c>
      <c r="F289" s="266" t="s">
        <v>260</v>
      </c>
      <c r="G289" s="264"/>
      <c r="H289" s="267">
        <v>239.88</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254</v>
      </c>
      <c r="AU289" s="273" t="s">
        <v>89</v>
      </c>
      <c r="AV289" s="14" t="s">
        <v>100</v>
      </c>
      <c r="AW289" s="14" t="s">
        <v>35</v>
      </c>
      <c r="AX289" s="14" t="s">
        <v>80</v>
      </c>
      <c r="AY289" s="273" t="s">
        <v>196</v>
      </c>
    </row>
    <row r="290" s="13" customFormat="1">
      <c r="A290" s="13"/>
      <c r="B290" s="252"/>
      <c r="C290" s="253"/>
      <c r="D290" s="242" t="s">
        <v>254</v>
      </c>
      <c r="E290" s="254" t="s">
        <v>1</v>
      </c>
      <c r="F290" s="255" t="s">
        <v>3731</v>
      </c>
      <c r="G290" s="253"/>
      <c r="H290" s="256">
        <v>174.59999999999999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254</v>
      </c>
      <c r="AU290" s="262" t="s">
        <v>89</v>
      </c>
      <c r="AV290" s="13" t="s">
        <v>89</v>
      </c>
      <c r="AW290" s="13" t="s">
        <v>35</v>
      </c>
      <c r="AX290" s="13" t="s">
        <v>80</v>
      </c>
      <c r="AY290" s="262" t="s">
        <v>196</v>
      </c>
    </row>
    <row r="291" s="14" customFormat="1">
      <c r="A291" s="14"/>
      <c r="B291" s="263"/>
      <c r="C291" s="264"/>
      <c r="D291" s="242" t="s">
        <v>254</v>
      </c>
      <c r="E291" s="265" t="s">
        <v>1</v>
      </c>
      <c r="F291" s="266" t="s">
        <v>321</v>
      </c>
      <c r="G291" s="264"/>
      <c r="H291" s="267">
        <v>174.59999999999999</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254</v>
      </c>
      <c r="AU291" s="273" t="s">
        <v>89</v>
      </c>
      <c r="AV291" s="14" t="s">
        <v>100</v>
      </c>
      <c r="AW291" s="14" t="s">
        <v>35</v>
      </c>
      <c r="AX291" s="14" t="s">
        <v>80</v>
      </c>
      <c r="AY291" s="273" t="s">
        <v>196</v>
      </c>
    </row>
    <row r="292" s="13" customFormat="1">
      <c r="A292" s="13"/>
      <c r="B292" s="252"/>
      <c r="C292" s="253"/>
      <c r="D292" s="242" t="s">
        <v>254</v>
      </c>
      <c r="E292" s="254" t="s">
        <v>1</v>
      </c>
      <c r="F292" s="255" t="s">
        <v>3732</v>
      </c>
      <c r="G292" s="253"/>
      <c r="H292" s="256">
        <v>81.209999999999994</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254</v>
      </c>
      <c r="AU292" s="262" t="s">
        <v>89</v>
      </c>
      <c r="AV292" s="13" t="s">
        <v>89</v>
      </c>
      <c r="AW292" s="13" t="s">
        <v>35</v>
      </c>
      <c r="AX292" s="13" t="s">
        <v>80</v>
      </c>
      <c r="AY292" s="262" t="s">
        <v>196</v>
      </c>
    </row>
    <row r="293" s="14" customFormat="1">
      <c r="A293" s="14"/>
      <c r="B293" s="263"/>
      <c r="C293" s="264"/>
      <c r="D293" s="242" t="s">
        <v>254</v>
      </c>
      <c r="E293" s="265" t="s">
        <v>1</v>
      </c>
      <c r="F293" s="266" t="s">
        <v>1623</v>
      </c>
      <c r="G293" s="264"/>
      <c r="H293" s="267">
        <v>81.209999999999994</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254</v>
      </c>
      <c r="AU293" s="273" t="s">
        <v>89</v>
      </c>
      <c r="AV293" s="14" t="s">
        <v>100</v>
      </c>
      <c r="AW293" s="14" t="s">
        <v>35</v>
      </c>
      <c r="AX293" s="14" t="s">
        <v>80</v>
      </c>
      <c r="AY293" s="273" t="s">
        <v>196</v>
      </c>
    </row>
    <row r="294" s="15" customFormat="1">
      <c r="A294" s="15"/>
      <c r="B294" s="274"/>
      <c r="C294" s="275"/>
      <c r="D294" s="242" t="s">
        <v>254</v>
      </c>
      <c r="E294" s="276" t="s">
        <v>1</v>
      </c>
      <c r="F294" s="277" t="s">
        <v>267</v>
      </c>
      <c r="G294" s="275"/>
      <c r="H294" s="278">
        <v>731.79000000000008</v>
      </c>
      <c r="I294" s="279"/>
      <c r="J294" s="275"/>
      <c r="K294" s="275"/>
      <c r="L294" s="280"/>
      <c r="M294" s="281"/>
      <c r="N294" s="282"/>
      <c r="O294" s="282"/>
      <c r="P294" s="282"/>
      <c r="Q294" s="282"/>
      <c r="R294" s="282"/>
      <c r="S294" s="282"/>
      <c r="T294" s="283"/>
      <c r="U294" s="15"/>
      <c r="V294" s="15"/>
      <c r="W294" s="15"/>
      <c r="X294" s="15"/>
      <c r="Y294" s="15"/>
      <c r="Z294" s="15"/>
      <c r="AA294" s="15"/>
      <c r="AB294" s="15"/>
      <c r="AC294" s="15"/>
      <c r="AD294" s="15"/>
      <c r="AE294" s="15"/>
      <c r="AT294" s="284" t="s">
        <v>254</v>
      </c>
      <c r="AU294" s="284" t="s">
        <v>89</v>
      </c>
      <c r="AV294" s="15" t="s">
        <v>113</v>
      </c>
      <c r="AW294" s="15" t="s">
        <v>35</v>
      </c>
      <c r="AX294" s="15" t="s">
        <v>87</v>
      </c>
      <c r="AY294" s="284" t="s">
        <v>196</v>
      </c>
    </row>
    <row r="295" s="2" customFormat="1" ht="21.75" customHeight="1">
      <c r="A295" s="38"/>
      <c r="B295" s="39"/>
      <c r="C295" s="228" t="s">
        <v>421</v>
      </c>
      <c r="D295" s="228" t="s">
        <v>199</v>
      </c>
      <c r="E295" s="229" t="s">
        <v>3733</v>
      </c>
      <c r="F295" s="230" t="s">
        <v>3734</v>
      </c>
      <c r="G295" s="231" t="s">
        <v>251</v>
      </c>
      <c r="H295" s="232">
        <v>289</v>
      </c>
      <c r="I295" s="233"/>
      <c r="J295" s="234">
        <f>ROUND(I295*H295,2)</f>
        <v>0</v>
      </c>
      <c r="K295" s="235"/>
      <c r="L295" s="44"/>
      <c r="M295" s="236" t="s">
        <v>1</v>
      </c>
      <c r="N295" s="237" t="s">
        <v>45</v>
      </c>
      <c r="O295" s="91"/>
      <c r="P295" s="238">
        <f>O295*H295</f>
        <v>0</v>
      </c>
      <c r="Q295" s="238">
        <v>0.033579999999999999</v>
      </c>
      <c r="R295" s="238">
        <f>Q295*H295</f>
        <v>9.7046200000000002</v>
      </c>
      <c r="S295" s="238">
        <v>0</v>
      </c>
      <c r="T295" s="239">
        <f>S295*H295</f>
        <v>0</v>
      </c>
      <c r="U295" s="38"/>
      <c r="V295" s="38"/>
      <c r="W295" s="38"/>
      <c r="X295" s="38"/>
      <c r="Y295" s="38"/>
      <c r="Z295" s="38"/>
      <c r="AA295" s="38"/>
      <c r="AB295" s="38"/>
      <c r="AC295" s="38"/>
      <c r="AD295" s="38"/>
      <c r="AE295" s="38"/>
      <c r="AR295" s="240" t="s">
        <v>113</v>
      </c>
      <c r="AT295" s="240" t="s">
        <v>199</v>
      </c>
      <c r="AU295" s="240" t="s">
        <v>89</v>
      </c>
      <c r="AY295" s="17" t="s">
        <v>196</v>
      </c>
      <c r="BE295" s="241">
        <f>IF(N295="základní",J295,0)</f>
        <v>0</v>
      </c>
      <c r="BF295" s="241">
        <f>IF(N295="snížená",J295,0)</f>
        <v>0</v>
      </c>
      <c r="BG295" s="241">
        <f>IF(N295="zákl. přenesená",J295,0)</f>
        <v>0</v>
      </c>
      <c r="BH295" s="241">
        <f>IF(N295="sníž. přenesená",J295,0)</f>
        <v>0</v>
      </c>
      <c r="BI295" s="241">
        <f>IF(N295="nulová",J295,0)</f>
        <v>0</v>
      </c>
      <c r="BJ295" s="17" t="s">
        <v>87</v>
      </c>
      <c r="BK295" s="241">
        <f>ROUND(I295*H295,2)</f>
        <v>0</v>
      </c>
      <c r="BL295" s="17" t="s">
        <v>113</v>
      </c>
      <c r="BM295" s="240" t="s">
        <v>3735</v>
      </c>
    </row>
    <row r="296" s="2" customFormat="1">
      <c r="A296" s="38"/>
      <c r="B296" s="39"/>
      <c r="C296" s="40"/>
      <c r="D296" s="242" t="s">
        <v>205</v>
      </c>
      <c r="E296" s="40"/>
      <c r="F296" s="243" t="s">
        <v>3736</v>
      </c>
      <c r="G296" s="40"/>
      <c r="H296" s="40"/>
      <c r="I296" s="244"/>
      <c r="J296" s="40"/>
      <c r="K296" s="40"/>
      <c r="L296" s="44"/>
      <c r="M296" s="245"/>
      <c r="N296" s="246"/>
      <c r="O296" s="91"/>
      <c r="P296" s="91"/>
      <c r="Q296" s="91"/>
      <c r="R296" s="91"/>
      <c r="S296" s="91"/>
      <c r="T296" s="92"/>
      <c r="U296" s="38"/>
      <c r="V296" s="38"/>
      <c r="W296" s="38"/>
      <c r="X296" s="38"/>
      <c r="Y296" s="38"/>
      <c r="Z296" s="38"/>
      <c r="AA296" s="38"/>
      <c r="AB296" s="38"/>
      <c r="AC296" s="38"/>
      <c r="AD296" s="38"/>
      <c r="AE296" s="38"/>
      <c r="AT296" s="17" t="s">
        <v>205</v>
      </c>
      <c r="AU296" s="17" t="s">
        <v>89</v>
      </c>
    </row>
    <row r="297" s="13" customFormat="1">
      <c r="A297" s="13"/>
      <c r="B297" s="252"/>
      <c r="C297" s="253"/>
      <c r="D297" s="242" t="s">
        <v>254</v>
      </c>
      <c r="E297" s="254" t="s">
        <v>1</v>
      </c>
      <c r="F297" s="255" t="s">
        <v>3737</v>
      </c>
      <c r="G297" s="253"/>
      <c r="H297" s="256">
        <v>289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254</v>
      </c>
      <c r="AU297" s="262" t="s">
        <v>89</v>
      </c>
      <c r="AV297" s="13" t="s">
        <v>89</v>
      </c>
      <c r="AW297" s="13" t="s">
        <v>35</v>
      </c>
      <c r="AX297" s="13" t="s">
        <v>80</v>
      </c>
      <c r="AY297" s="262" t="s">
        <v>196</v>
      </c>
    </row>
    <row r="298" s="14" customFormat="1">
      <c r="A298" s="14"/>
      <c r="B298" s="263"/>
      <c r="C298" s="264"/>
      <c r="D298" s="242" t="s">
        <v>254</v>
      </c>
      <c r="E298" s="265" t="s">
        <v>1</v>
      </c>
      <c r="F298" s="266" t="s">
        <v>3738</v>
      </c>
      <c r="G298" s="264"/>
      <c r="H298" s="267">
        <v>289</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254</v>
      </c>
      <c r="AU298" s="273" t="s">
        <v>89</v>
      </c>
      <c r="AV298" s="14" t="s">
        <v>100</v>
      </c>
      <c r="AW298" s="14" t="s">
        <v>35</v>
      </c>
      <c r="AX298" s="14" t="s">
        <v>80</v>
      </c>
      <c r="AY298" s="273" t="s">
        <v>196</v>
      </c>
    </row>
    <row r="299" s="15" customFormat="1">
      <c r="A299" s="15"/>
      <c r="B299" s="274"/>
      <c r="C299" s="275"/>
      <c r="D299" s="242" t="s">
        <v>254</v>
      </c>
      <c r="E299" s="276" t="s">
        <v>1</v>
      </c>
      <c r="F299" s="277" t="s">
        <v>267</v>
      </c>
      <c r="G299" s="275"/>
      <c r="H299" s="278">
        <v>289</v>
      </c>
      <c r="I299" s="279"/>
      <c r="J299" s="275"/>
      <c r="K299" s="275"/>
      <c r="L299" s="280"/>
      <c r="M299" s="281"/>
      <c r="N299" s="282"/>
      <c r="O299" s="282"/>
      <c r="P299" s="282"/>
      <c r="Q299" s="282"/>
      <c r="R299" s="282"/>
      <c r="S299" s="282"/>
      <c r="T299" s="283"/>
      <c r="U299" s="15"/>
      <c r="V299" s="15"/>
      <c r="W299" s="15"/>
      <c r="X299" s="15"/>
      <c r="Y299" s="15"/>
      <c r="Z299" s="15"/>
      <c r="AA299" s="15"/>
      <c r="AB299" s="15"/>
      <c r="AC299" s="15"/>
      <c r="AD299" s="15"/>
      <c r="AE299" s="15"/>
      <c r="AT299" s="284" t="s">
        <v>254</v>
      </c>
      <c r="AU299" s="284" t="s">
        <v>89</v>
      </c>
      <c r="AV299" s="15" t="s">
        <v>113</v>
      </c>
      <c r="AW299" s="15" t="s">
        <v>35</v>
      </c>
      <c r="AX299" s="15" t="s">
        <v>87</v>
      </c>
      <c r="AY299" s="284" t="s">
        <v>196</v>
      </c>
    </row>
    <row r="300" s="2" customFormat="1" ht="21.75" customHeight="1">
      <c r="A300" s="38"/>
      <c r="B300" s="39"/>
      <c r="C300" s="228" t="s">
        <v>428</v>
      </c>
      <c r="D300" s="228" t="s">
        <v>199</v>
      </c>
      <c r="E300" s="229" t="s">
        <v>3739</v>
      </c>
      <c r="F300" s="230" t="s">
        <v>3740</v>
      </c>
      <c r="G300" s="231" t="s">
        <v>251</v>
      </c>
      <c r="H300" s="232">
        <v>351.33999999999997</v>
      </c>
      <c r="I300" s="233"/>
      <c r="J300" s="234">
        <f>ROUND(I300*H300,2)</f>
        <v>0</v>
      </c>
      <c r="K300" s="235"/>
      <c r="L300" s="44"/>
      <c r="M300" s="236" t="s">
        <v>1</v>
      </c>
      <c r="N300" s="237" t="s">
        <v>45</v>
      </c>
      <c r="O300" s="91"/>
      <c r="P300" s="238">
        <f>O300*H300</f>
        <v>0</v>
      </c>
      <c r="Q300" s="238">
        <v>0.017000000000000001</v>
      </c>
      <c r="R300" s="238">
        <f>Q300*H300</f>
        <v>5.9727800000000002</v>
      </c>
      <c r="S300" s="238">
        <v>0</v>
      </c>
      <c r="T300" s="239">
        <f>S300*H300</f>
        <v>0</v>
      </c>
      <c r="U300" s="38"/>
      <c r="V300" s="38"/>
      <c r="W300" s="38"/>
      <c r="X300" s="38"/>
      <c r="Y300" s="38"/>
      <c r="Z300" s="38"/>
      <c r="AA300" s="38"/>
      <c r="AB300" s="38"/>
      <c r="AC300" s="38"/>
      <c r="AD300" s="38"/>
      <c r="AE300" s="38"/>
      <c r="AR300" s="240" t="s">
        <v>113</v>
      </c>
      <c r="AT300" s="240" t="s">
        <v>199</v>
      </c>
      <c r="AU300" s="240" t="s">
        <v>89</v>
      </c>
      <c r="AY300" s="17" t="s">
        <v>196</v>
      </c>
      <c r="BE300" s="241">
        <f>IF(N300="základní",J300,0)</f>
        <v>0</v>
      </c>
      <c r="BF300" s="241">
        <f>IF(N300="snížená",J300,0)</f>
        <v>0</v>
      </c>
      <c r="BG300" s="241">
        <f>IF(N300="zákl. přenesená",J300,0)</f>
        <v>0</v>
      </c>
      <c r="BH300" s="241">
        <f>IF(N300="sníž. přenesená",J300,0)</f>
        <v>0</v>
      </c>
      <c r="BI300" s="241">
        <f>IF(N300="nulová",J300,0)</f>
        <v>0</v>
      </c>
      <c r="BJ300" s="17" t="s">
        <v>87</v>
      </c>
      <c r="BK300" s="241">
        <f>ROUND(I300*H300,2)</f>
        <v>0</v>
      </c>
      <c r="BL300" s="17" t="s">
        <v>113</v>
      </c>
      <c r="BM300" s="240" t="s">
        <v>3741</v>
      </c>
    </row>
    <row r="301" s="2" customFormat="1">
      <c r="A301" s="38"/>
      <c r="B301" s="39"/>
      <c r="C301" s="40"/>
      <c r="D301" s="242" t="s">
        <v>205</v>
      </c>
      <c r="E301" s="40"/>
      <c r="F301" s="243" t="s">
        <v>3742</v>
      </c>
      <c r="G301" s="40"/>
      <c r="H301" s="40"/>
      <c r="I301" s="244"/>
      <c r="J301" s="40"/>
      <c r="K301" s="40"/>
      <c r="L301" s="44"/>
      <c r="M301" s="245"/>
      <c r="N301" s="246"/>
      <c r="O301" s="91"/>
      <c r="P301" s="91"/>
      <c r="Q301" s="91"/>
      <c r="R301" s="91"/>
      <c r="S301" s="91"/>
      <c r="T301" s="92"/>
      <c r="U301" s="38"/>
      <c r="V301" s="38"/>
      <c r="W301" s="38"/>
      <c r="X301" s="38"/>
      <c r="Y301" s="38"/>
      <c r="Z301" s="38"/>
      <c r="AA301" s="38"/>
      <c r="AB301" s="38"/>
      <c r="AC301" s="38"/>
      <c r="AD301" s="38"/>
      <c r="AE301" s="38"/>
      <c r="AT301" s="17" t="s">
        <v>205</v>
      </c>
      <c r="AU301" s="17" t="s">
        <v>89</v>
      </c>
    </row>
    <row r="302" s="13" customFormat="1">
      <c r="A302" s="13"/>
      <c r="B302" s="252"/>
      <c r="C302" s="253"/>
      <c r="D302" s="242" t="s">
        <v>254</v>
      </c>
      <c r="E302" s="254" t="s">
        <v>1</v>
      </c>
      <c r="F302" s="255" t="s">
        <v>3483</v>
      </c>
      <c r="G302" s="253"/>
      <c r="H302" s="256">
        <v>351.33999999999997</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254</v>
      </c>
      <c r="AU302" s="262" t="s">
        <v>89</v>
      </c>
      <c r="AV302" s="13" t="s">
        <v>89</v>
      </c>
      <c r="AW302" s="13" t="s">
        <v>35</v>
      </c>
      <c r="AX302" s="13" t="s">
        <v>80</v>
      </c>
      <c r="AY302" s="262" t="s">
        <v>196</v>
      </c>
    </row>
    <row r="303" s="14" customFormat="1">
      <c r="A303" s="14"/>
      <c r="B303" s="263"/>
      <c r="C303" s="264"/>
      <c r="D303" s="242" t="s">
        <v>254</v>
      </c>
      <c r="E303" s="265" t="s">
        <v>1</v>
      </c>
      <c r="F303" s="266" t="s">
        <v>291</v>
      </c>
      <c r="G303" s="264"/>
      <c r="H303" s="267">
        <v>351.33999999999997</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254</v>
      </c>
      <c r="AU303" s="273" t="s">
        <v>89</v>
      </c>
      <c r="AV303" s="14" t="s">
        <v>100</v>
      </c>
      <c r="AW303" s="14" t="s">
        <v>35</v>
      </c>
      <c r="AX303" s="14" t="s">
        <v>80</v>
      </c>
      <c r="AY303" s="273" t="s">
        <v>196</v>
      </c>
    </row>
    <row r="304" s="15" customFormat="1">
      <c r="A304" s="15"/>
      <c r="B304" s="274"/>
      <c r="C304" s="275"/>
      <c r="D304" s="242" t="s">
        <v>254</v>
      </c>
      <c r="E304" s="276" t="s">
        <v>1</v>
      </c>
      <c r="F304" s="277" t="s">
        <v>267</v>
      </c>
      <c r="G304" s="275"/>
      <c r="H304" s="278">
        <v>351.33999999999997</v>
      </c>
      <c r="I304" s="279"/>
      <c r="J304" s="275"/>
      <c r="K304" s="275"/>
      <c r="L304" s="280"/>
      <c r="M304" s="281"/>
      <c r="N304" s="282"/>
      <c r="O304" s="282"/>
      <c r="P304" s="282"/>
      <c r="Q304" s="282"/>
      <c r="R304" s="282"/>
      <c r="S304" s="282"/>
      <c r="T304" s="283"/>
      <c r="U304" s="15"/>
      <c r="V304" s="15"/>
      <c r="W304" s="15"/>
      <c r="X304" s="15"/>
      <c r="Y304" s="15"/>
      <c r="Z304" s="15"/>
      <c r="AA304" s="15"/>
      <c r="AB304" s="15"/>
      <c r="AC304" s="15"/>
      <c r="AD304" s="15"/>
      <c r="AE304" s="15"/>
      <c r="AT304" s="284" t="s">
        <v>254</v>
      </c>
      <c r="AU304" s="284" t="s">
        <v>89</v>
      </c>
      <c r="AV304" s="15" t="s">
        <v>113</v>
      </c>
      <c r="AW304" s="15" t="s">
        <v>35</v>
      </c>
      <c r="AX304" s="15" t="s">
        <v>87</v>
      </c>
      <c r="AY304" s="284" t="s">
        <v>196</v>
      </c>
    </row>
    <row r="305" s="2" customFormat="1" ht="33" customHeight="1">
      <c r="A305" s="38"/>
      <c r="B305" s="39"/>
      <c r="C305" s="228" t="s">
        <v>434</v>
      </c>
      <c r="D305" s="228" t="s">
        <v>199</v>
      </c>
      <c r="E305" s="229" t="s">
        <v>3743</v>
      </c>
      <c r="F305" s="230" t="s">
        <v>3744</v>
      </c>
      <c r="G305" s="231" t="s">
        <v>251</v>
      </c>
      <c r="H305" s="232">
        <v>523.39999999999998</v>
      </c>
      <c r="I305" s="233"/>
      <c r="J305" s="234">
        <f>ROUND(I305*H305,2)</f>
        <v>0</v>
      </c>
      <c r="K305" s="235"/>
      <c r="L305" s="44"/>
      <c r="M305" s="236" t="s">
        <v>1</v>
      </c>
      <c r="N305" s="237" t="s">
        <v>45</v>
      </c>
      <c r="O305" s="91"/>
      <c r="P305" s="238">
        <f>O305*H305</f>
        <v>0</v>
      </c>
      <c r="Q305" s="238">
        <v>0.099000000000000005</v>
      </c>
      <c r="R305" s="238">
        <f>Q305*H305</f>
        <v>51.816600000000001</v>
      </c>
      <c r="S305" s="238">
        <v>0</v>
      </c>
      <c r="T305" s="239">
        <f>S305*H305</f>
        <v>0</v>
      </c>
      <c r="U305" s="38"/>
      <c r="V305" s="38"/>
      <c r="W305" s="38"/>
      <c r="X305" s="38"/>
      <c r="Y305" s="38"/>
      <c r="Z305" s="38"/>
      <c r="AA305" s="38"/>
      <c r="AB305" s="38"/>
      <c r="AC305" s="38"/>
      <c r="AD305" s="38"/>
      <c r="AE305" s="38"/>
      <c r="AR305" s="240" t="s">
        <v>113</v>
      </c>
      <c r="AT305" s="240" t="s">
        <v>199</v>
      </c>
      <c r="AU305" s="240" t="s">
        <v>89</v>
      </c>
      <c r="AY305" s="17" t="s">
        <v>196</v>
      </c>
      <c r="BE305" s="241">
        <f>IF(N305="základní",J305,0)</f>
        <v>0</v>
      </c>
      <c r="BF305" s="241">
        <f>IF(N305="snížená",J305,0)</f>
        <v>0</v>
      </c>
      <c r="BG305" s="241">
        <f>IF(N305="zákl. přenesená",J305,0)</f>
        <v>0</v>
      </c>
      <c r="BH305" s="241">
        <f>IF(N305="sníž. přenesená",J305,0)</f>
        <v>0</v>
      </c>
      <c r="BI305" s="241">
        <f>IF(N305="nulová",J305,0)</f>
        <v>0</v>
      </c>
      <c r="BJ305" s="17" t="s">
        <v>87</v>
      </c>
      <c r="BK305" s="241">
        <f>ROUND(I305*H305,2)</f>
        <v>0</v>
      </c>
      <c r="BL305" s="17" t="s">
        <v>113</v>
      </c>
      <c r="BM305" s="240" t="s">
        <v>3745</v>
      </c>
    </row>
    <row r="306" s="2" customFormat="1">
      <c r="A306" s="38"/>
      <c r="B306" s="39"/>
      <c r="C306" s="40"/>
      <c r="D306" s="242" t="s">
        <v>205</v>
      </c>
      <c r="E306" s="40"/>
      <c r="F306" s="243" t="s">
        <v>3746</v>
      </c>
      <c r="G306" s="40"/>
      <c r="H306" s="40"/>
      <c r="I306" s="244"/>
      <c r="J306" s="40"/>
      <c r="K306" s="40"/>
      <c r="L306" s="44"/>
      <c r="M306" s="245"/>
      <c r="N306" s="246"/>
      <c r="O306" s="91"/>
      <c r="P306" s="91"/>
      <c r="Q306" s="91"/>
      <c r="R306" s="91"/>
      <c r="S306" s="91"/>
      <c r="T306" s="92"/>
      <c r="U306" s="38"/>
      <c r="V306" s="38"/>
      <c r="W306" s="38"/>
      <c r="X306" s="38"/>
      <c r="Y306" s="38"/>
      <c r="Z306" s="38"/>
      <c r="AA306" s="38"/>
      <c r="AB306" s="38"/>
      <c r="AC306" s="38"/>
      <c r="AD306" s="38"/>
      <c r="AE306" s="38"/>
      <c r="AT306" s="17" t="s">
        <v>205</v>
      </c>
      <c r="AU306" s="17" t="s">
        <v>89</v>
      </c>
    </row>
    <row r="307" s="13" customFormat="1">
      <c r="A307" s="13"/>
      <c r="B307" s="252"/>
      <c r="C307" s="253"/>
      <c r="D307" s="242" t="s">
        <v>254</v>
      </c>
      <c r="E307" s="254" t="s">
        <v>1</v>
      </c>
      <c r="F307" s="255" t="s">
        <v>3747</v>
      </c>
      <c r="G307" s="253"/>
      <c r="H307" s="256">
        <v>523.39999999999998</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254</v>
      </c>
      <c r="AU307" s="262" t="s">
        <v>89</v>
      </c>
      <c r="AV307" s="13" t="s">
        <v>89</v>
      </c>
      <c r="AW307" s="13" t="s">
        <v>35</v>
      </c>
      <c r="AX307" s="13" t="s">
        <v>80</v>
      </c>
      <c r="AY307" s="262" t="s">
        <v>196</v>
      </c>
    </row>
    <row r="308" s="14" customFormat="1">
      <c r="A308" s="14"/>
      <c r="B308" s="263"/>
      <c r="C308" s="264"/>
      <c r="D308" s="242" t="s">
        <v>254</v>
      </c>
      <c r="E308" s="265" t="s">
        <v>1</v>
      </c>
      <c r="F308" s="266" t="s">
        <v>3748</v>
      </c>
      <c r="G308" s="264"/>
      <c r="H308" s="267">
        <v>523.39999999999998</v>
      </c>
      <c r="I308" s="268"/>
      <c r="J308" s="264"/>
      <c r="K308" s="264"/>
      <c r="L308" s="269"/>
      <c r="M308" s="270"/>
      <c r="N308" s="271"/>
      <c r="O308" s="271"/>
      <c r="P308" s="271"/>
      <c r="Q308" s="271"/>
      <c r="R308" s="271"/>
      <c r="S308" s="271"/>
      <c r="T308" s="272"/>
      <c r="U308" s="14"/>
      <c r="V308" s="14"/>
      <c r="W308" s="14"/>
      <c r="X308" s="14"/>
      <c r="Y308" s="14"/>
      <c r="Z308" s="14"/>
      <c r="AA308" s="14"/>
      <c r="AB308" s="14"/>
      <c r="AC308" s="14"/>
      <c r="AD308" s="14"/>
      <c r="AE308" s="14"/>
      <c r="AT308" s="273" t="s">
        <v>254</v>
      </c>
      <c r="AU308" s="273" t="s">
        <v>89</v>
      </c>
      <c r="AV308" s="14" t="s">
        <v>100</v>
      </c>
      <c r="AW308" s="14" t="s">
        <v>35</v>
      </c>
      <c r="AX308" s="14" t="s">
        <v>87</v>
      </c>
      <c r="AY308" s="273" t="s">
        <v>196</v>
      </c>
    </row>
    <row r="309" s="2" customFormat="1" ht="33" customHeight="1">
      <c r="A309" s="38"/>
      <c r="B309" s="39"/>
      <c r="C309" s="228" t="s">
        <v>439</v>
      </c>
      <c r="D309" s="228" t="s">
        <v>199</v>
      </c>
      <c r="E309" s="229" t="s">
        <v>840</v>
      </c>
      <c r="F309" s="230" t="s">
        <v>841</v>
      </c>
      <c r="G309" s="231" t="s">
        <v>251</v>
      </c>
      <c r="H309" s="232">
        <v>2250.6199999999999</v>
      </c>
      <c r="I309" s="233"/>
      <c r="J309" s="234">
        <f>ROUND(I309*H309,2)</f>
        <v>0</v>
      </c>
      <c r="K309" s="235"/>
      <c r="L309" s="44"/>
      <c r="M309" s="236" t="s">
        <v>1</v>
      </c>
      <c r="N309" s="237" t="s">
        <v>45</v>
      </c>
      <c r="O309" s="91"/>
      <c r="P309" s="238">
        <f>O309*H309</f>
        <v>0</v>
      </c>
      <c r="Q309" s="238">
        <v>0.11</v>
      </c>
      <c r="R309" s="238">
        <f>Q309*H309</f>
        <v>247.56819999999999</v>
      </c>
      <c r="S309" s="238">
        <v>0</v>
      </c>
      <c r="T309" s="239">
        <f>S309*H309</f>
        <v>0</v>
      </c>
      <c r="U309" s="38"/>
      <c r="V309" s="38"/>
      <c r="W309" s="38"/>
      <c r="X309" s="38"/>
      <c r="Y309" s="38"/>
      <c r="Z309" s="38"/>
      <c r="AA309" s="38"/>
      <c r="AB309" s="38"/>
      <c r="AC309" s="38"/>
      <c r="AD309" s="38"/>
      <c r="AE309" s="38"/>
      <c r="AR309" s="240" t="s">
        <v>113</v>
      </c>
      <c r="AT309" s="240" t="s">
        <v>199</v>
      </c>
      <c r="AU309" s="240" t="s">
        <v>89</v>
      </c>
      <c r="AY309" s="17" t="s">
        <v>196</v>
      </c>
      <c r="BE309" s="241">
        <f>IF(N309="základní",J309,0)</f>
        <v>0</v>
      </c>
      <c r="BF309" s="241">
        <f>IF(N309="snížená",J309,0)</f>
        <v>0</v>
      </c>
      <c r="BG309" s="241">
        <f>IF(N309="zákl. přenesená",J309,0)</f>
        <v>0</v>
      </c>
      <c r="BH309" s="241">
        <f>IF(N309="sníž. přenesená",J309,0)</f>
        <v>0</v>
      </c>
      <c r="BI309" s="241">
        <f>IF(N309="nulová",J309,0)</f>
        <v>0</v>
      </c>
      <c r="BJ309" s="17" t="s">
        <v>87</v>
      </c>
      <c r="BK309" s="241">
        <f>ROUND(I309*H309,2)</f>
        <v>0</v>
      </c>
      <c r="BL309" s="17" t="s">
        <v>113</v>
      </c>
      <c r="BM309" s="240" t="s">
        <v>3749</v>
      </c>
    </row>
    <row r="310" s="2" customFormat="1">
      <c r="A310" s="38"/>
      <c r="B310" s="39"/>
      <c r="C310" s="40"/>
      <c r="D310" s="242" t="s">
        <v>205</v>
      </c>
      <c r="E310" s="40"/>
      <c r="F310" s="243" t="s">
        <v>843</v>
      </c>
      <c r="G310" s="40"/>
      <c r="H310" s="40"/>
      <c r="I310" s="244"/>
      <c r="J310" s="40"/>
      <c r="K310" s="40"/>
      <c r="L310" s="44"/>
      <c r="M310" s="245"/>
      <c r="N310" s="246"/>
      <c r="O310" s="91"/>
      <c r="P310" s="91"/>
      <c r="Q310" s="91"/>
      <c r="R310" s="91"/>
      <c r="S310" s="91"/>
      <c r="T310" s="92"/>
      <c r="U310" s="38"/>
      <c r="V310" s="38"/>
      <c r="W310" s="38"/>
      <c r="X310" s="38"/>
      <c r="Y310" s="38"/>
      <c r="Z310" s="38"/>
      <c r="AA310" s="38"/>
      <c r="AB310" s="38"/>
      <c r="AC310" s="38"/>
      <c r="AD310" s="38"/>
      <c r="AE310" s="38"/>
      <c r="AT310" s="17" t="s">
        <v>205</v>
      </c>
      <c r="AU310" s="17" t="s">
        <v>89</v>
      </c>
    </row>
    <row r="311" s="13" customFormat="1">
      <c r="A311" s="13"/>
      <c r="B311" s="252"/>
      <c r="C311" s="253"/>
      <c r="D311" s="242" t="s">
        <v>254</v>
      </c>
      <c r="E311" s="254" t="s">
        <v>1</v>
      </c>
      <c r="F311" s="255" t="s">
        <v>3750</v>
      </c>
      <c r="G311" s="253"/>
      <c r="H311" s="256">
        <v>175.5</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254</v>
      </c>
      <c r="AU311" s="262" t="s">
        <v>89</v>
      </c>
      <c r="AV311" s="13" t="s">
        <v>89</v>
      </c>
      <c r="AW311" s="13" t="s">
        <v>35</v>
      </c>
      <c r="AX311" s="13" t="s">
        <v>80</v>
      </c>
      <c r="AY311" s="262" t="s">
        <v>196</v>
      </c>
    </row>
    <row r="312" s="14" customFormat="1">
      <c r="A312" s="14"/>
      <c r="B312" s="263"/>
      <c r="C312" s="264"/>
      <c r="D312" s="242" t="s">
        <v>254</v>
      </c>
      <c r="E312" s="265" t="s">
        <v>1</v>
      </c>
      <c r="F312" s="266" t="s">
        <v>3751</v>
      </c>
      <c r="G312" s="264"/>
      <c r="H312" s="267">
        <v>175.5</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254</v>
      </c>
      <c r="AU312" s="273" t="s">
        <v>89</v>
      </c>
      <c r="AV312" s="14" t="s">
        <v>100</v>
      </c>
      <c r="AW312" s="14" t="s">
        <v>35</v>
      </c>
      <c r="AX312" s="14" t="s">
        <v>80</v>
      </c>
      <c r="AY312" s="273" t="s">
        <v>196</v>
      </c>
    </row>
    <row r="313" s="13" customFormat="1">
      <c r="A313" s="13"/>
      <c r="B313" s="252"/>
      <c r="C313" s="253"/>
      <c r="D313" s="242" t="s">
        <v>254</v>
      </c>
      <c r="E313" s="254" t="s">
        <v>1</v>
      </c>
      <c r="F313" s="255" t="s">
        <v>3752</v>
      </c>
      <c r="G313" s="253"/>
      <c r="H313" s="256">
        <v>230.59999999999999</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254</v>
      </c>
      <c r="AU313" s="262" t="s">
        <v>89</v>
      </c>
      <c r="AV313" s="13" t="s">
        <v>89</v>
      </c>
      <c r="AW313" s="13" t="s">
        <v>35</v>
      </c>
      <c r="AX313" s="13" t="s">
        <v>80</v>
      </c>
      <c r="AY313" s="262" t="s">
        <v>196</v>
      </c>
    </row>
    <row r="314" s="14" customFormat="1">
      <c r="A314" s="14"/>
      <c r="B314" s="263"/>
      <c r="C314" s="264"/>
      <c r="D314" s="242" t="s">
        <v>254</v>
      </c>
      <c r="E314" s="265" t="s">
        <v>1</v>
      </c>
      <c r="F314" s="266" t="s">
        <v>3753</v>
      </c>
      <c r="G314" s="264"/>
      <c r="H314" s="267">
        <v>230.59999999999999</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254</v>
      </c>
      <c r="AU314" s="273" t="s">
        <v>89</v>
      </c>
      <c r="AV314" s="14" t="s">
        <v>100</v>
      </c>
      <c r="AW314" s="14" t="s">
        <v>35</v>
      </c>
      <c r="AX314" s="14" t="s">
        <v>80</v>
      </c>
      <c r="AY314" s="273" t="s">
        <v>196</v>
      </c>
    </row>
    <row r="315" s="13" customFormat="1">
      <c r="A315" s="13"/>
      <c r="B315" s="252"/>
      <c r="C315" s="253"/>
      <c r="D315" s="242" t="s">
        <v>254</v>
      </c>
      <c r="E315" s="254" t="s">
        <v>1</v>
      </c>
      <c r="F315" s="255" t="s">
        <v>3754</v>
      </c>
      <c r="G315" s="253"/>
      <c r="H315" s="256">
        <v>376.5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254</v>
      </c>
      <c r="AU315" s="262" t="s">
        <v>89</v>
      </c>
      <c r="AV315" s="13" t="s">
        <v>89</v>
      </c>
      <c r="AW315" s="13" t="s">
        <v>35</v>
      </c>
      <c r="AX315" s="13" t="s">
        <v>80</v>
      </c>
      <c r="AY315" s="262" t="s">
        <v>196</v>
      </c>
    </row>
    <row r="316" s="14" customFormat="1">
      <c r="A316" s="14"/>
      <c r="B316" s="263"/>
      <c r="C316" s="264"/>
      <c r="D316" s="242" t="s">
        <v>254</v>
      </c>
      <c r="E316" s="265" t="s">
        <v>1</v>
      </c>
      <c r="F316" s="266" t="s">
        <v>3755</v>
      </c>
      <c r="G316" s="264"/>
      <c r="H316" s="267">
        <v>376.5</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254</v>
      </c>
      <c r="AU316" s="273" t="s">
        <v>89</v>
      </c>
      <c r="AV316" s="14" t="s">
        <v>100</v>
      </c>
      <c r="AW316" s="14" t="s">
        <v>35</v>
      </c>
      <c r="AX316" s="14" t="s">
        <v>80</v>
      </c>
      <c r="AY316" s="273" t="s">
        <v>196</v>
      </c>
    </row>
    <row r="317" s="13" customFormat="1">
      <c r="A317" s="13"/>
      <c r="B317" s="252"/>
      <c r="C317" s="253"/>
      <c r="D317" s="242" t="s">
        <v>254</v>
      </c>
      <c r="E317" s="254" t="s">
        <v>1</v>
      </c>
      <c r="F317" s="255" t="s">
        <v>3756</v>
      </c>
      <c r="G317" s="253"/>
      <c r="H317" s="256">
        <v>25.899999999999999</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254</v>
      </c>
      <c r="AU317" s="262" t="s">
        <v>89</v>
      </c>
      <c r="AV317" s="13" t="s">
        <v>89</v>
      </c>
      <c r="AW317" s="13" t="s">
        <v>35</v>
      </c>
      <c r="AX317" s="13" t="s">
        <v>80</v>
      </c>
      <c r="AY317" s="262" t="s">
        <v>196</v>
      </c>
    </row>
    <row r="318" s="14" customFormat="1">
      <c r="A318" s="14"/>
      <c r="B318" s="263"/>
      <c r="C318" s="264"/>
      <c r="D318" s="242" t="s">
        <v>254</v>
      </c>
      <c r="E318" s="265" t="s">
        <v>1</v>
      </c>
      <c r="F318" s="266" t="s">
        <v>3757</v>
      </c>
      <c r="G318" s="264"/>
      <c r="H318" s="267">
        <v>25.899999999999999</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254</v>
      </c>
      <c r="AU318" s="273" t="s">
        <v>89</v>
      </c>
      <c r="AV318" s="14" t="s">
        <v>100</v>
      </c>
      <c r="AW318" s="14" t="s">
        <v>35</v>
      </c>
      <c r="AX318" s="14" t="s">
        <v>80</v>
      </c>
      <c r="AY318" s="273" t="s">
        <v>196</v>
      </c>
    </row>
    <row r="319" s="13" customFormat="1">
      <c r="A319" s="13"/>
      <c r="B319" s="252"/>
      <c r="C319" s="253"/>
      <c r="D319" s="242" t="s">
        <v>254</v>
      </c>
      <c r="E319" s="254" t="s">
        <v>1</v>
      </c>
      <c r="F319" s="255" t="s">
        <v>3758</v>
      </c>
      <c r="G319" s="253"/>
      <c r="H319" s="256">
        <v>195.69999999999999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254</v>
      </c>
      <c r="AU319" s="262" t="s">
        <v>89</v>
      </c>
      <c r="AV319" s="13" t="s">
        <v>89</v>
      </c>
      <c r="AW319" s="13" t="s">
        <v>35</v>
      </c>
      <c r="AX319" s="13" t="s">
        <v>80</v>
      </c>
      <c r="AY319" s="262" t="s">
        <v>196</v>
      </c>
    </row>
    <row r="320" s="14" customFormat="1">
      <c r="A320" s="14"/>
      <c r="B320" s="263"/>
      <c r="C320" s="264"/>
      <c r="D320" s="242" t="s">
        <v>254</v>
      </c>
      <c r="E320" s="265" t="s">
        <v>1</v>
      </c>
      <c r="F320" s="266" t="s">
        <v>3759</v>
      </c>
      <c r="G320" s="264"/>
      <c r="H320" s="267">
        <v>195.69999999999999</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254</v>
      </c>
      <c r="AU320" s="273" t="s">
        <v>89</v>
      </c>
      <c r="AV320" s="14" t="s">
        <v>100</v>
      </c>
      <c r="AW320" s="14" t="s">
        <v>35</v>
      </c>
      <c r="AX320" s="14" t="s">
        <v>80</v>
      </c>
      <c r="AY320" s="273" t="s">
        <v>196</v>
      </c>
    </row>
    <row r="321" s="13" customFormat="1">
      <c r="A321" s="13"/>
      <c r="B321" s="252"/>
      <c r="C321" s="253"/>
      <c r="D321" s="242" t="s">
        <v>254</v>
      </c>
      <c r="E321" s="254" t="s">
        <v>1</v>
      </c>
      <c r="F321" s="255" t="s">
        <v>3760</v>
      </c>
      <c r="G321" s="253"/>
      <c r="H321" s="256">
        <v>188.80000000000001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254</v>
      </c>
      <c r="AU321" s="262" t="s">
        <v>89</v>
      </c>
      <c r="AV321" s="13" t="s">
        <v>89</v>
      </c>
      <c r="AW321" s="13" t="s">
        <v>35</v>
      </c>
      <c r="AX321" s="13" t="s">
        <v>80</v>
      </c>
      <c r="AY321" s="262" t="s">
        <v>196</v>
      </c>
    </row>
    <row r="322" s="14" customFormat="1">
      <c r="A322" s="14"/>
      <c r="B322" s="263"/>
      <c r="C322" s="264"/>
      <c r="D322" s="242" t="s">
        <v>254</v>
      </c>
      <c r="E322" s="265" t="s">
        <v>1</v>
      </c>
      <c r="F322" s="266" t="s">
        <v>3761</v>
      </c>
      <c r="G322" s="264"/>
      <c r="H322" s="267">
        <v>188.80000000000001</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254</v>
      </c>
      <c r="AU322" s="273" t="s">
        <v>89</v>
      </c>
      <c r="AV322" s="14" t="s">
        <v>100</v>
      </c>
      <c r="AW322" s="14" t="s">
        <v>35</v>
      </c>
      <c r="AX322" s="14" t="s">
        <v>80</v>
      </c>
      <c r="AY322" s="273" t="s">
        <v>196</v>
      </c>
    </row>
    <row r="323" s="13" customFormat="1">
      <c r="A323" s="13"/>
      <c r="B323" s="252"/>
      <c r="C323" s="253"/>
      <c r="D323" s="242" t="s">
        <v>254</v>
      </c>
      <c r="E323" s="254" t="s">
        <v>1</v>
      </c>
      <c r="F323" s="255" t="s">
        <v>3762</v>
      </c>
      <c r="G323" s="253"/>
      <c r="H323" s="256">
        <v>27.899999999999999</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254</v>
      </c>
      <c r="AU323" s="262" t="s">
        <v>89</v>
      </c>
      <c r="AV323" s="13" t="s">
        <v>89</v>
      </c>
      <c r="AW323" s="13" t="s">
        <v>35</v>
      </c>
      <c r="AX323" s="13" t="s">
        <v>80</v>
      </c>
      <c r="AY323" s="262" t="s">
        <v>196</v>
      </c>
    </row>
    <row r="324" s="14" customFormat="1">
      <c r="A324" s="14"/>
      <c r="B324" s="263"/>
      <c r="C324" s="264"/>
      <c r="D324" s="242" t="s">
        <v>254</v>
      </c>
      <c r="E324" s="265" t="s">
        <v>1</v>
      </c>
      <c r="F324" s="266" t="s">
        <v>3763</v>
      </c>
      <c r="G324" s="264"/>
      <c r="H324" s="267">
        <v>27.899999999999999</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254</v>
      </c>
      <c r="AU324" s="273" t="s">
        <v>89</v>
      </c>
      <c r="AV324" s="14" t="s">
        <v>100</v>
      </c>
      <c r="AW324" s="14" t="s">
        <v>35</v>
      </c>
      <c r="AX324" s="14" t="s">
        <v>80</v>
      </c>
      <c r="AY324" s="273" t="s">
        <v>196</v>
      </c>
    </row>
    <row r="325" s="13" customFormat="1">
      <c r="A325" s="13"/>
      <c r="B325" s="252"/>
      <c r="C325" s="253"/>
      <c r="D325" s="242" t="s">
        <v>254</v>
      </c>
      <c r="E325" s="254" t="s">
        <v>1</v>
      </c>
      <c r="F325" s="255" t="s">
        <v>3764</v>
      </c>
      <c r="G325" s="253"/>
      <c r="H325" s="256">
        <v>115.2</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254</v>
      </c>
      <c r="AU325" s="262" t="s">
        <v>89</v>
      </c>
      <c r="AV325" s="13" t="s">
        <v>89</v>
      </c>
      <c r="AW325" s="13" t="s">
        <v>35</v>
      </c>
      <c r="AX325" s="13" t="s">
        <v>80</v>
      </c>
      <c r="AY325" s="262" t="s">
        <v>196</v>
      </c>
    </row>
    <row r="326" s="14" customFormat="1">
      <c r="A326" s="14"/>
      <c r="B326" s="263"/>
      <c r="C326" s="264"/>
      <c r="D326" s="242" t="s">
        <v>254</v>
      </c>
      <c r="E326" s="265" t="s">
        <v>1</v>
      </c>
      <c r="F326" s="266" t="s">
        <v>3765</v>
      </c>
      <c r="G326" s="264"/>
      <c r="H326" s="267">
        <v>115.2</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254</v>
      </c>
      <c r="AU326" s="273" t="s">
        <v>89</v>
      </c>
      <c r="AV326" s="14" t="s">
        <v>100</v>
      </c>
      <c r="AW326" s="14" t="s">
        <v>35</v>
      </c>
      <c r="AX326" s="14" t="s">
        <v>80</v>
      </c>
      <c r="AY326" s="273" t="s">
        <v>196</v>
      </c>
    </row>
    <row r="327" s="13" customFormat="1">
      <c r="A327" s="13"/>
      <c r="B327" s="252"/>
      <c r="C327" s="253"/>
      <c r="D327" s="242" t="s">
        <v>254</v>
      </c>
      <c r="E327" s="254" t="s">
        <v>1</v>
      </c>
      <c r="F327" s="255" t="s">
        <v>3766</v>
      </c>
      <c r="G327" s="253"/>
      <c r="H327" s="256">
        <v>101.90000000000001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254</v>
      </c>
      <c r="AU327" s="262" t="s">
        <v>89</v>
      </c>
      <c r="AV327" s="13" t="s">
        <v>89</v>
      </c>
      <c r="AW327" s="13" t="s">
        <v>35</v>
      </c>
      <c r="AX327" s="13" t="s">
        <v>80</v>
      </c>
      <c r="AY327" s="262" t="s">
        <v>196</v>
      </c>
    </row>
    <row r="328" s="14" customFormat="1">
      <c r="A328" s="14"/>
      <c r="B328" s="263"/>
      <c r="C328" s="264"/>
      <c r="D328" s="242" t="s">
        <v>254</v>
      </c>
      <c r="E328" s="265" t="s">
        <v>1</v>
      </c>
      <c r="F328" s="266" t="s">
        <v>3767</v>
      </c>
      <c r="G328" s="264"/>
      <c r="H328" s="267">
        <v>101.90000000000001</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254</v>
      </c>
      <c r="AU328" s="273" t="s">
        <v>89</v>
      </c>
      <c r="AV328" s="14" t="s">
        <v>100</v>
      </c>
      <c r="AW328" s="14" t="s">
        <v>35</v>
      </c>
      <c r="AX328" s="14" t="s">
        <v>80</v>
      </c>
      <c r="AY328" s="273" t="s">
        <v>196</v>
      </c>
    </row>
    <row r="329" s="13" customFormat="1">
      <c r="A329" s="13"/>
      <c r="B329" s="252"/>
      <c r="C329" s="253"/>
      <c r="D329" s="242" t="s">
        <v>254</v>
      </c>
      <c r="E329" s="254" t="s">
        <v>1</v>
      </c>
      <c r="F329" s="255" t="s">
        <v>3768</v>
      </c>
      <c r="G329" s="253"/>
      <c r="H329" s="256">
        <v>116.5</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254</v>
      </c>
      <c r="AU329" s="262" t="s">
        <v>89</v>
      </c>
      <c r="AV329" s="13" t="s">
        <v>89</v>
      </c>
      <c r="AW329" s="13" t="s">
        <v>35</v>
      </c>
      <c r="AX329" s="13" t="s">
        <v>80</v>
      </c>
      <c r="AY329" s="262" t="s">
        <v>196</v>
      </c>
    </row>
    <row r="330" s="14" customFormat="1">
      <c r="A330" s="14"/>
      <c r="B330" s="263"/>
      <c r="C330" s="264"/>
      <c r="D330" s="242" t="s">
        <v>254</v>
      </c>
      <c r="E330" s="265" t="s">
        <v>1</v>
      </c>
      <c r="F330" s="266" t="s">
        <v>3769</v>
      </c>
      <c r="G330" s="264"/>
      <c r="H330" s="267">
        <v>116.5</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254</v>
      </c>
      <c r="AU330" s="273" t="s">
        <v>89</v>
      </c>
      <c r="AV330" s="14" t="s">
        <v>100</v>
      </c>
      <c r="AW330" s="14" t="s">
        <v>35</v>
      </c>
      <c r="AX330" s="14" t="s">
        <v>80</v>
      </c>
      <c r="AY330" s="273" t="s">
        <v>196</v>
      </c>
    </row>
    <row r="331" s="13" customFormat="1">
      <c r="A331" s="13"/>
      <c r="B331" s="252"/>
      <c r="C331" s="253"/>
      <c r="D331" s="242" t="s">
        <v>254</v>
      </c>
      <c r="E331" s="254" t="s">
        <v>1</v>
      </c>
      <c r="F331" s="255" t="s">
        <v>3770</v>
      </c>
      <c r="G331" s="253"/>
      <c r="H331" s="256">
        <v>296.30000000000001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254</v>
      </c>
      <c r="AU331" s="262" t="s">
        <v>89</v>
      </c>
      <c r="AV331" s="13" t="s">
        <v>89</v>
      </c>
      <c r="AW331" s="13" t="s">
        <v>35</v>
      </c>
      <c r="AX331" s="13" t="s">
        <v>80</v>
      </c>
      <c r="AY331" s="262" t="s">
        <v>196</v>
      </c>
    </row>
    <row r="332" s="14" customFormat="1">
      <c r="A332" s="14"/>
      <c r="B332" s="263"/>
      <c r="C332" s="264"/>
      <c r="D332" s="242" t="s">
        <v>254</v>
      </c>
      <c r="E332" s="265" t="s">
        <v>1</v>
      </c>
      <c r="F332" s="266" t="s">
        <v>3771</v>
      </c>
      <c r="G332" s="264"/>
      <c r="H332" s="267">
        <v>296.30000000000001</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254</v>
      </c>
      <c r="AU332" s="273" t="s">
        <v>89</v>
      </c>
      <c r="AV332" s="14" t="s">
        <v>100</v>
      </c>
      <c r="AW332" s="14" t="s">
        <v>35</v>
      </c>
      <c r="AX332" s="14" t="s">
        <v>80</v>
      </c>
      <c r="AY332" s="273" t="s">
        <v>196</v>
      </c>
    </row>
    <row r="333" s="13" customFormat="1">
      <c r="A333" s="13"/>
      <c r="B333" s="252"/>
      <c r="C333" s="253"/>
      <c r="D333" s="242" t="s">
        <v>254</v>
      </c>
      <c r="E333" s="254" t="s">
        <v>1</v>
      </c>
      <c r="F333" s="255" t="s">
        <v>3772</v>
      </c>
      <c r="G333" s="253"/>
      <c r="H333" s="256">
        <v>81.400000000000006</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254</v>
      </c>
      <c r="AU333" s="262" t="s">
        <v>89</v>
      </c>
      <c r="AV333" s="13" t="s">
        <v>89</v>
      </c>
      <c r="AW333" s="13" t="s">
        <v>35</v>
      </c>
      <c r="AX333" s="13" t="s">
        <v>80</v>
      </c>
      <c r="AY333" s="262" t="s">
        <v>196</v>
      </c>
    </row>
    <row r="334" s="14" customFormat="1">
      <c r="A334" s="14"/>
      <c r="B334" s="263"/>
      <c r="C334" s="264"/>
      <c r="D334" s="242" t="s">
        <v>254</v>
      </c>
      <c r="E334" s="265" t="s">
        <v>1</v>
      </c>
      <c r="F334" s="266" t="s">
        <v>3773</v>
      </c>
      <c r="G334" s="264"/>
      <c r="H334" s="267">
        <v>81.400000000000006</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254</v>
      </c>
      <c r="AU334" s="273" t="s">
        <v>89</v>
      </c>
      <c r="AV334" s="14" t="s">
        <v>100</v>
      </c>
      <c r="AW334" s="14" t="s">
        <v>35</v>
      </c>
      <c r="AX334" s="14" t="s">
        <v>80</v>
      </c>
      <c r="AY334" s="273" t="s">
        <v>196</v>
      </c>
    </row>
    <row r="335" s="13" customFormat="1">
      <c r="A335" s="13"/>
      <c r="B335" s="252"/>
      <c r="C335" s="253"/>
      <c r="D335" s="242" t="s">
        <v>254</v>
      </c>
      <c r="E335" s="254" t="s">
        <v>1</v>
      </c>
      <c r="F335" s="255" t="s">
        <v>3774</v>
      </c>
      <c r="G335" s="253"/>
      <c r="H335" s="256">
        <v>117.52</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254</v>
      </c>
      <c r="AU335" s="262" t="s">
        <v>89</v>
      </c>
      <c r="AV335" s="13" t="s">
        <v>89</v>
      </c>
      <c r="AW335" s="13" t="s">
        <v>35</v>
      </c>
      <c r="AX335" s="13" t="s">
        <v>80</v>
      </c>
      <c r="AY335" s="262" t="s">
        <v>196</v>
      </c>
    </row>
    <row r="336" s="14" customFormat="1">
      <c r="A336" s="14"/>
      <c r="B336" s="263"/>
      <c r="C336" s="264"/>
      <c r="D336" s="242" t="s">
        <v>254</v>
      </c>
      <c r="E336" s="265" t="s">
        <v>1</v>
      </c>
      <c r="F336" s="266" t="s">
        <v>3775</v>
      </c>
      <c r="G336" s="264"/>
      <c r="H336" s="267">
        <v>117.52</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254</v>
      </c>
      <c r="AU336" s="273" t="s">
        <v>89</v>
      </c>
      <c r="AV336" s="14" t="s">
        <v>100</v>
      </c>
      <c r="AW336" s="14" t="s">
        <v>35</v>
      </c>
      <c r="AX336" s="14" t="s">
        <v>80</v>
      </c>
      <c r="AY336" s="273" t="s">
        <v>196</v>
      </c>
    </row>
    <row r="337" s="13" customFormat="1">
      <c r="A337" s="13"/>
      <c r="B337" s="252"/>
      <c r="C337" s="253"/>
      <c r="D337" s="242" t="s">
        <v>254</v>
      </c>
      <c r="E337" s="254" t="s">
        <v>1</v>
      </c>
      <c r="F337" s="255" t="s">
        <v>3776</v>
      </c>
      <c r="G337" s="253"/>
      <c r="H337" s="256">
        <v>169.80000000000001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254</v>
      </c>
      <c r="AU337" s="262" t="s">
        <v>89</v>
      </c>
      <c r="AV337" s="13" t="s">
        <v>89</v>
      </c>
      <c r="AW337" s="13" t="s">
        <v>35</v>
      </c>
      <c r="AX337" s="13" t="s">
        <v>80</v>
      </c>
      <c r="AY337" s="262" t="s">
        <v>196</v>
      </c>
    </row>
    <row r="338" s="14" customFormat="1">
      <c r="A338" s="14"/>
      <c r="B338" s="263"/>
      <c r="C338" s="264"/>
      <c r="D338" s="242" t="s">
        <v>254</v>
      </c>
      <c r="E338" s="265" t="s">
        <v>1</v>
      </c>
      <c r="F338" s="266" t="s">
        <v>3777</v>
      </c>
      <c r="G338" s="264"/>
      <c r="H338" s="267">
        <v>169.80000000000001</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254</v>
      </c>
      <c r="AU338" s="273" t="s">
        <v>89</v>
      </c>
      <c r="AV338" s="14" t="s">
        <v>100</v>
      </c>
      <c r="AW338" s="14" t="s">
        <v>35</v>
      </c>
      <c r="AX338" s="14" t="s">
        <v>80</v>
      </c>
      <c r="AY338" s="273" t="s">
        <v>196</v>
      </c>
    </row>
    <row r="339" s="13" customFormat="1">
      <c r="A339" s="13"/>
      <c r="B339" s="252"/>
      <c r="C339" s="253"/>
      <c r="D339" s="242" t="s">
        <v>254</v>
      </c>
      <c r="E339" s="254" t="s">
        <v>1</v>
      </c>
      <c r="F339" s="255" t="s">
        <v>3778</v>
      </c>
      <c r="G339" s="253"/>
      <c r="H339" s="256">
        <v>31.100000000000001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254</v>
      </c>
      <c r="AU339" s="262" t="s">
        <v>89</v>
      </c>
      <c r="AV339" s="13" t="s">
        <v>89</v>
      </c>
      <c r="AW339" s="13" t="s">
        <v>35</v>
      </c>
      <c r="AX339" s="13" t="s">
        <v>80</v>
      </c>
      <c r="AY339" s="262" t="s">
        <v>196</v>
      </c>
    </row>
    <row r="340" s="14" customFormat="1">
      <c r="A340" s="14"/>
      <c r="B340" s="263"/>
      <c r="C340" s="264"/>
      <c r="D340" s="242" t="s">
        <v>254</v>
      </c>
      <c r="E340" s="265" t="s">
        <v>1</v>
      </c>
      <c r="F340" s="266" t="s">
        <v>3779</v>
      </c>
      <c r="G340" s="264"/>
      <c r="H340" s="267">
        <v>31.100000000000001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254</v>
      </c>
      <c r="AU340" s="273" t="s">
        <v>89</v>
      </c>
      <c r="AV340" s="14" t="s">
        <v>100</v>
      </c>
      <c r="AW340" s="14" t="s">
        <v>35</v>
      </c>
      <c r="AX340" s="14" t="s">
        <v>80</v>
      </c>
      <c r="AY340" s="273" t="s">
        <v>196</v>
      </c>
    </row>
    <row r="341" s="13" customFormat="1">
      <c r="A341" s="13"/>
      <c r="B341" s="252"/>
      <c r="C341" s="253"/>
      <c r="D341" s="242" t="s">
        <v>254</v>
      </c>
      <c r="E341" s="254" t="s">
        <v>1</v>
      </c>
      <c r="F341" s="255" t="s">
        <v>80</v>
      </c>
      <c r="G341" s="253"/>
      <c r="H341" s="256">
        <v>0</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254</v>
      </c>
      <c r="AU341" s="262" t="s">
        <v>89</v>
      </c>
      <c r="AV341" s="13" t="s">
        <v>89</v>
      </c>
      <c r="AW341" s="13" t="s">
        <v>35</v>
      </c>
      <c r="AX341" s="13" t="s">
        <v>80</v>
      </c>
      <c r="AY341" s="262" t="s">
        <v>196</v>
      </c>
    </row>
    <row r="342" s="14" customFormat="1">
      <c r="A342" s="14"/>
      <c r="B342" s="263"/>
      <c r="C342" s="264"/>
      <c r="D342" s="242" t="s">
        <v>254</v>
      </c>
      <c r="E342" s="265" t="s">
        <v>1</v>
      </c>
      <c r="F342" s="266" t="s">
        <v>3780</v>
      </c>
      <c r="G342" s="264"/>
      <c r="H342" s="267">
        <v>0</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254</v>
      </c>
      <c r="AU342" s="273" t="s">
        <v>89</v>
      </c>
      <c r="AV342" s="14" t="s">
        <v>100</v>
      </c>
      <c r="AW342" s="14" t="s">
        <v>35</v>
      </c>
      <c r="AX342" s="14" t="s">
        <v>80</v>
      </c>
      <c r="AY342" s="273" t="s">
        <v>196</v>
      </c>
    </row>
    <row r="343" s="13" customFormat="1">
      <c r="A343" s="13"/>
      <c r="B343" s="252"/>
      <c r="C343" s="253"/>
      <c r="D343" s="242" t="s">
        <v>254</v>
      </c>
      <c r="E343" s="254" t="s">
        <v>1</v>
      </c>
      <c r="F343" s="255" t="s">
        <v>80</v>
      </c>
      <c r="G343" s="253"/>
      <c r="H343" s="256">
        <v>0</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254</v>
      </c>
      <c r="AU343" s="262" t="s">
        <v>89</v>
      </c>
      <c r="AV343" s="13" t="s">
        <v>89</v>
      </c>
      <c r="AW343" s="13" t="s">
        <v>35</v>
      </c>
      <c r="AX343" s="13" t="s">
        <v>80</v>
      </c>
      <c r="AY343" s="262" t="s">
        <v>196</v>
      </c>
    </row>
    <row r="344" s="14" customFormat="1">
      <c r="A344" s="14"/>
      <c r="B344" s="263"/>
      <c r="C344" s="264"/>
      <c r="D344" s="242" t="s">
        <v>254</v>
      </c>
      <c r="E344" s="265" t="s">
        <v>1</v>
      </c>
      <c r="F344" s="266" t="s">
        <v>3781</v>
      </c>
      <c r="G344" s="264"/>
      <c r="H344" s="267">
        <v>0</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254</v>
      </c>
      <c r="AU344" s="273" t="s">
        <v>89</v>
      </c>
      <c r="AV344" s="14" t="s">
        <v>100</v>
      </c>
      <c r="AW344" s="14" t="s">
        <v>35</v>
      </c>
      <c r="AX344" s="14" t="s">
        <v>80</v>
      </c>
      <c r="AY344" s="273" t="s">
        <v>196</v>
      </c>
    </row>
    <row r="345" s="15" customFormat="1">
      <c r="A345" s="15"/>
      <c r="B345" s="274"/>
      <c r="C345" s="275"/>
      <c r="D345" s="242" t="s">
        <v>254</v>
      </c>
      <c r="E345" s="276" t="s">
        <v>1</v>
      </c>
      <c r="F345" s="277" t="s">
        <v>267</v>
      </c>
      <c r="G345" s="275"/>
      <c r="H345" s="278">
        <v>2250.6200000000003</v>
      </c>
      <c r="I345" s="279"/>
      <c r="J345" s="275"/>
      <c r="K345" s="275"/>
      <c r="L345" s="280"/>
      <c r="M345" s="281"/>
      <c r="N345" s="282"/>
      <c r="O345" s="282"/>
      <c r="P345" s="282"/>
      <c r="Q345" s="282"/>
      <c r="R345" s="282"/>
      <c r="S345" s="282"/>
      <c r="T345" s="283"/>
      <c r="U345" s="15"/>
      <c r="V345" s="15"/>
      <c r="W345" s="15"/>
      <c r="X345" s="15"/>
      <c r="Y345" s="15"/>
      <c r="Z345" s="15"/>
      <c r="AA345" s="15"/>
      <c r="AB345" s="15"/>
      <c r="AC345" s="15"/>
      <c r="AD345" s="15"/>
      <c r="AE345" s="15"/>
      <c r="AT345" s="284" t="s">
        <v>254</v>
      </c>
      <c r="AU345" s="284" t="s">
        <v>89</v>
      </c>
      <c r="AV345" s="15" t="s">
        <v>113</v>
      </c>
      <c r="AW345" s="15" t="s">
        <v>35</v>
      </c>
      <c r="AX345" s="15" t="s">
        <v>87</v>
      </c>
      <c r="AY345" s="284" t="s">
        <v>196</v>
      </c>
    </row>
    <row r="346" s="2" customFormat="1" ht="66.75" customHeight="1">
      <c r="A346" s="38"/>
      <c r="B346" s="39"/>
      <c r="C346" s="228" t="s">
        <v>7</v>
      </c>
      <c r="D346" s="228" t="s">
        <v>199</v>
      </c>
      <c r="E346" s="229" t="s">
        <v>3782</v>
      </c>
      <c r="F346" s="230" t="s">
        <v>3783</v>
      </c>
      <c r="G346" s="231" t="s">
        <v>202</v>
      </c>
      <c r="H346" s="232">
        <v>27</v>
      </c>
      <c r="I346" s="233"/>
      <c r="J346" s="234">
        <f>ROUND(I346*H346,2)</f>
        <v>0</v>
      </c>
      <c r="K346" s="235"/>
      <c r="L346" s="44"/>
      <c r="M346" s="236" t="s">
        <v>1</v>
      </c>
      <c r="N346" s="237" t="s">
        <v>45</v>
      </c>
      <c r="O346" s="91"/>
      <c r="P346" s="238">
        <f>O346*H346</f>
        <v>0</v>
      </c>
      <c r="Q346" s="238">
        <v>0</v>
      </c>
      <c r="R346" s="238">
        <f>Q346*H346</f>
        <v>0</v>
      </c>
      <c r="S346" s="238">
        <v>0</v>
      </c>
      <c r="T346" s="239">
        <f>S346*H346</f>
        <v>0</v>
      </c>
      <c r="U346" s="38"/>
      <c r="V346" s="38"/>
      <c r="W346" s="38"/>
      <c r="X346" s="38"/>
      <c r="Y346" s="38"/>
      <c r="Z346" s="38"/>
      <c r="AA346" s="38"/>
      <c r="AB346" s="38"/>
      <c r="AC346" s="38"/>
      <c r="AD346" s="38"/>
      <c r="AE346" s="38"/>
      <c r="AR346" s="240" t="s">
        <v>113</v>
      </c>
      <c r="AT346" s="240" t="s">
        <v>199</v>
      </c>
      <c r="AU346" s="240" t="s">
        <v>89</v>
      </c>
      <c r="AY346" s="17" t="s">
        <v>196</v>
      </c>
      <c r="BE346" s="241">
        <f>IF(N346="základní",J346,0)</f>
        <v>0</v>
      </c>
      <c r="BF346" s="241">
        <f>IF(N346="snížená",J346,0)</f>
        <v>0</v>
      </c>
      <c r="BG346" s="241">
        <f>IF(N346="zákl. přenesená",J346,0)</f>
        <v>0</v>
      </c>
      <c r="BH346" s="241">
        <f>IF(N346="sníž. přenesená",J346,0)</f>
        <v>0</v>
      </c>
      <c r="BI346" s="241">
        <f>IF(N346="nulová",J346,0)</f>
        <v>0</v>
      </c>
      <c r="BJ346" s="17" t="s">
        <v>87</v>
      </c>
      <c r="BK346" s="241">
        <f>ROUND(I346*H346,2)</f>
        <v>0</v>
      </c>
      <c r="BL346" s="17" t="s">
        <v>113</v>
      </c>
      <c r="BM346" s="240" t="s">
        <v>3784</v>
      </c>
    </row>
    <row r="347" s="2" customFormat="1">
      <c r="A347" s="38"/>
      <c r="B347" s="39"/>
      <c r="C347" s="40"/>
      <c r="D347" s="242" t="s">
        <v>205</v>
      </c>
      <c r="E347" s="40"/>
      <c r="F347" s="243" t="s">
        <v>3785</v>
      </c>
      <c r="G347" s="40"/>
      <c r="H347" s="40"/>
      <c r="I347" s="244"/>
      <c r="J347" s="40"/>
      <c r="K347" s="40"/>
      <c r="L347" s="44"/>
      <c r="M347" s="245"/>
      <c r="N347" s="246"/>
      <c r="O347" s="91"/>
      <c r="P347" s="91"/>
      <c r="Q347" s="91"/>
      <c r="R347" s="91"/>
      <c r="S347" s="91"/>
      <c r="T347" s="92"/>
      <c r="U347" s="38"/>
      <c r="V347" s="38"/>
      <c r="W347" s="38"/>
      <c r="X347" s="38"/>
      <c r="Y347" s="38"/>
      <c r="Z347" s="38"/>
      <c r="AA347" s="38"/>
      <c r="AB347" s="38"/>
      <c r="AC347" s="38"/>
      <c r="AD347" s="38"/>
      <c r="AE347" s="38"/>
      <c r="AT347" s="17" t="s">
        <v>205</v>
      </c>
      <c r="AU347" s="17" t="s">
        <v>89</v>
      </c>
    </row>
    <row r="348" s="2" customFormat="1" ht="21.75" customHeight="1">
      <c r="A348" s="38"/>
      <c r="B348" s="39"/>
      <c r="C348" s="228" t="s">
        <v>451</v>
      </c>
      <c r="D348" s="228" t="s">
        <v>199</v>
      </c>
      <c r="E348" s="229" t="s">
        <v>3786</v>
      </c>
      <c r="F348" s="230" t="s">
        <v>3787</v>
      </c>
      <c r="G348" s="231" t="s">
        <v>202</v>
      </c>
      <c r="H348" s="232">
        <v>1</v>
      </c>
      <c r="I348" s="233"/>
      <c r="J348" s="234">
        <f>ROUND(I348*H348,2)</f>
        <v>0</v>
      </c>
      <c r="K348" s="235"/>
      <c r="L348" s="44"/>
      <c r="M348" s="236" t="s">
        <v>1</v>
      </c>
      <c r="N348" s="237" t="s">
        <v>45</v>
      </c>
      <c r="O348" s="91"/>
      <c r="P348" s="238">
        <f>O348*H348</f>
        <v>0</v>
      </c>
      <c r="Q348" s="238">
        <v>0</v>
      </c>
      <c r="R348" s="238">
        <f>Q348*H348</f>
        <v>0</v>
      </c>
      <c r="S348" s="238">
        <v>0</v>
      </c>
      <c r="T348" s="239">
        <f>S348*H348</f>
        <v>0</v>
      </c>
      <c r="U348" s="38"/>
      <c r="V348" s="38"/>
      <c r="W348" s="38"/>
      <c r="X348" s="38"/>
      <c r="Y348" s="38"/>
      <c r="Z348" s="38"/>
      <c r="AA348" s="38"/>
      <c r="AB348" s="38"/>
      <c r="AC348" s="38"/>
      <c r="AD348" s="38"/>
      <c r="AE348" s="38"/>
      <c r="AR348" s="240" t="s">
        <v>113</v>
      </c>
      <c r="AT348" s="240" t="s">
        <v>199</v>
      </c>
      <c r="AU348" s="240" t="s">
        <v>89</v>
      </c>
      <c r="AY348" s="17" t="s">
        <v>196</v>
      </c>
      <c r="BE348" s="241">
        <f>IF(N348="základní",J348,0)</f>
        <v>0</v>
      </c>
      <c r="BF348" s="241">
        <f>IF(N348="snížená",J348,0)</f>
        <v>0</v>
      </c>
      <c r="BG348" s="241">
        <f>IF(N348="zákl. přenesená",J348,0)</f>
        <v>0</v>
      </c>
      <c r="BH348" s="241">
        <f>IF(N348="sníž. přenesená",J348,0)</f>
        <v>0</v>
      </c>
      <c r="BI348" s="241">
        <f>IF(N348="nulová",J348,0)</f>
        <v>0</v>
      </c>
      <c r="BJ348" s="17" t="s">
        <v>87</v>
      </c>
      <c r="BK348" s="241">
        <f>ROUND(I348*H348,2)</f>
        <v>0</v>
      </c>
      <c r="BL348" s="17" t="s">
        <v>113</v>
      </c>
      <c r="BM348" s="240" t="s">
        <v>3788</v>
      </c>
    </row>
    <row r="349" s="2" customFormat="1">
      <c r="A349" s="38"/>
      <c r="B349" s="39"/>
      <c r="C349" s="40"/>
      <c r="D349" s="242" t="s">
        <v>205</v>
      </c>
      <c r="E349" s="40"/>
      <c r="F349" s="243" t="s">
        <v>3789</v>
      </c>
      <c r="G349" s="40"/>
      <c r="H349" s="40"/>
      <c r="I349" s="244"/>
      <c r="J349" s="40"/>
      <c r="K349" s="40"/>
      <c r="L349" s="44"/>
      <c r="M349" s="245"/>
      <c r="N349" s="246"/>
      <c r="O349" s="91"/>
      <c r="P349" s="91"/>
      <c r="Q349" s="91"/>
      <c r="R349" s="91"/>
      <c r="S349" s="91"/>
      <c r="T349" s="92"/>
      <c r="U349" s="38"/>
      <c r="V349" s="38"/>
      <c r="W349" s="38"/>
      <c r="X349" s="38"/>
      <c r="Y349" s="38"/>
      <c r="Z349" s="38"/>
      <c r="AA349" s="38"/>
      <c r="AB349" s="38"/>
      <c r="AC349" s="38"/>
      <c r="AD349" s="38"/>
      <c r="AE349" s="38"/>
      <c r="AT349" s="17" t="s">
        <v>205</v>
      </c>
      <c r="AU349" s="17" t="s">
        <v>89</v>
      </c>
    </row>
    <row r="350" s="13" customFormat="1">
      <c r="A350" s="13"/>
      <c r="B350" s="252"/>
      <c r="C350" s="253"/>
      <c r="D350" s="242" t="s">
        <v>254</v>
      </c>
      <c r="E350" s="254" t="s">
        <v>1</v>
      </c>
      <c r="F350" s="255" t="s">
        <v>87</v>
      </c>
      <c r="G350" s="253"/>
      <c r="H350" s="256">
        <v>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254</v>
      </c>
      <c r="AU350" s="262" t="s">
        <v>89</v>
      </c>
      <c r="AV350" s="13" t="s">
        <v>89</v>
      </c>
      <c r="AW350" s="13" t="s">
        <v>35</v>
      </c>
      <c r="AX350" s="13" t="s">
        <v>80</v>
      </c>
      <c r="AY350" s="262" t="s">
        <v>196</v>
      </c>
    </row>
    <row r="351" s="14" customFormat="1">
      <c r="A351" s="14"/>
      <c r="B351" s="263"/>
      <c r="C351" s="264"/>
      <c r="D351" s="242" t="s">
        <v>254</v>
      </c>
      <c r="E351" s="265" t="s">
        <v>1</v>
      </c>
      <c r="F351" s="266" t="s">
        <v>445</v>
      </c>
      <c r="G351" s="264"/>
      <c r="H351" s="267">
        <v>1</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254</v>
      </c>
      <c r="AU351" s="273" t="s">
        <v>89</v>
      </c>
      <c r="AV351" s="14" t="s">
        <v>100</v>
      </c>
      <c r="AW351" s="14" t="s">
        <v>35</v>
      </c>
      <c r="AX351" s="14" t="s">
        <v>87</v>
      </c>
      <c r="AY351" s="273" t="s">
        <v>196</v>
      </c>
    </row>
    <row r="352" s="2" customFormat="1" ht="21.75" customHeight="1">
      <c r="A352" s="38"/>
      <c r="B352" s="39"/>
      <c r="C352" s="228" t="s">
        <v>457</v>
      </c>
      <c r="D352" s="228" t="s">
        <v>199</v>
      </c>
      <c r="E352" s="229" t="s">
        <v>3790</v>
      </c>
      <c r="F352" s="230" t="s">
        <v>3791</v>
      </c>
      <c r="G352" s="231" t="s">
        <v>202</v>
      </c>
      <c r="H352" s="232">
        <v>13</v>
      </c>
      <c r="I352" s="233"/>
      <c r="J352" s="234">
        <f>ROUND(I352*H352,2)</f>
        <v>0</v>
      </c>
      <c r="K352" s="235"/>
      <c r="L352" s="44"/>
      <c r="M352" s="236" t="s">
        <v>1</v>
      </c>
      <c r="N352" s="237" t="s">
        <v>45</v>
      </c>
      <c r="O352" s="91"/>
      <c r="P352" s="238">
        <f>O352*H352</f>
        <v>0</v>
      </c>
      <c r="Q352" s="238">
        <v>0</v>
      </c>
      <c r="R352" s="238">
        <f>Q352*H352</f>
        <v>0</v>
      </c>
      <c r="S352" s="238">
        <v>0</v>
      </c>
      <c r="T352" s="239">
        <f>S352*H352</f>
        <v>0</v>
      </c>
      <c r="U352" s="38"/>
      <c r="V352" s="38"/>
      <c r="W352" s="38"/>
      <c r="X352" s="38"/>
      <c r="Y352" s="38"/>
      <c r="Z352" s="38"/>
      <c r="AA352" s="38"/>
      <c r="AB352" s="38"/>
      <c r="AC352" s="38"/>
      <c r="AD352" s="38"/>
      <c r="AE352" s="38"/>
      <c r="AR352" s="240" t="s">
        <v>113</v>
      </c>
      <c r="AT352" s="240" t="s">
        <v>199</v>
      </c>
      <c r="AU352" s="240" t="s">
        <v>89</v>
      </c>
      <c r="AY352" s="17" t="s">
        <v>196</v>
      </c>
      <c r="BE352" s="241">
        <f>IF(N352="základní",J352,0)</f>
        <v>0</v>
      </c>
      <c r="BF352" s="241">
        <f>IF(N352="snížená",J352,0)</f>
        <v>0</v>
      </c>
      <c r="BG352" s="241">
        <f>IF(N352="zákl. přenesená",J352,0)</f>
        <v>0</v>
      </c>
      <c r="BH352" s="241">
        <f>IF(N352="sníž. přenesená",J352,0)</f>
        <v>0</v>
      </c>
      <c r="BI352" s="241">
        <f>IF(N352="nulová",J352,0)</f>
        <v>0</v>
      </c>
      <c r="BJ352" s="17" t="s">
        <v>87</v>
      </c>
      <c r="BK352" s="241">
        <f>ROUND(I352*H352,2)</f>
        <v>0</v>
      </c>
      <c r="BL352" s="17" t="s">
        <v>113</v>
      </c>
      <c r="BM352" s="240" t="s">
        <v>3792</v>
      </c>
    </row>
    <row r="353" s="2" customFormat="1">
      <c r="A353" s="38"/>
      <c r="B353" s="39"/>
      <c r="C353" s="40"/>
      <c r="D353" s="242" t="s">
        <v>205</v>
      </c>
      <c r="E353" s="40"/>
      <c r="F353" s="243" t="s">
        <v>3793</v>
      </c>
      <c r="G353" s="40"/>
      <c r="H353" s="40"/>
      <c r="I353" s="244"/>
      <c r="J353" s="40"/>
      <c r="K353" s="40"/>
      <c r="L353" s="44"/>
      <c r="M353" s="245"/>
      <c r="N353" s="246"/>
      <c r="O353" s="91"/>
      <c r="P353" s="91"/>
      <c r="Q353" s="91"/>
      <c r="R353" s="91"/>
      <c r="S353" s="91"/>
      <c r="T353" s="92"/>
      <c r="U353" s="38"/>
      <c r="V353" s="38"/>
      <c r="W353" s="38"/>
      <c r="X353" s="38"/>
      <c r="Y353" s="38"/>
      <c r="Z353" s="38"/>
      <c r="AA353" s="38"/>
      <c r="AB353" s="38"/>
      <c r="AC353" s="38"/>
      <c r="AD353" s="38"/>
      <c r="AE353" s="38"/>
      <c r="AT353" s="17" t="s">
        <v>205</v>
      </c>
      <c r="AU353" s="17" t="s">
        <v>89</v>
      </c>
    </row>
    <row r="354" s="13" customFormat="1">
      <c r="A354" s="13"/>
      <c r="B354" s="252"/>
      <c r="C354" s="253"/>
      <c r="D354" s="242" t="s">
        <v>254</v>
      </c>
      <c r="E354" s="254" t="s">
        <v>1</v>
      </c>
      <c r="F354" s="255" t="s">
        <v>375</v>
      </c>
      <c r="G354" s="253"/>
      <c r="H354" s="256">
        <v>13</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254</v>
      </c>
      <c r="AU354" s="262" t="s">
        <v>89</v>
      </c>
      <c r="AV354" s="13" t="s">
        <v>89</v>
      </c>
      <c r="AW354" s="13" t="s">
        <v>35</v>
      </c>
      <c r="AX354" s="13" t="s">
        <v>80</v>
      </c>
      <c r="AY354" s="262" t="s">
        <v>196</v>
      </c>
    </row>
    <row r="355" s="14" customFormat="1">
      <c r="A355" s="14"/>
      <c r="B355" s="263"/>
      <c r="C355" s="264"/>
      <c r="D355" s="242" t="s">
        <v>254</v>
      </c>
      <c r="E355" s="265" t="s">
        <v>1</v>
      </c>
      <c r="F355" s="266" t="s">
        <v>445</v>
      </c>
      <c r="G355" s="264"/>
      <c r="H355" s="267">
        <v>13</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254</v>
      </c>
      <c r="AU355" s="273" t="s">
        <v>89</v>
      </c>
      <c r="AV355" s="14" t="s">
        <v>100</v>
      </c>
      <c r="AW355" s="14" t="s">
        <v>35</v>
      </c>
      <c r="AX355" s="14" t="s">
        <v>80</v>
      </c>
      <c r="AY355" s="273" t="s">
        <v>196</v>
      </c>
    </row>
    <row r="356" s="15" customFormat="1">
      <c r="A356" s="15"/>
      <c r="B356" s="274"/>
      <c r="C356" s="275"/>
      <c r="D356" s="242" t="s">
        <v>254</v>
      </c>
      <c r="E356" s="276" t="s">
        <v>1</v>
      </c>
      <c r="F356" s="277" t="s">
        <v>267</v>
      </c>
      <c r="G356" s="275"/>
      <c r="H356" s="278">
        <v>13</v>
      </c>
      <c r="I356" s="279"/>
      <c r="J356" s="275"/>
      <c r="K356" s="275"/>
      <c r="L356" s="280"/>
      <c r="M356" s="281"/>
      <c r="N356" s="282"/>
      <c r="O356" s="282"/>
      <c r="P356" s="282"/>
      <c r="Q356" s="282"/>
      <c r="R356" s="282"/>
      <c r="S356" s="282"/>
      <c r="T356" s="283"/>
      <c r="U356" s="15"/>
      <c r="V356" s="15"/>
      <c r="W356" s="15"/>
      <c r="X356" s="15"/>
      <c r="Y356" s="15"/>
      <c r="Z356" s="15"/>
      <c r="AA356" s="15"/>
      <c r="AB356" s="15"/>
      <c r="AC356" s="15"/>
      <c r="AD356" s="15"/>
      <c r="AE356" s="15"/>
      <c r="AT356" s="284" t="s">
        <v>254</v>
      </c>
      <c r="AU356" s="284" t="s">
        <v>89</v>
      </c>
      <c r="AV356" s="15" t="s">
        <v>113</v>
      </c>
      <c r="AW356" s="15" t="s">
        <v>35</v>
      </c>
      <c r="AX356" s="15" t="s">
        <v>87</v>
      </c>
      <c r="AY356" s="284" t="s">
        <v>196</v>
      </c>
    </row>
    <row r="357" s="2" customFormat="1" ht="21.75" customHeight="1">
      <c r="A357" s="38"/>
      <c r="B357" s="39"/>
      <c r="C357" s="228" t="s">
        <v>463</v>
      </c>
      <c r="D357" s="228" t="s">
        <v>199</v>
      </c>
      <c r="E357" s="229" t="s">
        <v>861</v>
      </c>
      <c r="F357" s="230" t="s">
        <v>3794</v>
      </c>
      <c r="G357" s="231" t="s">
        <v>202</v>
      </c>
      <c r="H357" s="232">
        <v>1</v>
      </c>
      <c r="I357" s="233"/>
      <c r="J357" s="234">
        <f>ROUND(I357*H357,2)</f>
        <v>0</v>
      </c>
      <c r="K357" s="235"/>
      <c r="L357" s="44"/>
      <c r="M357" s="236" t="s">
        <v>1</v>
      </c>
      <c r="N357" s="237" t="s">
        <v>45</v>
      </c>
      <c r="O357" s="91"/>
      <c r="P357" s="238">
        <f>O357*H357</f>
        <v>0</v>
      </c>
      <c r="Q357" s="238">
        <v>0</v>
      </c>
      <c r="R357" s="238">
        <f>Q357*H357</f>
        <v>0</v>
      </c>
      <c r="S357" s="238">
        <v>0</v>
      </c>
      <c r="T357" s="239">
        <f>S357*H357</f>
        <v>0</v>
      </c>
      <c r="U357" s="38"/>
      <c r="V357" s="38"/>
      <c r="W357" s="38"/>
      <c r="X357" s="38"/>
      <c r="Y357" s="38"/>
      <c r="Z357" s="38"/>
      <c r="AA357" s="38"/>
      <c r="AB357" s="38"/>
      <c r="AC357" s="38"/>
      <c r="AD357" s="38"/>
      <c r="AE357" s="38"/>
      <c r="AR357" s="240" t="s">
        <v>113</v>
      </c>
      <c r="AT357" s="240" t="s">
        <v>199</v>
      </c>
      <c r="AU357" s="240" t="s">
        <v>89</v>
      </c>
      <c r="AY357" s="17" t="s">
        <v>196</v>
      </c>
      <c r="BE357" s="241">
        <f>IF(N357="základní",J357,0)</f>
        <v>0</v>
      </c>
      <c r="BF357" s="241">
        <f>IF(N357="snížená",J357,0)</f>
        <v>0</v>
      </c>
      <c r="BG357" s="241">
        <f>IF(N357="zákl. přenesená",J357,0)</f>
        <v>0</v>
      </c>
      <c r="BH357" s="241">
        <f>IF(N357="sníž. přenesená",J357,0)</f>
        <v>0</v>
      </c>
      <c r="BI357" s="241">
        <f>IF(N357="nulová",J357,0)</f>
        <v>0</v>
      </c>
      <c r="BJ357" s="17" t="s">
        <v>87</v>
      </c>
      <c r="BK357" s="241">
        <f>ROUND(I357*H357,2)</f>
        <v>0</v>
      </c>
      <c r="BL357" s="17" t="s">
        <v>113</v>
      </c>
      <c r="BM357" s="240" t="s">
        <v>3795</v>
      </c>
    </row>
    <row r="358" s="2" customFormat="1">
      <c r="A358" s="38"/>
      <c r="B358" s="39"/>
      <c r="C358" s="40"/>
      <c r="D358" s="242" t="s">
        <v>205</v>
      </c>
      <c r="E358" s="40"/>
      <c r="F358" s="243" t="s">
        <v>3794</v>
      </c>
      <c r="G358" s="40"/>
      <c r="H358" s="40"/>
      <c r="I358" s="244"/>
      <c r="J358" s="40"/>
      <c r="K358" s="40"/>
      <c r="L358" s="44"/>
      <c r="M358" s="245"/>
      <c r="N358" s="246"/>
      <c r="O358" s="91"/>
      <c r="P358" s="91"/>
      <c r="Q358" s="91"/>
      <c r="R358" s="91"/>
      <c r="S358" s="91"/>
      <c r="T358" s="92"/>
      <c r="U358" s="38"/>
      <c r="V358" s="38"/>
      <c r="W358" s="38"/>
      <c r="X358" s="38"/>
      <c r="Y358" s="38"/>
      <c r="Z358" s="38"/>
      <c r="AA358" s="38"/>
      <c r="AB358" s="38"/>
      <c r="AC358" s="38"/>
      <c r="AD358" s="38"/>
      <c r="AE358" s="38"/>
      <c r="AT358" s="17" t="s">
        <v>205</v>
      </c>
      <c r="AU358" s="17" t="s">
        <v>89</v>
      </c>
    </row>
    <row r="359" s="2" customFormat="1" ht="21.75" customHeight="1">
      <c r="A359" s="38"/>
      <c r="B359" s="39"/>
      <c r="C359" s="228" t="s">
        <v>469</v>
      </c>
      <c r="D359" s="228" t="s">
        <v>199</v>
      </c>
      <c r="E359" s="229" t="s">
        <v>3796</v>
      </c>
      <c r="F359" s="230" t="s">
        <v>873</v>
      </c>
      <c r="G359" s="231" t="s">
        <v>202</v>
      </c>
      <c r="H359" s="232">
        <v>59</v>
      </c>
      <c r="I359" s="233"/>
      <c r="J359" s="234">
        <f>ROUND(I359*H359,2)</f>
        <v>0</v>
      </c>
      <c r="K359" s="235"/>
      <c r="L359" s="44"/>
      <c r="M359" s="236" t="s">
        <v>1</v>
      </c>
      <c r="N359" s="237" t="s">
        <v>45</v>
      </c>
      <c r="O359" s="91"/>
      <c r="P359" s="238">
        <f>O359*H359</f>
        <v>0</v>
      </c>
      <c r="Q359" s="238">
        <v>0</v>
      </c>
      <c r="R359" s="238">
        <f>Q359*H359</f>
        <v>0</v>
      </c>
      <c r="S359" s="238">
        <v>0</v>
      </c>
      <c r="T359" s="239">
        <f>S359*H359</f>
        <v>0</v>
      </c>
      <c r="U359" s="38"/>
      <c r="V359" s="38"/>
      <c r="W359" s="38"/>
      <c r="X359" s="38"/>
      <c r="Y359" s="38"/>
      <c r="Z359" s="38"/>
      <c r="AA359" s="38"/>
      <c r="AB359" s="38"/>
      <c r="AC359" s="38"/>
      <c r="AD359" s="38"/>
      <c r="AE359" s="38"/>
      <c r="AR359" s="240" t="s">
        <v>113</v>
      </c>
      <c r="AT359" s="240" t="s">
        <v>199</v>
      </c>
      <c r="AU359" s="240" t="s">
        <v>89</v>
      </c>
      <c r="AY359" s="17" t="s">
        <v>196</v>
      </c>
      <c r="BE359" s="241">
        <f>IF(N359="základní",J359,0)</f>
        <v>0</v>
      </c>
      <c r="BF359" s="241">
        <f>IF(N359="snížená",J359,0)</f>
        <v>0</v>
      </c>
      <c r="BG359" s="241">
        <f>IF(N359="zákl. přenesená",J359,0)</f>
        <v>0</v>
      </c>
      <c r="BH359" s="241">
        <f>IF(N359="sníž. přenesená",J359,0)</f>
        <v>0</v>
      </c>
      <c r="BI359" s="241">
        <f>IF(N359="nulová",J359,0)</f>
        <v>0</v>
      </c>
      <c r="BJ359" s="17" t="s">
        <v>87</v>
      </c>
      <c r="BK359" s="241">
        <f>ROUND(I359*H359,2)</f>
        <v>0</v>
      </c>
      <c r="BL359" s="17" t="s">
        <v>113</v>
      </c>
      <c r="BM359" s="240" t="s">
        <v>3797</v>
      </c>
    </row>
    <row r="360" s="2" customFormat="1">
      <c r="A360" s="38"/>
      <c r="B360" s="39"/>
      <c r="C360" s="40"/>
      <c r="D360" s="242" t="s">
        <v>205</v>
      </c>
      <c r="E360" s="40"/>
      <c r="F360" s="243" t="s">
        <v>3798</v>
      </c>
      <c r="G360" s="40"/>
      <c r="H360" s="40"/>
      <c r="I360" s="244"/>
      <c r="J360" s="40"/>
      <c r="K360" s="40"/>
      <c r="L360" s="44"/>
      <c r="M360" s="245"/>
      <c r="N360" s="246"/>
      <c r="O360" s="91"/>
      <c r="P360" s="91"/>
      <c r="Q360" s="91"/>
      <c r="R360" s="91"/>
      <c r="S360" s="91"/>
      <c r="T360" s="92"/>
      <c r="U360" s="38"/>
      <c r="V360" s="38"/>
      <c r="W360" s="38"/>
      <c r="X360" s="38"/>
      <c r="Y360" s="38"/>
      <c r="Z360" s="38"/>
      <c r="AA360" s="38"/>
      <c r="AB360" s="38"/>
      <c r="AC360" s="38"/>
      <c r="AD360" s="38"/>
      <c r="AE360" s="38"/>
      <c r="AT360" s="17" t="s">
        <v>205</v>
      </c>
      <c r="AU360" s="17" t="s">
        <v>89</v>
      </c>
    </row>
    <row r="361" s="13" customFormat="1">
      <c r="A361" s="13"/>
      <c r="B361" s="252"/>
      <c r="C361" s="253"/>
      <c r="D361" s="242" t="s">
        <v>254</v>
      </c>
      <c r="E361" s="254" t="s">
        <v>1</v>
      </c>
      <c r="F361" s="255" t="s">
        <v>940</v>
      </c>
      <c r="G361" s="253"/>
      <c r="H361" s="256">
        <v>59</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254</v>
      </c>
      <c r="AU361" s="262" t="s">
        <v>89</v>
      </c>
      <c r="AV361" s="13" t="s">
        <v>89</v>
      </c>
      <c r="AW361" s="13" t="s">
        <v>35</v>
      </c>
      <c r="AX361" s="13" t="s">
        <v>87</v>
      </c>
      <c r="AY361" s="262" t="s">
        <v>196</v>
      </c>
    </row>
    <row r="362" s="14" customFormat="1">
      <c r="A362" s="14"/>
      <c r="B362" s="263"/>
      <c r="C362" s="264"/>
      <c r="D362" s="242" t="s">
        <v>254</v>
      </c>
      <c r="E362" s="265" t="s">
        <v>1</v>
      </c>
      <c r="F362" s="266" t="s">
        <v>445</v>
      </c>
      <c r="G362" s="264"/>
      <c r="H362" s="267">
        <v>59</v>
      </c>
      <c r="I362" s="268"/>
      <c r="J362" s="264"/>
      <c r="K362" s="264"/>
      <c r="L362" s="269"/>
      <c r="M362" s="270"/>
      <c r="N362" s="271"/>
      <c r="O362" s="271"/>
      <c r="P362" s="271"/>
      <c r="Q362" s="271"/>
      <c r="R362" s="271"/>
      <c r="S362" s="271"/>
      <c r="T362" s="272"/>
      <c r="U362" s="14"/>
      <c r="V362" s="14"/>
      <c r="W362" s="14"/>
      <c r="X362" s="14"/>
      <c r="Y362" s="14"/>
      <c r="Z362" s="14"/>
      <c r="AA362" s="14"/>
      <c r="AB362" s="14"/>
      <c r="AC362" s="14"/>
      <c r="AD362" s="14"/>
      <c r="AE362" s="14"/>
      <c r="AT362" s="273" t="s">
        <v>254</v>
      </c>
      <c r="AU362" s="273" t="s">
        <v>89</v>
      </c>
      <c r="AV362" s="14" t="s">
        <v>100</v>
      </c>
      <c r="AW362" s="14" t="s">
        <v>35</v>
      </c>
      <c r="AX362" s="14" t="s">
        <v>80</v>
      </c>
      <c r="AY362" s="273" t="s">
        <v>196</v>
      </c>
    </row>
    <row r="363" s="2" customFormat="1" ht="21.75" customHeight="1">
      <c r="A363" s="38"/>
      <c r="B363" s="39"/>
      <c r="C363" s="228" t="s">
        <v>476</v>
      </c>
      <c r="D363" s="228" t="s">
        <v>199</v>
      </c>
      <c r="E363" s="229" t="s">
        <v>3799</v>
      </c>
      <c r="F363" s="230" t="s">
        <v>3800</v>
      </c>
      <c r="G363" s="231" t="s">
        <v>202</v>
      </c>
      <c r="H363" s="232">
        <v>1</v>
      </c>
      <c r="I363" s="233"/>
      <c r="J363" s="234">
        <f>ROUND(I363*H363,2)</f>
        <v>0</v>
      </c>
      <c r="K363" s="235"/>
      <c r="L363" s="44"/>
      <c r="M363" s="236" t="s">
        <v>1</v>
      </c>
      <c r="N363" s="237" t="s">
        <v>45</v>
      </c>
      <c r="O363" s="91"/>
      <c r="P363" s="238">
        <f>O363*H363</f>
        <v>0</v>
      </c>
      <c r="Q363" s="238">
        <v>0</v>
      </c>
      <c r="R363" s="238">
        <f>Q363*H363</f>
        <v>0</v>
      </c>
      <c r="S363" s="238">
        <v>0</v>
      </c>
      <c r="T363" s="239">
        <f>S363*H363</f>
        <v>0</v>
      </c>
      <c r="U363" s="38"/>
      <c r="V363" s="38"/>
      <c r="W363" s="38"/>
      <c r="X363" s="38"/>
      <c r="Y363" s="38"/>
      <c r="Z363" s="38"/>
      <c r="AA363" s="38"/>
      <c r="AB363" s="38"/>
      <c r="AC363" s="38"/>
      <c r="AD363" s="38"/>
      <c r="AE363" s="38"/>
      <c r="AR363" s="240" t="s">
        <v>113</v>
      </c>
      <c r="AT363" s="240" t="s">
        <v>199</v>
      </c>
      <c r="AU363" s="240" t="s">
        <v>89</v>
      </c>
      <c r="AY363" s="17" t="s">
        <v>196</v>
      </c>
      <c r="BE363" s="241">
        <f>IF(N363="základní",J363,0)</f>
        <v>0</v>
      </c>
      <c r="BF363" s="241">
        <f>IF(N363="snížená",J363,0)</f>
        <v>0</v>
      </c>
      <c r="BG363" s="241">
        <f>IF(N363="zákl. přenesená",J363,0)</f>
        <v>0</v>
      </c>
      <c r="BH363" s="241">
        <f>IF(N363="sníž. přenesená",J363,0)</f>
        <v>0</v>
      </c>
      <c r="BI363" s="241">
        <f>IF(N363="nulová",J363,0)</f>
        <v>0</v>
      </c>
      <c r="BJ363" s="17" t="s">
        <v>87</v>
      </c>
      <c r="BK363" s="241">
        <f>ROUND(I363*H363,2)</f>
        <v>0</v>
      </c>
      <c r="BL363" s="17" t="s">
        <v>113</v>
      </c>
      <c r="BM363" s="240" t="s">
        <v>3801</v>
      </c>
    </row>
    <row r="364" s="2" customFormat="1">
      <c r="A364" s="38"/>
      <c r="B364" s="39"/>
      <c r="C364" s="40"/>
      <c r="D364" s="242" t="s">
        <v>205</v>
      </c>
      <c r="E364" s="40"/>
      <c r="F364" s="243" t="s">
        <v>3802</v>
      </c>
      <c r="G364" s="40"/>
      <c r="H364" s="40"/>
      <c r="I364" s="244"/>
      <c r="J364" s="40"/>
      <c r="K364" s="40"/>
      <c r="L364" s="44"/>
      <c r="M364" s="245"/>
      <c r="N364" s="246"/>
      <c r="O364" s="91"/>
      <c r="P364" s="91"/>
      <c r="Q364" s="91"/>
      <c r="R364" s="91"/>
      <c r="S364" s="91"/>
      <c r="T364" s="92"/>
      <c r="U364" s="38"/>
      <c r="V364" s="38"/>
      <c r="W364" s="38"/>
      <c r="X364" s="38"/>
      <c r="Y364" s="38"/>
      <c r="Z364" s="38"/>
      <c r="AA364" s="38"/>
      <c r="AB364" s="38"/>
      <c r="AC364" s="38"/>
      <c r="AD364" s="38"/>
      <c r="AE364" s="38"/>
      <c r="AT364" s="17" t="s">
        <v>205</v>
      </c>
      <c r="AU364" s="17" t="s">
        <v>89</v>
      </c>
    </row>
    <row r="365" s="13" customFormat="1">
      <c r="A365" s="13"/>
      <c r="B365" s="252"/>
      <c r="C365" s="253"/>
      <c r="D365" s="242" t="s">
        <v>254</v>
      </c>
      <c r="E365" s="254" t="s">
        <v>1</v>
      </c>
      <c r="F365" s="255" t="s">
        <v>87</v>
      </c>
      <c r="G365" s="253"/>
      <c r="H365" s="256">
        <v>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254</v>
      </c>
      <c r="AU365" s="262" t="s">
        <v>89</v>
      </c>
      <c r="AV365" s="13" t="s">
        <v>89</v>
      </c>
      <c r="AW365" s="13" t="s">
        <v>35</v>
      </c>
      <c r="AX365" s="13" t="s">
        <v>80</v>
      </c>
      <c r="AY365" s="262" t="s">
        <v>196</v>
      </c>
    </row>
    <row r="366" s="14" customFormat="1">
      <c r="A366" s="14"/>
      <c r="B366" s="263"/>
      <c r="C366" s="264"/>
      <c r="D366" s="242" t="s">
        <v>254</v>
      </c>
      <c r="E366" s="265" t="s">
        <v>1</v>
      </c>
      <c r="F366" s="266" t="s">
        <v>445</v>
      </c>
      <c r="G366" s="264"/>
      <c r="H366" s="267">
        <v>1</v>
      </c>
      <c r="I366" s="268"/>
      <c r="J366" s="264"/>
      <c r="K366" s="264"/>
      <c r="L366" s="269"/>
      <c r="M366" s="270"/>
      <c r="N366" s="271"/>
      <c r="O366" s="271"/>
      <c r="P366" s="271"/>
      <c r="Q366" s="271"/>
      <c r="R366" s="271"/>
      <c r="S366" s="271"/>
      <c r="T366" s="272"/>
      <c r="U366" s="14"/>
      <c r="V366" s="14"/>
      <c r="W366" s="14"/>
      <c r="X366" s="14"/>
      <c r="Y366" s="14"/>
      <c r="Z366" s="14"/>
      <c r="AA366" s="14"/>
      <c r="AB366" s="14"/>
      <c r="AC366" s="14"/>
      <c r="AD366" s="14"/>
      <c r="AE366" s="14"/>
      <c r="AT366" s="273" t="s">
        <v>254</v>
      </c>
      <c r="AU366" s="273" t="s">
        <v>89</v>
      </c>
      <c r="AV366" s="14" t="s">
        <v>100</v>
      </c>
      <c r="AW366" s="14" t="s">
        <v>35</v>
      </c>
      <c r="AX366" s="14" t="s">
        <v>87</v>
      </c>
      <c r="AY366" s="273" t="s">
        <v>196</v>
      </c>
    </row>
    <row r="367" s="12" customFormat="1" ht="22.8" customHeight="1">
      <c r="A367" s="12"/>
      <c r="B367" s="212"/>
      <c r="C367" s="213"/>
      <c r="D367" s="214" t="s">
        <v>79</v>
      </c>
      <c r="E367" s="226" t="s">
        <v>247</v>
      </c>
      <c r="F367" s="226" t="s">
        <v>248</v>
      </c>
      <c r="G367" s="213"/>
      <c r="H367" s="213"/>
      <c r="I367" s="216"/>
      <c r="J367" s="227">
        <f>BK367</f>
        <v>0</v>
      </c>
      <c r="K367" s="213"/>
      <c r="L367" s="218"/>
      <c r="M367" s="219"/>
      <c r="N367" s="220"/>
      <c r="O367" s="220"/>
      <c r="P367" s="221">
        <f>SUM(P368:P386)</f>
        <v>0</v>
      </c>
      <c r="Q367" s="220"/>
      <c r="R367" s="221">
        <f>SUM(R368:R386)</f>
        <v>0.51685000000000003</v>
      </c>
      <c r="S367" s="220"/>
      <c r="T367" s="222">
        <f>SUM(T368:T386)</f>
        <v>0</v>
      </c>
      <c r="U367" s="12"/>
      <c r="V367" s="12"/>
      <c r="W367" s="12"/>
      <c r="X367" s="12"/>
      <c r="Y367" s="12"/>
      <c r="Z367" s="12"/>
      <c r="AA367" s="12"/>
      <c r="AB367" s="12"/>
      <c r="AC367" s="12"/>
      <c r="AD367" s="12"/>
      <c r="AE367" s="12"/>
      <c r="AR367" s="223" t="s">
        <v>87</v>
      </c>
      <c r="AT367" s="224" t="s">
        <v>79</v>
      </c>
      <c r="AU367" s="224" t="s">
        <v>87</v>
      </c>
      <c r="AY367" s="223" t="s">
        <v>196</v>
      </c>
      <c r="BK367" s="225">
        <f>SUM(BK368:BK386)</f>
        <v>0</v>
      </c>
    </row>
    <row r="368" s="2" customFormat="1" ht="33" customHeight="1">
      <c r="A368" s="38"/>
      <c r="B368" s="39"/>
      <c r="C368" s="228" t="s">
        <v>482</v>
      </c>
      <c r="D368" s="228" t="s">
        <v>199</v>
      </c>
      <c r="E368" s="229" t="s">
        <v>1480</v>
      </c>
      <c r="F368" s="230" t="s">
        <v>1481</v>
      </c>
      <c r="G368" s="231" t="s">
        <v>251</v>
      </c>
      <c r="H368" s="232">
        <v>2930</v>
      </c>
      <c r="I368" s="233"/>
      <c r="J368" s="234">
        <f>ROUND(I368*H368,2)</f>
        <v>0</v>
      </c>
      <c r="K368" s="235"/>
      <c r="L368" s="44"/>
      <c r="M368" s="236" t="s">
        <v>1</v>
      </c>
      <c r="N368" s="237" t="s">
        <v>45</v>
      </c>
      <c r="O368" s="91"/>
      <c r="P368" s="238">
        <f>O368*H368</f>
        <v>0</v>
      </c>
      <c r="Q368" s="238">
        <v>0.00012999999999999999</v>
      </c>
      <c r="R368" s="238">
        <f>Q368*H368</f>
        <v>0.38089999999999996</v>
      </c>
      <c r="S368" s="238">
        <v>0</v>
      </c>
      <c r="T368" s="239">
        <f>S368*H368</f>
        <v>0</v>
      </c>
      <c r="U368" s="38"/>
      <c r="V368" s="38"/>
      <c r="W368" s="38"/>
      <c r="X368" s="38"/>
      <c r="Y368" s="38"/>
      <c r="Z368" s="38"/>
      <c r="AA368" s="38"/>
      <c r="AB368" s="38"/>
      <c r="AC368" s="38"/>
      <c r="AD368" s="38"/>
      <c r="AE368" s="38"/>
      <c r="AR368" s="240" t="s">
        <v>113</v>
      </c>
      <c r="AT368" s="240" t="s">
        <v>199</v>
      </c>
      <c r="AU368" s="240" t="s">
        <v>89</v>
      </c>
      <c r="AY368" s="17" t="s">
        <v>196</v>
      </c>
      <c r="BE368" s="241">
        <f>IF(N368="základní",J368,0)</f>
        <v>0</v>
      </c>
      <c r="BF368" s="241">
        <f>IF(N368="snížená",J368,0)</f>
        <v>0</v>
      </c>
      <c r="BG368" s="241">
        <f>IF(N368="zákl. přenesená",J368,0)</f>
        <v>0</v>
      </c>
      <c r="BH368" s="241">
        <f>IF(N368="sníž. přenesená",J368,0)</f>
        <v>0</v>
      </c>
      <c r="BI368" s="241">
        <f>IF(N368="nulová",J368,0)</f>
        <v>0</v>
      </c>
      <c r="BJ368" s="17" t="s">
        <v>87</v>
      </c>
      <c r="BK368" s="241">
        <f>ROUND(I368*H368,2)</f>
        <v>0</v>
      </c>
      <c r="BL368" s="17" t="s">
        <v>113</v>
      </c>
      <c r="BM368" s="240" t="s">
        <v>3803</v>
      </c>
    </row>
    <row r="369" s="2" customFormat="1">
      <c r="A369" s="38"/>
      <c r="B369" s="39"/>
      <c r="C369" s="40"/>
      <c r="D369" s="242" t="s">
        <v>205</v>
      </c>
      <c r="E369" s="40"/>
      <c r="F369" s="243" t="s">
        <v>1483</v>
      </c>
      <c r="G369" s="40"/>
      <c r="H369" s="40"/>
      <c r="I369" s="244"/>
      <c r="J369" s="40"/>
      <c r="K369" s="40"/>
      <c r="L369" s="44"/>
      <c r="M369" s="245"/>
      <c r="N369" s="246"/>
      <c r="O369" s="91"/>
      <c r="P369" s="91"/>
      <c r="Q369" s="91"/>
      <c r="R369" s="91"/>
      <c r="S369" s="91"/>
      <c r="T369" s="92"/>
      <c r="U369" s="38"/>
      <c r="V369" s="38"/>
      <c r="W369" s="38"/>
      <c r="X369" s="38"/>
      <c r="Y369" s="38"/>
      <c r="Z369" s="38"/>
      <c r="AA369" s="38"/>
      <c r="AB369" s="38"/>
      <c r="AC369" s="38"/>
      <c r="AD369" s="38"/>
      <c r="AE369" s="38"/>
      <c r="AT369" s="17" t="s">
        <v>205</v>
      </c>
      <c r="AU369" s="17" t="s">
        <v>89</v>
      </c>
    </row>
    <row r="370" s="13" customFormat="1">
      <c r="A370" s="13"/>
      <c r="B370" s="252"/>
      <c r="C370" s="253"/>
      <c r="D370" s="242" t="s">
        <v>254</v>
      </c>
      <c r="E370" s="254" t="s">
        <v>1</v>
      </c>
      <c r="F370" s="255" t="s">
        <v>3804</v>
      </c>
      <c r="G370" s="253"/>
      <c r="H370" s="256">
        <v>2930</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254</v>
      </c>
      <c r="AU370" s="262" t="s">
        <v>89</v>
      </c>
      <c r="AV370" s="13" t="s">
        <v>89</v>
      </c>
      <c r="AW370" s="13" t="s">
        <v>35</v>
      </c>
      <c r="AX370" s="13" t="s">
        <v>80</v>
      </c>
      <c r="AY370" s="262" t="s">
        <v>196</v>
      </c>
    </row>
    <row r="371" s="14" customFormat="1">
      <c r="A371" s="14"/>
      <c r="B371" s="263"/>
      <c r="C371" s="264"/>
      <c r="D371" s="242" t="s">
        <v>254</v>
      </c>
      <c r="E371" s="265" t="s">
        <v>1</v>
      </c>
      <c r="F371" s="266" t="s">
        <v>445</v>
      </c>
      <c r="G371" s="264"/>
      <c r="H371" s="267">
        <v>2930</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254</v>
      </c>
      <c r="AU371" s="273" t="s">
        <v>89</v>
      </c>
      <c r="AV371" s="14" t="s">
        <v>100</v>
      </c>
      <c r="AW371" s="14" t="s">
        <v>35</v>
      </c>
      <c r="AX371" s="14" t="s">
        <v>87</v>
      </c>
      <c r="AY371" s="273" t="s">
        <v>196</v>
      </c>
    </row>
    <row r="372" s="2" customFormat="1" ht="33" customHeight="1">
      <c r="A372" s="38"/>
      <c r="B372" s="39"/>
      <c r="C372" s="228" t="s">
        <v>488</v>
      </c>
      <c r="D372" s="228" t="s">
        <v>199</v>
      </c>
      <c r="E372" s="229" t="s">
        <v>3805</v>
      </c>
      <c r="F372" s="230" t="s">
        <v>3806</v>
      </c>
      <c r="G372" s="231" t="s">
        <v>251</v>
      </c>
      <c r="H372" s="232">
        <v>75</v>
      </c>
      <c r="I372" s="233"/>
      <c r="J372" s="234">
        <f>ROUND(I372*H372,2)</f>
        <v>0</v>
      </c>
      <c r="K372" s="235"/>
      <c r="L372" s="44"/>
      <c r="M372" s="236" t="s">
        <v>1</v>
      </c>
      <c r="N372" s="237" t="s">
        <v>45</v>
      </c>
      <c r="O372" s="91"/>
      <c r="P372" s="238">
        <f>O372*H372</f>
        <v>0</v>
      </c>
      <c r="Q372" s="238">
        <v>0.00021000000000000001</v>
      </c>
      <c r="R372" s="238">
        <f>Q372*H372</f>
        <v>0.01575</v>
      </c>
      <c r="S372" s="238">
        <v>0</v>
      </c>
      <c r="T372" s="239">
        <f>S372*H372</f>
        <v>0</v>
      </c>
      <c r="U372" s="38"/>
      <c r="V372" s="38"/>
      <c r="W372" s="38"/>
      <c r="X372" s="38"/>
      <c r="Y372" s="38"/>
      <c r="Z372" s="38"/>
      <c r="AA372" s="38"/>
      <c r="AB372" s="38"/>
      <c r="AC372" s="38"/>
      <c r="AD372" s="38"/>
      <c r="AE372" s="38"/>
      <c r="AR372" s="240" t="s">
        <v>113</v>
      </c>
      <c r="AT372" s="240" t="s">
        <v>199</v>
      </c>
      <c r="AU372" s="240" t="s">
        <v>89</v>
      </c>
      <c r="AY372" s="17" t="s">
        <v>196</v>
      </c>
      <c r="BE372" s="241">
        <f>IF(N372="základní",J372,0)</f>
        <v>0</v>
      </c>
      <c r="BF372" s="241">
        <f>IF(N372="snížená",J372,0)</f>
        <v>0</v>
      </c>
      <c r="BG372" s="241">
        <f>IF(N372="zákl. přenesená",J372,0)</f>
        <v>0</v>
      </c>
      <c r="BH372" s="241">
        <f>IF(N372="sníž. přenesená",J372,0)</f>
        <v>0</v>
      </c>
      <c r="BI372" s="241">
        <f>IF(N372="nulová",J372,0)</f>
        <v>0</v>
      </c>
      <c r="BJ372" s="17" t="s">
        <v>87</v>
      </c>
      <c r="BK372" s="241">
        <f>ROUND(I372*H372,2)</f>
        <v>0</v>
      </c>
      <c r="BL372" s="17" t="s">
        <v>113</v>
      </c>
      <c r="BM372" s="240" t="s">
        <v>3807</v>
      </c>
    </row>
    <row r="373" s="2" customFormat="1">
      <c r="A373" s="38"/>
      <c r="B373" s="39"/>
      <c r="C373" s="40"/>
      <c r="D373" s="242" t="s">
        <v>205</v>
      </c>
      <c r="E373" s="40"/>
      <c r="F373" s="243" t="s">
        <v>3808</v>
      </c>
      <c r="G373" s="40"/>
      <c r="H373" s="40"/>
      <c r="I373" s="244"/>
      <c r="J373" s="40"/>
      <c r="K373" s="40"/>
      <c r="L373" s="44"/>
      <c r="M373" s="245"/>
      <c r="N373" s="246"/>
      <c r="O373" s="91"/>
      <c r="P373" s="91"/>
      <c r="Q373" s="91"/>
      <c r="R373" s="91"/>
      <c r="S373" s="91"/>
      <c r="T373" s="92"/>
      <c r="U373" s="38"/>
      <c r="V373" s="38"/>
      <c r="W373" s="38"/>
      <c r="X373" s="38"/>
      <c r="Y373" s="38"/>
      <c r="Z373" s="38"/>
      <c r="AA373" s="38"/>
      <c r="AB373" s="38"/>
      <c r="AC373" s="38"/>
      <c r="AD373" s="38"/>
      <c r="AE373" s="38"/>
      <c r="AT373" s="17" t="s">
        <v>205</v>
      </c>
      <c r="AU373" s="17" t="s">
        <v>89</v>
      </c>
    </row>
    <row r="374" s="13" customFormat="1">
      <c r="A374" s="13"/>
      <c r="B374" s="252"/>
      <c r="C374" s="253"/>
      <c r="D374" s="242" t="s">
        <v>254</v>
      </c>
      <c r="E374" s="254" t="s">
        <v>1</v>
      </c>
      <c r="F374" s="255" t="s">
        <v>3809</v>
      </c>
      <c r="G374" s="253"/>
      <c r="H374" s="256">
        <v>75</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254</v>
      </c>
      <c r="AU374" s="262" t="s">
        <v>89</v>
      </c>
      <c r="AV374" s="13" t="s">
        <v>89</v>
      </c>
      <c r="AW374" s="13" t="s">
        <v>35</v>
      </c>
      <c r="AX374" s="13" t="s">
        <v>80</v>
      </c>
      <c r="AY374" s="262" t="s">
        <v>196</v>
      </c>
    </row>
    <row r="375" s="14" customFormat="1">
      <c r="A375" s="14"/>
      <c r="B375" s="263"/>
      <c r="C375" s="264"/>
      <c r="D375" s="242" t="s">
        <v>254</v>
      </c>
      <c r="E375" s="265" t="s">
        <v>1</v>
      </c>
      <c r="F375" s="266" t="s">
        <v>445</v>
      </c>
      <c r="G375" s="264"/>
      <c r="H375" s="267">
        <v>75</v>
      </c>
      <c r="I375" s="268"/>
      <c r="J375" s="264"/>
      <c r="K375" s="264"/>
      <c r="L375" s="269"/>
      <c r="M375" s="270"/>
      <c r="N375" s="271"/>
      <c r="O375" s="271"/>
      <c r="P375" s="271"/>
      <c r="Q375" s="271"/>
      <c r="R375" s="271"/>
      <c r="S375" s="271"/>
      <c r="T375" s="272"/>
      <c r="U375" s="14"/>
      <c r="V375" s="14"/>
      <c r="W375" s="14"/>
      <c r="X375" s="14"/>
      <c r="Y375" s="14"/>
      <c r="Z375" s="14"/>
      <c r="AA375" s="14"/>
      <c r="AB375" s="14"/>
      <c r="AC375" s="14"/>
      <c r="AD375" s="14"/>
      <c r="AE375" s="14"/>
      <c r="AT375" s="273" t="s">
        <v>254</v>
      </c>
      <c r="AU375" s="273" t="s">
        <v>89</v>
      </c>
      <c r="AV375" s="14" t="s">
        <v>100</v>
      </c>
      <c r="AW375" s="14" t="s">
        <v>35</v>
      </c>
      <c r="AX375" s="14" t="s">
        <v>87</v>
      </c>
      <c r="AY375" s="273" t="s">
        <v>196</v>
      </c>
    </row>
    <row r="376" s="2" customFormat="1" ht="21.75" customHeight="1">
      <c r="A376" s="38"/>
      <c r="B376" s="39"/>
      <c r="C376" s="228" t="s">
        <v>494</v>
      </c>
      <c r="D376" s="228" t="s">
        <v>199</v>
      </c>
      <c r="E376" s="229" t="s">
        <v>3810</v>
      </c>
      <c r="F376" s="230" t="s">
        <v>3811</v>
      </c>
      <c r="G376" s="231" t="s">
        <v>251</v>
      </c>
      <c r="H376" s="232">
        <v>2930</v>
      </c>
      <c r="I376" s="233"/>
      <c r="J376" s="234">
        <f>ROUND(I376*H376,2)</f>
        <v>0</v>
      </c>
      <c r="K376" s="235"/>
      <c r="L376" s="44"/>
      <c r="M376" s="236" t="s">
        <v>1</v>
      </c>
      <c r="N376" s="237" t="s">
        <v>45</v>
      </c>
      <c r="O376" s="91"/>
      <c r="P376" s="238">
        <f>O376*H376</f>
        <v>0</v>
      </c>
      <c r="Q376" s="238">
        <v>4.0000000000000003E-05</v>
      </c>
      <c r="R376" s="238">
        <f>Q376*H376</f>
        <v>0.11720000000000001</v>
      </c>
      <c r="S376" s="238">
        <v>0</v>
      </c>
      <c r="T376" s="239">
        <f>S376*H376</f>
        <v>0</v>
      </c>
      <c r="U376" s="38"/>
      <c r="V376" s="38"/>
      <c r="W376" s="38"/>
      <c r="X376" s="38"/>
      <c r="Y376" s="38"/>
      <c r="Z376" s="38"/>
      <c r="AA376" s="38"/>
      <c r="AB376" s="38"/>
      <c r="AC376" s="38"/>
      <c r="AD376" s="38"/>
      <c r="AE376" s="38"/>
      <c r="AR376" s="240" t="s">
        <v>113</v>
      </c>
      <c r="AT376" s="240" t="s">
        <v>199</v>
      </c>
      <c r="AU376" s="240" t="s">
        <v>89</v>
      </c>
      <c r="AY376" s="17" t="s">
        <v>196</v>
      </c>
      <c r="BE376" s="241">
        <f>IF(N376="základní",J376,0)</f>
        <v>0</v>
      </c>
      <c r="BF376" s="241">
        <f>IF(N376="snížená",J376,0)</f>
        <v>0</v>
      </c>
      <c r="BG376" s="241">
        <f>IF(N376="zákl. přenesená",J376,0)</f>
        <v>0</v>
      </c>
      <c r="BH376" s="241">
        <f>IF(N376="sníž. přenesená",J376,0)</f>
        <v>0</v>
      </c>
      <c r="BI376" s="241">
        <f>IF(N376="nulová",J376,0)</f>
        <v>0</v>
      </c>
      <c r="BJ376" s="17" t="s">
        <v>87</v>
      </c>
      <c r="BK376" s="241">
        <f>ROUND(I376*H376,2)</f>
        <v>0</v>
      </c>
      <c r="BL376" s="17" t="s">
        <v>113</v>
      </c>
      <c r="BM376" s="240" t="s">
        <v>3812</v>
      </c>
    </row>
    <row r="377" s="2" customFormat="1">
      <c r="A377" s="38"/>
      <c r="B377" s="39"/>
      <c r="C377" s="40"/>
      <c r="D377" s="242" t="s">
        <v>205</v>
      </c>
      <c r="E377" s="40"/>
      <c r="F377" s="243" t="s">
        <v>3813</v>
      </c>
      <c r="G377" s="40"/>
      <c r="H377" s="40"/>
      <c r="I377" s="244"/>
      <c r="J377" s="40"/>
      <c r="K377" s="40"/>
      <c r="L377" s="44"/>
      <c r="M377" s="245"/>
      <c r="N377" s="246"/>
      <c r="O377" s="91"/>
      <c r="P377" s="91"/>
      <c r="Q377" s="91"/>
      <c r="R377" s="91"/>
      <c r="S377" s="91"/>
      <c r="T377" s="92"/>
      <c r="U377" s="38"/>
      <c r="V377" s="38"/>
      <c r="W377" s="38"/>
      <c r="X377" s="38"/>
      <c r="Y377" s="38"/>
      <c r="Z377" s="38"/>
      <c r="AA377" s="38"/>
      <c r="AB377" s="38"/>
      <c r="AC377" s="38"/>
      <c r="AD377" s="38"/>
      <c r="AE377" s="38"/>
      <c r="AT377" s="17" t="s">
        <v>205</v>
      </c>
      <c r="AU377" s="17" t="s">
        <v>89</v>
      </c>
    </row>
    <row r="378" s="13" customFormat="1">
      <c r="A378" s="13"/>
      <c r="B378" s="252"/>
      <c r="C378" s="253"/>
      <c r="D378" s="242" t="s">
        <v>254</v>
      </c>
      <c r="E378" s="254" t="s">
        <v>1</v>
      </c>
      <c r="F378" s="255" t="s">
        <v>3814</v>
      </c>
      <c r="G378" s="253"/>
      <c r="H378" s="256">
        <v>2930</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254</v>
      </c>
      <c r="AU378" s="262" t="s">
        <v>89</v>
      </c>
      <c r="AV378" s="13" t="s">
        <v>89</v>
      </c>
      <c r="AW378" s="13" t="s">
        <v>35</v>
      </c>
      <c r="AX378" s="13" t="s">
        <v>80</v>
      </c>
      <c r="AY378" s="262" t="s">
        <v>196</v>
      </c>
    </row>
    <row r="379" s="14" customFormat="1">
      <c r="A379" s="14"/>
      <c r="B379" s="263"/>
      <c r="C379" s="264"/>
      <c r="D379" s="242" t="s">
        <v>254</v>
      </c>
      <c r="E379" s="265" t="s">
        <v>1</v>
      </c>
      <c r="F379" s="266" t="s">
        <v>445</v>
      </c>
      <c r="G379" s="264"/>
      <c r="H379" s="267">
        <v>2930</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254</v>
      </c>
      <c r="AU379" s="273" t="s">
        <v>89</v>
      </c>
      <c r="AV379" s="14" t="s">
        <v>100</v>
      </c>
      <c r="AW379" s="14" t="s">
        <v>35</v>
      </c>
      <c r="AX379" s="14" t="s">
        <v>87</v>
      </c>
      <c r="AY379" s="273" t="s">
        <v>196</v>
      </c>
    </row>
    <row r="380" s="2" customFormat="1" ht="21.75" customHeight="1">
      <c r="A380" s="38"/>
      <c r="B380" s="39"/>
      <c r="C380" s="228" t="s">
        <v>787</v>
      </c>
      <c r="D380" s="228" t="s">
        <v>199</v>
      </c>
      <c r="E380" s="229" t="s">
        <v>3815</v>
      </c>
      <c r="F380" s="230" t="s">
        <v>3816</v>
      </c>
      <c r="G380" s="231" t="s">
        <v>251</v>
      </c>
      <c r="H380" s="232">
        <v>75</v>
      </c>
      <c r="I380" s="233"/>
      <c r="J380" s="234">
        <f>ROUND(I380*H380,2)</f>
        <v>0</v>
      </c>
      <c r="K380" s="235"/>
      <c r="L380" s="44"/>
      <c r="M380" s="236" t="s">
        <v>1</v>
      </c>
      <c r="N380" s="237" t="s">
        <v>45</v>
      </c>
      <c r="O380" s="91"/>
      <c r="P380" s="238">
        <f>O380*H380</f>
        <v>0</v>
      </c>
      <c r="Q380" s="238">
        <v>4.0000000000000003E-05</v>
      </c>
      <c r="R380" s="238">
        <f>Q380*H380</f>
        <v>0.0030000000000000001</v>
      </c>
      <c r="S380" s="238">
        <v>0</v>
      </c>
      <c r="T380" s="239">
        <f>S380*H380</f>
        <v>0</v>
      </c>
      <c r="U380" s="38"/>
      <c r="V380" s="38"/>
      <c r="W380" s="38"/>
      <c r="X380" s="38"/>
      <c r="Y380" s="38"/>
      <c r="Z380" s="38"/>
      <c r="AA380" s="38"/>
      <c r="AB380" s="38"/>
      <c r="AC380" s="38"/>
      <c r="AD380" s="38"/>
      <c r="AE380" s="38"/>
      <c r="AR380" s="240" t="s">
        <v>113</v>
      </c>
      <c r="AT380" s="240" t="s">
        <v>199</v>
      </c>
      <c r="AU380" s="240" t="s">
        <v>89</v>
      </c>
      <c r="AY380" s="17" t="s">
        <v>196</v>
      </c>
      <c r="BE380" s="241">
        <f>IF(N380="základní",J380,0)</f>
        <v>0</v>
      </c>
      <c r="BF380" s="241">
        <f>IF(N380="snížená",J380,0)</f>
        <v>0</v>
      </c>
      <c r="BG380" s="241">
        <f>IF(N380="zákl. přenesená",J380,0)</f>
        <v>0</v>
      </c>
      <c r="BH380" s="241">
        <f>IF(N380="sníž. přenesená",J380,0)</f>
        <v>0</v>
      </c>
      <c r="BI380" s="241">
        <f>IF(N380="nulová",J380,0)</f>
        <v>0</v>
      </c>
      <c r="BJ380" s="17" t="s">
        <v>87</v>
      </c>
      <c r="BK380" s="241">
        <f>ROUND(I380*H380,2)</f>
        <v>0</v>
      </c>
      <c r="BL380" s="17" t="s">
        <v>113</v>
      </c>
      <c r="BM380" s="240" t="s">
        <v>3817</v>
      </c>
    </row>
    <row r="381" s="2" customFormat="1">
      <c r="A381" s="38"/>
      <c r="B381" s="39"/>
      <c r="C381" s="40"/>
      <c r="D381" s="242" t="s">
        <v>205</v>
      </c>
      <c r="E381" s="40"/>
      <c r="F381" s="243" t="s">
        <v>3818</v>
      </c>
      <c r="G381" s="40"/>
      <c r="H381" s="40"/>
      <c r="I381" s="244"/>
      <c r="J381" s="40"/>
      <c r="K381" s="40"/>
      <c r="L381" s="44"/>
      <c r="M381" s="245"/>
      <c r="N381" s="246"/>
      <c r="O381" s="91"/>
      <c r="P381" s="91"/>
      <c r="Q381" s="91"/>
      <c r="R381" s="91"/>
      <c r="S381" s="91"/>
      <c r="T381" s="92"/>
      <c r="U381" s="38"/>
      <c r="V381" s="38"/>
      <c r="W381" s="38"/>
      <c r="X381" s="38"/>
      <c r="Y381" s="38"/>
      <c r="Z381" s="38"/>
      <c r="AA381" s="38"/>
      <c r="AB381" s="38"/>
      <c r="AC381" s="38"/>
      <c r="AD381" s="38"/>
      <c r="AE381" s="38"/>
      <c r="AT381" s="17" t="s">
        <v>205</v>
      </c>
      <c r="AU381" s="17" t="s">
        <v>89</v>
      </c>
    </row>
    <row r="382" s="2" customFormat="1" ht="21.75" customHeight="1">
      <c r="A382" s="38"/>
      <c r="B382" s="39"/>
      <c r="C382" s="228" t="s">
        <v>505</v>
      </c>
      <c r="D382" s="228" t="s">
        <v>199</v>
      </c>
      <c r="E382" s="229" t="s">
        <v>3819</v>
      </c>
      <c r="F382" s="230" t="s">
        <v>3820</v>
      </c>
      <c r="G382" s="231" t="s">
        <v>251</v>
      </c>
      <c r="H382" s="232">
        <v>0.40400000000000003</v>
      </c>
      <c r="I382" s="233"/>
      <c r="J382" s="234">
        <f>ROUND(I382*H382,2)</f>
        <v>0</v>
      </c>
      <c r="K382" s="235"/>
      <c r="L382" s="44"/>
      <c r="M382" s="236" t="s">
        <v>1</v>
      </c>
      <c r="N382" s="237" t="s">
        <v>45</v>
      </c>
      <c r="O382" s="91"/>
      <c r="P382" s="238">
        <f>O382*H382</f>
        <v>0</v>
      </c>
      <c r="Q382" s="238">
        <v>0</v>
      </c>
      <c r="R382" s="238">
        <f>Q382*H382</f>
        <v>0</v>
      </c>
      <c r="S382" s="238">
        <v>0</v>
      </c>
      <c r="T382" s="239">
        <f>S382*H382</f>
        <v>0</v>
      </c>
      <c r="U382" s="38"/>
      <c r="V382" s="38"/>
      <c r="W382" s="38"/>
      <c r="X382" s="38"/>
      <c r="Y382" s="38"/>
      <c r="Z382" s="38"/>
      <c r="AA382" s="38"/>
      <c r="AB382" s="38"/>
      <c r="AC382" s="38"/>
      <c r="AD382" s="38"/>
      <c r="AE382" s="38"/>
      <c r="AR382" s="240" t="s">
        <v>113</v>
      </c>
      <c r="AT382" s="240" t="s">
        <v>199</v>
      </c>
      <c r="AU382" s="240" t="s">
        <v>89</v>
      </c>
      <c r="AY382" s="17" t="s">
        <v>196</v>
      </c>
      <c r="BE382" s="241">
        <f>IF(N382="základní",J382,0)</f>
        <v>0</v>
      </c>
      <c r="BF382" s="241">
        <f>IF(N382="snížená",J382,0)</f>
        <v>0</v>
      </c>
      <c r="BG382" s="241">
        <f>IF(N382="zákl. přenesená",J382,0)</f>
        <v>0</v>
      </c>
      <c r="BH382" s="241">
        <f>IF(N382="sníž. přenesená",J382,0)</f>
        <v>0</v>
      </c>
      <c r="BI382" s="241">
        <f>IF(N382="nulová",J382,0)</f>
        <v>0</v>
      </c>
      <c r="BJ382" s="17" t="s">
        <v>87</v>
      </c>
      <c r="BK382" s="241">
        <f>ROUND(I382*H382,2)</f>
        <v>0</v>
      </c>
      <c r="BL382" s="17" t="s">
        <v>113</v>
      </c>
      <c r="BM382" s="240" t="s">
        <v>3821</v>
      </c>
    </row>
    <row r="383" s="2" customFormat="1">
      <c r="A383" s="38"/>
      <c r="B383" s="39"/>
      <c r="C383" s="40"/>
      <c r="D383" s="242" t="s">
        <v>205</v>
      </c>
      <c r="E383" s="40"/>
      <c r="F383" s="243" t="s">
        <v>3820</v>
      </c>
      <c r="G383" s="40"/>
      <c r="H383" s="40"/>
      <c r="I383" s="244"/>
      <c r="J383" s="40"/>
      <c r="K383" s="40"/>
      <c r="L383" s="44"/>
      <c r="M383" s="245"/>
      <c r="N383" s="246"/>
      <c r="O383" s="91"/>
      <c r="P383" s="91"/>
      <c r="Q383" s="91"/>
      <c r="R383" s="91"/>
      <c r="S383" s="91"/>
      <c r="T383" s="92"/>
      <c r="U383" s="38"/>
      <c r="V383" s="38"/>
      <c r="W383" s="38"/>
      <c r="X383" s="38"/>
      <c r="Y383" s="38"/>
      <c r="Z383" s="38"/>
      <c r="AA383" s="38"/>
      <c r="AB383" s="38"/>
      <c r="AC383" s="38"/>
      <c r="AD383" s="38"/>
      <c r="AE383" s="38"/>
      <c r="AT383" s="17" t="s">
        <v>205</v>
      </c>
      <c r="AU383" s="17" t="s">
        <v>89</v>
      </c>
    </row>
    <row r="384" s="13" customFormat="1">
      <c r="A384" s="13"/>
      <c r="B384" s="252"/>
      <c r="C384" s="253"/>
      <c r="D384" s="242" t="s">
        <v>254</v>
      </c>
      <c r="E384" s="254" t="s">
        <v>1</v>
      </c>
      <c r="F384" s="255" t="s">
        <v>3822</v>
      </c>
      <c r="G384" s="253"/>
      <c r="H384" s="256">
        <v>0.40400000000000003</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254</v>
      </c>
      <c r="AU384" s="262" t="s">
        <v>89</v>
      </c>
      <c r="AV384" s="13" t="s">
        <v>89</v>
      </c>
      <c r="AW384" s="13" t="s">
        <v>35</v>
      </c>
      <c r="AX384" s="13" t="s">
        <v>87</v>
      </c>
      <c r="AY384" s="262" t="s">
        <v>196</v>
      </c>
    </row>
    <row r="385" s="2" customFormat="1" ht="21.75" customHeight="1">
      <c r="A385" s="38"/>
      <c r="B385" s="39"/>
      <c r="C385" s="228" t="s">
        <v>518</v>
      </c>
      <c r="D385" s="228" t="s">
        <v>199</v>
      </c>
      <c r="E385" s="229" t="s">
        <v>3823</v>
      </c>
      <c r="F385" s="230" t="s">
        <v>3824</v>
      </c>
      <c r="G385" s="231" t="s">
        <v>202</v>
      </c>
      <c r="H385" s="232">
        <v>1</v>
      </c>
      <c r="I385" s="233"/>
      <c r="J385" s="234">
        <f>ROUND(I385*H385,2)</f>
        <v>0</v>
      </c>
      <c r="K385" s="235"/>
      <c r="L385" s="44"/>
      <c r="M385" s="236" t="s">
        <v>1</v>
      </c>
      <c r="N385" s="237" t="s">
        <v>45</v>
      </c>
      <c r="O385" s="91"/>
      <c r="P385" s="238">
        <f>O385*H385</f>
        <v>0</v>
      </c>
      <c r="Q385" s="238">
        <v>0</v>
      </c>
      <c r="R385" s="238">
        <f>Q385*H385</f>
        <v>0</v>
      </c>
      <c r="S385" s="238">
        <v>0</v>
      </c>
      <c r="T385" s="239">
        <f>S385*H385</f>
        <v>0</v>
      </c>
      <c r="U385" s="38"/>
      <c r="V385" s="38"/>
      <c r="W385" s="38"/>
      <c r="X385" s="38"/>
      <c r="Y385" s="38"/>
      <c r="Z385" s="38"/>
      <c r="AA385" s="38"/>
      <c r="AB385" s="38"/>
      <c r="AC385" s="38"/>
      <c r="AD385" s="38"/>
      <c r="AE385" s="38"/>
      <c r="AR385" s="240" t="s">
        <v>113</v>
      </c>
      <c r="AT385" s="240" t="s">
        <v>199</v>
      </c>
      <c r="AU385" s="240" t="s">
        <v>89</v>
      </c>
      <c r="AY385" s="17" t="s">
        <v>196</v>
      </c>
      <c r="BE385" s="241">
        <f>IF(N385="základní",J385,0)</f>
        <v>0</v>
      </c>
      <c r="BF385" s="241">
        <f>IF(N385="snížená",J385,0)</f>
        <v>0</v>
      </c>
      <c r="BG385" s="241">
        <f>IF(N385="zákl. přenesená",J385,0)</f>
        <v>0</v>
      </c>
      <c r="BH385" s="241">
        <f>IF(N385="sníž. přenesená",J385,0)</f>
        <v>0</v>
      </c>
      <c r="BI385" s="241">
        <f>IF(N385="nulová",J385,0)</f>
        <v>0</v>
      </c>
      <c r="BJ385" s="17" t="s">
        <v>87</v>
      </c>
      <c r="BK385" s="241">
        <f>ROUND(I385*H385,2)</f>
        <v>0</v>
      </c>
      <c r="BL385" s="17" t="s">
        <v>113</v>
      </c>
      <c r="BM385" s="240" t="s">
        <v>3825</v>
      </c>
    </row>
    <row r="386" s="2" customFormat="1">
      <c r="A386" s="38"/>
      <c r="B386" s="39"/>
      <c r="C386" s="40"/>
      <c r="D386" s="242" t="s">
        <v>205</v>
      </c>
      <c r="E386" s="40"/>
      <c r="F386" s="243" t="s">
        <v>3824</v>
      </c>
      <c r="G386" s="40"/>
      <c r="H386" s="40"/>
      <c r="I386" s="244"/>
      <c r="J386" s="40"/>
      <c r="K386" s="40"/>
      <c r="L386" s="44"/>
      <c r="M386" s="245"/>
      <c r="N386" s="246"/>
      <c r="O386" s="91"/>
      <c r="P386" s="91"/>
      <c r="Q386" s="91"/>
      <c r="R386" s="91"/>
      <c r="S386" s="91"/>
      <c r="T386" s="92"/>
      <c r="U386" s="38"/>
      <c r="V386" s="38"/>
      <c r="W386" s="38"/>
      <c r="X386" s="38"/>
      <c r="Y386" s="38"/>
      <c r="Z386" s="38"/>
      <c r="AA386" s="38"/>
      <c r="AB386" s="38"/>
      <c r="AC386" s="38"/>
      <c r="AD386" s="38"/>
      <c r="AE386" s="38"/>
      <c r="AT386" s="17" t="s">
        <v>205</v>
      </c>
      <c r="AU386" s="17" t="s">
        <v>89</v>
      </c>
    </row>
    <row r="387" s="12" customFormat="1" ht="22.8" customHeight="1">
      <c r="A387" s="12"/>
      <c r="B387" s="212"/>
      <c r="C387" s="213"/>
      <c r="D387" s="214" t="s">
        <v>79</v>
      </c>
      <c r="E387" s="226" t="s">
        <v>982</v>
      </c>
      <c r="F387" s="226" t="s">
        <v>983</v>
      </c>
      <c r="G387" s="213"/>
      <c r="H387" s="213"/>
      <c r="I387" s="216"/>
      <c r="J387" s="227">
        <f>BK387</f>
        <v>0</v>
      </c>
      <c r="K387" s="213"/>
      <c r="L387" s="218"/>
      <c r="M387" s="219"/>
      <c r="N387" s="220"/>
      <c r="O387" s="220"/>
      <c r="P387" s="221">
        <f>SUM(P388:P389)</f>
        <v>0</v>
      </c>
      <c r="Q387" s="220"/>
      <c r="R387" s="221">
        <f>SUM(R388:R389)</f>
        <v>0</v>
      </c>
      <c r="S387" s="220"/>
      <c r="T387" s="222">
        <f>SUM(T388:T389)</f>
        <v>0</v>
      </c>
      <c r="U387" s="12"/>
      <c r="V387" s="12"/>
      <c r="W387" s="12"/>
      <c r="X387" s="12"/>
      <c r="Y387" s="12"/>
      <c r="Z387" s="12"/>
      <c r="AA387" s="12"/>
      <c r="AB387" s="12"/>
      <c r="AC387" s="12"/>
      <c r="AD387" s="12"/>
      <c r="AE387" s="12"/>
      <c r="AR387" s="223" t="s">
        <v>87</v>
      </c>
      <c r="AT387" s="224" t="s">
        <v>79</v>
      </c>
      <c r="AU387" s="224" t="s">
        <v>87</v>
      </c>
      <c r="AY387" s="223" t="s">
        <v>196</v>
      </c>
      <c r="BK387" s="225">
        <f>SUM(BK388:BK389)</f>
        <v>0</v>
      </c>
    </row>
    <row r="388" s="2" customFormat="1" ht="16.5" customHeight="1">
      <c r="A388" s="38"/>
      <c r="B388" s="39"/>
      <c r="C388" s="228" t="s">
        <v>529</v>
      </c>
      <c r="D388" s="228" t="s">
        <v>199</v>
      </c>
      <c r="E388" s="229" t="s">
        <v>985</v>
      </c>
      <c r="F388" s="230" t="s">
        <v>986</v>
      </c>
      <c r="G388" s="231" t="s">
        <v>431</v>
      </c>
      <c r="H388" s="232">
        <v>429.53800000000001</v>
      </c>
      <c r="I388" s="233"/>
      <c r="J388" s="234">
        <f>ROUND(I388*H388,2)</f>
        <v>0</v>
      </c>
      <c r="K388" s="235"/>
      <c r="L388" s="44"/>
      <c r="M388" s="236" t="s">
        <v>1</v>
      </c>
      <c r="N388" s="237" t="s">
        <v>45</v>
      </c>
      <c r="O388" s="91"/>
      <c r="P388" s="238">
        <f>O388*H388</f>
        <v>0</v>
      </c>
      <c r="Q388" s="238">
        <v>0</v>
      </c>
      <c r="R388" s="238">
        <f>Q388*H388</f>
        <v>0</v>
      </c>
      <c r="S388" s="238">
        <v>0</v>
      </c>
      <c r="T388" s="239">
        <f>S388*H388</f>
        <v>0</v>
      </c>
      <c r="U388" s="38"/>
      <c r="V388" s="38"/>
      <c r="W388" s="38"/>
      <c r="X388" s="38"/>
      <c r="Y388" s="38"/>
      <c r="Z388" s="38"/>
      <c r="AA388" s="38"/>
      <c r="AB388" s="38"/>
      <c r="AC388" s="38"/>
      <c r="AD388" s="38"/>
      <c r="AE388" s="38"/>
      <c r="AR388" s="240" t="s">
        <v>113</v>
      </c>
      <c r="AT388" s="240" t="s">
        <v>199</v>
      </c>
      <c r="AU388" s="240" t="s">
        <v>89</v>
      </c>
      <c r="AY388" s="17" t="s">
        <v>196</v>
      </c>
      <c r="BE388" s="241">
        <f>IF(N388="základní",J388,0)</f>
        <v>0</v>
      </c>
      <c r="BF388" s="241">
        <f>IF(N388="snížená",J388,0)</f>
        <v>0</v>
      </c>
      <c r="BG388" s="241">
        <f>IF(N388="zákl. přenesená",J388,0)</f>
        <v>0</v>
      </c>
      <c r="BH388" s="241">
        <f>IF(N388="sníž. přenesená",J388,0)</f>
        <v>0</v>
      </c>
      <c r="BI388" s="241">
        <f>IF(N388="nulová",J388,0)</f>
        <v>0</v>
      </c>
      <c r="BJ388" s="17" t="s">
        <v>87</v>
      </c>
      <c r="BK388" s="241">
        <f>ROUND(I388*H388,2)</f>
        <v>0</v>
      </c>
      <c r="BL388" s="17" t="s">
        <v>113</v>
      </c>
      <c r="BM388" s="240" t="s">
        <v>3826</v>
      </c>
    </row>
    <row r="389" s="2" customFormat="1">
      <c r="A389" s="38"/>
      <c r="B389" s="39"/>
      <c r="C389" s="40"/>
      <c r="D389" s="242" t="s">
        <v>205</v>
      </c>
      <c r="E389" s="40"/>
      <c r="F389" s="243" t="s">
        <v>988</v>
      </c>
      <c r="G389" s="40"/>
      <c r="H389" s="40"/>
      <c r="I389" s="244"/>
      <c r="J389" s="40"/>
      <c r="K389" s="40"/>
      <c r="L389" s="44"/>
      <c r="M389" s="245"/>
      <c r="N389" s="246"/>
      <c r="O389" s="91"/>
      <c r="P389" s="91"/>
      <c r="Q389" s="91"/>
      <c r="R389" s="91"/>
      <c r="S389" s="91"/>
      <c r="T389" s="92"/>
      <c r="U389" s="38"/>
      <c r="V389" s="38"/>
      <c r="W389" s="38"/>
      <c r="X389" s="38"/>
      <c r="Y389" s="38"/>
      <c r="Z389" s="38"/>
      <c r="AA389" s="38"/>
      <c r="AB389" s="38"/>
      <c r="AC389" s="38"/>
      <c r="AD389" s="38"/>
      <c r="AE389" s="38"/>
      <c r="AT389" s="17" t="s">
        <v>205</v>
      </c>
      <c r="AU389" s="17" t="s">
        <v>89</v>
      </c>
    </row>
    <row r="390" s="12" customFormat="1" ht="25.92" customHeight="1">
      <c r="A390" s="12"/>
      <c r="B390" s="212"/>
      <c r="C390" s="213"/>
      <c r="D390" s="214" t="s">
        <v>79</v>
      </c>
      <c r="E390" s="215" t="s">
        <v>501</v>
      </c>
      <c r="F390" s="215" t="s">
        <v>502</v>
      </c>
      <c r="G390" s="213"/>
      <c r="H390" s="213"/>
      <c r="I390" s="216"/>
      <c r="J390" s="217">
        <f>BK390</f>
        <v>0</v>
      </c>
      <c r="K390" s="213"/>
      <c r="L390" s="218"/>
      <c r="M390" s="219"/>
      <c r="N390" s="220"/>
      <c r="O390" s="220"/>
      <c r="P390" s="221">
        <f>P391+P421+P454+P471+P506+P635+P673</f>
        <v>0</v>
      </c>
      <c r="Q390" s="220"/>
      <c r="R390" s="221">
        <f>R391+R421+R454+R471+R506+R635+R673</f>
        <v>48.626021999999999</v>
      </c>
      <c r="S390" s="220"/>
      <c r="T390" s="222">
        <f>T391+T421+T454+T471+T506+T635+T673</f>
        <v>2.8163570999999998</v>
      </c>
      <c r="U390" s="12"/>
      <c r="V390" s="12"/>
      <c r="W390" s="12"/>
      <c r="X390" s="12"/>
      <c r="Y390" s="12"/>
      <c r="Z390" s="12"/>
      <c r="AA390" s="12"/>
      <c r="AB390" s="12"/>
      <c r="AC390" s="12"/>
      <c r="AD390" s="12"/>
      <c r="AE390" s="12"/>
      <c r="AR390" s="223" t="s">
        <v>89</v>
      </c>
      <c r="AT390" s="224" t="s">
        <v>79</v>
      </c>
      <c r="AU390" s="224" t="s">
        <v>80</v>
      </c>
      <c r="AY390" s="223" t="s">
        <v>196</v>
      </c>
      <c r="BK390" s="225">
        <f>BK391+BK421+BK454+BK471+BK506+BK635+BK673</f>
        <v>0</v>
      </c>
    </row>
    <row r="391" s="12" customFormat="1" ht="22.8" customHeight="1">
      <c r="A391" s="12"/>
      <c r="B391" s="212"/>
      <c r="C391" s="213"/>
      <c r="D391" s="214" t="s">
        <v>79</v>
      </c>
      <c r="E391" s="226" t="s">
        <v>516</v>
      </c>
      <c r="F391" s="226" t="s">
        <v>517</v>
      </c>
      <c r="G391" s="213"/>
      <c r="H391" s="213"/>
      <c r="I391" s="216"/>
      <c r="J391" s="227">
        <f>BK391</f>
        <v>0</v>
      </c>
      <c r="K391" s="213"/>
      <c r="L391" s="218"/>
      <c r="M391" s="219"/>
      <c r="N391" s="220"/>
      <c r="O391" s="220"/>
      <c r="P391" s="221">
        <f>SUM(P392:P420)</f>
        <v>0</v>
      </c>
      <c r="Q391" s="220"/>
      <c r="R391" s="221">
        <f>SUM(R392:R420)</f>
        <v>1.7032772999999999</v>
      </c>
      <c r="S391" s="220"/>
      <c r="T391" s="222">
        <f>SUM(T392:T420)</f>
        <v>0</v>
      </c>
      <c r="U391" s="12"/>
      <c r="V391" s="12"/>
      <c r="W391" s="12"/>
      <c r="X391" s="12"/>
      <c r="Y391" s="12"/>
      <c r="Z391" s="12"/>
      <c r="AA391" s="12"/>
      <c r="AB391" s="12"/>
      <c r="AC391" s="12"/>
      <c r="AD391" s="12"/>
      <c r="AE391" s="12"/>
      <c r="AR391" s="223" t="s">
        <v>89</v>
      </c>
      <c r="AT391" s="224" t="s">
        <v>79</v>
      </c>
      <c r="AU391" s="224" t="s">
        <v>87</v>
      </c>
      <c r="AY391" s="223" t="s">
        <v>196</v>
      </c>
      <c r="BK391" s="225">
        <f>SUM(BK392:BK420)</f>
        <v>0</v>
      </c>
    </row>
    <row r="392" s="2" customFormat="1" ht="21.75" customHeight="1">
      <c r="A392" s="38"/>
      <c r="B392" s="39"/>
      <c r="C392" s="228" t="s">
        <v>535</v>
      </c>
      <c r="D392" s="228" t="s">
        <v>199</v>
      </c>
      <c r="E392" s="229" t="s">
        <v>3827</v>
      </c>
      <c r="F392" s="230" t="s">
        <v>3828</v>
      </c>
      <c r="G392" s="231" t="s">
        <v>251</v>
      </c>
      <c r="H392" s="232">
        <v>27.969999999999999</v>
      </c>
      <c r="I392" s="233"/>
      <c r="J392" s="234">
        <f>ROUND(I392*H392,2)</f>
        <v>0</v>
      </c>
      <c r="K392" s="235"/>
      <c r="L392" s="44"/>
      <c r="M392" s="236" t="s">
        <v>1</v>
      </c>
      <c r="N392" s="237" t="s">
        <v>45</v>
      </c>
      <c r="O392" s="91"/>
      <c r="P392" s="238">
        <f>O392*H392</f>
        <v>0</v>
      </c>
      <c r="Q392" s="238">
        <v>0</v>
      </c>
      <c r="R392" s="238">
        <f>Q392*H392</f>
        <v>0</v>
      </c>
      <c r="S392" s="238">
        <v>0</v>
      </c>
      <c r="T392" s="239">
        <f>S392*H392</f>
        <v>0</v>
      </c>
      <c r="U392" s="38"/>
      <c r="V392" s="38"/>
      <c r="W392" s="38"/>
      <c r="X392" s="38"/>
      <c r="Y392" s="38"/>
      <c r="Z392" s="38"/>
      <c r="AA392" s="38"/>
      <c r="AB392" s="38"/>
      <c r="AC392" s="38"/>
      <c r="AD392" s="38"/>
      <c r="AE392" s="38"/>
      <c r="AR392" s="240" t="s">
        <v>405</v>
      </c>
      <c r="AT392" s="240" t="s">
        <v>199</v>
      </c>
      <c r="AU392" s="240" t="s">
        <v>89</v>
      </c>
      <c r="AY392" s="17" t="s">
        <v>196</v>
      </c>
      <c r="BE392" s="241">
        <f>IF(N392="základní",J392,0)</f>
        <v>0</v>
      </c>
      <c r="BF392" s="241">
        <f>IF(N392="snížená",J392,0)</f>
        <v>0</v>
      </c>
      <c r="BG392" s="241">
        <f>IF(N392="zákl. přenesená",J392,0)</f>
        <v>0</v>
      </c>
      <c r="BH392" s="241">
        <f>IF(N392="sníž. přenesená",J392,0)</f>
        <v>0</v>
      </c>
      <c r="BI392" s="241">
        <f>IF(N392="nulová",J392,0)</f>
        <v>0</v>
      </c>
      <c r="BJ392" s="17" t="s">
        <v>87</v>
      </c>
      <c r="BK392" s="241">
        <f>ROUND(I392*H392,2)</f>
        <v>0</v>
      </c>
      <c r="BL392" s="17" t="s">
        <v>405</v>
      </c>
      <c r="BM392" s="240" t="s">
        <v>3829</v>
      </c>
    </row>
    <row r="393" s="2" customFormat="1">
      <c r="A393" s="38"/>
      <c r="B393" s="39"/>
      <c r="C393" s="40"/>
      <c r="D393" s="242" t="s">
        <v>205</v>
      </c>
      <c r="E393" s="40"/>
      <c r="F393" s="243" t="s">
        <v>3830</v>
      </c>
      <c r="G393" s="40"/>
      <c r="H393" s="40"/>
      <c r="I393" s="244"/>
      <c r="J393" s="40"/>
      <c r="K393" s="40"/>
      <c r="L393" s="44"/>
      <c r="M393" s="245"/>
      <c r="N393" s="246"/>
      <c r="O393" s="91"/>
      <c r="P393" s="91"/>
      <c r="Q393" s="91"/>
      <c r="R393" s="91"/>
      <c r="S393" s="91"/>
      <c r="T393" s="92"/>
      <c r="U393" s="38"/>
      <c r="V393" s="38"/>
      <c r="W393" s="38"/>
      <c r="X393" s="38"/>
      <c r="Y393" s="38"/>
      <c r="Z393" s="38"/>
      <c r="AA393" s="38"/>
      <c r="AB393" s="38"/>
      <c r="AC393" s="38"/>
      <c r="AD393" s="38"/>
      <c r="AE393" s="38"/>
      <c r="AT393" s="17" t="s">
        <v>205</v>
      </c>
      <c r="AU393" s="17" t="s">
        <v>89</v>
      </c>
    </row>
    <row r="394" s="13" customFormat="1">
      <c r="A394" s="13"/>
      <c r="B394" s="252"/>
      <c r="C394" s="253"/>
      <c r="D394" s="242" t="s">
        <v>254</v>
      </c>
      <c r="E394" s="254" t="s">
        <v>1</v>
      </c>
      <c r="F394" s="255" t="s">
        <v>3422</v>
      </c>
      <c r="G394" s="253"/>
      <c r="H394" s="256">
        <v>27.969999999999999</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254</v>
      </c>
      <c r="AU394" s="262" t="s">
        <v>89</v>
      </c>
      <c r="AV394" s="13" t="s">
        <v>89</v>
      </c>
      <c r="AW394" s="13" t="s">
        <v>35</v>
      </c>
      <c r="AX394" s="13" t="s">
        <v>80</v>
      </c>
      <c r="AY394" s="262" t="s">
        <v>196</v>
      </c>
    </row>
    <row r="395" s="14" customFormat="1">
      <c r="A395" s="14"/>
      <c r="B395" s="263"/>
      <c r="C395" s="264"/>
      <c r="D395" s="242" t="s">
        <v>254</v>
      </c>
      <c r="E395" s="265" t="s">
        <v>1</v>
      </c>
      <c r="F395" s="266" t="s">
        <v>3417</v>
      </c>
      <c r="G395" s="264"/>
      <c r="H395" s="267">
        <v>27.969999999999999</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254</v>
      </c>
      <c r="AU395" s="273" t="s">
        <v>89</v>
      </c>
      <c r="AV395" s="14" t="s">
        <v>100</v>
      </c>
      <c r="AW395" s="14" t="s">
        <v>35</v>
      </c>
      <c r="AX395" s="14" t="s">
        <v>80</v>
      </c>
      <c r="AY395" s="273" t="s">
        <v>196</v>
      </c>
    </row>
    <row r="396" s="15" customFormat="1">
      <c r="A396" s="15"/>
      <c r="B396" s="274"/>
      <c r="C396" s="275"/>
      <c r="D396" s="242" t="s">
        <v>254</v>
      </c>
      <c r="E396" s="276" t="s">
        <v>1</v>
      </c>
      <c r="F396" s="277" t="s">
        <v>267</v>
      </c>
      <c r="G396" s="275"/>
      <c r="H396" s="278">
        <v>27.969999999999999</v>
      </c>
      <c r="I396" s="279"/>
      <c r="J396" s="275"/>
      <c r="K396" s="275"/>
      <c r="L396" s="280"/>
      <c r="M396" s="281"/>
      <c r="N396" s="282"/>
      <c r="O396" s="282"/>
      <c r="P396" s="282"/>
      <c r="Q396" s="282"/>
      <c r="R396" s="282"/>
      <c r="S396" s="282"/>
      <c r="T396" s="283"/>
      <c r="U396" s="15"/>
      <c r="V396" s="15"/>
      <c r="W396" s="15"/>
      <c r="X396" s="15"/>
      <c r="Y396" s="15"/>
      <c r="Z396" s="15"/>
      <c r="AA396" s="15"/>
      <c r="AB396" s="15"/>
      <c r="AC396" s="15"/>
      <c r="AD396" s="15"/>
      <c r="AE396" s="15"/>
      <c r="AT396" s="284" t="s">
        <v>254</v>
      </c>
      <c r="AU396" s="284" t="s">
        <v>89</v>
      </c>
      <c r="AV396" s="15" t="s">
        <v>113</v>
      </c>
      <c r="AW396" s="15" t="s">
        <v>35</v>
      </c>
      <c r="AX396" s="15" t="s">
        <v>87</v>
      </c>
      <c r="AY396" s="284" t="s">
        <v>196</v>
      </c>
    </row>
    <row r="397" s="2" customFormat="1" ht="21.75" customHeight="1">
      <c r="A397" s="38"/>
      <c r="B397" s="39"/>
      <c r="C397" s="228" t="s">
        <v>545</v>
      </c>
      <c r="D397" s="228" t="s">
        <v>199</v>
      </c>
      <c r="E397" s="229" t="s">
        <v>1039</v>
      </c>
      <c r="F397" s="230" t="s">
        <v>1040</v>
      </c>
      <c r="G397" s="231" t="s">
        <v>251</v>
      </c>
      <c r="H397" s="232">
        <v>2116.1199999999999</v>
      </c>
      <c r="I397" s="233"/>
      <c r="J397" s="234">
        <f>ROUND(I397*H397,2)</f>
        <v>0</v>
      </c>
      <c r="K397" s="235"/>
      <c r="L397" s="44"/>
      <c r="M397" s="236" t="s">
        <v>1</v>
      </c>
      <c r="N397" s="237" t="s">
        <v>45</v>
      </c>
      <c r="O397" s="91"/>
      <c r="P397" s="238">
        <f>O397*H397</f>
        <v>0</v>
      </c>
      <c r="Q397" s="238">
        <v>0</v>
      </c>
      <c r="R397" s="238">
        <f>Q397*H397</f>
        <v>0</v>
      </c>
      <c r="S397" s="238">
        <v>0</v>
      </c>
      <c r="T397" s="239">
        <f>S397*H397</f>
        <v>0</v>
      </c>
      <c r="U397" s="38"/>
      <c r="V397" s="38"/>
      <c r="W397" s="38"/>
      <c r="X397" s="38"/>
      <c r="Y397" s="38"/>
      <c r="Z397" s="38"/>
      <c r="AA397" s="38"/>
      <c r="AB397" s="38"/>
      <c r="AC397" s="38"/>
      <c r="AD397" s="38"/>
      <c r="AE397" s="38"/>
      <c r="AR397" s="240" t="s">
        <v>405</v>
      </c>
      <c r="AT397" s="240" t="s">
        <v>199</v>
      </c>
      <c r="AU397" s="240" t="s">
        <v>89</v>
      </c>
      <c r="AY397" s="17" t="s">
        <v>196</v>
      </c>
      <c r="BE397" s="241">
        <f>IF(N397="základní",J397,0)</f>
        <v>0</v>
      </c>
      <c r="BF397" s="241">
        <f>IF(N397="snížená",J397,0)</f>
        <v>0</v>
      </c>
      <c r="BG397" s="241">
        <f>IF(N397="zákl. přenesená",J397,0)</f>
        <v>0</v>
      </c>
      <c r="BH397" s="241">
        <f>IF(N397="sníž. přenesená",J397,0)</f>
        <v>0</v>
      </c>
      <c r="BI397" s="241">
        <f>IF(N397="nulová",J397,0)</f>
        <v>0</v>
      </c>
      <c r="BJ397" s="17" t="s">
        <v>87</v>
      </c>
      <c r="BK397" s="241">
        <f>ROUND(I397*H397,2)</f>
        <v>0</v>
      </c>
      <c r="BL397" s="17" t="s">
        <v>405</v>
      </c>
      <c r="BM397" s="240" t="s">
        <v>3831</v>
      </c>
    </row>
    <row r="398" s="2" customFormat="1">
      <c r="A398" s="38"/>
      <c r="B398" s="39"/>
      <c r="C398" s="40"/>
      <c r="D398" s="242" t="s">
        <v>205</v>
      </c>
      <c r="E398" s="40"/>
      <c r="F398" s="243" t="s">
        <v>1042</v>
      </c>
      <c r="G398" s="40"/>
      <c r="H398" s="40"/>
      <c r="I398" s="244"/>
      <c r="J398" s="40"/>
      <c r="K398" s="40"/>
      <c r="L398" s="44"/>
      <c r="M398" s="245"/>
      <c r="N398" s="246"/>
      <c r="O398" s="91"/>
      <c r="P398" s="91"/>
      <c r="Q398" s="91"/>
      <c r="R398" s="91"/>
      <c r="S398" s="91"/>
      <c r="T398" s="92"/>
      <c r="U398" s="38"/>
      <c r="V398" s="38"/>
      <c r="W398" s="38"/>
      <c r="X398" s="38"/>
      <c r="Y398" s="38"/>
      <c r="Z398" s="38"/>
      <c r="AA398" s="38"/>
      <c r="AB398" s="38"/>
      <c r="AC398" s="38"/>
      <c r="AD398" s="38"/>
      <c r="AE398" s="38"/>
      <c r="AT398" s="17" t="s">
        <v>205</v>
      </c>
      <c r="AU398" s="17" t="s">
        <v>89</v>
      </c>
    </row>
    <row r="399" s="13" customFormat="1">
      <c r="A399" s="13"/>
      <c r="B399" s="252"/>
      <c r="C399" s="253"/>
      <c r="D399" s="242" t="s">
        <v>254</v>
      </c>
      <c r="E399" s="254" t="s">
        <v>1</v>
      </c>
      <c r="F399" s="255" t="s">
        <v>3832</v>
      </c>
      <c r="G399" s="253"/>
      <c r="H399" s="256">
        <v>2116.1199999999999</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254</v>
      </c>
      <c r="AU399" s="262" t="s">
        <v>89</v>
      </c>
      <c r="AV399" s="13" t="s">
        <v>89</v>
      </c>
      <c r="AW399" s="13" t="s">
        <v>35</v>
      </c>
      <c r="AX399" s="13" t="s">
        <v>80</v>
      </c>
      <c r="AY399" s="262" t="s">
        <v>196</v>
      </c>
    </row>
    <row r="400" s="14" customFormat="1">
      <c r="A400" s="14"/>
      <c r="B400" s="263"/>
      <c r="C400" s="264"/>
      <c r="D400" s="242" t="s">
        <v>254</v>
      </c>
      <c r="E400" s="265" t="s">
        <v>1</v>
      </c>
      <c r="F400" s="266" t="s">
        <v>3833</v>
      </c>
      <c r="G400" s="264"/>
      <c r="H400" s="267">
        <v>2116.1199999999999</v>
      </c>
      <c r="I400" s="268"/>
      <c r="J400" s="264"/>
      <c r="K400" s="264"/>
      <c r="L400" s="269"/>
      <c r="M400" s="270"/>
      <c r="N400" s="271"/>
      <c r="O400" s="271"/>
      <c r="P400" s="271"/>
      <c r="Q400" s="271"/>
      <c r="R400" s="271"/>
      <c r="S400" s="271"/>
      <c r="T400" s="272"/>
      <c r="U400" s="14"/>
      <c r="V400" s="14"/>
      <c r="W400" s="14"/>
      <c r="X400" s="14"/>
      <c r="Y400" s="14"/>
      <c r="Z400" s="14"/>
      <c r="AA400" s="14"/>
      <c r="AB400" s="14"/>
      <c r="AC400" s="14"/>
      <c r="AD400" s="14"/>
      <c r="AE400" s="14"/>
      <c r="AT400" s="273" t="s">
        <v>254</v>
      </c>
      <c r="AU400" s="273" t="s">
        <v>89</v>
      </c>
      <c r="AV400" s="14" t="s">
        <v>100</v>
      </c>
      <c r="AW400" s="14" t="s">
        <v>35</v>
      </c>
      <c r="AX400" s="14" t="s">
        <v>80</v>
      </c>
      <c r="AY400" s="273" t="s">
        <v>196</v>
      </c>
    </row>
    <row r="401" s="15" customFormat="1">
      <c r="A401" s="15"/>
      <c r="B401" s="274"/>
      <c r="C401" s="275"/>
      <c r="D401" s="242" t="s">
        <v>254</v>
      </c>
      <c r="E401" s="276" t="s">
        <v>1</v>
      </c>
      <c r="F401" s="277" t="s">
        <v>267</v>
      </c>
      <c r="G401" s="275"/>
      <c r="H401" s="278">
        <v>2116.1199999999999</v>
      </c>
      <c r="I401" s="279"/>
      <c r="J401" s="275"/>
      <c r="K401" s="275"/>
      <c r="L401" s="280"/>
      <c r="M401" s="281"/>
      <c r="N401" s="282"/>
      <c r="O401" s="282"/>
      <c r="P401" s="282"/>
      <c r="Q401" s="282"/>
      <c r="R401" s="282"/>
      <c r="S401" s="282"/>
      <c r="T401" s="283"/>
      <c r="U401" s="15"/>
      <c r="V401" s="15"/>
      <c r="W401" s="15"/>
      <c r="X401" s="15"/>
      <c r="Y401" s="15"/>
      <c r="Z401" s="15"/>
      <c r="AA401" s="15"/>
      <c r="AB401" s="15"/>
      <c r="AC401" s="15"/>
      <c r="AD401" s="15"/>
      <c r="AE401" s="15"/>
      <c r="AT401" s="284" t="s">
        <v>254</v>
      </c>
      <c r="AU401" s="284" t="s">
        <v>89</v>
      </c>
      <c r="AV401" s="15" t="s">
        <v>113</v>
      </c>
      <c r="AW401" s="15" t="s">
        <v>35</v>
      </c>
      <c r="AX401" s="15" t="s">
        <v>87</v>
      </c>
      <c r="AY401" s="284" t="s">
        <v>196</v>
      </c>
    </row>
    <row r="402" s="2" customFormat="1" ht="16.5" customHeight="1">
      <c r="A402" s="38"/>
      <c r="B402" s="39"/>
      <c r="C402" s="288" t="s">
        <v>824</v>
      </c>
      <c r="D402" s="288" t="s">
        <v>646</v>
      </c>
      <c r="E402" s="289" t="s">
        <v>1045</v>
      </c>
      <c r="F402" s="290" t="s">
        <v>1046</v>
      </c>
      <c r="G402" s="291" t="s">
        <v>251</v>
      </c>
      <c r="H402" s="292">
        <v>2200.7649999999999</v>
      </c>
      <c r="I402" s="293"/>
      <c r="J402" s="294">
        <f>ROUND(I402*H402,2)</f>
        <v>0</v>
      </c>
      <c r="K402" s="295"/>
      <c r="L402" s="296"/>
      <c r="M402" s="297" t="s">
        <v>1</v>
      </c>
      <c r="N402" s="298" t="s">
        <v>45</v>
      </c>
      <c r="O402" s="91"/>
      <c r="P402" s="238">
        <f>O402*H402</f>
        <v>0</v>
      </c>
      <c r="Q402" s="238">
        <v>0.00029999999999999997</v>
      </c>
      <c r="R402" s="238">
        <f>Q402*H402</f>
        <v>0.66022949999999991</v>
      </c>
      <c r="S402" s="238">
        <v>0</v>
      </c>
      <c r="T402" s="239">
        <f>S402*H402</f>
        <v>0</v>
      </c>
      <c r="U402" s="38"/>
      <c r="V402" s="38"/>
      <c r="W402" s="38"/>
      <c r="X402" s="38"/>
      <c r="Y402" s="38"/>
      <c r="Z402" s="38"/>
      <c r="AA402" s="38"/>
      <c r="AB402" s="38"/>
      <c r="AC402" s="38"/>
      <c r="AD402" s="38"/>
      <c r="AE402" s="38"/>
      <c r="AR402" s="240" t="s">
        <v>518</v>
      </c>
      <c r="AT402" s="240" t="s">
        <v>646</v>
      </c>
      <c r="AU402" s="240" t="s">
        <v>89</v>
      </c>
      <c r="AY402" s="17" t="s">
        <v>196</v>
      </c>
      <c r="BE402" s="241">
        <f>IF(N402="základní",J402,0)</f>
        <v>0</v>
      </c>
      <c r="BF402" s="241">
        <f>IF(N402="snížená",J402,0)</f>
        <v>0</v>
      </c>
      <c r="BG402" s="241">
        <f>IF(N402="zákl. přenesená",J402,0)</f>
        <v>0</v>
      </c>
      <c r="BH402" s="241">
        <f>IF(N402="sníž. přenesená",J402,0)</f>
        <v>0</v>
      </c>
      <c r="BI402" s="241">
        <f>IF(N402="nulová",J402,0)</f>
        <v>0</v>
      </c>
      <c r="BJ402" s="17" t="s">
        <v>87</v>
      </c>
      <c r="BK402" s="241">
        <f>ROUND(I402*H402,2)</f>
        <v>0</v>
      </c>
      <c r="BL402" s="17" t="s">
        <v>405</v>
      </c>
      <c r="BM402" s="240" t="s">
        <v>3834</v>
      </c>
    </row>
    <row r="403" s="2" customFormat="1">
      <c r="A403" s="38"/>
      <c r="B403" s="39"/>
      <c r="C403" s="40"/>
      <c r="D403" s="242" t="s">
        <v>205</v>
      </c>
      <c r="E403" s="40"/>
      <c r="F403" s="243" t="s">
        <v>1046</v>
      </c>
      <c r="G403" s="40"/>
      <c r="H403" s="40"/>
      <c r="I403" s="244"/>
      <c r="J403" s="40"/>
      <c r="K403" s="40"/>
      <c r="L403" s="44"/>
      <c r="M403" s="245"/>
      <c r="N403" s="246"/>
      <c r="O403" s="91"/>
      <c r="P403" s="91"/>
      <c r="Q403" s="91"/>
      <c r="R403" s="91"/>
      <c r="S403" s="91"/>
      <c r="T403" s="92"/>
      <c r="U403" s="38"/>
      <c r="V403" s="38"/>
      <c r="W403" s="38"/>
      <c r="X403" s="38"/>
      <c r="Y403" s="38"/>
      <c r="Z403" s="38"/>
      <c r="AA403" s="38"/>
      <c r="AB403" s="38"/>
      <c r="AC403" s="38"/>
      <c r="AD403" s="38"/>
      <c r="AE403" s="38"/>
      <c r="AT403" s="17" t="s">
        <v>205</v>
      </c>
      <c r="AU403" s="17" t="s">
        <v>89</v>
      </c>
    </row>
    <row r="404" s="13" customFormat="1">
      <c r="A404" s="13"/>
      <c r="B404" s="252"/>
      <c r="C404" s="253"/>
      <c r="D404" s="242" t="s">
        <v>254</v>
      </c>
      <c r="E404" s="253"/>
      <c r="F404" s="255" t="s">
        <v>3835</v>
      </c>
      <c r="G404" s="253"/>
      <c r="H404" s="256">
        <v>2200.7649999999999</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254</v>
      </c>
      <c r="AU404" s="262" t="s">
        <v>89</v>
      </c>
      <c r="AV404" s="13" t="s">
        <v>89</v>
      </c>
      <c r="AW404" s="13" t="s">
        <v>4</v>
      </c>
      <c r="AX404" s="13" t="s">
        <v>87</v>
      </c>
      <c r="AY404" s="262" t="s">
        <v>196</v>
      </c>
    </row>
    <row r="405" s="2" customFormat="1" ht="16.5" customHeight="1">
      <c r="A405" s="38"/>
      <c r="B405" s="39"/>
      <c r="C405" s="288" t="s">
        <v>553</v>
      </c>
      <c r="D405" s="288" t="s">
        <v>646</v>
      </c>
      <c r="E405" s="289" t="s">
        <v>1050</v>
      </c>
      <c r="F405" s="290" t="s">
        <v>1051</v>
      </c>
      <c r="G405" s="291" t="s">
        <v>251</v>
      </c>
      <c r="H405" s="292">
        <v>2317.884</v>
      </c>
      <c r="I405" s="293"/>
      <c r="J405" s="294">
        <f>ROUND(I405*H405,2)</f>
        <v>0</v>
      </c>
      <c r="K405" s="295"/>
      <c r="L405" s="296"/>
      <c r="M405" s="297" t="s">
        <v>1</v>
      </c>
      <c r="N405" s="298" t="s">
        <v>45</v>
      </c>
      <c r="O405" s="91"/>
      <c r="P405" s="238">
        <f>O405*H405</f>
        <v>0</v>
      </c>
      <c r="Q405" s="238">
        <v>0.00044999999999999999</v>
      </c>
      <c r="R405" s="238">
        <f>Q405*H405</f>
        <v>1.0430478000000001</v>
      </c>
      <c r="S405" s="238">
        <v>0</v>
      </c>
      <c r="T405" s="239">
        <f>S405*H405</f>
        <v>0</v>
      </c>
      <c r="U405" s="38"/>
      <c r="V405" s="38"/>
      <c r="W405" s="38"/>
      <c r="X405" s="38"/>
      <c r="Y405" s="38"/>
      <c r="Z405" s="38"/>
      <c r="AA405" s="38"/>
      <c r="AB405" s="38"/>
      <c r="AC405" s="38"/>
      <c r="AD405" s="38"/>
      <c r="AE405" s="38"/>
      <c r="AR405" s="240" t="s">
        <v>518</v>
      </c>
      <c r="AT405" s="240" t="s">
        <v>646</v>
      </c>
      <c r="AU405" s="240" t="s">
        <v>89</v>
      </c>
      <c r="AY405" s="17" t="s">
        <v>196</v>
      </c>
      <c r="BE405" s="241">
        <f>IF(N405="základní",J405,0)</f>
        <v>0</v>
      </c>
      <c r="BF405" s="241">
        <f>IF(N405="snížená",J405,0)</f>
        <v>0</v>
      </c>
      <c r="BG405" s="241">
        <f>IF(N405="zákl. přenesená",J405,0)</f>
        <v>0</v>
      </c>
      <c r="BH405" s="241">
        <f>IF(N405="sníž. přenesená",J405,0)</f>
        <v>0</v>
      </c>
      <c r="BI405" s="241">
        <f>IF(N405="nulová",J405,0)</f>
        <v>0</v>
      </c>
      <c r="BJ405" s="17" t="s">
        <v>87</v>
      </c>
      <c r="BK405" s="241">
        <f>ROUND(I405*H405,2)</f>
        <v>0</v>
      </c>
      <c r="BL405" s="17" t="s">
        <v>405</v>
      </c>
      <c r="BM405" s="240" t="s">
        <v>3836</v>
      </c>
    </row>
    <row r="406" s="2" customFormat="1">
      <c r="A406" s="38"/>
      <c r="B406" s="39"/>
      <c r="C406" s="40"/>
      <c r="D406" s="242" t="s">
        <v>205</v>
      </c>
      <c r="E406" s="40"/>
      <c r="F406" s="243" t="s">
        <v>1051</v>
      </c>
      <c r="G406" s="40"/>
      <c r="H406" s="40"/>
      <c r="I406" s="244"/>
      <c r="J406" s="40"/>
      <c r="K406" s="40"/>
      <c r="L406" s="44"/>
      <c r="M406" s="245"/>
      <c r="N406" s="246"/>
      <c r="O406" s="91"/>
      <c r="P406" s="91"/>
      <c r="Q406" s="91"/>
      <c r="R406" s="91"/>
      <c r="S406" s="91"/>
      <c r="T406" s="92"/>
      <c r="U406" s="38"/>
      <c r="V406" s="38"/>
      <c r="W406" s="38"/>
      <c r="X406" s="38"/>
      <c r="Y406" s="38"/>
      <c r="Z406" s="38"/>
      <c r="AA406" s="38"/>
      <c r="AB406" s="38"/>
      <c r="AC406" s="38"/>
      <c r="AD406" s="38"/>
      <c r="AE406" s="38"/>
      <c r="AT406" s="17" t="s">
        <v>205</v>
      </c>
      <c r="AU406" s="17" t="s">
        <v>89</v>
      </c>
    </row>
    <row r="407" s="13" customFormat="1">
      <c r="A407" s="13"/>
      <c r="B407" s="252"/>
      <c r="C407" s="253"/>
      <c r="D407" s="242" t="s">
        <v>254</v>
      </c>
      <c r="E407" s="254" t="s">
        <v>1</v>
      </c>
      <c r="F407" s="255" t="s">
        <v>3837</v>
      </c>
      <c r="G407" s="253"/>
      <c r="H407" s="256">
        <v>2200.7649999999999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254</v>
      </c>
      <c r="AU407" s="262" t="s">
        <v>89</v>
      </c>
      <c r="AV407" s="13" t="s">
        <v>89</v>
      </c>
      <c r="AW407" s="13" t="s">
        <v>35</v>
      </c>
      <c r="AX407" s="13" t="s">
        <v>80</v>
      </c>
      <c r="AY407" s="262" t="s">
        <v>196</v>
      </c>
    </row>
    <row r="408" s="14" customFormat="1">
      <c r="A408" s="14"/>
      <c r="B408" s="263"/>
      <c r="C408" s="264"/>
      <c r="D408" s="242" t="s">
        <v>254</v>
      </c>
      <c r="E408" s="265" t="s">
        <v>1</v>
      </c>
      <c r="F408" s="266" t="s">
        <v>3838</v>
      </c>
      <c r="G408" s="264"/>
      <c r="H408" s="267">
        <v>2200.7649999999999</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254</v>
      </c>
      <c r="AU408" s="273" t="s">
        <v>89</v>
      </c>
      <c r="AV408" s="14" t="s">
        <v>100</v>
      </c>
      <c r="AW408" s="14" t="s">
        <v>35</v>
      </c>
      <c r="AX408" s="14" t="s">
        <v>80</v>
      </c>
      <c r="AY408" s="273" t="s">
        <v>196</v>
      </c>
    </row>
    <row r="409" s="13" customFormat="1">
      <c r="A409" s="13"/>
      <c r="B409" s="252"/>
      <c r="C409" s="253"/>
      <c r="D409" s="242" t="s">
        <v>254</v>
      </c>
      <c r="E409" s="254" t="s">
        <v>1</v>
      </c>
      <c r="F409" s="255" t="s">
        <v>3422</v>
      </c>
      <c r="G409" s="253"/>
      <c r="H409" s="256">
        <v>27.969999999999999</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254</v>
      </c>
      <c r="AU409" s="262" t="s">
        <v>89</v>
      </c>
      <c r="AV409" s="13" t="s">
        <v>89</v>
      </c>
      <c r="AW409" s="13" t="s">
        <v>35</v>
      </c>
      <c r="AX409" s="13" t="s">
        <v>80</v>
      </c>
      <c r="AY409" s="262" t="s">
        <v>196</v>
      </c>
    </row>
    <row r="410" s="14" customFormat="1">
      <c r="A410" s="14"/>
      <c r="B410" s="263"/>
      <c r="C410" s="264"/>
      <c r="D410" s="242" t="s">
        <v>254</v>
      </c>
      <c r="E410" s="265" t="s">
        <v>1</v>
      </c>
      <c r="F410" s="266" t="s">
        <v>3417</v>
      </c>
      <c r="G410" s="264"/>
      <c r="H410" s="267">
        <v>27.969999999999999</v>
      </c>
      <c r="I410" s="268"/>
      <c r="J410" s="264"/>
      <c r="K410" s="264"/>
      <c r="L410" s="269"/>
      <c r="M410" s="270"/>
      <c r="N410" s="271"/>
      <c r="O410" s="271"/>
      <c r="P410" s="271"/>
      <c r="Q410" s="271"/>
      <c r="R410" s="271"/>
      <c r="S410" s="271"/>
      <c r="T410" s="272"/>
      <c r="U410" s="14"/>
      <c r="V410" s="14"/>
      <c r="W410" s="14"/>
      <c r="X410" s="14"/>
      <c r="Y410" s="14"/>
      <c r="Z410" s="14"/>
      <c r="AA410" s="14"/>
      <c r="AB410" s="14"/>
      <c r="AC410" s="14"/>
      <c r="AD410" s="14"/>
      <c r="AE410" s="14"/>
      <c r="AT410" s="273" t="s">
        <v>254</v>
      </c>
      <c r="AU410" s="273" t="s">
        <v>89</v>
      </c>
      <c r="AV410" s="14" t="s">
        <v>100</v>
      </c>
      <c r="AW410" s="14" t="s">
        <v>35</v>
      </c>
      <c r="AX410" s="14" t="s">
        <v>80</v>
      </c>
      <c r="AY410" s="273" t="s">
        <v>196</v>
      </c>
    </row>
    <row r="411" s="15" customFormat="1">
      <c r="A411" s="15"/>
      <c r="B411" s="274"/>
      <c r="C411" s="275"/>
      <c r="D411" s="242" t="s">
        <v>254</v>
      </c>
      <c r="E411" s="276" t="s">
        <v>1</v>
      </c>
      <c r="F411" s="277" t="s">
        <v>267</v>
      </c>
      <c r="G411" s="275"/>
      <c r="H411" s="278">
        <v>2228.7349999999997</v>
      </c>
      <c r="I411" s="279"/>
      <c r="J411" s="275"/>
      <c r="K411" s="275"/>
      <c r="L411" s="280"/>
      <c r="M411" s="281"/>
      <c r="N411" s="282"/>
      <c r="O411" s="282"/>
      <c r="P411" s="282"/>
      <c r="Q411" s="282"/>
      <c r="R411" s="282"/>
      <c r="S411" s="282"/>
      <c r="T411" s="283"/>
      <c r="U411" s="15"/>
      <c r="V411" s="15"/>
      <c r="W411" s="15"/>
      <c r="X411" s="15"/>
      <c r="Y411" s="15"/>
      <c r="Z411" s="15"/>
      <c r="AA411" s="15"/>
      <c r="AB411" s="15"/>
      <c r="AC411" s="15"/>
      <c r="AD411" s="15"/>
      <c r="AE411" s="15"/>
      <c r="AT411" s="284" t="s">
        <v>254</v>
      </c>
      <c r="AU411" s="284" t="s">
        <v>89</v>
      </c>
      <c r="AV411" s="15" t="s">
        <v>113</v>
      </c>
      <c r="AW411" s="15" t="s">
        <v>35</v>
      </c>
      <c r="AX411" s="15" t="s">
        <v>87</v>
      </c>
      <c r="AY411" s="284" t="s">
        <v>196</v>
      </c>
    </row>
    <row r="412" s="13" customFormat="1">
      <c r="A412" s="13"/>
      <c r="B412" s="252"/>
      <c r="C412" s="253"/>
      <c r="D412" s="242" t="s">
        <v>254</v>
      </c>
      <c r="E412" s="253"/>
      <c r="F412" s="255" t="s">
        <v>3839</v>
      </c>
      <c r="G412" s="253"/>
      <c r="H412" s="256">
        <v>2317.884</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254</v>
      </c>
      <c r="AU412" s="262" t="s">
        <v>89</v>
      </c>
      <c r="AV412" s="13" t="s">
        <v>89</v>
      </c>
      <c r="AW412" s="13" t="s">
        <v>4</v>
      </c>
      <c r="AX412" s="13" t="s">
        <v>87</v>
      </c>
      <c r="AY412" s="262" t="s">
        <v>196</v>
      </c>
    </row>
    <row r="413" s="2" customFormat="1" ht="21.75" customHeight="1">
      <c r="A413" s="38"/>
      <c r="B413" s="39"/>
      <c r="C413" s="228" t="s">
        <v>561</v>
      </c>
      <c r="D413" s="228" t="s">
        <v>199</v>
      </c>
      <c r="E413" s="229" t="s">
        <v>1054</v>
      </c>
      <c r="F413" s="230" t="s">
        <v>1055</v>
      </c>
      <c r="G413" s="231" t="s">
        <v>251</v>
      </c>
      <c r="H413" s="232">
        <v>2420.8420000000001</v>
      </c>
      <c r="I413" s="233"/>
      <c r="J413" s="234">
        <f>ROUND(I413*H413,2)</f>
        <v>0</v>
      </c>
      <c r="K413" s="235"/>
      <c r="L413" s="44"/>
      <c r="M413" s="236" t="s">
        <v>1</v>
      </c>
      <c r="N413" s="237" t="s">
        <v>45</v>
      </c>
      <c r="O413" s="91"/>
      <c r="P413" s="238">
        <f>O413*H413</f>
        <v>0</v>
      </c>
      <c r="Q413" s="238">
        <v>0</v>
      </c>
      <c r="R413" s="238">
        <f>Q413*H413</f>
        <v>0</v>
      </c>
      <c r="S413" s="238">
        <v>0</v>
      </c>
      <c r="T413" s="239">
        <f>S413*H413</f>
        <v>0</v>
      </c>
      <c r="U413" s="38"/>
      <c r="V413" s="38"/>
      <c r="W413" s="38"/>
      <c r="X413" s="38"/>
      <c r="Y413" s="38"/>
      <c r="Z413" s="38"/>
      <c r="AA413" s="38"/>
      <c r="AB413" s="38"/>
      <c r="AC413" s="38"/>
      <c r="AD413" s="38"/>
      <c r="AE413" s="38"/>
      <c r="AR413" s="240" t="s">
        <v>405</v>
      </c>
      <c r="AT413" s="240" t="s">
        <v>199</v>
      </c>
      <c r="AU413" s="240" t="s">
        <v>89</v>
      </c>
      <c r="AY413" s="17" t="s">
        <v>196</v>
      </c>
      <c r="BE413" s="241">
        <f>IF(N413="základní",J413,0)</f>
        <v>0</v>
      </c>
      <c r="BF413" s="241">
        <f>IF(N413="snížená",J413,0)</f>
        <v>0</v>
      </c>
      <c r="BG413" s="241">
        <f>IF(N413="zákl. přenesená",J413,0)</f>
        <v>0</v>
      </c>
      <c r="BH413" s="241">
        <f>IF(N413="sníž. přenesená",J413,0)</f>
        <v>0</v>
      </c>
      <c r="BI413" s="241">
        <f>IF(N413="nulová",J413,0)</f>
        <v>0</v>
      </c>
      <c r="BJ413" s="17" t="s">
        <v>87</v>
      </c>
      <c r="BK413" s="241">
        <f>ROUND(I413*H413,2)</f>
        <v>0</v>
      </c>
      <c r="BL413" s="17" t="s">
        <v>405</v>
      </c>
      <c r="BM413" s="240" t="s">
        <v>3840</v>
      </c>
    </row>
    <row r="414" s="2" customFormat="1">
      <c r="A414" s="38"/>
      <c r="B414" s="39"/>
      <c r="C414" s="40"/>
      <c r="D414" s="242" t="s">
        <v>205</v>
      </c>
      <c r="E414" s="40"/>
      <c r="F414" s="243" t="s">
        <v>1057</v>
      </c>
      <c r="G414" s="40"/>
      <c r="H414" s="40"/>
      <c r="I414" s="244"/>
      <c r="J414" s="40"/>
      <c r="K414" s="40"/>
      <c r="L414" s="44"/>
      <c r="M414" s="245"/>
      <c r="N414" s="246"/>
      <c r="O414" s="91"/>
      <c r="P414" s="91"/>
      <c r="Q414" s="91"/>
      <c r="R414" s="91"/>
      <c r="S414" s="91"/>
      <c r="T414" s="92"/>
      <c r="U414" s="38"/>
      <c r="V414" s="38"/>
      <c r="W414" s="38"/>
      <c r="X414" s="38"/>
      <c r="Y414" s="38"/>
      <c r="Z414" s="38"/>
      <c r="AA414" s="38"/>
      <c r="AB414" s="38"/>
      <c r="AC414" s="38"/>
      <c r="AD414" s="38"/>
      <c r="AE414" s="38"/>
      <c r="AT414" s="17" t="s">
        <v>205</v>
      </c>
      <c r="AU414" s="17" t="s">
        <v>89</v>
      </c>
    </row>
    <row r="415" s="13" customFormat="1">
      <c r="A415" s="13"/>
      <c r="B415" s="252"/>
      <c r="C415" s="253"/>
      <c r="D415" s="242" t="s">
        <v>254</v>
      </c>
      <c r="E415" s="254" t="s">
        <v>1</v>
      </c>
      <c r="F415" s="255" t="s">
        <v>3841</v>
      </c>
      <c r="G415" s="253"/>
      <c r="H415" s="256">
        <v>2420.8420000000001</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254</v>
      </c>
      <c r="AU415" s="262" t="s">
        <v>89</v>
      </c>
      <c r="AV415" s="13" t="s">
        <v>89</v>
      </c>
      <c r="AW415" s="13" t="s">
        <v>35</v>
      </c>
      <c r="AX415" s="13" t="s">
        <v>80</v>
      </c>
      <c r="AY415" s="262" t="s">
        <v>196</v>
      </c>
    </row>
    <row r="416" s="14" customFormat="1">
      <c r="A416" s="14"/>
      <c r="B416" s="263"/>
      <c r="C416" s="264"/>
      <c r="D416" s="242" t="s">
        <v>254</v>
      </c>
      <c r="E416" s="265" t="s">
        <v>1</v>
      </c>
      <c r="F416" s="266" t="s">
        <v>1059</v>
      </c>
      <c r="G416" s="264"/>
      <c r="H416" s="267">
        <v>2420.8420000000001</v>
      </c>
      <c r="I416" s="268"/>
      <c r="J416" s="264"/>
      <c r="K416" s="264"/>
      <c r="L416" s="269"/>
      <c r="M416" s="270"/>
      <c r="N416" s="271"/>
      <c r="O416" s="271"/>
      <c r="P416" s="271"/>
      <c r="Q416" s="271"/>
      <c r="R416" s="271"/>
      <c r="S416" s="271"/>
      <c r="T416" s="272"/>
      <c r="U416" s="14"/>
      <c r="V416" s="14"/>
      <c r="W416" s="14"/>
      <c r="X416" s="14"/>
      <c r="Y416" s="14"/>
      <c r="Z416" s="14"/>
      <c r="AA416" s="14"/>
      <c r="AB416" s="14"/>
      <c r="AC416" s="14"/>
      <c r="AD416" s="14"/>
      <c r="AE416" s="14"/>
      <c r="AT416" s="273" t="s">
        <v>254</v>
      </c>
      <c r="AU416" s="273" t="s">
        <v>89</v>
      </c>
      <c r="AV416" s="14" t="s">
        <v>100</v>
      </c>
      <c r="AW416" s="14" t="s">
        <v>35</v>
      </c>
      <c r="AX416" s="14" t="s">
        <v>87</v>
      </c>
      <c r="AY416" s="273" t="s">
        <v>196</v>
      </c>
    </row>
    <row r="417" s="2" customFormat="1" ht="16.5" customHeight="1">
      <c r="A417" s="38"/>
      <c r="B417" s="39"/>
      <c r="C417" s="288" t="s">
        <v>570</v>
      </c>
      <c r="D417" s="288" t="s">
        <v>646</v>
      </c>
      <c r="E417" s="289" t="s">
        <v>1061</v>
      </c>
      <c r="F417" s="290" t="s">
        <v>1062</v>
      </c>
      <c r="G417" s="291" t="s">
        <v>1063</v>
      </c>
      <c r="H417" s="292">
        <v>2420.8420000000001</v>
      </c>
      <c r="I417" s="293"/>
      <c r="J417" s="294">
        <f>ROUND(I417*H417,2)</f>
        <v>0</v>
      </c>
      <c r="K417" s="295"/>
      <c r="L417" s="296"/>
      <c r="M417" s="297" t="s">
        <v>1</v>
      </c>
      <c r="N417" s="298" t="s">
        <v>45</v>
      </c>
      <c r="O417" s="91"/>
      <c r="P417" s="238">
        <f>O417*H417</f>
        <v>0</v>
      </c>
      <c r="Q417" s="238">
        <v>0</v>
      </c>
      <c r="R417" s="238">
        <f>Q417*H417</f>
        <v>0</v>
      </c>
      <c r="S417" s="238">
        <v>0</v>
      </c>
      <c r="T417" s="239">
        <f>S417*H417</f>
        <v>0</v>
      </c>
      <c r="U417" s="38"/>
      <c r="V417" s="38"/>
      <c r="W417" s="38"/>
      <c r="X417" s="38"/>
      <c r="Y417" s="38"/>
      <c r="Z417" s="38"/>
      <c r="AA417" s="38"/>
      <c r="AB417" s="38"/>
      <c r="AC417" s="38"/>
      <c r="AD417" s="38"/>
      <c r="AE417" s="38"/>
      <c r="AR417" s="240" t="s">
        <v>518</v>
      </c>
      <c r="AT417" s="240" t="s">
        <v>646</v>
      </c>
      <c r="AU417" s="240" t="s">
        <v>89</v>
      </c>
      <c r="AY417" s="17" t="s">
        <v>196</v>
      </c>
      <c r="BE417" s="241">
        <f>IF(N417="základní",J417,0)</f>
        <v>0</v>
      </c>
      <c r="BF417" s="241">
        <f>IF(N417="snížená",J417,0)</f>
        <v>0</v>
      </c>
      <c r="BG417" s="241">
        <f>IF(N417="zákl. přenesená",J417,0)</f>
        <v>0</v>
      </c>
      <c r="BH417" s="241">
        <f>IF(N417="sníž. přenesená",J417,0)</f>
        <v>0</v>
      </c>
      <c r="BI417" s="241">
        <f>IF(N417="nulová",J417,0)</f>
        <v>0</v>
      </c>
      <c r="BJ417" s="17" t="s">
        <v>87</v>
      </c>
      <c r="BK417" s="241">
        <f>ROUND(I417*H417,2)</f>
        <v>0</v>
      </c>
      <c r="BL417" s="17" t="s">
        <v>405</v>
      </c>
      <c r="BM417" s="240" t="s">
        <v>3842</v>
      </c>
    </row>
    <row r="418" s="2" customFormat="1">
      <c r="A418" s="38"/>
      <c r="B418" s="39"/>
      <c r="C418" s="40"/>
      <c r="D418" s="242" t="s">
        <v>205</v>
      </c>
      <c r="E418" s="40"/>
      <c r="F418" s="243" t="s">
        <v>1062</v>
      </c>
      <c r="G418" s="40"/>
      <c r="H418" s="40"/>
      <c r="I418" s="244"/>
      <c r="J418" s="40"/>
      <c r="K418" s="40"/>
      <c r="L418" s="44"/>
      <c r="M418" s="245"/>
      <c r="N418" s="246"/>
      <c r="O418" s="91"/>
      <c r="P418" s="91"/>
      <c r="Q418" s="91"/>
      <c r="R418" s="91"/>
      <c r="S418" s="91"/>
      <c r="T418" s="92"/>
      <c r="U418" s="38"/>
      <c r="V418" s="38"/>
      <c r="W418" s="38"/>
      <c r="X418" s="38"/>
      <c r="Y418" s="38"/>
      <c r="Z418" s="38"/>
      <c r="AA418" s="38"/>
      <c r="AB418" s="38"/>
      <c r="AC418" s="38"/>
      <c r="AD418" s="38"/>
      <c r="AE418" s="38"/>
      <c r="AT418" s="17" t="s">
        <v>205</v>
      </c>
      <c r="AU418" s="17" t="s">
        <v>89</v>
      </c>
    </row>
    <row r="419" s="2" customFormat="1" ht="21.75" customHeight="1">
      <c r="A419" s="38"/>
      <c r="B419" s="39"/>
      <c r="C419" s="228" t="s">
        <v>581</v>
      </c>
      <c r="D419" s="228" t="s">
        <v>199</v>
      </c>
      <c r="E419" s="229" t="s">
        <v>1066</v>
      </c>
      <c r="F419" s="230" t="s">
        <v>1067</v>
      </c>
      <c r="G419" s="231" t="s">
        <v>431</v>
      </c>
      <c r="H419" s="232">
        <v>1.7030000000000001</v>
      </c>
      <c r="I419" s="233"/>
      <c r="J419" s="234">
        <f>ROUND(I419*H419,2)</f>
        <v>0</v>
      </c>
      <c r="K419" s="235"/>
      <c r="L419" s="44"/>
      <c r="M419" s="236" t="s">
        <v>1</v>
      </c>
      <c r="N419" s="237" t="s">
        <v>45</v>
      </c>
      <c r="O419" s="91"/>
      <c r="P419" s="238">
        <f>O419*H419</f>
        <v>0</v>
      </c>
      <c r="Q419" s="238">
        <v>0</v>
      </c>
      <c r="R419" s="238">
        <f>Q419*H419</f>
        <v>0</v>
      </c>
      <c r="S419" s="238">
        <v>0</v>
      </c>
      <c r="T419" s="239">
        <f>S419*H419</f>
        <v>0</v>
      </c>
      <c r="U419" s="38"/>
      <c r="V419" s="38"/>
      <c r="W419" s="38"/>
      <c r="X419" s="38"/>
      <c r="Y419" s="38"/>
      <c r="Z419" s="38"/>
      <c r="AA419" s="38"/>
      <c r="AB419" s="38"/>
      <c r="AC419" s="38"/>
      <c r="AD419" s="38"/>
      <c r="AE419" s="38"/>
      <c r="AR419" s="240" t="s">
        <v>405</v>
      </c>
      <c r="AT419" s="240" t="s">
        <v>199</v>
      </c>
      <c r="AU419" s="240" t="s">
        <v>89</v>
      </c>
      <c r="AY419" s="17" t="s">
        <v>196</v>
      </c>
      <c r="BE419" s="241">
        <f>IF(N419="základní",J419,0)</f>
        <v>0</v>
      </c>
      <c r="BF419" s="241">
        <f>IF(N419="snížená",J419,0)</f>
        <v>0</v>
      </c>
      <c r="BG419" s="241">
        <f>IF(N419="zákl. přenesená",J419,0)</f>
        <v>0</v>
      </c>
      <c r="BH419" s="241">
        <f>IF(N419="sníž. přenesená",J419,0)</f>
        <v>0</v>
      </c>
      <c r="BI419" s="241">
        <f>IF(N419="nulová",J419,0)</f>
        <v>0</v>
      </c>
      <c r="BJ419" s="17" t="s">
        <v>87</v>
      </c>
      <c r="BK419" s="241">
        <f>ROUND(I419*H419,2)</f>
        <v>0</v>
      </c>
      <c r="BL419" s="17" t="s">
        <v>405</v>
      </c>
      <c r="BM419" s="240" t="s">
        <v>3843</v>
      </c>
    </row>
    <row r="420" s="2" customFormat="1">
      <c r="A420" s="38"/>
      <c r="B420" s="39"/>
      <c r="C420" s="40"/>
      <c r="D420" s="242" t="s">
        <v>205</v>
      </c>
      <c r="E420" s="40"/>
      <c r="F420" s="243" t="s">
        <v>1069</v>
      </c>
      <c r="G420" s="40"/>
      <c r="H420" s="40"/>
      <c r="I420" s="244"/>
      <c r="J420" s="40"/>
      <c r="K420" s="40"/>
      <c r="L420" s="44"/>
      <c r="M420" s="245"/>
      <c r="N420" s="246"/>
      <c r="O420" s="91"/>
      <c r="P420" s="91"/>
      <c r="Q420" s="91"/>
      <c r="R420" s="91"/>
      <c r="S420" s="91"/>
      <c r="T420" s="92"/>
      <c r="U420" s="38"/>
      <c r="V420" s="38"/>
      <c r="W420" s="38"/>
      <c r="X420" s="38"/>
      <c r="Y420" s="38"/>
      <c r="Z420" s="38"/>
      <c r="AA420" s="38"/>
      <c r="AB420" s="38"/>
      <c r="AC420" s="38"/>
      <c r="AD420" s="38"/>
      <c r="AE420" s="38"/>
      <c r="AT420" s="17" t="s">
        <v>205</v>
      </c>
      <c r="AU420" s="17" t="s">
        <v>89</v>
      </c>
    </row>
    <row r="421" s="12" customFormat="1" ht="22.8" customHeight="1">
      <c r="A421" s="12"/>
      <c r="B421" s="212"/>
      <c r="C421" s="213"/>
      <c r="D421" s="214" t="s">
        <v>79</v>
      </c>
      <c r="E421" s="226" t="s">
        <v>527</v>
      </c>
      <c r="F421" s="226" t="s">
        <v>528</v>
      </c>
      <c r="G421" s="213"/>
      <c r="H421" s="213"/>
      <c r="I421" s="216"/>
      <c r="J421" s="227">
        <f>BK421</f>
        <v>0</v>
      </c>
      <c r="K421" s="213"/>
      <c r="L421" s="218"/>
      <c r="M421" s="219"/>
      <c r="N421" s="220"/>
      <c r="O421" s="220"/>
      <c r="P421" s="221">
        <f>SUM(P422:P453)</f>
        <v>0</v>
      </c>
      <c r="Q421" s="220"/>
      <c r="R421" s="221">
        <f>SUM(R422:R453)</f>
        <v>5.6469190000000005</v>
      </c>
      <c r="S421" s="220"/>
      <c r="T421" s="222">
        <f>SUM(T422:T453)</f>
        <v>0.77921999999999991</v>
      </c>
      <c r="U421" s="12"/>
      <c r="V421" s="12"/>
      <c r="W421" s="12"/>
      <c r="X421" s="12"/>
      <c r="Y421" s="12"/>
      <c r="Z421" s="12"/>
      <c r="AA421" s="12"/>
      <c r="AB421" s="12"/>
      <c r="AC421" s="12"/>
      <c r="AD421" s="12"/>
      <c r="AE421" s="12"/>
      <c r="AR421" s="223" t="s">
        <v>89</v>
      </c>
      <c r="AT421" s="224" t="s">
        <v>79</v>
      </c>
      <c r="AU421" s="224" t="s">
        <v>87</v>
      </c>
      <c r="AY421" s="223" t="s">
        <v>196</v>
      </c>
      <c r="BK421" s="225">
        <f>SUM(BK422:BK453)</f>
        <v>0</v>
      </c>
    </row>
    <row r="422" s="2" customFormat="1" ht="21.75" customHeight="1">
      <c r="A422" s="38"/>
      <c r="B422" s="39"/>
      <c r="C422" s="228" t="s">
        <v>589</v>
      </c>
      <c r="D422" s="228" t="s">
        <v>199</v>
      </c>
      <c r="E422" s="229" t="s">
        <v>3844</v>
      </c>
      <c r="F422" s="230" t="s">
        <v>3845</v>
      </c>
      <c r="G422" s="231" t="s">
        <v>251</v>
      </c>
      <c r="H422" s="232">
        <v>4.7000000000000002</v>
      </c>
      <c r="I422" s="233"/>
      <c r="J422" s="234">
        <f>ROUND(I422*H422,2)</f>
        <v>0</v>
      </c>
      <c r="K422" s="235"/>
      <c r="L422" s="44"/>
      <c r="M422" s="236" t="s">
        <v>1</v>
      </c>
      <c r="N422" s="237" t="s">
        <v>45</v>
      </c>
      <c r="O422" s="91"/>
      <c r="P422" s="238">
        <f>O422*H422</f>
        <v>0</v>
      </c>
      <c r="Q422" s="238">
        <v>0.027910000000000001</v>
      </c>
      <c r="R422" s="238">
        <f>Q422*H422</f>
        <v>0.13117700000000002</v>
      </c>
      <c r="S422" s="238">
        <v>0</v>
      </c>
      <c r="T422" s="239">
        <f>S422*H422</f>
        <v>0</v>
      </c>
      <c r="U422" s="38"/>
      <c r="V422" s="38"/>
      <c r="W422" s="38"/>
      <c r="X422" s="38"/>
      <c r="Y422" s="38"/>
      <c r="Z422" s="38"/>
      <c r="AA422" s="38"/>
      <c r="AB422" s="38"/>
      <c r="AC422" s="38"/>
      <c r="AD422" s="38"/>
      <c r="AE422" s="38"/>
      <c r="AR422" s="240" t="s">
        <v>405</v>
      </c>
      <c r="AT422" s="240" t="s">
        <v>199</v>
      </c>
      <c r="AU422" s="240" t="s">
        <v>89</v>
      </c>
      <c r="AY422" s="17" t="s">
        <v>196</v>
      </c>
      <c r="BE422" s="241">
        <f>IF(N422="základní",J422,0)</f>
        <v>0</v>
      </c>
      <c r="BF422" s="241">
        <f>IF(N422="snížená",J422,0)</f>
        <v>0</v>
      </c>
      <c r="BG422" s="241">
        <f>IF(N422="zákl. přenesená",J422,0)</f>
        <v>0</v>
      </c>
      <c r="BH422" s="241">
        <f>IF(N422="sníž. přenesená",J422,0)</f>
        <v>0</v>
      </c>
      <c r="BI422" s="241">
        <f>IF(N422="nulová",J422,0)</f>
        <v>0</v>
      </c>
      <c r="BJ422" s="17" t="s">
        <v>87</v>
      </c>
      <c r="BK422" s="241">
        <f>ROUND(I422*H422,2)</f>
        <v>0</v>
      </c>
      <c r="BL422" s="17" t="s">
        <v>405</v>
      </c>
      <c r="BM422" s="240" t="s">
        <v>3846</v>
      </c>
    </row>
    <row r="423" s="2" customFormat="1">
      <c r="A423" s="38"/>
      <c r="B423" s="39"/>
      <c r="C423" s="40"/>
      <c r="D423" s="242" t="s">
        <v>205</v>
      </c>
      <c r="E423" s="40"/>
      <c r="F423" s="243" t="s">
        <v>3847</v>
      </c>
      <c r="G423" s="40"/>
      <c r="H423" s="40"/>
      <c r="I423" s="244"/>
      <c r="J423" s="40"/>
      <c r="K423" s="40"/>
      <c r="L423" s="44"/>
      <c r="M423" s="245"/>
      <c r="N423" s="246"/>
      <c r="O423" s="91"/>
      <c r="P423" s="91"/>
      <c r="Q423" s="91"/>
      <c r="R423" s="91"/>
      <c r="S423" s="91"/>
      <c r="T423" s="92"/>
      <c r="U423" s="38"/>
      <c r="V423" s="38"/>
      <c r="W423" s="38"/>
      <c r="X423" s="38"/>
      <c r="Y423" s="38"/>
      <c r="Z423" s="38"/>
      <c r="AA423" s="38"/>
      <c r="AB423" s="38"/>
      <c r="AC423" s="38"/>
      <c r="AD423" s="38"/>
      <c r="AE423" s="38"/>
      <c r="AT423" s="17" t="s">
        <v>205</v>
      </c>
      <c r="AU423" s="17" t="s">
        <v>89</v>
      </c>
    </row>
    <row r="424" s="13" customFormat="1">
      <c r="A424" s="13"/>
      <c r="B424" s="252"/>
      <c r="C424" s="253"/>
      <c r="D424" s="242" t="s">
        <v>254</v>
      </c>
      <c r="E424" s="254" t="s">
        <v>1</v>
      </c>
      <c r="F424" s="255" t="s">
        <v>3848</v>
      </c>
      <c r="G424" s="253"/>
      <c r="H424" s="256">
        <v>1.8799999999999999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254</v>
      </c>
      <c r="AU424" s="262" t="s">
        <v>89</v>
      </c>
      <c r="AV424" s="13" t="s">
        <v>89</v>
      </c>
      <c r="AW424" s="13" t="s">
        <v>35</v>
      </c>
      <c r="AX424" s="13" t="s">
        <v>80</v>
      </c>
      <c r="AY424" s="262" t="s">
        <v>196</v>
      </c>
    </row>
    <row r="425" s="14" customFormat="1">
      <c r="A425" s="14"/>
      <c r="B425" s="263"/>
      <c r="C425" s="264"/>
      <c r="D425" s="242" t="s">
        <v>254</v>
      </c>
      <c r="E425" s="265" t="s">
        <v>1</v>
      </c>
      <c r="F425" s="266" t="s">
        <v>3849</v>
      </c>
      <c r="G425" s="264"/>
      <c r="H425" s="267">
        <v>1.8799999999999999</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254</v>
      </c>
      <c r="AU425" s="273" t="s">
        <v>89</v>
      </c>
      <c r="AV425" s="14" t="s">
        <v>100</v>
      </c>
      <c r="AW425" s="14" t="s">
        <v>35</v>
      </c>
      <c r="AX425" s="14" t="s">
        <v>80</v>
      </c>
      <c r="AY425" s="273" t="s">
        <v>196</v>
      </c>
    </row>
    <row r="426" s="13" customFormat="1">
      <c r="A426" s="13"/>
      <c r="B426" s="252"/>
      <c r="C426" s="253"/>
      <c r="D426" s="242" t="s">
        <v>254</v>
      </c>
      <c r="E426" s="254" t="s">
        <v>1</v>
      </c>
      <c r="F426" s="255" t="s">
        <v>3850</v>
      </c>
      <c r="G426" s="253"/>
      <c r="H426" s="256">
        <v>0.93999999999999995</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254</v>
      </c>
      <c r="AU426" s="262" t="s">
        <v>89</v>
      </c>
      <c r="AV426" s="13" t="s">
        <v>89</v>
      </c>
      <c r="AW426" s="13" t="s">
        <v>35</v>
      </c>
      <c r="AX426" s="13" t="s">
        <v>80</v>
      </c>
      <c r="AY426" s="262" t="s">
        <v>196</v>
      </c>
    </row>
    <row r="427" s="14" customFormat="1">
      <c r="A427" s="14"/>
      <c r="B427" s="263"/>
      <c r="C427" s="264"/>
      <c r="D427" s="242" t="s">
        <v>254</v>
      </c>
      <c r="E427" s="265" t="s">
        <v>1</v>
      </c>
      <c r="F427" s="266" t="s">
        <v>3851</v>
      </c>
      <c r="G427" s="264"/>
      <c r="H427" s="267">
        <v>0.93999999999999995</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254</v>
      </c>
      <c r="AU427" s="273" t="s">
        <v>89</v>
      </c>
      <c r="AV427" s="14" t="s">
        <v>100</v>
      </c>
      <c r="AW427" s="14" t="s">
        <v>35</v>
      </c>
      <c r="AX427" s="14" t="s">
        <v>80</v>
      </c>
      <c r="AY427" s="273" t="s">
        <v>196</v>
      </c>
    </row>
    <row r="428" s="13" customFormat="1">
      <c r="A428" s="13"/>
      <c r="B428" s="252"/>
      <c r="C428" s="253"/>
      <c r="D428" s="242" t="s">
        <v>254</v>
      </c>
      <c r="E428" s="254" t="s">
        <v>1</v>
      </c>
      <c r="F428" s="255" t="s">
        <v>3850</v>
      </c>
      <c r="G428" s="253"/>
      <c r="H428" s="256">
        <v>0.93999999999999995</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254</v>
      </c>
      <c r="AU428" s="262" t="s">
        <v>89</v>
      </c>
      <c r="AV428" s="13" t="s">
        <v>89</v>
      </c>
      <c r="AW428" s="13" t="s">
        <v>35</v>
      </c>
      <c r="AX428" s="13" t="s">
        <v>80</v>
      </c>
      <c r="AY428" s="262" t="s">
        <v>196</v>
      </c>
    </row>
    <row r="429" s="14" customFormat="1">
      <c r="A429" s="14"/>
      <c r="B429" s="263"/>
      <c r="C429" s="264"/>
      <c r="D429" s="242" t="s">
        <v>254</v>
      </c>
      <c r="E429" s="265" t="s">
        <v>1</v>
      </c>
      <c r="F429" s="266" t="s">
        <v>3852</v>
      </c>
      <c r="G429" s="264"/>
      <c r="H429" s="267">
        <v>0.93999999999999995</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254</v>
      </c>
      <c r="AU429" s="273" t="s">
        <v>89</v>
      </c>
      <c r="AV429" s="14" t="s">
        <v>100</v>
      </c>
      <c r="AW429" s="14" t="s">
        <v>35</v>
      </c>
      <c r="AX429" s="14" t="s">
        <v>80</v>
      </c>
      <c r="AY429" s="273" t="s">
        <v>196</v>
      </c>
    </row>
    <row r="430" s="13" customFormat="1">
      <c r="A430" s="13"/>
      <c r="B430" s="252"/>
      <c r="C430" s="253"/>
      <c r="D430" s="242" t="s">
        <v>254</v>
      </c>
      <c r="E430" s="254" t="s">
        <v>1</v>
      </c>
      <c r="F430" s="255" t="s">
        <v>3850</v>
      </c>
      <c r="G430" s="253"/>
      <c r="H430" s="256">
        <v>0.93999999999999995</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254</v>
      </c>
      <c r="AU430" s="262" t="s">
        <v>89</v>
      </c>
      <c r="AV430" s="13" t="s">
        <v>89</v>
      </c>
      <c r="AW430" s="13" t="s">
        <v>35</v>
      </c>
      <c r="AX430" s="13" t="s">
        <v>80</v>
      </c>
      <c r="AY430" s="262" t="s">
        <v>196</v>
      </c>
    </row>
    <row r="431" s="14" customFormat="1">
      <c r="A431" s="14"/>
      <c r="B431" s="263"/>
      <c r="C431" s="264"/>
      <c r="D431" s="242" t="s">
        <v>254</v>
      </c>
      <c r="E431" s="265" t="s">
        <v>1</v>
      </c>
      <c r="F431" s="266" t="s">
        <v>3853</v>
      </c>
      <c r="G431" s="264"/>
      <c r="H431" s="267">
        <v>0.93999999999999995</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254</v>
      </c>
      <c r="AU431" s="273" t="s">
        <v>89</v>
      </c>
      <c r="AV431" s="14" t="s">
        <v>100</v>
      </c>
      <c r="AW431" s="14" t="s">
        <v>35</v>
      </c>
      <c r="AX431" s="14" t="s">
        <v>80</v>
      </c>
      <c r="AY431" s="273" t="s">
        <v>196</v>
      </c>
    </row>
    <row r="432" s="15" customFormat="1">
      <c r="A432" s="15"/>
      <c r="B432" s="274"/>
      <c r="C432" s="275"/>
      <c r="D432" s="242" t="s">
        <v>254</v>
      </c>
      <c r="E432" s="276" t="s">
        <v>1</v>
      </c>
      <c r="F432" s="277" t="s">
        <v>267</v>
      </c>
      <c r="G432" s="275"/>
      <c r="H432" s="278">
        <v>4.6999999999999993</v>
      </c>
      <c r="I432" s="279"/>
      <c r="J432" s="275"/>
      <c r="K432" s="275"/>
      <c r="L432" s="280"/>
      <c r="M432" s="281"/>
      <c r="N432" s="282"/>
      <c r="O432" s="282"/>
      <c r="P432" s="282"/>
      <c r="Q432" s="282"/>
      <c r="R432" s="282"/>
      <c r="S432" s="282"/>
      <c r="T432" s="283"/>
      <c r="U432" s="15"/>
      <c r="V432" s="15"/>
      <c r="W432" s="15"/>
      <c r="X432" s="15"/>
      <c r="Y432" s="15"/>
      <c r="Z432" s="15"/>
      <c r="AA432" s="15"/>
      <c r="AB432" s="15"/>
      <c r="AC432" s="15"/>
      <c r="AD432" s="15"/>
      <c r="AE432" s="15"/>
      <c r="AT432" s="284" t="s">
        <v>254</v>
      </c>
      <c r="AU432" s="284" t="s">
        <v>89</v>
      </c>
      <c r="AV432" s="15" t="s">
        <v>113</v>
      </c>
      <c r="AW432" s="15" t="s">
        <v>35</v>
      </c>
      <c r="AX432" s="15" t="s">
        <v>87</v>
      </c>
      <c r="AY432" s="284" t="s">
        <v>196</v>
      </c>
    </row>
    <row r="433" s="2" customFormat="1" ht="21.75" customHeight="1">
      <c r="A433" s="38"/>
      <c r="B433" s="39"/>
      <c r="C433" s="228" t="s">
        <v>853</v>
      </c>
      <c r="D433" s="228" t="s">
        <v>199</v>
      </c>
      <c r="E433" s="229" t="s">
        <v>1115</v>
      </c>
      <c r="F433" s="230" t="s">
        <v>3854</v>
      </c>
      <c r="G433" s="231" t="s">
        <v>251</v>
      </c>
      <c r="H433" s="232">
        <v>452.11000000000001</v>
      </c>
      <c r="I433" s="233"/>
      <c r="J433" s="234">
        <f>ROUND(I433*H433,2)</f>
        <v>0</v>
      </c>
      <c r="K433" s="235"/>
      <c r="L433" s="44"/>
      <c r="M433" s="236" t="s">
        <v>1</v>
      </c>
      <c r="N433" s="237" t="s">
        <v>45</v>
      </c>
      <c r="O433" s="91"/>
      <c r="P433" s="238">
        <f>O433*H433</f>
        <v>0</v>
      </c>
      <c r="Q433" s="238">
        <v>0.012200000000000001</v>
      </c>
      <c r="R433" s="238">
        <f>Q433*H433</f>
        <v>5.5157420000000004</v>
      </c>
      <c r="S433" s="238">
        <v>0</v>
      </c>
      <c r="T433" s="239">
        <f>S433*H433</f>
        <v>0</v>
      </c>
      <c r="U433" s="38"/>
      <c r="V433" s="38"/>
      <c r="W433" s="38"/>
      <c r="X433" s="38"/>
      <c r="Y433" s="38"/>
      <c r="Z433" s="38"/>
      <c r="AA433" s="38"/>
      <c r="AB433" s="38"/>
      <c r="AC433" s="38"/>
      <c r="AD433" s="38"/>
      <c r="AE433" s="38"/>
      <c r="AR433" s="240" t="s">
        <v>405</v>
      </c>
      <c r="AT433" s="240" t="s">
        <v>199</v>
      </c>
      <c r="AU433" s="240" t="s">
        <v>89</v>
      </c>
      <c r="AY433" s="17" t="s">
        <v>196</v>
      </c>
      <c r="BE433" s="241">
        <f>IF(N433="základní",J433,0)</f>
        <v>0</v>
      </c>
      <c r="BF433" s="241">
        <f>IF(N433="snížená",J433,0)</f>
        <v>0</v>
      </c>
      <c r="BG433" s="241">
        <f>IF(N433="zákl. přenesená",J433,0)</f>
        <v>0</v>
      </c>
      <c r="BH433" s="241">
        <f>IF(N433="sníž. přenesená",J433,0)</f>
        <v>0</v>
      </c>
      <c r="BI433" s="241">
        <f>IF(N433="nulová",J433,0)</f>
        <v>0</v>
      </c>
      <c r="BJ433" s="17" t="s">
        <v>87</v>
      </c>
      <c r="BK433" s="241">
        <f>ROUND(I433*H433,2)</f>
        <v>0</v>
      </c>
      <c r="BL433" s="17" t="s">
        <v>405</v>
      </c>
      <c r="BM433" s="240" t="s">
        <v>3855</v>
      </c>
    </row>
    <row r="434" s="2" customFormat="1">
      <c r="A434" s="38"/>
      <c r="B434" s="39"/>
      <c r="C434" s="40"/>
      <c r="D434" s="242" t="s">
        <v>205</v>
      </c>
      <c r="E434" s="40"/>
      <c r="F434" s="243" t="s">
        <v>3856</v>
      </c>
      <c r="G434" s="40"/>
      <c r="H434" s="40"/>
      <c r="I434" s="244"/>
      <c r="J434" s="40"/>
      <c r="K434" s="40"/>
      <c r="L434" s="44"/>
      <c r="M434" s="245"/>
      <c r="N434" s="246"/>
      <c r="O434" s="91"/>
      <c r="P434" s="91"/>
      <c r="Q434" s="91"/>
      <c r="R434" s="91"/>
      <c r="S434" s="91"/>
      <c r="T434" s="92"/>
      <c r="U434" s="38"/>
      <c r="V434" s="38"/>
      <c r="W434" s="38"/>
      <c r="X434" s="38"/>
      <c r="Y434" s="38"/>
      <c r="Z434" s="38"/>
      <c r="AA434" s="38"/>
      <c r="AB434" s="38"/>
      <c r="AC434" s="38"/>
      <c r="AD434" s="38"/>
      <c r="AE434" s="38"/>
      <c r="AT434" s="17" t="s">
        <v>205</v>
      </c>
      <c r="AU434" s="17" t="s">
        <v>89</v>
      </c>
    </row>
    <row r="435" s="13" customFormat="1">
      <c r="A435" s="13"/>
      <c r="B435" s="252"/>
      <c r="C435" s="253"/>
      <c r="D435" s="242" t="s">
        <v>254</v>
      </c>
      <c r="E435" s="254" t="s">
        <v>1</v>
      </c>
      <c r="F435" s="255" t="s">
        <v>3857</v>
      </c>
      <c r="G435" s="253"/>
      <c r="H435" s="256">
        <v>113.09999999999999</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254</v>
      </c>
      <c r="AU435" s="262" t="s">
        <v>89</v>
      </c>
      <c r="AV435" s="13" t="s">
        <v>89</v>
      </c>
      <c r="AW435" s="13" t="s">
        <v>35</v>
      </c>
      <c r="AX435" s="13" t="s">
        <v>80</v>
      </c>
      <c r="AY435" s="262" t="s">
        <v>196</v>
      </c>
    </row>
    <row r="436" s="14" customFormat="1">
      <c r="A436" s="14"/>
      <c r="B436" s="263"/>
      <c r="C436" s="264"/>
      <c r="D436" s="242" t="s">
        <v>254</v>
      </c>
      <c r="E436" s="265" t="s">
        <v>1</v>
      </c>
      <c r="F436" s="266" t="s">
        <v>3858</v>
      </c>
      <c r="G436" s="264"/>
      <c r="H436" s="267">
        <v>113.09999999999999</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254</v>
      </c>
      <c r="AU436" s="273" t="s">
        <v>89</v>
      </c>
      <c r="AV436" s="14" t="s">
        <v>100</v>
      </c>
      <c r="AW436" s="14" t="s">
        <v>35</v>
      </c>
      <c r="AX436" s="14" t="s">
        <v>80</v>
      </c>
      <c r="AY436" s="273" t="s">
        <v>196</v>
      </c>
    </row>
    <row r="437" s="13" customFormat="1">
      <c r="A437" s="13"/>
      <c r="B437" s="252"/>
      <c r="C437" s="253"/>
      <c r="D437" s="242" t="s">
        <v>254</v>
      </c>
      <c r="E437" s="254" t="s">
        <v>1</v>
      </c>
      <c r="F437" s="255" t="s">
        <v>3859</v>
      </c>
      <c r="G437" s="253"/>
      <c r="H437" s="256">
        <v>113.06999999999999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254</v>
      </c>
      <c r="AU437" s="262" t="s">
        <v>89</v>
      </c>
      <c r="AV437" s="13" t="s">
        <v>89</v>
      </c>
      <c r="AW437" s="13" t="s">
        <v>35</v>
      </c>
      <c r="AX437" s="13" t="s">
        <v>80</v>
      </c>
      <c r="AY437" s="262" t="s">
        <v>196</v>
      </c>
    </row>
    <row r="438" s="14" customFormat="1">
      <c r="A438" s="14"/>
      <c r="B438" s="263"/>
      <c r="C438" s="264"/>
      <c r="D438" s="242" t="s">
        <v>254</v>
      </c>
      <c r="E438" s="265" t="s">
        <v>1</v>
      </c>
      <c r="F438" s="266" t="s">
        <v>3860</v>
      </c>
      <c r="G438" s="264"/>
      <c r="H438" s="267">
        <v>113.06999999999999</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254</v>
      </c>
      <c r="AU438" s="273" t="s">
        <v>89</v>
      </c>
      <c r="AV438" s="14" t="s">
        <v>100</v>
      </c>
      <c r="AW438" s="14" t="s">
        <v>35</v>
      </c>
      <c r="AX438" s="14" t="s">
        <v>80</v>
      </c>
      <c r="AY438" s="273" t="s">
        <v>196</v>
      </c>
    </row>
    <row r="439" s="13" customFormat="1">
      <c r="A439" s="13"/>
      <c r="B439" s="252"/>
      <c r="C439" s="253"/>
      <c r="D439" s="242" t="s">
        <v>254</v>
      </c>
      <c r="E439" s="254" t="s">
        <v>1</v>
      </c>
      <c r="F439" s="255" t="s">
        <v>3859</v>
      </c>
      <c r="G439" s="253"/>
      <c r="H439" s="256">
        <v>113.06999999999999</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254</v>
      </c>
      <c r="AU439" s="262" t="s">
        <v>89</v>
      </c>
      <c r="AV439" s="13" t="s">
        <v>89</v>
      </c>
      <c r="AW439" s="13" t="s">
        <v>35</v>
      </c>
      <c r="AX439" s="13" t="s">
        <v>80</v>
      </c>
      <c r="AY439" s="262" t="s">
        <v>196</v>
      </c>
    </row>
    <row r="440" s="14" customFormat="1">
      <c r="A440" s="14"/>
      <c r="B440" s="263"/>
      <c r="C440" s="264"/>
      <c r="D440" s="242" t="s">
        <v>254</v>
      </c>
      <c r="E440" s="265" t="s">
        <v>1</v>
      </c>
      <c r="F440" s="266" t="s">
        <v>3861</v>
      </c>
      <c r="G440" s="264"/>
      <c r="H440" s="267">
        <v>113.06999999999999</v>
      </c>
      <c r="I440" s="268"/>
      <c r="J440" s="264"/>
      <c r="K440" s="264"/>
      <c r="L440" s="269"/>
      <c r="M440" s="270"/>
      <c r="N440" s="271"/>
      <c r="O440" s="271"/>
      <c r="P440" s="271"/>
      <c r="Q440" s="271"/>
      <c r="R440" s="271"/>
      <c r="S440" s="271"/>
      <c r="T440" s="272"/>
      <c r="U440" s="14"/>
      <c r="V440" s="14"/>
      <c r="W440" s="14"/>
      <c r="X440" s="14"/>
      <c r="Y440" s="14"/>
      <c r="Z440" s="14"/>
      <c r="AA440" s="14"/>
      <c r="AB440" s="14"/>
      <c r="AC440" s="14"/>
      <c r="AD440" s="14"/>
      <c r="AE440" s="14"/>
      <c r="AT440" s="273" t="s">
        <v>254</v>
      </c>
      <c r="AU440" s="273" t="s">
        <v>89</v>
      </c>
      <c r="AV440" s="14" t="s">
        <v>100</v>
      </c>
      <c r="AW440" s="14" t="s">
        <v>35</v>
      </c>
      <c r="AX440" s="14" t="s">
        <v>80</v>
      </c>
      <c r="AY440" s="273" t="s">
        <v>196</v>
      </c>
    </row>
    <row r="441" s="13" customFormat="1">
      <c r="A441" s="13"/>
      <c r="B441" s="252"/>
      <c r="C441" s="253"/>
      <c r="D441" s="242" t="s">
        <v>254</v>
      </c>
      <c r="E441" s="254" t="s">
        <v>1</v>
      </c>
      <c r="F441" s="255" t="s">
        <v>3862</v>
      </c>
      <c r="G441" s="253"/>
      <c r="H441" s="256">
        <v>112.87000000000001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254</v>
      </c>
      <c r="AU441" s="262" t="s">
        <v>89</v>
      </c>
      <c r="AV441" s="13" t="s">
        <v>89</v>
      </c>
      <c r="AW441" s="13" t="s">
        <v>35</v>
      </c>
      <c r="AX441" s="13" t="s">
        <v>80</v>
      </c>
      <c r="AY441" s="262" t="s">
        <v>196</v>
      </c>
    </row>
    <row r="442" s="14" customFormat="1">
      <c r="A442" s="14"/>
      <c r="B442" s="263"/>
      <c r="C442" s="264"/>
      <c r="D442" s="242" t="s">
        <v>254</v>
      </c>
      <c r="E442" s="265" t="s">
        <v>1</v>
      </c>
      <c r="F442" s="266" t="s">
        <v>3863</v>
      </c>
      <c r="G442" s="264"/>
      <c r="H442" s="267">
        <v>112.87000000000001</v>
      </c>
      <c r="I442" s="268"/>
      <c r="J442" s="264"/>
      <c r="K442" s="264"/>
      <c r="L442" s="269"/>
      <c r="M442" s="270"/>
      <c r="N442" s="271"/>
      <c r="O442" s="271"/>
      <c r="P442" s="271"/>
      <c r="Q442" s="271"/>
      <c r="R442" s="271"/>
      <c r="S442" s="271"/>
      <c r="T442" s="272"/>
      <c r="U442" s="14"/>
      <c r="V442" s="14"/>
      <c r="W442" s="14"/>
      <c r="X442" s="14"/>
      <c r="Y442" s="14"/>
      <c r="Z442" s="14"/>
      <c r="AA442" s="14"/>
      <c r="AB442" s="14"/>
      <c r="AC442" s="14"/>
      <c r="AD442" s="14"/>
      <c r="AE442" s="14"/>
      <c r="AT442" s="273" t="s">
        <v>254</v>
      </c>
      <c r="AU442" s="273" t="s">
        <v>89</v>
      </c>
      <c r="AV442" s="14" t="s">
        <v>100</v>
      </c>
      <c r="AW442" s="14" t="s">
        <v>35</v>
      </c>
      <c r="AX442" s="14" t="s">
        <v>80</v>
      </c>
      <c r="AY442" s="273" t="s">
        <v>196</v>
      </c>
    </row>
    <row r="443" s="15" customFormat="1">
      <c r="A443" s="15"/>
      <c r="B443" s="274"/>
      <c r="C443" s="275"/>
      <c r="D443" s="242" t="s">
        <v>254</v>
      </c>
      <c r="E443" s="276" t="s">
        <v>1</v>
      </c>
      <c r="F443" s="277" t="s">
        <v>267</v>
      </c>
      <c r="G443" s="275"/>
      <c r="H443" s="278">
        <v>452.11000000000001</v>
      </c>
      <c r="I443" s="279"/>
      <c r="J443" s="275"/>
      <c r="K443" s="275"/>
      <c r="L443" s="280"/>
      <c r="M443" s="281"/>
      <c r="N443" s="282"/>
      <c r="O443" s="282"/>
      <c r="P443" s="282"/>
      <c r="Q443" s="282"/>
      <c r="R443" s="282"/>
      <c r="S443" s="282"/>
      <c r="T443" s="283"/>
      <c r="U443" s="15"/>
      <c r="V443" s="15"/>
      <c r="W443" s="15"/>
      <c r="X443" s="15"/>
      <c r="Y443" s="15"/>
      <c r="Z443" s="15"/>
      <c r="AA443" s="15"/>
      <c r="AB443" s="15"/>
      <c r="AC443" s="15"/>
      <c r="AD443" s="15"/>
      <c r="AE443" s="15"/>
      <c r="AT443" s="284" t="s">
        <v>254</v>
      </c>
      <c r="AU443" s="284" t="s">
        <v>89</v>
      </c>
      <c r="AV443" s="15" t="s">
        <v>113</v>
      </c>
      <c r="AW443" s="15" t="s">
        <v>35</v>
      </c>
      <c r="AX443" s="15" t="s">
        <v>87</v>
      </c>
      <c r="AY443" s="284" t="s">
        <v>196</v>
      </c>
    </row>
    <row r="444" s="2" customFormat="1" ht="21.75" customHeight="1">
      <c r="A444" s="38"/>
      <c r="B444" s="39"/>
      <c r="C444" s="228" t="s">
        <v>857</v>
      </c>
      <c r="D444" s="228" t="s">
        <v>199</v>
      </c>
      <c r="E444" s="229" t="s">
        <v>3864</v>
      </c>
      <c r="F444" s="230" t="s">
        <v>3865</v>
      </c>
      <c r="G444" s="231" t="s">
        <v>251</v>
      </c>
      <c r="H444" s="232">
        <v>29.969999999999999</v>
      </c>
      <c r="I444" s="233"/>
      <c r="J444" s="234">
        <f>ROUND(I444*H444,2)</f>
        <v>0</v>
      </c>
      <c r="K444" s="235"/>
      <c r="L444" s="44"/>
      <c r="M444" s="236" t="s">
        <v>1</v>
      </c>
      <c r="N444" s="237" t="s">
        <v>45</v>
      </c>
      <c r="O444" s="91"/>
      <c r="P444" s="238">
        <f>O444*H444</f>
        <v>0</v>
      </c>
      <c r="Q444" s="238">
        <v>0</v>
      </c>
      <c r="R444" s="238">
        <f>Q444*H444</f>
        <v>0</v>
      </c>
      <c r="S444" s="238">
        <v>0.025999999999999999</v>
      </c>
      <c r="T444" s="239">
        <f>S444*H444</f>
        <v>0.77921999999999991</v>
      </c>
      <c r="U444" s="38"/>
      <c r="V444" s="38"/>
      <c r="W444" s="38"/>
      <c r="X444" s="38"/>
      <c r="Y444" s="38"/>
      <c r="Z444" s="38"/>
      <c r="AA444" s="38"/>
      <c r="AB444" s="38"/>
      <c r="AC444" s="38"/>
      <c r="AD444" s="38"/>
      <c r="AE444" s="38"/>
      <c r="AR444" s="240" t="s">
        <v>405</v>
      </c>
      <c r="AT444" s="240" t="s">
        <v>199</v>
      </c>
      <c r="AU444" s="240" t="s">
        <v>89</v>
      </c>
      <c r="AY444" s="17" t="s">
        <v>196</v>
      </c>
      <c r="BE444" s="241">
        <f>IF(N444="základní",J444,0)</f>
        <v>0</v>
      </c>
      <c r="BF444" s="241">
        <f>IF(N444="snížená",J444,0)</f>
        <v>0</v>
      </c>
      <c r="BG444" s="241">
        <f>IF(N444="zákl. přenesená",J444,0)</f>
        <v>0</v>
      </c>
      <c r="BH444" s="241">
        <f>IF(N444="sníž. přenesená",J444,0)</f>
        <v>0</v>
      </c>
      <c r="BI444" s="241">
        <f>IF(N444="nulová",J444,0)</f>
        <v>0</v>
      </c>
      <c r="BJ444" s="17" t="s">
        <v>87</v>
      </c>
      <c r="BK444" s="241">
        <f>ROUND(I444*H444,2)</f>
        <v>0</v>
      </c>
      <c r="BL444" s="17" t="s">
        <v>405</v>
      </c>
      <c r="BM444" s="240" t="s">
        <v>3866</v>
      </c>
    </row>
    <row r="445" s="2" customFormat="1">
      <c r="A445" s="38"/>
      <c r="B445" s="39"/>
      <c r="C445" s="40"/>
      <c r="D445" s="242" t="s">
        <v>205</v>
      </c>
      <c r="E445" s="40"/>
      <c r="F445" s="243" t="s">
        <v>3867</v>
      </c>
      <c r="G445" s="40"/>
      <c r="H445" s="40"/>
      <c r="I445" s="244"/>
      <c r="J445" s="40"/>
      <c r="K445" s="40"/>
      <c r="L445" s="44"/>
      <c r="M445" s="245"/>
      <c r="N445" s="246"/>
      <c r="O445" s="91"/>
      <c r="P445" s="91"/>
      <c r="Q445" s="91"/>
      <c r="R445" s="91"/>
      <c r="S445" s="91"/>
      <c r="T445" s="92"/>
      <c r="U445" s="38"/>
      <c r="V445" s="38"/>
      <c r="W445" s="38"/>
      <c r="X445" s="38"/>
      <c r="Y445" s="38"/>
      <c r="Z445" s="38"/>
      <c r="AA445" s="38"/>
      <c r="AB445" s="38"/>
      <c r="AC445" s="38"/>
      <c r="AD445" s="38"/>
      <c r="AE445" s="38"/>
      <c r="AT445" s="17" t="s">
        <v>205</v>
      </c>
      <c r="AU445" s="17" t="s">
        <v>89</v>
      </c>
    </row>
    <row r="446" s="13" customFormat="1">
      <c r="A446" s="13"/>
      <c r="B446" s="252"/>
      <c r="C446" s="253"/>
      <c r="D446" s="242" t="s">
        <v>254</v>
      </c>
      <c r="E446" s="254" t="s">
        <v>1</v>
      </c>
      <c r="F446" s="255" t="s">
        <v>3868</v>
      </c>
      <c r="G446" s="253"/>
      <c r="H446" s="256">
        <v>29.969999999999999</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254</v>
      </c>
      <c r="AU446" s="262" t="s">
        <v>89</v>
      </c>
      <c r="AV446" s="13" t="s">
        <v>89</v>
      </c>
      <c r="AW446" s="13" t="s">
        <v>35</v>
      </c>
      <c r="AX446" s="13" t="s">
        <v>80</v>
      </c>
      <c r="AY446" s="262" t="s">
        <v>196</v>
      </c>
    </row>
    <row r="447" s="14" customFormat="1">
      <c r="A447" s="14"/>
      <c r="B447" s="263"/>
      <c r="C447" s="264"/>
      <c r="D447" s="242" t="s">
        <v>254</v>
      </c>
      <c r="E447" s="265" t="s">
        <v>1</v>
      </c>
      <c r="F447" s="266" t="s">
        <v>3869</v>
      </c>
      <c r="G447" s="264"/>
      <c r="H447" s="267">
        <v>29.969999999999999</v>
      </c>
      <c r="I447" s="268"/>
      <c r="J447" s="264"/>
      <c r="K447" s="264"/>
      <c r="L447" s="269"/>
      <c r="M447" s="270"/>
      <c r="N447" s="271"/>
      <c r="O447" s="271"/>
      <c r="P447" s="271"/>
      <c r="Q447" s="271"/>
      <c r="R447" s="271"/>
      <c r="S447" s="271"/>
      <c r="T447" s="272"/>
      <c r="U447" s="14"/>
      <c r="V447" s="14"/>
      <c r="W447" s="14"/>
      <c r="X447" s="14"/>
      <c r="Y447" s="14"/>
      <c r="Z447" s="14"/>
      <c r="AA447" s="14"/>
      <c r="AB447" s="14"/>
      <c r="AC447" s="14"/>
      <c r="AD447" s="14"/>
      <c r="AE447" s="14"/>
      <c r="AT447" s="273" t="s">
        <v>254</v>
      </c>
      <c r="AU447" s="273" t="s">
        <v>89</v>
      </c>
      <c r="AV447" s="14" t="s">
        <v>100</v>
      </c>
      <c r="AW447" s="14" t="s">
        <v>35</v>
      </c>
      <c r="AX447" s="14" t="s">
        <v>87</v>
      </c>
      <c r="AY447" s="273" t="s">
        <v>196</v>
      </c>
    </row>
    <row r="448" s="2" customFormat="1" ht="21.75" customHeight="1">
      <c r="A448" s="38"/>
      <c r="B448" s="39"/>
      <c r="C448" s="228" t="s">
        <v>782</v>
      </c>
      <c r="D448" s="228" t="s">
        <v>199</v>
      </c>
      <c r="E448" s="229" t="s">
        <v>1189</v>
      </c>
      <c r="F448" s="230" t="s">
        <v>1190</v>
      </c>
      <c r="G448" s="231" t="s">
        <v>431</v>
      </c>
      <c r="H448" s="232">
        <v>5.6470000000000002</v>
      </c>
      <c r="I448" s="233"/>
      <c r="J448" s="234">
        <f>ROUND(I448*H448,2)</f>
        <v>0</v>
      </c>
      <c r="K448" s="235"/>
      <c r="L448" s="44"/>
      <c r="M448" s="236" t="s">
        <v>1</v>
      </c>
      <c r="N448" s="237" t="s">
        <v>45</v>
      </c>
      <c r="O448" s="91"/>
      <c r="P448" s="238">
        <f>O448*H448</f>
        <v>0</v>
      </c>
      <c r="Q448" s="238">
        <v>0</v>
      </c>
      <c r="R448" s="238">
        <f>Q448*H448</f>
        <v>0</v>
      </c>
      <c r="S448" s="238">
        <v>0</v>
      </c>
      <c r="T448" s="239">
        <f>S448*H448</f>
        <v>0</v>
      </c>
      <c r="U448" s="38"/>
      <c r="V448" s="38"/>
      <c r="W448" s="38"/>
      <c r="X448" s="38"/>
      <c r="Y448" s="38"/>
      <c r="Z448" s="38"/>
      <c r="AA448" s="38"/>
      <c r="AB448" s="38"/>
      <c r="AC448" s="38"/>
      <c r="AD448" s="38"/>
      <c r="AE448" s="38"/>
      <c r="AR448" s="240" t="s">
        <v>405</v>
      </c>
      <c r="AT448" s="240" t="s">
        <v>199</v>
      </c>
      <c r="AU448" s="240" t="s">
        <v>89</v>
      </c>
      <c r="AY448" s="17" t="s">
        <v>196</v>
      </c>
      <c r="BE448" s="241">
        <f>IF(N448="základní",J448,0)</f>
        <v>0</v>
      </c>
      <c r="BF448" s="241">
        <f>IF(N448="snížená",J448,0)</f>
        <v>0</v>
      </c>
      <c r="BG448" s="241">
        <f>IF(N448="zákl. přenesená",J448,0)</f>
        <v>0</v>
      </c>
      <c r="BH448" s="241">
        <f>IF(N448="sníž. přenesená",J448,0)</f>
        <v>0</v>
      </c>
      <c r="BI448" s="241">
        <f>IF(N448="nulová",J448,0)</f>
        <v>0</v>
      </c>
      <c r="BJ448" s="17" t="s">
        <v>87</v>
      </c>
      <c r="BK448" s="241">
        <f>ROUND(I448*H448,2)</f>
        <v>0</v>
      </c>
      <c r="BL448" s="17" t="s">
        <v>405</v>
      </c>
      <c r="BM448" s="240" t="s">
        <v>3870</v>
      </c>
    </row>
    <row r="449" s="2" customFormat="1">
      <c r="A449" s="38"/>
      <c r="B449" s="39"/>
      <c r="C449" s="40"/>
      <c r="D449" s="242" t="s">
        <v>205</v>
      </c>
      <c r="E449" s="40"/>
      <c r="F449" s="243" t="s">
        <v>1192</v>
      </c>
      <c r="G449" s="40"/>
      <c r="H449" s="40"/>
      <c r="I449" s="244"/>
      <c r="J449" s="40"/>
      <c r="K449" s="40"/>
      <c r="L449" s="44"/>
      <c r="M449" s="245"/>
      <c r="N449" s="246"/>
      <c r="O449" s="91"/>
      <c r="P449" s="91"/>
      <c r="Q449" s="91"/>
      <c r="R449" s="91"/>
      <c r="S449" s="91"/>
      <c r="T449" s="92"/>
      <c r="U449" s="38"/>
      <c r="V449" s="38"/>
      <c r="W449" s="38"/>
      <c r="X449" s="38"/>
      <c r="Y449" s="38"/>
      <c r="Z449" s="38"/>
      <c r="AA449" s="38"/>
      <c r="AB449" s="38"/>
      <c r="AC449" s="38"/>
      <c r="AD449" s="38"/>
      <c r="AE449" s="38"/>
      <c r="AT449" s="17" t="s">
        <v>205</v>
      </c>
      <c r="AU449" s="17" t="s">
        <v>89</v>
      </c>
    </row>
    <row r="450" s="2" customFormat="1" ht="16.5" customHeight="1">
      <c r="A450" s="38"/>
      <c r="B450" s="39"/>
      <c r="C450" s="228" t="s">
        <v>865</v>
      </c>
      <c r="D450" s="228" t="s">
        <v>199</v>
      </c>
      <c r="E450" s="229" t="s">
        <v>1211</v>
      </c>
      <c r="F450" s="230" t="s">
        <v>3871</v>
      </c>
      <c r="G450" s="231" t="s">
        <v>202</v>
      </c>
      <c r="H450" s="232">
        <v>4</v>
      </c>
      <c r="I450" s="233"/>
      <c r="J450" s="234">
        <f>ROUND(I450*H450,2)</f>
        <v>0</v>
      </c>
      <c r="K450" s="235"/>
      <c r="L450" s="44"/>
      <c r="M450" s="236" t="s">
        <v>1</v>
      </c>
      <c r="N450" s="237" t="s">
        <v>45</v>
      </c>
      <c r="O450" s="91"/>
      <c r="P450" s="238">
        <f>O450*H450</f>
        <v>0</v>
      </c>
      <c r="Q450" s="238">
        <v>0</v>
      </c>
      <c r="R450" s="238">
        <f>Q450*H450</f>
        <v>0</v>
      </c>
      <c r="S450" s="238">
        <v>0</v>
      </c>
      <c r="T450" s="239">
        <f>S450*H450</f>
        <v>0</v>
      </c>
      <c r="U450" s="38"/>
      <c r="V450" s="38"/>
      <c r="W450" s="38"/>
      <c r="X450" s="38"/>
      <c r="Y450" s="38"/>
      <c r="Z450" s="38"/>
      <c r="AA450" s="38"/>
      <c r="AB450" s="38"/>
      <c r="AC450" s="38"/>
      <c r="AD450" s="38"/>
      <c r="AE450" s="38"/>
      <c r="AR450" s="240" t="s">
        <v>405</v>
      </c>
      <c r="AT450" s="240" t="s">
        <v>199</v>
      </c>
      <c r="AU450" s="240" t="s">
        <v>89</v>
      </c>
      <c r="AY450" s="17" t="s">
        <v>196</v>
      </c>
      <c r="BE450" s="241">
        <f>IF(N450="základní",J450,0)</f>
        <v>0</v>
      </c>
      <c r="BF450" s="241">
        <f>IF(N450="snížená",J450,0)</f>
        <v>0</v>
      </c>
      <c r="BG450" s="241">
        <f>IF(N450="zákl. přenesená",J450,0)</f>
        <v>0</v>
      </c>
      <c r="BH450" s="241">
        <f>IF(N450="sníž. přenesená",J450,0)</f>
        <v>0</v>
      </c>
      <c r="BI450" s="241">
        <f>IF(N450="nulová",J450,0)</f>
        <v>0</v>
      </c>
      <c r="BJ450" s="17" t="s">
        <v>87</v>
      </c>
      <c r="BK450" s="241">
        <f>ROUND(I450*H450,2)</f>
        <v>0</v>
      </c>
      <c r="BL450" s="17" t="s">
        <v>405</v>
      </c>
      <c r="BM450" s="240" t="s">
        <v>3872</v>
      </c>
    </row>
    <row r="451" s="2" customFormat="1">
      <c r="A451" s="38"/>
      <c r="B451" s="39"/>
      <c r="C451" s="40"/>
      <c r="D451" s="242" t="s">
        <v>205</v>
      </c>
      <c r="E451" s="40"/>
      <c r="F451" s="243" t="s">
        <v>3871</v>
      </c>
      <c r="G451" s="40"/>
      <c r="H451" s="40"/>
      <c r="I451" s="244"/>
      <c r="J451" s="40"/>
      <c r="K451" s="40"/>
      <c r="L451" s="44"/>
      <c r="M451" s="245"/>
      <c r="N451" s="246"/>
      <c r="O451" s="91"/>
      <c r="P451" s="91"/>
      <c r="Q451" s="91"/>
      <c r="R451" s="91"/>
      <c r="S451" s="91"/>
      <c r="T451" s="92"/>
      <c r="U451" s="38"/>
      <c r="V451" s="38"/>
      <c r="W451" s="38"/>
      <c r="X451" s="38"/>
      <c r="Y451" s="38"/>
      <c r="Z451" s="38"/>
      <c r="AA451" s="38"/>
      <c r="AB451" s="38"/>
      <c r="AC451" s="38"/>
      <c r="AD451" s="38"/>
      <c r="AE451" s="38"/>
      <c r="AT451" s="17" t="s">
        <v>205</v>
      </c>
      <c r="AU451" s="17" t="s">
        <v>89</v>
      </c>
    </row>
    <row r="452" s="2" customFormat="1" ht="16.5" customHeight="1">
      <c r="A452" s="38"/>
      <c r="B452" s="39"/>
      <c r="C452" s="228" t="s">
        <v>871</v>
      </c>
      <c r="D452" s="228" t="s">
        <v>199</v>
      </c>
      <c r="E452" s="229" t="s">
        <v>3873</v>
      </c>
      <c r="F452" s="230" t="s">
        <v>3874</v>
      </c>
      <c r="G452" s="231" t="s">
        <v>251</v>
      </c>
      <c r="H452" s="232">
        <v>11.51</v>
      </c>
      <c r="I452" s="233"/>
      <c r="J452" s="234">
        <f>ROUND(I452*H452,2)</f>
        <v>0</v>
      </c>
      <c r="K452" s="235"/>
      <c r="L452" s="44"/>
      <c r="M452" s="236" t="s">
        <v>1</v>
      </c>
      <c r="N452" s="237" t="s">
        <v>45</v>
      </c>
      <c r="O452" s="91"/>
      <c r="P452" s="238">
        <f>O452*H452</f>
        <v>0</v>
      </c>
      <c r="Q452" s="238">
        <v>0</v>
      </c>
      <c r="R452" s="238">
        <f>Q452*H452</f>
        <v>0</v>
      </c>
      <c r="S452" s="238">
        <v>0</v>
      </c>
      <c r="T452" s="239">
        <f>S452*H452</f>
        <v>0</v>
      </c>
      <c r="U452" s="38"/>
      <c r="V452" s="38"/>
      <c r="W452" s="38"/>
      <c r="X452" s="38"/>
      <c r="Y452" s="38"/>
      <c r="Z452" s="38"/>
      <c r="AA452" s="38"/>
      <c r="AB452" s="38"/>
      <c r="AC452" s="38"/>
      <c r="AD452" s="38"/>
      <c r="AE452" s="38"/>
      <c r="AR452" s="240" t="s">
        <v>405</v>
      </c>
      <c r="AT452" s="240" t="s">
        <v>199</v>
      </c>
      <c r="AU452" s="240" t="s">
        <v>89</v>
      </c>
      <c r="AY452" s="17" t="s">
        <v>196</v>
      </c>
      <c r="BE452" s="241">
        <f>IF(N452="základní",J452,0)</f>
        <v>0</v>
      </c>
      <c r="BF452" s="241">
        <f>IF(N452="snížená",J452,0)</f>
        <v>0</v>
      </c>
      <c r="BG452" s="241">
        <f>IF(N452="zákl. přenesená",J452,0)</f>
        <v>0</v>
      </c>
      <c r="BH452" s="241">
        <f>IF(N452="sníž. přenesená",J452,0)</f>
        <v>0</v>
      </c>
      <c r="BI452" s="241">
        <f>IF(N452="nulová",J452,0)</f>
        <v>0</v>
      </c>
      <c r="BJ452" s="17" t="s">
        <v>87</v>
      </c>
      <c r="BK452" s="241">
        <f>ROUND(I452*H452,2)</f>
        <v>0</v>
      </c>
      <c r="BL452" s="17" t="s">
        <v>405</v>
      </c>
      <c r="BM452" s="240" t="s">
        <v>3875</v>
      </c>
    </row>
    <row r="453" s="2" customFormat="1">
      <c r="A453" s="38"/>
      <c r="B453" s="39"/>
      <c r="C453" s="40"/>
      <c r="D453" s="242" t="s">
        <v>205</v>
      </c>
      <c r="E453" s="40"/>
      <c r="F453" s="243" t="s">
        <v>3874</v>
      </c>
      <c r="G453" s="40"/>
      <c r="H453" s="40"/>
      <c r="I453" s="244"/>
      <c r="J453" s="40"/>
      <c r="K453" s="40"/>
      <c r="L453" s="44"/>
      <c r="M453" s="245"/>
      <c r="N453" s="246"/>
      <c r="O453" s="91"/>
      <c r="P453" s="91"/>
      <c r="Q453" s="91"/>
      <c r="R453" s="91"/>
      <c r="S453" s="91"/>
      <c r="T453" s="92"/>
      <c r="U453" s="38"/>
      <c r="V453" s="38"/>
      <c r="W453" s="38"/>
      <c r="X453" s="38"/>
      <c r="Y453" s="38"/>
      <c r="Z453" s="38"/>
      <c r="AA453" s="38"/>
      <c r="AB453" s="38"/>
      <c r="AC453" s="38"/>
      <c r="AD453" s="38"/>
      <c r="AE453" s="38"/>
      <c r="AT453" s="17" t="s">
        <v>205</v>
      </c>
      <c r="AU453" s="17" t="s">
        <v>89</v>
      </c>
    </row>
    <row r="454" s="12" customFormat="1" ht="22.8" customHeight="1">
      <c r="A454" s="12"/>
      <c r="B454" s="212"/>
      <c r="C454" s="213"/>
      <c r="D454" s="214" t="s">
        <v>79</v>
      </c>
      <c r="E454" s="226" t="s">
        <v>1238</v>
      </c>
      <c r="F454" s="226" t="s">
        <v>1239</v>
      </c>
      <c r="G454" s="213"/>
      <c r="H454" s="213"/>
      <c r="I454" s="216"/>
      <c r="J454" s="227">
        <f>BK454</f>
        <v>0</v>
      </c>
      <c r="K454" s="213"/>
      <c r="L454" s="218"/>
      <c r="M454" s="219"/>
      <c r="N454" s="220"/>
      <c r="O454" s="220"/>
      <c r="P454" s="221">
        <f>SUM(P455:P470)</f>
        <v>0</v>
      </c>
      <c r="Q454" s="220"/>
      <c r="R454" s="221">
        <f>SUM(R455:R470)</f>
        <v>5.4182730000000001</v>
      </c>
      <c r="S454" s="220"/>
      <c r="T454" s="222">
        <f>SUM(T455:T470)</f>
        <v>0</v>
      </c>
      <c r="U454" s="12"/>
      <c r="V454" s="12"/>
      <c r="W454" s="12"/>
      <c r="X454" s="12"/>
      <c r="Y454" s="12"/>
      <c r="Z454" s="12"/>
      <c r="AA454" s="12"/>
      <c r="AB454" s="12"/>
      <c r="AC454" s="12"/>
      <c r="AD454" s="12"/>
      <c r="AE454" s="12"/>
      <c r="AR454" s="223" t="s">
        <v>89</v>
      </c>
      <c r="AT454" s="224" t="s">
        <v>79</v>
      </c>
      <c r="AU454" s="224" t="s">
        <v>87</v>
      </c>
      <c r="AY454" s="223" t="s">
        <v>196</v>
      </c>
      <c r="BK454" s="225">
        <f>SUM(BK455:BK470)</f>
        <v>0</v>
      </c>
    </row>
    <row r="455" s="2" customFormat="1" ht="21.75" customHeight="1">
      <c r="A455" s="38"/>
      <c r="B455" s="39"/>
      <c r="C455" s="228" t="s">
        <v>876</v>
      </c>
      <c r="D455" s="228" t="s">
        <v>199</v>
      </c>
      <c r="E455" s="229" t="s">
        <v>3876</v>
      </c>
      <c r="F455" s="230" t="s">
        <v>3877</v>
      </c>
      <c r="G455" s="231" t="s">
        <v>251</v>
      </c>
      <c r="H455" s="232">
        <v>200.90000000000001</v>
      </c>
      <c r="I455" s="233"/>
      <c r="J455" s="234">
        <f>ROUND(I455*H455,2)</f>
        <v>0</v>
      </c>
      <c r="K455" s="235"/>
      <c r="L455" s="44"/>
      <c r="M455" s="236" t="s">
        <v>1</v>
      </c>
      <c r="N455" s="237" t="s">
        <v>45</v>
      </c>
      <c r="O455" s="91"/>
      <c r="P455" s="238">
        <f>O455*H455</f>
        <v>0</v>
      </c>
      <c r="Q455" s="238">
        <v>0.0074999999999999997</v>
      </c>
      <c r="R455" s="238">
        <f>Q455*H455</f>
        <v>1.50675</v>
      </c>
      <c r="S455" s="238">
        <v>0</v>
      </c>
      <c r="T455" s="239">
        <f>S455*H455</f>
        <v>0</v>
      </c>
      <c r="U455" s="38"/>
      <c r="V455" s="38"/>
      <c r="W455" s="38"/>
      <c r="X455" s="38"/>
      <c r="Y455" s="38"/>
      <c r="Z455" s="38"/>
      <c r="AA455" s="38"/>
      <c r="AB455" s="38"/>
      <c r="AC455" s="38"/>
      <c r="AD455" s="38"/>
      <c r="AE455" s="38"/>
      <c r="AR455" s="240" t="s">
        <v>405</v>
      </c>
      <c r="AT455" s="240" t="s">
        <v>199</v>
      </c>
      <c r="AU455" s="240" t="s">
        <v>89</v>
      </c>
      <c r="AY455" s="17" t="s">
        <v>196</v>
      </c>
      <c r="BE455" s="241">
        <f>IF(N455="základní",J455,0)</f>
        <v>0</v>
      </c>
      <c r="BF455" s="241">
        <f>IF(N455="snížená",J455,0)</f>
        <v>0</v>
      </c>
      <c r="BG455" s="241">
        <f>IF(N455="zákl. přenesená",J455,0)</f>
        <v>0</v>
      </c>
      <c r="BH455" s="241">
        <f>IF(N455="sníž. přenesená",J455,0)</f>
        <v>0</v>
      </c>
      <c r="BI455" s="241">
        <f>IF(N455="nulová",J455,0)</f>
        <v>0</v>
      </c>
      <c r="BJ455" s="17" t="s">
        <v>87</v>
      </c>
      <c r="BK455" s="241">
        <f>ROUND(I455*H455,2)</f>
        <v>0</v>
      </c>
      <c r="BL455" s="17" t="s">
        <v>405</v>
      </c>
      <c r="BM455" s="240" t="s">
        <v>3878</v>
      </c>
    </row>
    <row r="456" s="2" customFormat="1">
      <c r="A456" s="38"/>
      <c r="B456" s="39"/>
      <c r="C456" s="40"/>
      <c r="D456" s="242" t="s">
        <v>205</v>
      </c>
      <c r="E456" s="40"/>
      <c r="F456" s="243" t="s">
        <v>3879</v>
      </c>
      <c r="G456" s="40"/>
      <c r="H456" s="40"/>
      <c r="I456" s="244"/>
      <c r="J456" s="40"/>
      <c r="K456" s="40"/>
      <c r="L456" s="44"/>
      <c r="M456" s="245"/>
      <c r="N456" s="246"/>
      <c r="O456" s="91"/>
      <c r="P456" s="91"/>
      <c r="Q456" s="91"/>
      <c r="R456" s="91"/>
      <c r="S456" s="91"/>
      <c r="T456" s="92"/>
      <c r="U456" s="38"/>
      <c r="V456" s="38"/>
      <c r="W456" s="38"/>
      <c r="X456" s="38"/>
      <c r="Y456" s="38"/>
      <c r="Z456" s="38"/>
      <c r="AA456" s="38"/>
      <c r="AB456" s="38"/>
      <c r="AC456" s="38"/>
      <c r="AD456" s="38"/>
      <c r="AE456" s="38"/>
      <c r="AT456" s="17" t="s">
        <v>205</v>
      </c>
      <c r="AU456" s="17" t="s">
        <v>89</v>
      </c>
    </row>
    <row r="457" s="13" customFormat="1">
      <c r="A457" s="13"/>
      <c r="B457" s="252"/>
      <c r="C457" s="253"/>
      <c r="D457" s="242" t="s">
        <v>254</v>
      </c>
      <c r="E457" s="254" t="s">
        <v>1</v>
      </c>
      <c r="F457" s="255" t="s">
        <v>3880</v>
      </c>
      <c r="G457" s="253"/>
      <c r="H457" s="256">
        <v>31.100000000000001</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254</v>
      </c>
      <c r="AU457" s="262" t="s">
        <v>89</v>
      </c>
      <c r="AV457" s="13" t="s">
        <v>89</v>
      </c>
      <c r="AW457" s="13" t="s">
        <v>35</v>
      </c>
      <c r="AX457" s="13" t="s">
        <v>80</v>
      </c>
      <c r="AY457" s="262" t="s">
        <v>196</v>
      </c>
    </row>
    <row r="458" s="14" customFormat="1">
      <c r="A458" s="14"/>
      <c r="B458" s="263"/>
      <c r="C458" s="264"/>
      <c r="D458" s="242" t="s">
        <v>254</v>
      </c>
      <c r="E458" s="265" t="s">
        <v>1</v>
      </c>
      <c r="F458" s="266" t="s">
        <v>262</v>
      </c>
      <c r="G458" s="264"/>
      <c r="H458" s="267">
        <v>31.100000000000001</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254</v>
      </c>
      <c r="AU458" s="273" t="s">
        <v>89</v>
      </c>
      <c r="AV458" s="14" t="s">
        <v>100</v>
      </c>
      <c r="AW458" s="14" t="s">
        <v>35</v>
      </c>
      <c r="AX458" s="14" t="s">
        <v>80</v>
      </c>
      <c r="AY458" s="273" t="s">
        <v>196</v>
      </c>
    </row>
    <row r="459" s="13" customFormat="1">
      <c r="A459" s="13"/>
      <c r="B459" s="252"/>
      <c r="C459" s="253"/>
      <c r="D459" s="242" t="s">
        <v>254</v>
      </c>
      <c r="E459" s="254" t="s">
        <v>1</v>
      </c>
      <c r="F459" s="255" t="s">
        <v>80</v>
      </c>
      <c r="G459" s="253"/>
      <c r="H459" s="256">
        <v>0</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254</v>
      </c>
      <c r="AU459" s="262" t="s">
        <v>89</v>
      </c>
      <c r="AV459" s="13" t="s">
        <v>89</v>
      </c>
      <c r="AW459" s="13" t="s">
        <v>35</v>
      </c>
      <c r="AX459" s="13" t="s">
        <v>80</v>
      </c>
      <c r="AY459" s="262" t="s">
        <v>196</v>
      </c>
    </row>
    <row r="460" s="14" customFormat="1">
      <c r="A460" s="14"/>
      <c r="B460" s="263"/>
      <c r="C460" s="264"/>
      <c r="D460" s="242" t="s">
        <v>254</v>
      </c>
      <c r="E460" s="265" t="s">
        <v>1</v>
      </c>
      <c r="F460" s="266" t="s">
        <v>319</v>
      </c>
      <c r="G460" s="264"/>
      <c r="H460" s="267">
        <v>0</v>
      </c>
      <c r="I460" s="268"/>
      <c r="J460" s="264"/>
      <c r="K460" s="264"/>
      <c r="L460" s="269"/>
      <c r="M460" s="270"/>
      <c r="N460" s="271"/>
      <c r="O460" s="271"/>
      <c r="P460" s="271"/>
      <c r="Q460" s="271"/>
      <c r="R460" s="271"/>
      <c r="S460" s="271"/>
      <c r="T460" s="272"/>
      <c r="U460" s="14"/>
      <c r="V460" s="14"/>
      <c r="W460" s="14"/>
      <c r="X460" s="14"/>
      <c r="Y460" s="14"/>
      <c r="Z460" s="14"/>
      <c r="AA460" s="14"/>
      <c r="AB460" s="14"/>
      <c r="AC460" s="14"/>
      <c r="AD460" s="14"/>
      <c r="AE460" s="14"/>
      <c r="AT460" s="273" t="s">
        <v>254</v>
      </c>
      <c r="AU460" s="273" t="s">
        <v>89</v>
      </c>
      <c r="AV460" s="14" t="s">
        <v>100</v>
      </c>
      <c r="AW460" s="14" t="s">
        <v>35</v>
      </c>
      <c r="AX460" s="14" t="s">
        <v>80</v>
      </c>
      <c r="AY460" s="273" t="s">
        <v>196</v>
      </c>
    </row>
    <row r="461" s="13" customFormat="1">
      <c r="A461" s="13"/>
      <c r="B461" s="252"/>
      <c r="C461" s="253"/>
      <c r="D461" s="242" t="s">
        <v>254</v>
      </c>
      <c r="E461" s="254" t="s">
        <v>1</v>
      </c>
      <c r="F461" s="255" t="s">
        <v>80</v>
      </c>
      <c r="G461" s="253"/>
      <c r="H461" s="256">
        <v>0</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254</v>
      </c>
      <c r="AU461" s="262" t="s">
        <v>89</v>
      </c>
      <c r="AV461" s="13" t="s">
        <v>89</v>
      </c>
      <c r="AW461" s="13" t="s">
        <v>35</v>
      </c>
      <c r="AX461" s="13" t="s">
        <v>80</v>
      </c>
      <c r="AY461" s="262" t="s">
        <v>196</v>
      </c>
    </row>
    <row r="462" s="14" customFormat="1">
      <c r="A462" s="14"/>
      <c r="B462" s="263"/>
      <c r="C462" s="264"/>
      <c r="D462" s="242" t="s">
        <v>254</v>
      </c>
      <c r="E462" s="265" t="s">
        <v>1</v>
      </c>
      <c r="F462" s="266" t="s">
        <v>273</v>
      </c>
      <c r="G462" s="264"/>
      <c r="H462" s="267">
        <v>0</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254</v>
      </c>
      <c r="AU462" s="273" t="s">
        <v>89</v>
      </c>
      <c r="AV462" s="14" t="s">
        <v>100</v>
      </c>
      <c r="AW462" s="14" t="s">
        <v>35</v>
      </c>
      <c r="AX462" s="14" t="s">
        <v>80</v>
      </c>
      <c r="AY462" s="273" t="s">
        <v>196</v>
      </c>
    </row>
    <row r="463" s="13" customFormat="1">
      <c r="A463" s="13"/>
      <c r="B463" s="252"/>
      <c r="C463" s="253"/>
      <c r="D463" s="242" t="s">
        <v>254</v>
      </c>
      <c r="E463" s="254" t="s">
        <v>1</v>
      </c>
      <c r="F463" s="255" t="s">
        <v>3776</v>
      </c>
      <c r="G463" s="253"/>
      <c r="H463" s="256">
        <v>169.80000000000001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254</v>
      </c>
      <c r="AU463" s="262" t="s">
        <v>89</v>
      </c>
      <c r="AV463" s="13" t="s">
        <v>89</v>
      </c>
      <c r="AW463" s="13" t="s">
        <v>35</v>
      </c>
      <c r="AX463" s="13" t="s">
        <v>80</v>
      </c>
      <c r="AY463" s="262" t="s">
        <v>196</v>
      </c>
    </row>
    <row r="464" s="14" customFormat="1">
      <c r="A464" s="14"/>
      <c r="B464" s="263"/>
      <c r="C464" s="264"/>
      <c r="D464" s="242" t="s">
        <v>254</v>
      </c>
      <c r="E464" s="265" t="s">
        <v>1</v>
      </c>
      <c r="F464" s="266" t="s">
        <v>291</v>
      </c>
      <c r="G464" s="264"/>
      <c r="H464" s="267">
        <v>169.80000000000001</v>
      </c>
      <c r="I464" s="268"/>
      <c r="J464" s="264"/>
      <c r="K464" s="264"/>
      <c r="L464" s="269"/>
      <c r="M464" s="270"/>
      <c r="N464" s="271"/>
      <c r="O464" s="271"/>
      <c r="P464" s="271"/>
      <c r="Q464" s="271"/>
      <c r="R464" s="271"/>
      <c r="S464" s="271"/>
      <c r="T464" s="272"/>
      <c r="U464" s="14"/>
      <c r="V464" s="14"/>
      <c r="W464" s="14"/>
      <c r="X464" s="14"/>
      <c r="Y464" s="14"/>
      <c r="Z464" s="14"/>
      <c r="AA464" s="14"/>
      <c r="AB464" s="14"/>
      <c r="AC464" s="14"/>
      <c r="AD464" s="14"/>
      <c r="AE464" s="14"/>
      <c r="AT464" s="273" t="s">
        <v>254</v>
      </c>
      <c r="AU464" s="273" t="s">
        <v>89</v>
      </c>
      <c r="AV464" s="14" t="s">
        <v>100</v>
      </c>
      <c r="AW464" s="14" t="s">
        <v>35</v>
      </c>
      <c r="AX464" s="14" t="s">
        <v>80</v>
      </c>
      <c r="AY464" s="273" t="s">
        <v>196</v>
      </c>
    </row>
    <row r="465" s="15" customFormat="1">
      <c r="A465" s="15"/>
      <c r="B465" s="274"/>
      <c r="C465" s="275"/>
      <c r="D465" s="242" t="s">
        <v>254</v>
      </c>
      <c r="E465" s="276" t="s">
        <v>1</v>
      </c>
      <c r="F465" s="277" t="s">
        <v>267</v>
      </c>
      <c r="G465" s="275"/>
      <c r="H465" s="278">
        <v>200.90000000000001</v>
      </c>
      <c r="I465" s="279"/>
      <c r="J465" s="275"/>
      <c r="K465" s="275"/>
      <c r="L465" s="280"/>
      <c r="M465" s="281"/>
      <c r="N465" s="282"/>
      <c r="O465" s="282"/>
      <c r="P465" s="282"/>
      <c r="Q465" s="282"/>
      <c r="R465" s="282"/>
      <c r="S465" s="282"/>
      <c r="T465" s="283"/>
      <c r="U465" s="15"/>
      <c r="V465" s="15"/>
      <c r="W465" s="15"/>
      <c r="X465" s="15"/>
      <c r="Y465" s="15"/>
      <c r="Z465" s="15"/>
      <c r="AA465" s="15"/>
      <c r="AB465" s="15"/>
      <c r="AC465" s="15"/>
      <c r="AD465" s="15"/>
      <c r="AE465" s="15"/>
      <c r="AT465" s="284" t="s">
        <v>254</v>
      </c>
      <c r="AU465" s="284" t="s">
        <v>89</v>
      </c>
      <c r="AV465" s="15" t="s">
        <v>113</v>
      </c>
      <c r="AW465" s="15" t="s">
        <v>35</v>
      </c>
      <c r="AX465" s="15" t="s">
        <v>87</v>
      </c>
      <c r="AY465" s="284" t="s">
        <v>196</v>
      </c>
    </row>
    <row r="466" s="2" customFormat="1" ht="21.75" customHeight="1">
      <c r="A466" s="38"/>
      <c r="B466" s="39"/>
      <c r="C466" s="288" t="s">
        <v>881</v>
      </c>
      <c r="D466" s="288" t="s">
        <v>646</v>
      </c>
      <c r="E466" s="289" t="s">
        <v>3881</v>
      </c>
      <c r="F466" s="290" t="s">
        <v>3882</v>
      </c>
      <c r="G466" s="291" t="s">
        <v>251</v>
      </c>
      <c r="H466" s="292">
        <v>220.99000000000001</v>
      </c>
      <c r="I466" s="293"/>
      <c r="J466" s="294">
        <f>ROUND(I466*H466,2)</f>
        <v>0</v>
      </c>
      <c r="K466" s="295"/>
      <c r="L466" s="296"/>
      <c r="M466" s="297" t="s">
        <v>1</v>
      </c>
      <c r="N466" s="298" t="s">
        <v>45</v>
      </c>
      <c r="O466" s="91"/>
      <c r="P466" s="238">
        <f>O466*H466</f>
        <v>0</v>
      </c>
      <c r="Q466" s="238">
        <v>0.0177</v>
      </c>
      <c r="R466" s="238">
        <f>Q466*H466</f>
        <v>3.9115230000000003</v>
      </c>
      <c r="S466" s="238">
        <v>0</v>
      </c>
      <c r="T466" s="239">
        <f>S466*H466</f>
        <v>0</v>
      </c>
      <c r="U466" s="38"/>
      <c r="V466" s="38"/>
      <c r="W466" s="38"/>
      <c r="X466" s="38"/>
      <c r="Y466" s="38"/>
      <c r="Z466" s="38"/>
      <c r="AA466" s="38"/>
      <c r="AB466" s="38"/>
      <c r="AC466" s="38"/>
      <c r="AD466" s="38"/>
      <c r="AE466" s="38"/>
      <c r="AR466" s="240" t="s">
        <v>518</v>
      </c>
      <c r="AT466" s="240" t="s">
        <v>646</v>
      </c>
      <c r="AU466" s="240" t="s">
        <v>89</v>
      </c>
      <c r="AY466" s="17" t="s">
        <v>196</v>
      </c>
      <c r="BE466" s="241">
        <f>IF(N466="základní",J466,0)</f>
        <v>0</v>
      </c>
      <c r="BF466" s="241">
        <f>IF(N466="snížená",J466,0)</f>
        <v>0</v>
      </c>
      <c r="BG466" s="241">
        <f>IF(N466="zákl. přenesená",J466,0)</f>
        <v>0</v>
      </c>
      <c r="BH466" s="241">
        <f>IF(N466="sníž. přenesená",J466,0)</f>
        <v>0</v>
      </c>
      <c r="BI466" s="241">
        <f>IF(N466="nulová",J466,0)</f>
        <v>0</v>
      </c>
      <c r="BJ466" s="17" t="s">
        <v>87</v>
      </c>
      <c r="BK466" s="241">
        <f>ROUND(I466*H466,2)</f>
        <v>0</v>
      </c>
      <c r="BL466" s="17" t="s">
        <v>405</v>
      </c>
      <c r="BM466" s="240" t="s">
        <v>3883</v>
      </c>
    </row>
    <row r="467" s="2" customFormat="1">
      <c r="A467" s="38"/>
      <c r="B467" s="39"/>
      <c r="C467" s="40"/>
      <c r="D467" s="242" t="s">
        <v>205</v>
      </c>
      <c r="E467" s="40"/>
      <c r="F467" s="243" t="s">
        <v>3884</v>
      </c>
      <c r="G467" s="40"/>
      <c r="H467" s="40"/>
      <c r="I467" s="244"/>
      <c r="J467" s="40"/>
      <c r="K467" s="40"/>
      <c r="L467" s="44"/>
      <c r="M467" s="245"/>
      <c r="N467" s="246"/>
      <c r="O467" s="91"/>
      <c r="P467" s="91"/>
      <c r="Q467" s="91"/>
      <c r="R467" s="91"/>
      <c r="S467" s="91"/>
      <c r="T467" s="92"/>
      <c r="U467" s="38"/>
      <c r="V467" s="38"/>
      <c r="W467" s="38"/>
      <c r="X467" s="38"/>
      <c r="Y467" s="38"/>
      <c r="Z467" s="38"/>
      <c r="AA467" s="38"/>
      <c r="AB467" s="38"/>
      <c r="AC467" s="38"/>
      <c r="AD467" s="38"/>
      <c r="AE467" s="38"/>
      <c r="AT467" s="17" t="s">
        <v>205</v>
      </c>
      <c r="AU467" s="17" t="s">
        <v>89</v>
      </c>
    </row>
    <row r="468" s="13" customFormat="1">
      <c r="A468" s="13"/>
      <c r="B468" s="252"/>
      <c r="C468" s="253"/>
      <c r="D468" s="242" t="s">
        <v>254</v>
      </c>
      <c r="E468" s="253"/>
      <c r="F468" s="255" t="s">
        <v>3885</v>
      </c>
      <c r="G468" s="253"/>
      <c r="H468" s="256">
        <v>220.99000000000001</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254</v>
      </c>
      <c r="AU468" s="262" t="s">
        <v>89</v>
      </c>
      <c r="AV468" s="13" t="s">
        <v>89</v>
      </c>
      <c r="AW468" s="13" t="s">
        <v>4</v>
      </c>
      <c r="AX468" s="13" t="s">
        <v>87</v>
      </c>
      <c r="AY468" s="262" t="s">
        <v>196</v>
      </c>
    </row>
    <row r="469" s="2" customFormat="1" ht="21.75" customHeight="1">
      <c r="A469" s="38"/>
      <c r="B469" s="39"/>
      <c r="C469" s="228" t="s">
        <v>887</v>
      </c>
      <c r="D469" s="228" t="s">
        <v>199</v>
      </c>
      <c r="E469" s="229" t="s">
        <v>1286</v>
      </c>
      <c r="F469" s="230" t="s">
        <v>1287</v>
      </c>
      <c r="G469" s="231" t="s">
        <v>431</v>
      </c>
      <c r="H469" s="232">
        <v>5.4180000000000001</v>
      </c>
      <c r="I469" s="233"/>
      <c r="J469" s="234">
        <f>ROUND(I469*H469,2)</f>
        <v>0</v>
      </c>
      <c r="K469" s="235"/>
      <c r="L469" s="44"/>
      <c r="M469" s="236" t="s">
        <v>1</v>
      </c>
      <c r="N469" s="237" t="s">
        <v>45</v>
      </c>
      <c r="O469" s="91"/>
      <c r="P469" s="238">
        <f>O469*H469</f>
        <v>0</v>
      </c>
      <c r="Q469" s="238">
        <v>0</v>
      </c>
      <c r="R469" s="238">
        <f>Q469*H469</f>
        <v>0</v>
      </c>
      <c r="S469" s="238">
        <v>0</v>
      </c>
      <c r="T469" s="239">
        <f>S469*H469</f>
        <v>0</v>
      </c>
      <c r="U469" s="38"/>
      <c r="V469" s="38"/>
      <c r="W469" s="38"/>
      <c r="X469" s="38"/>
      <c r="Y469" s="38"/>
      <c r="Z469" s="38"/>
      <c r="AA469" s="38"/>
      <c r="AB469" s="38"/>
      <c r="AC469" s="38"/>
      <c r="AD469" s="38"/>
      <c r="AE469" s="38"/>
      <c r="AR469" s="240" t="s">
        <v>405</v>
      </c>
      <c r="AT469" s="240" t="s">
        <v>199</v>
      </c>
      <c r="AU469" s="240" t="s">
        <v>89</v>
      </c>
      <c r="AY469" s="17" t="s">
        <v>196</v>
      </c>
      <c r="BE469" s="241">
        <f>IF(N469="základní",J469,0)</f>
        <v>0</v>
      </c>
      <c r="BF469" s="241">
        <f>IF(N469="snížená",J469,0)</f>
        <v>0</v>
      </c>
      <c r="BG469" s="241">
        <f>IF(N469="zákl. přenesená",J469,0)</f>
        <v>0</v>
      </c>
      <c r="BH469" s="241">
        <f>IF(N469="sníž. přenesená",J469,0)</f>
        <v>0</v>
      </c>
      <c r="BI469" s="241">
        <f>IF(N469="nulová",J469,0)</f>
        <v>0</v>
      </c>
      <c r="BJ469" s="17" t="s">
        <v>87</v>
      </c>
      <c r="BK469" s="241">
        <f>ROUND(I469*H469,2)</f>
        <v>0</v>
      </c>
      <c r="BL469" s="17" t="s">
        <v>405</v>
      </c>
      <c r="BM469" s="240" t="s">
        <v>3886</v>
      </c>
    </row>
    <row r="470" s="2" customFormat="1">
      <c r="A470" s="38"/>
      <c r="B470" s="39"/>
      <c r="C470" s="40"/>
      <c r="D470" s="242" t="s">
        <v>205</v>
      </c>
      <c r="E470" s="40"/>
      <c r="F470" s="243" t="s">
        <v>1289</v>
      </c>
      <c r="G470" s="40"/>
      <c r="H470" s="40"/>
      <c r="I470" s="244"/>
      <c r="J470" s="40"/>
      <c r="K470" s="40"/>
      <c r="L470" s="44"/>
      <c r="M470" s="245"/>
      <c r="N470" s="246"/>
      <c r="O470" s="91"/>
      <c r="P470" s="91"/>
      <c r="Q470" s="91"/>
      <c r="R470" s="91"/>
      <c r="S470" s="91"/>
      <c r="T470" s="92"/>
      <c r="U470" s="38"/>
      <c r="V470" s="38"/>
      <c r="W470" s="38"/>
      <c r="X470" s="38"/>
      <c r="Y470" s="38"/>
      <c r="Z470" s="38"/>
      <c r="AA470" s="38"/>
      <c r="AB470" s="38"/>
      <c r="AC470" s="38"/>
      <c r="AD470" s="38"/>
      <c r="AE470" s="38"/>
      <c r="AT470" s="17" t="s">
        <v>205</v>
      </c>
      <c r="AU470" s="17" t="s">
        <v>89</v>
      </c>
    </row>
    <row r="471" s="12" customFormat="1" ht="22.8" customHeight="1">
      <c r="A471" s="12"/>
      <c r="B471" s="212"/>
      <c r="C471" s="213"/>
      <c r="D471" s="214" t="s">
        <v>79</v>
      </c>
      <c r="E471" s="226" t="s">
        <v>1290</v>
      </c>
      <c r="F471" s="226" t="s">
        <v>1291</v>
      </c>
      <c r="G471" s="213"/>
      <c r="H471" s="213"/>
      <c r="I471" s="216"/>
      <c r="J471" s="227">
        <f>BK471</f>
        <v>0</v>
      </c>
      <c r="K471" s="213"/>
      <c r="L471" s="218"/>
      <c r="M471" s="219"/>
      <c r="N471" s="220"/>
      <c r="O471" s="220"/>
      <c r="P471" s="221">
        <f>SUM(P472:P505)</f>
        <v>0</v>
      </c>
      <c r="Q471" s="220"/>
      <c r="R471" s="221">
        <f>SUM(R472:R505)</f>
        <v>13.593652000000001</v>
      </c>
      <c r="S471" s="220"/>
      <c r="T471" s="222">
        <f>SUM(T472:T505)</f>
        <v>0</v>
      </c>
      <c r="U471" s="12"/>
      <c r="V471" s="12"/>
      <c r="W471" s="12"/>
      <c r="X471" s="12"/>
      <c r="Y471" s="12"/>
      <c r="Z471" s="12"/>
      <c r="AA471" s="12"/>
      <c r="AB471" s="12"/>
      <c r="AC471" s="12"/>
      <c r="AD471" s="12"/>
      <c r="AE471" s="12"/>
      <c r="AR471" s="223" t="s">
        <v>89</v>
      </c>
      <c r="AT471" s="224" t="s">
        <v>79</v>
      </c>
      <c r="AU471" s="224" t="s">
        <v>87</v>
      </c>
      <c r="AY471" s="223" t="s">
        <v>196</v>
      </c>
      <c r="BK471" s="225">
        <f>SUM(BK472:BK505)</f>
        <v>0</v>
      </c>
    </row>
    <row r="472" s="2" customFormat="1" ht="21.75" customHeight="1">
      <c r="A472" s="38"/>
      <c r="B472" s="39"/>
      <c r="C472" s="228" t="s">
        <v>892</v>
      </c>
      <c r="D472" s="228" t="s">
        <v>199</v>
      </c>
      <c r="E472" s="229" t="s">
        <v>3887</v>
      </c>
      <c r="F472" s="230" t="s">
        <v>3888</v>
      </c>
      <c r="G472" s="231" t="s">
        <v>354</v>
      </c>
      <c r="H472" s="232">
        <v>72</v>
      </c>
      <c r="I472" s="233"/>
      <c r="J472" s="234">
        <f>ROUND(I472*H472,2)</f>
        <v>0</v>
      </c>
      <c r="K472" s="235"/>
      <c r="L472" s="44"/>
      <c r="M472" s="236" t="s">
        <v>1</v>
      </c>
      <c r="N472" s="237" t="s">
        <v>45</v>
      </c>
      <c r="O472" s="91"/>
      <c r="P472" s="238">
        <f>O472*H472</f>
        <v>0</v>
      </c>
      <c r="Q472" s="238">
        <v>0.020289999999999999</v>
      </c>
      <c r="R472" s="238">
        <f>Q472*H472</f>
        <v>1.46088</v>
      </c>
      <c r="S472" s="238">
        <v>0</v>
      </c>
      <c r="T472" s="239">
        <f>S472*H472</f>
        <v>0</v>
      </c>
      <c r="U472" s="38"/>
      <c r="V472" s="38"/>
      <c r="W472" s="38"/>
      <c r="X472" s="38"/>
      <c r="Y472" s="38"/>
      <c r="Z472" s="38"/>
      <c r="AA472" s="38"/>
      <c r="AB472" s="38"/>
      <c r="AC472" s="38"/>
      <c r="AD472" s="38"/>
      <c r="AE472" s="38"/>
      <c r="AR472" s="240" t="s">
        <v>405</v>
      </c>
      <c r="AT472" s="240" t="s">
        <v>199</v>
      </c>
      <c r="AU472" s="240" t="s">
        <v>89</v>
      </c>
      <c r="AY472" s="17" t="s">
        <v>196</v>
      </c>
      <c r="BE472" s="241">
        <f>IF(N472="základní",J472,0)</f>
        <v>0</v>
      </c>
      <c r="BF472" s="241">
        <f>IF(N472="snížená",J472,0)</f>
        <v>0</v>
      </c>
      <c r="BG472" s="241">
        <f>IF(N472="zákl. přenesená",J472,0)</f>
        <v>0</v>
      </c>
      <c r="BH472" s="241">
        <f>IF(N472="sníž. přenesená",J472,0)</f>
        <v>0</v>
      </c>
      <c r="BI472" s="241">
        <f>IF(N472="nulová",J472,0)</f>
        <v>0</v>
      </c>
      <c r="BJ472" s="17" t="s">
        <v>87</v>
      </c>
      <c r="BK472" s="241">
        <f>ROUND(I472*H472,2)</f>
        <v>0</v>
      </c>
      <c r="BL472" s="17" t="s">
        <v>405</v>
      </c>
      <c r="BM472" s="240" t="s">
        <v>3889</v>
      </c>
    </row>
    <row r="473" s="2" customFormat="1">
      <c r="A473" s="38"/>
      <c r="B473" s="39"/>
      <c r="C473" s="40"/>
      <c r="D473" s="242" t="s">
        <v>205</v>
      </c>
      <c r="E473" s="40"/>
      <c r="F473" s="243" t="s">
        <v>3890</v>
      </c>
      <c r="G473" s="40"/>
      <c r="H473" s="40"/>
      <c r="I473" s="244"/>
      <c r="J473" s="40"/>
      <c r="K473" s="40"/>
      <c r="L473" s="44"/>
      <c r="M473" s="245"/>
      <c r="N473" s="246"/>
      <c r="O473" s="91"/>
      <c r="P473" s="91"/>
      <c r="Q473" s="91"/>
      <c r="R473" s="91"/>
      <c r="S473" s="91"/>
      <c r="T473" s="92"/>
      <c r="U473" s="38"/>
      <c r="V473" s="38"/>
      <c r="W473" s="38"/>
      <c r="X473" s="38"/>
      <c r="Y473" s="38"/>
      <c r="Z473" s="38"/>
      <c r="AA473" s="38"/>
      <c r="AB473" s="38"/>
      <c r="AC473" s="38"/>
      <c r="AD473" s="38"/>
      <c r="AE473" s="38"/>
      <c r="AT473" s="17" t="s">
        <v>205</v>
      </c>
      <c r="AU473" s="17" t="s">
        <v>89</v>
      </c>
    </row>
    <row r="474" s="13" customFormat="1">
      <c r="A474" s="13"/>
      <c r="B474" s="252"/>
      <c r="C474" s="253"/>
      <c r="D474" s="242" t="s">
        <v>254</v>
      </c>
      <c r="E474" s="254" t="s">
        <v>1</v>
      </c>
      <c r="F474" s="255" t="s">
        <v>3891</v>
      </c>
      <c r="G474" s="253"/>
      <c r="H474" s="256">
        <v>72</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254</v>
      </c>
      <c r="AU474" s="262" t="s">
        <v>89</v>
      </c>
      <c r="AV474" s="13" t="s">
        <v>89</v>
      </c>
      <c r="AW474" s="13" t="s">
        <v>35</v>
      </c>
      <c r="AX474" s="13" t="s">
        <v>80</v>
      </c>
      <c r="AY474" s="262" t="s">
        <v>196</v>
      </c>
    </row>
    <row r="475" s="14" customFormat="1">
      <c r="A475" s="14"/>
      <c r="B475" s="263"/>
      <c r="C475" s="264"/>
      <c r="D475" s="242" t="s">
        <v>254</v>
      </c>
      <c r="E475" s="265" t="s">
        <v>1</v>
      </c>
      <c r="F475" s="266" t="s">
        <v>445</v>
      </c>
      <c r="G475" s="264"/>
      <c r="H475" s="267">
        <v>72</v>
      </c>
      <c r="I475" s="268"/>
      <c r="J475" s="264"/>
      <c r="K475" s="264"/>
      <c r="L475" s="269"/>
      <c r="M475" s="270"/>
      <c r="N475" s="271"/>
      <c r="O475" s="271"/>
      <c r="P475" s="271"/>
      <c r="Q475" s="271"/>
      <c r="R475" s="271"/>
      <c r="S475" s="271"/>
      <c r="T475" s="272"/>
      <c r="U475" s="14"/>
      <c r="V475" s="14"/>
      <c r="W475" s="14"/>
      <c r="X475" s="14"/>
      <c r="Y475" s="14"/>
      <c r="Z475" s="14"/>
      <c r="AA475" s="14"/>
      <c r="AB475" s="14"/>
      <c r="AC475" s="14"/>
      <c r="AD475" s="14"/>
      <c r="AE475" s="14"/>
      <c r="AT475" s="273" t="s">
        <v>254</v>
      </c>
      <c r="AU475" s="273" t="s">
        <v>89</v>
      </c>
      <c r="AV475" s="14" t="s">
        <v>100</v>
      </c>
      <c r="AW475" s="14" t="s">
        <v>35</v>
      </c>
      <c r="AX475" s="14" t="s">
        <v>87</v>
      </c>
      <c r="AY475" s="273" t="s">
        <v>196</v>
      </c>
    </row>
    <row r="476" s="2" customFormat="1" ht="21.75" customHeight="1">
      <c r="A476" s="38"/>
      <c r="B476" s="39"/>
      <c r="C476" s="228" t="s">
        <v>897</v>
      </c>
      <c r="D476" s="228" t="s">
        <v>199</v>
      </c>
      <c r="E476" s="229" t="s">
        <v>1293</v>
      </c>
      <c r="F476" s="230" t="s">
        <v>1294</v>
      </c>
      <c r="G476" s="231" t="s">
        <v>326</v>
      </c>
      <c r="H476" s="232">
        <v>368</v>
      </c>
      <c r="I476" s="233"/>
      <c r="J476" s="234">
        <f>ROUND(I476*H476,2)</f>
        <v>0</v>
      </c>
      <c r="K476" s="235"/>
      <c r="L476" s="44"/>
      <c r="M476" s="236" t="s">
        <v>1</v>
      </c>
      <c r="N476" s="237" t="s">
        <v>45</v>
      </c>
      <c r="O476" s="91"/>
      <c r="P476" s="238">
        <f>O476*H476</f>
        <v>0</v>
      </c>
      <c r="Q476" s="238">
        <v>0.0082400000000000008</v>
      </c>
      <c r="R476" s="238">
        <f>Q476*H476</f>
        <v>3.0323200000000003</v>
      </c>
      <c r="S476" s="238">
        <v>0</v>
      </c>
      <c r="T476" s="239">
        <f>S476*H476</f>
        <v>0</v>
      </c>
      <c r="U476" s="38"/>
      <c r="V476" s="38"/>
      <c r="W476" s="38"/>
      <c r="X476" s="38"/>
      <c r="Y476" s="38"/>
      <c r="Z476" s="38"/>
      <c r="AA476" s="38"/>
      <c r="AB476" s="38"/>
      <c r="AC476" s="38"/>
      <c r="AD476" s="38"/>
      <c r="AE476" s="38"/>
      <c r="AR476" s="240" t="s">
        <v>405</v>
      </c>
      <c r="AT476" s="240" t="s">
        <v>199</v>
      </c>
      <c r="AU476" s="240" t="s">
        <v>89</v>
      </c>
      <c r="AY476" s="17" t="s">
        <v>196</v>
      </c>
      <c r="BE476" s="241">
        <f>IF(N476="základní",J476,0)</f>
        <v>0</v>
      </c>
      <c r="BF476" s="241">
        <f>IF(N476="snížená",J476,0)</f>
        <v>0</v>
      </c>
      <c r="BG476" s="241">
        <f>IF(N476="zákl. přenesená",J476,0)</f>
        <v>0</v>
      </c>
      <c r="BH476" s="241">
        <f>IF(N476="sníž. přenesená",J476,0)</f>
        <v>0</v>
      </c>
      <c r="BI476" s="241">
        <f>IF(N476="nulová",J476,0)</f>
        <v>0</v>
      </c>
      <c r="BJ476" s="17" t="s">
        <v>87</v>
      </c>
      <c r="BK476" s="241">
        <f>ROUND(I476*H476,2)</f>
        <v>0</v>
      </c>
      <c r="BL476" s="17" t="s">
        <v>405</v>
      </c>
      <c r="BM476" s="240" t="s">
        <v>3892</v>
      </c>
    </row>
    <row r="477" s="2" customFormat="1">
      <c r="A477" s="38"/>
      <c r="B477" s="39"/>
      <c r="C477" s="40"/>
      <c r="D477" s="242" t="s">
        <v>205</v>
      </c>
      <c r="E477" s="40"/>
      <c r="F477" s="243" t="s">
        <v>1296</v>
      </c>
      <c r="G477" s="40"/>
      <c r="H477" s="40"/>
      <c r="I477" s="244"/>
      <c r="J477" s="40"/>
      <c r="K477" s="40"/>
      <c r="L477" s="44"/>
      <c r="M477" s="245"/>
      <c r="N477" s="246"/>
      <c r="O477" s="91"/>
      <c r="P477" s="91"/>
      <c r="Q477" s="91"/>
      <c r="R477" s="91"/>
      <c r="S477" s="91"/>
      <c r="T477" s="92"/>
      <c r="U477" s="38"/>
      <c r="V477" s="38"/>
      <c r="W477" s="38"/>
      <c r="X477" s="38"/>
      <c r="Y477" s="38"/>
      <c r="Z477" s="38"/>
      <c r="AA477" s="38"/>
      <c r="AB477" s="38"/>
      <c r="AC477" s="38"/>
      <c r="AD477" s="38"/>
      <c r="AE477" s="38"/>
      <c r="AT477" s="17" t="s">
        <v>205</v>
      </c>
      <c r="AU477" s="17" t="s">
        <v>89</v>
      </c>
    </row>
    <row r="478" s="13" customFormat="1">
      <c r="A478" s="13"/>
      <c r="B478" s="252"/>
      <c r="C478" s="253"/>
      <c r="D478" s="242" t="s">
        <v>254</v>
      </c>
      <c r="E478" s="254" t="s">
        <v>1</v>
      </c>
      <c r="F478" s="255" t="s">
        <v>3893</v>
      </c>
      <c r="G478" s="253"/>
      <c r="H478" s="256">
        <v>80.489999999999995</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254</v>
      </c>
      <c r="AU478" s="262" t="s">
        <v>89</v>
      </c>
      <c r="AV478" s="13" t="s">
        <v>89</v>
      </c>
      <c r="AW478" s="13" t="s">
        <v>35</v>
      </c>
      <c r="AX478" s="13" t="s">
        <v>80</v>
      </c>
      <c r="AY478" s="262" t="s">
        <v>196</v>
      </c>
    </row>
    <row r="479" s="14" customFormat="1">
      <c r="A479" s="14"/>
      <c r="B479" s="263"/>
      <c r="C479" s="264"/>
      <c r="D479" s="242" t="s">
        <v>254</v>
      </c>
      <c r="E479" s="265" t="s">
        <v>1</v>
      </c>
      <c r="F479" s="266" t="s">
        <v>273</v>
      </c>
      <c r="G479" s="264"/>
      <c r="H479" s="267">
        <v>80.489999999999995</v>
      </c>
      <c r="I479" s="268"/>
      <c r="J479" s="264"/>
      <c r="K479" s="264"/>
      <c r="L479" s="269"/>
      <c r="M479" s="270"/>
      <c r="N479" s="271"/>
      <c r="O479" s="271"/>
      <c r="P479" s="271"/>
      <c r="Q479" s="271"/>
      <c r="R479" s="271"/>
      <c r="S479" s="271"/>
      <c r="T479" s="272"/>
      <c r="U479" s="14"/>
      <c r="V479" s="14"/>
      <c r="W479" s="14"/>
      <c r="X479" s="14"/>
      <c r="Y479" s="14"/>
      <c r="Z479" s="14"/>
      <c r="AA479" s="14"/>
      <c r="AB479" s="14"/>
      <c r="AC479" s="14"/>
      <c r="AD479" s="14"/>
      <c r="AE479" s="14"/>
      <c r="AT479" s="273" t="s">
        <v>254</v>
      </c>
      <c r="AU479" s="273" t="s">
        <v>89</v>
      </c>
      <c r="AV479" s="14" t="s">
        <v>100</v>
      </c>
      <c r="AW479" s="14" t="s">
        <v>35</v>
      </c>
      <c r="AX479" s="14" t="s">
        <v>80</v>
      </c>
      <c r="AY479" s="273" t="s">
        <v>196</v>
      </c>
    </row>
    <row r="480" s="13" customFormat="1">
      <c r="A480" s="13"/>
      <c r="B480" s="252"/>
      <c r="C480" s="253"/>
      <c r="D480" s="242" t="s">
        <v>254</v>
      </c>
      <c r="E480" s="254" t="s">
        <v>1</v>
      </c>
      <c r="F480" s="255" t="s">
        <v>3894</v>
      </c>
      <c r="G480" s="253"/>
      <c r="H480" s="256">
        <v>96.359999999999999</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254</v>
      </c>
      <c r="AU480" s="262" t="s">
        <v>89</v>
      </c>
      <c r="AV480" s="13" t="s">
        <v>89</v>
      </c>
      <c r="AW480" s="13" t="s">
        <v>35</v>
      </c>
      <c r="AX480" s="13" t="s">
        <v>80</v>
      </c>
      <c r="AY480" s="262" t="s">
        <v>196</v>
      </c>
    </row>
    <row r="481" s="14" customFormat="1">
      <c r="A481" s="14"/>
      <c r="B481" s="263"/>
      <c r="C481" s="264"/>
      <c r="D481" s="242" t="s">
        <v>254</v>
      </c>
      <c r="E481" s="265" t="s">
        <v>1</v>
      </c>
      <c r="F481" s="266" t="s">
        <v>319</v>
      </c>
      <c r="G481" s="264"/>
      <c r="H481" s="267">
        <v>96.359999999999999</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254</v>
      </c>
      <c r="AU481" s="273" t="s">
        <v>89</v>
      </c>
      <c r="AV481" s="14" t="s">
        <v>100</v>
      </c>
      <c r="AW481" s="14" t="s">
        <v>35</v>
      </c>
      <c r="AX481" s="14" t="s">
        <v>80</v>
      </c>
      <c r="AY481" s="273" t="s">
        <v>196</v>
      </c>
    </row>
    <row r="482" s="13" customFormat="1">
      <c r="A482" s="13"/>
      <c r="B482" s="252"/>
      <c r="C482" s="253"/>
      <c r="D482" s="242" t="s">
        <v>254</v>
      </c>
      <c r="E482" s="254" t="s">
        <v>1</v>
      </c>
      <c r="F482" s="255" t="s">
        <v>3895</v>
      </c>
      <c r="G482" s="253"/>
      <c r="H482" s="256">
        <v>97.450000000000003</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254</v>
      </c>
      <c r="AU482" s="262" t="s">
        <v>89</v>
      </c>
      <c r="AV482" s="13" t="s">
        <v>89</v>
      </c>
      <c r="AW482" s="13" t="s">
        <v>35</v>
      </c>
      <c r="AX482" s="13" t="s">
        <v>80</v>
      </c>
      <c r="AY482" s="262" t="s">
        <v>196</v>
      </c>
    </row>
    <row r="483" s="14" customFormat="1">
      <c r="A483" s="14"/>
      <c r="B483" s="263"/>
      <c r="C483" s="264"/>
      <c r="D483" s="242" t="s">
        <v>254</v>
      </c>
      <c r="E483" s="265" t="s">
        <v>1</v>
      </c>
      <c r="F483" s="266" t="s">
        <v>262</v>
      </c>
      <c r="G483" s="264"/>
      <c r="H483" s="267">
        <v>97.450000000000003</v>
      </c>
      <c r="I483" s="268"/>
      <c r="J483" s="264"/>
      <c r="K483" s="264"/>
      <c r="L483" s="269"/>
      <c r="M483" s="270"/>
      <c r="N483" s="271"/>
      <c r="O483" s="271"/>
      <c r="P483" s="271"/>
      <c r="Q483" s="271"/>
      <c r="R483" s="271"/>
      <c r="S483" s="271"/>
      <c r="T483" s="272"/>
      <c r="U483" s="14"/>
      <c r="V483" s="14"/>
      <c r="W483" s="14"/>
      <c r="X483" s="14"/>
      <c r="Y483" s="14"/>
      <c r="Z483" s="14"/>
      <c r="AA483" s="14"/>
      <c r="AB483" s="14"/>
      <c r="AC483" s="14"/>
      <c r="AD483" s="14"/>
      <c r="AE483" s="14"/>
      <c r="AT483" s="273" t="s">
        <v>254</v>
      </c>
      <c r="AU483" s="273" t="s">
        <v>89</v>
      </c>
      <c r="AV483" s="14" t="s">
        <v>100</v>
      </c>
      <c r="AW483" s="14" t="s">
        <v>35</v>
      </c>
      <c r="AX483" s="14" t="s">
        <v>80</v>
      </c>
      <c r="AY483" s="273" t="s">
        <v>196</v>
      </c>
    </row>
    <row r="484" s="13" customFormat="1">
      <c r="A484" s="13"/>
      <c r="B484" s="252"/>
      <c r="C484" s="253"/>
      <c r="D484" s="242" t="s">
        <v>254</v>
      </c>
      <c r="E484" s="254" t="s">
        <v>1</v>
      </c>
      <c r="F484" s="255" t="s">
        <v>3896</v>
      </c>
      <c r="G484" s="253"/>
      <c r="H484" s="256">
        <v>93.700000000000003</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254</v>
      </c>
      <c r="AU484" s="262" t="s">
        <v>89</v>
      </c>
      <c r="AV484" s="13" t="s">
        <v>89</v>
      </c>
      <c r="AW484" s="13" t="s">
        <v>35</v>
      </c>
      <c r="AX484" s="13" t="s">
        <v>80</v>
      </c>
      <c r="AY484" s="262" t="s">
        <v>196</v>
      </c>
    </row>
    <row r="485" s="14" customFormat="1">
      <c r="A485" s="14"/>
      <c r="B485" s="263"/>
      <c r="C485" s="264"/>
      <c r="D485" s="242" t="s">
        <v>254</v>
      </c>
      <c r="E485" s="265" t="s">
        <v>1</v>
      </c>
      <c r="F485" s="266" t="s">
        <v>264</v>
      </c>
      <c r="G485" s="264"/>
      <c r="H485" s="267">
        <v>93.700000000000003</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254</v>
      </c>
      <c r="AU485" s="273" t="s">
        <v>89</v>
      </c>
      <c r="AV485" s="14" t="s">
        <v>100</v>
      </c>
      <c r="AW485" s="14" t="s">
        <v>35</v>
      </c>
      <c r="AX485" s="14" t="s">
        <v>80</v>
      </c>
      <c r="AY485" s="273" t="s">
        <v>196</v>
      </c>
    </row>
    <row r="486" s="15" customFormat="1">
      <c r="A486" s="15"/>
      <c r="B486" s="274"/>
      <c r="C486" s="275"/>
      <c r="D486" s="242" t="s">
        <v>254</v>
      </c>
      <c r="E486" s="276" t="s">
        <v>1</v>
      </c>
      <c r="F486" s="277" t="s">
        <v>267</v>
      </c>
      <c r="G486" s="275"/>
      <c r="H486" s="278">
        <v>368</v>
      </c>
      <c r="I486" s="279"/>
      <c r="J486" s="275"/>
      <c r="K486" s="275"/>
      <c r="L486" s="280"/>
      <c r="M486" s="281"/>
      <c r="N486" s="282"/>
      <c r="O486" s="282"/>
      <c r="P486" s="282"/>
      <c r="Q486" s="282"/>
      <c r="R486" s="282"/>
      <c r="S486" s="282"/>
      <c r="T486" s="283"/>
      <c r="U486" s="15"/>
      <c r="V486" s="15"/>
      <c r="W486" s="15"/>
      <c r="X486" s="15"/>
      <c r="Y486" s="15"/>
      <c r="Z486" s="15"/>
      <c r="AA486" s="15"/>
      <c r="AB486" s="15"/>
      <c r="AC486" s="15"/>
      <c r="AD486" s="15"/>
      <c r="AE486" s="15"/>
      <c r="AT486" s="284" t="s">
        <v>254</v>
      </c>
      <c r="AU486" s="284" t="s">
        <v>89</v>
      </c>
      <c r="AV486" s="15" t="s">
        <v>113</v>
      </c>
      <c r="AW486" s="15" t="s">
        <v>35</v>
      </c>
      <c r="AX486" s="15" t="s">
        <v>87</v>
      </c>
      <c r="AY486" s="284" t="s">
        <v>196</v>
      </c>
    </row>
    <row r="487" s="2" customFormat="1" ht="33" customHeight="1">
      <c r="A487" s="38"/>
      <c r="B487" s="39"/>
      <c r="C487" s="228" t="s">
        <v>903</v>
      </c>
      <c r="D487" s="228" t="s">
        <v>199</v>
      </c>
      <c r="E487" s="229" t="s">
        <v>1299</v>
      </c>
      <c r="F487" s="230" t="s">
        <v>1300</v>
      </c>
      <c r="G487" s="231" t="s">
        <v>251</v>
      </c>
      <c r="H487" s="232">
        <v>548.22000000000003</v>
      </c>
      <c r="I487" s="233"/>
      <c r="J487" s="234">
        <f>ROUND(I487*H487,2)</f>
        <v>0</v>
      </c>
      <c r="K487" s="235"/>
      <c r="L487" s="44"/>
      <c r="M487" s="236" t="s">
        <v>1</v>
      </c>
      <c r="N487" s="237" t="s">
        <v>45</v>
      </c>
      <c r="O487" s="91"/>
      <c r="P487" s="238">
        <f>O487*H487</f>
        <v>0</v>
      </c>
      <c r="Q487" s="238">
        <v>0.0166</v>
      </c>
      <c r="R487" s="238">
        <f>Q487*H487</f>
        <v>9.1004520000000007</v>
      </c>
      <c r="S487" s="238">
        <v>0</v>
      </c>
      <c r="T487" s="239">
        <f>S487*H487</f>
        <v>0</v>
      </c>
      <c r="U487" s="38"/>
      <c r="V487" s="38"/>
      <c r="W487" s="38"/>
      <c r="X487" s="38"/>
      <c r="Y487" s="38"/>
      <c r="Z487" s="38"/>
      <c r="AA487" s="38"/>
      <c r="AB487" s="38"/>
      <c r="AC487" s="38"/>
      <c r="AD487" s="38"/>
      <c r="AE487" s="38"/>
      <c r="AR487" s="240" t="s">
        <v>405</v>
      </c>
      <c r="AT487" s="240" t="s">
        <v>199</v>
      </c>
      <c r="AU487" s="240" t="s">
        <v>89</v>
      </c>
      <c r="AY487" s="17" t="s">
        <v>196</v>
      </c>
      <c r="BE487" s="241">
        <f>IF(N487="základní",J487,0)</f>
        <v>0</v>
      </c>
      <c r="BF487" s="241">
        <f>IF(N487="snížená",J487,0)</f>
        <v>0</v>
      </c>
      <c r="BG487" s="241">
        <f>IF(N487="zákl. přenesená",J487,0)</f>
        <v>0</v>
      </c>
      <c r="BH487" s="241">
        <f>IF(N487="sníž. přenesená",J487,0)</f>
        <v>0</v>
      </c>
      <c r="BI487" s="241">
        <f>IF(N487="nulová",J487,0)</f>
        <v>0</v>
      </c>
      <c r="BJ487" s="17" t="s">
        <v>87</v>
      </c>
      <c r="BK487" s="241">
        <f>ROUND(I487*H487,2)</f>
        <v>0</v>
      </c>
      <c r="BL487" s="17" t="s">
        <v>405</v>
      </c>
      <c r="BM487" s="240" t="s">
        <v>3897</v>
      </c>
    </row>
    <row r="488" s="2" customFormat="1">
      <c r="A488" s="38"/>
      <c r="B488" s="39"/>
      <c r="C488" s="40"/>
      <c r="D488" s="242" t="s">
        <v>205</v>
      </c>
      <c r="E488" s="40"/>
      <c r="F488" s="243" t="s">
        <v>1302</v>
      </c>
      <c r="G488" s="40"/>
      <c r="H488" s="40"/>
      <c r="I488" s="244"/>
      <c r="J488" s="40"/>
      <c r="K488" s="40"/>
      <c r="L488" s="44"/>
      <c r="M488" s="245"/>
      <c r="N488" s="246"/>
      <c r="O488" s="91"/>
      <c r="P488" s="91"/>
      <c r="Q488" s="91"/>
      <c r="R488" s="91"/>
      <c r="S488" s="91"/>
      <c r="T488" s="92"/>
      <c r="U488" s="38"/>
      <c r="V488" s="38"/>
      <c r="W488" s="38"/>
      <c r="X488" s="38"/>
      <c r="Y488" s="38"/>
      <c r="Z488" s="38"/>
      <c r="AA488" s="38"/>
      <c r="AB488" s="38"/>
      <c r="AC488" s="38"/>
      <c r="AD488" s="38"/>
      <c r="AE488" s="38"/>
      <c r="AT488" s="17" t="s">
        <v>205</v>
      </c>
      <c r="AU488" s="17" t="s">
        <v>89</v>
      </c>
    </row>
    <row r="489" s="13" customFormat="1">
      <c r="A489" s="13"/>
      <c r="B489" s="252"/>
      <c r="C489" s="253"/>
      <c r="D489" s="242" t="s">
        <v>254</v>
      </c>
      <c r="E489" s="254" t="s">
        <v>1</v>
      </c>
      <c r="F489" s="255" t="s">
        <v>3762</v>
      </c>
      <c r="G489" s="253"/>
      <c r="H489" s="256">
        <v>27.899999999999999</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254</v>
      </c>
      <c r="AU489" s="262" t="s">
        <v>89</v>
      </c>
      <c r="AV489" s="13" t="s">
        <v>89</v>
      </c>
      <c r="AW489" s="13" t="s">
        <v>35</v>
      </c>
      <c r="AX489" s="13" t="s">
        <v>80</v>
      </c>
      <c r="AY489" s="262" t="s">
        <v>196</v>
      </c>
    </row>
    <row r="490" s="14" customFormat="1">
      <c r="A490" s="14"/>
      <c r="B490" s="263"/>
      <c r="C490" s="264"/>
      <c r="D490" s="242" t="s">
        <v>254</v>
      </c>
      <c r="E490" s="265" t="s">
        <v>1</v>
      </c>
      <c r="F490" s="266" t="s">
        <v>3417</v>
      </c>
      <c r="G490" s="264"/>
      <c r="H490" s="267">
        <v>27.899999999999999</v>
      </c>
      <c r="I490" s="268"/>
      <c r="J490" s="264"/>
      <c r="K490" s="264"/>
      <c r="L490" s="269"/>
      <c r="M490" s="270"/>
      <c r="N490" s="271"/>
      <c r="O490" s="271"/>
      <c r="P490" s="271"/>
      <c r="Q490" s="271"/>
      <c r="R490" s="271"/>
      <c r="S490" s="271"/>
      <c r="T490" s="272"/>
      <c r="U490" s="14"/>
      <c r="V490" s="14"/>
      <c r="W490" s="14"/>
      <c r="X490" s="14"/>
      <c r="Y490" s="14"/>
      <c r="Z490" s="14"/>
      <c r="AA490" s="14"/>
      <c r="AB490" s="14"/>
      <c r="AC490" s="14"/>
      <c r="AD490" s="14"/>
      <c r="AE490" s="14"/>
      <c r="AT490" s="273" t="s">
        <v>254</v>
      </c>
      <c r="AU490" s="273" t="s">
        <v>89</v>
      </c>
      <c r="AV490" s="14" t="s">
        <v>100</v>
      </c>
      <c r="AW490" s="14" t="s">
        <v>35</v>
      </c>
      <c r="AX490" s="14" t="s">
        <v>80</v>
      </c>
      <c r="AY490" s="273" t="s">
        <v>196</v>
      </c>
    </row>
    <row r="491" s="13" customFormat="1">
      <c r="A491" s="13"/>
      <c r="B491" s="252"/>
      <c r="C491" s="253"/>
      <c r="D491" s="242" t="s">
        <v>254</v>
      </c>
      <c r="E491" s="254" t="s">
        <v>1</v>
      </c>
      <c r="F491" s="255" t="s">
        <v>3898</v>
      </c>
      <c r="G491" s="253"/>
      <c r="H491" s="256">
        <v>108</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254</v>
      </c>
      <c r="AU491" s="262" t="s">
        <v>89</v>
      </c>
      <c r="AV491" s="13" t="s">
        <v>89</v>
      </c>
      <c r="AW491" s="13" t="s">
        <v>35</v>
      </c>
      <c r="AX491" s="13" t="s">
        <v>80</v>
      </c>
      <c r="AY491" s="262" t="s">
        <v>196</v>
      </c>
    </row>
    <row r="492" s="14" customFormat="1">
      <c r="A492" s="14"/>
      <c r="B492" s="263"/>
      <c r="C492" s="264"/>
      <c r="D492" s="242" t="s">
        <v>254</v>
      </c>
      <c r="E492" s="265" t="s">
        <v>1</v>
      </c>
      <c r="F492" s="266" t="s">
        <v>273</v>
      </c>
      <c r="G492" s="264"/>
      <c r="H492" s="267">
        <v>108</v>
      </c>
      <c r="I492" s="268"/>
      <c r="J492" s="264"/>
      <c r="K492" s="264"/>
      <c r="L492" s="269"/>
      <c r="M492" s="270"/>
      <c r="N492" s="271"/>
      <c r="O492" s="271"/>
      <c r="P492" s="271"/>
      <c r="Q492" s="271"/>
      <c r="R492" s="271"/>
      <c r="S492" s="271"/>
      <c r="T492" s="272"/>
      <c r="U492" s="14"/>
      <c r="V492" s="14"/>
      <c r="W492" s="14"/>
      <c r="X492" s="14"/>
      <c r="Y492" s="14"/>
      <c r="Z492" s="14"/>
      <c r="AA492" s="14"/>
      <c r="AB492" s="14"/>
      <c r="AC492" s="14"/>
      <c r="AD492" s="14"/>
      <c r="AE492" s="14"/>
      <c r="AT492" s="273" t="s">
        <v>254</v>
      </c>
      <c r="AU492" s="273" t="s">
        <v>89</v>
      </c>
      <c r="AV492" s="14" t="s">
        <v>100</v>
      </c>
      <c r="AW492" s="14" t="s">
        <v>35</v>
      </c>
      <c r="AX492" s="14" t="s">
        <v>80</v>
      </c>
      <c r="AY492" s="273" t="s">
        <v>196</v>
      </c>
    </row>
    <row r="493" s="13" customFormat="1">
      <c r="A493" s="13"/>
      <c r="B493" s="252"/>
      <c r="C493" s="253"/>
      <c r="D493" s="242" t="s">
        <v>254</v>
      </c>
      <c r="E493" s="254" t="s">
        <v>1</v>
      </c>
      <c r="F493" s="255" t="s">
        <v>3766</v>
      </c>
      <c r="G493" s="253"/>
      <c r="H493" s="256">
        <v>101.90000000000001</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254</v>
      </c>
      <c r="AU493" s="262" t="s">
        <v>89</v>
      </c>
      <c r="AV493" s="13" t="s">
        <v>89</v>
      </c>
      <c r="AW493" s="13" t="s">
        <v>35</v>
      </c>
      <c r="AX493" s="13" t="s">
        <v>80</v>
      </c>
      <c r="AY493" s="262" t="s">
        <v>196</v>
      </c>
    </row>
    <row r="494" s="14" customFormat="1">
      <c r="A494" s="14"/>
      <c r="B494" s="263"/>
      <c r="C494" s="264"/>
      <c r="D494" s="242" t="s">
        <v>254</v>
      </c>
      <c r="E494" s="265" t="s">
        <v>1</v>
      </c>
      <c r="F494" s="266" t="s">
        <v>319</v>
      </c>
      <c r="G494" s="264"/>
      <c r="H494" s="267">
        <v>101.90000000000001</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254</v>
      </c>
      <c r="AU494" s="273" t="s">
        <v>89</v>
      </c>
      <c r="AV494" s="14" t="s">
        <v>100</v>
      </c>
      <c r="AW494" s="14" t="s">
        <v>35</v>
      </c>
      <c r="AX494" s="14" t="s">
        <v>80</v>
      </c>
      <c r="AY494" s="273" t="s">
        <v>196</v>
      </c>
    </row>
    <row r="495" s="13" customFormat="1">
      <c r="A495" s="13"/>
      <c r="B495" s="252"/>
      <c r="C495" s="253"/>
      <c r="D495" s="242" t="s">
        <v>254</v>
      </c>
      <c r="E495" s="254" t="s">
        <v>1</v>
      </c>
      <c r="F495" s="255" t="s">
        <v>3768</v>
      </c>
      <c r="G495" s="253"/>
      <c r="H495" s="256">
        <v>116.5</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254</v>
      </c>
      <c r="AU495" s="262" t="s">
        <v>89</v>
      </c>
      <c r="AV495" s="13" t="s">
        <v>89</v>
      </c>
      <c r="AW495" s="13" t="s">
        <v>35</v>
      </c>
      <c r="AX495" s="13" t="s">
        <v>80</v>
      </c>
      <c r="AY495" s="262" t="s">
        <v>196</v>
      </c>
    </row>
    <row r="496" s="14" customFormat="1">
      <c r="A496" s="14"/>
      <c r="B496" s="263"/>
      <c r="C496" s="264"/>
      <c r="D496" s="242" t="s">
        <v>254</v>
      </c>
      <c r="E496" s="265" t="s">
        <v>1</v>
      </c>
      <c r="F496" s="266" t="s">
        <v>262</v>
      </c>
      <c r="G496" s="264"/>
      <c r="H496" s="267">
        <v>116.5</v>
      </c>
      <c r="I496" s="268"/>
      <c r="J496" s="264"/>
      <c r="K496" s="264"/>
      <c r="L496" s="269"/>
      <c r="M496" s="270"/>
      <c r="N496" s="271"/>
      <c r="O496" s="271"/>
      <c r="P496" s="271"/>
      <c r="Q496" s="271"/>
      <c r="R496" s="271"/>
      <c r="S496" s="271"/>
      <c r="T496" s="272"/>
      <c r="U496" s="14"/>
      <c r="V496" s="14"/>
      <c r="W496" s="14"/>
      <c r="X496" s="14"/>
      <c r="Y496" s="14"/>
      <c r="Z496" s="14"/>
      <c r="AA496" s="14"/>
      <c r="AB496" s="14"/>
      <c r="AC496" s="14"/>
      <c r="AD496" s="14"/>
      <c r="AE496" s="14"/>
      <c r="AT496" s="273" t="s">
        <v>254</v>
      </c>
      <c r="AU496" s="273" t="s">
        <v>89</v>
      </c>
      <c r="AV496" s="14" t="s">
        <v>100</v>
      </c>
      <c r="AW496" s="14" t="s">
        <v>35</v>
      </c>
      <c r="AX496" s="14" t="s">
        <v>80</v>
      </c>
      <c r="AY496" s="273" t="s">
        <v>196</v>
      </c>
    </row>
    <row r="497" s="13" customFormat="1">
      <c r="A497" s="13"/>
      <c r="B497" s="252"/>
      <c r="C497" s="253"/>
      <c r="D497" s="242" t="s">
        <v>254</v>
      </c>
      <c r="E497" s="254" t="s">
        <v>1</v>
      </c>
      <c r="F497" s="255" t="s">
        <v>3774</v>
      </c>
      <c r="G497" s="253"/>
      <c r="H497" s="256">
        <v>117.52</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254</v>
      </c>
      <c r="AU497" s="262" t="s">
        <v>89</v>
      </c>
      <c r="AV497" s="13" t="s">
        <v>89</v>
      </c>
      <c r="AW497" s="13" t="s">
        <v>35</v>
      </c>
      <c r="AX497" s="13" t="s">
        <v>80</v>
      </c>
      <c r="AY497" s="262" t="s">
        <v>196</v>
      </c>
    </row>
    <row r="498" s="14" customFormat="1">
      <c r="A498" s="14"/>
      <c r="B498" s="263"/>
      <c r="C498" s="264"/>
      <c r="D498" s="242" t="s">
        <v>254</v>
      </c>
      <c r="E498" s="265" t="s">
        <v>1</v>
      </c>
      <c r="F498" s="266" t="s">
        <v>803</v>
      </c>
      <c r="G498" s="264"/>
      <c r="H498" s="267">
        <v>117.52</v>
      </c>
      <c r="I498" s="268"/>
      <c r="J498" s="264"/>
      <c r="K498" s="264"/>
      <c r="L498" s="269"/>
      <c r="M498" s="270"/>
      <c r="N498" s="271"/>
      <c r="O498" s="271"/>
      <c r="P498" s="271"/>
      <c r="Q498" s="271"/>
      <c r="R498" s="271"/>
      <c r="S498" s="271"/>
      <c r="T498" s="272"/>
      <c r="U498" s="14"/>
      <c r="V498" s="14"/>
      <c r="W498" s="14"/>
      <c r="X498" s="14"/>
      <c r="Y498" s="14"/>
      <c r="Z498" s="14"/>
      <c r="AA498" s="14"/>
      <c r="AB498" s="14"/>
      <c r="AC498" s="14"/>
      <c r="AD498" s="14"/>
      <c r="AE498" s="14"/>
      <c r="AT498" s="273" t="s">
        <v>254</v>
      </c>
      <c r="AU498" s="273" t="s">
        <v>89</v>
      </c>
      <c r="AV498" s="14" t="s">
        <v>100</v>
      </c>
      <c r="AW498" s="14" t="s">
        <v>35</v>
      </c>
      <c r="AX498" s="14" t="s">
        <v>80</v>
      </c>
      <c r="AY498" s="273" t="s">
        <v>196</v>
      </c>
    </row>
    <row r="499" s="13" customFormat="1">
      <c r="A499" s="13"/>
      <c r="B499" s="252"/>
      <c r="C499" s="253"/>
      <c r="D499" s="242" t="s">
        <v>254</v>
      </c>
      <c r="E499" s="254" t="s">
        <v>1</v>
      </c>
      <c r="F499" s="255" t="s">
        <v>3899</v>
      </c>
      <c r="G499" s="253"/>
      <c r="H499" s="256">
        <v>76.400000000000006</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254</v>
      </c>
      <c r="AU499" s="262" t="s">
        <v>89</v>
      </c>
      <c r="AV499" s="13" t="s">
        <v>89</v>
      </c>
      <c r="AW499" s="13" t="s">
        <v>35</v>
      </c>
      <c r="AX499" s="13" t="s">
        <v>80</v>
      </c>
      <c r="AY499" s="262" t="s">
        <v>196</v>
      </c>
    </row>
    <row r="500" s="14" customFormat="1">
      <c r="A500" s="14"/>
      <c r="B500" s="263"/>
      <c r="C500" s="264"/>
      <c r="D500" s="242" t="s">
        <v>254</v>
      </c>
      <c r="E500" s="265" t="s">
        <v>1</v>
      </c>
      <c r="F500" s="266" t="s">
        <v>266</v>
      </c>
      <c r="G500" s="264"/>
      <c r="H500" s="267">
        <v>76.400000000000006</v>
      </c>
      <c r="I500" s="268"/>
      <c r="J500" s="264"/>
      <c r="K500" s="264"/>
      <c r="L500" s="269"/>
      <c r="M500" s="270"/>
      <c r="N500" s="271"/>
      <c r="O500" s="271"/>
      <c r="P500" s="271"/>
      <c r="Q500" s="271"/>
      <c r="R500" s="271"/>
      <c r="S500" s="271"/>
      <c r="T500" s="272"/>
      <c r="U500" s="14"/>
      <c r="V500" s="14"/>
      <c r="W500" s="14"/>
      <c r="X500" s="14"/>
      <c r="Y500" s="14"/>
      <c r="Z500" s="14"/>
      <c r="AA500" s="14"/>
      <c r="AB500" s="14"/>
      <c r="AC500" s="14"/>
      <c r="AD500" s="14"/>
      <c r="AE500" s="14"/>
      <c r="AT500" s="273" t="s">
        <v>254</v>
      </c>
      <c r="AU500" s="273" t="s">
        <v>89</v>
      </c>
      <c r="AV500" s="14" t="s">
        <v>100</v>
      </c>
      <c r="AW500" s="14" t="s">
        <v>35</v>
      </c>
      <c r="AX500" s="14" t="s">
        <v>80</v>
      </c>
      <c r="AY500" s="273" t="s">
        <v>196</v>
      </c>
    </row>
    <row r="501" s="15" customFormat="1">
      <c r="A501" s="15"/>
      <c r="B501" s="274"/>
      <c r="C501" s="275"/>
      <c r="D501" s="242" t="s">
        <v>254</v>
      </c>
      <c r="E501" s="276" t="s">
        <v>1</v>
      </c>
      <c r="F501" s="277" t="s">
        <v>267</v>
      </c>
      <c r="G501" s="275"/>
      <c r="H501" s="278">
        <v>548.22000000000003</v>
      </c>
      <c r="I501" s="279"/>
      <c r="J501" s="275"/>
      <c r="K501" s="275"/>
      <c r="L501" s="280"/>
      <c r="M501" s="281"/>
      <c r="N501" s="282"/>
      <c r="O501" s="282"/>
      <c r="P501" s="282"/>
      <c r="Q501" s="282"/>
      <c r="R501" s="282"/>
      <c r="S501" s="282"/>
      <c r="T501" s="283"/>
      <c r="U501" s="15"/>
      <c r="V501" s="15"/>
      <c r="W501" s="15"/>
      <c r="X501" s="15"/>
      <c r="Y501" s="15"/>
      <c r="Z501" s="15"/>
      <c r="AA501" s="15"/>
      <c r="AB501" s="15"/>
      <c r="AC501" s="15"/>
      <c r="AD501" s="15"/>
      <c r="AE501" s="15"/>
      <c r="AT501" s="284" t="s">
        <v>254</v>
      </c>
      <c r="AU501" s="284" t="s">
        <v>89</v>
      </c>
      <c r="AV501" s="15" t="s">
        <v>113</v>
      </c>
      <c r="AW501" s="15" t="s">
        <v>35</v>
      </c>
      <c r="AX501" s="15" t="s">
        <v>87</v>
      </c>
      <c r="AY501" s="284" t="s">
        <v>196</v>
      </c>
    </row>
    <row r="502" s="2" customFormat="1" ht="21.75" customHeight="1">
      <c r="A502" s="38"/>
      <c r="B502" s="39"/>
      <c r="C502" s="228" t="s">
        <v>907</v>
      </c>
      <c r="D502" s="228" t="s">
        <v>199</v>
      </c>
      <c r="E502" s="229" t="s">
        <v>1305</v>
      </c>
      <c r="F502" s="230" t="s">
        <v>1306</v>
      </c>
      <c r="G502" s="231" t="s">
        <v>431</v>
      </c>
      <c r="H502" s="232">
        <v>13.593999999999999</v>
      </c>
      <c r="I502" s="233"/>
      <c r="J502" s="234">
        <f>ROUND(I502*H502,2)</f>
        <v>0</v>
      </c>
      <c r="K502" s="235"/>
      <c r="L502" s="44"/>
      <c r="M502" s="236" t="s">
        <v>1</v>
      </c>
      <c r="N502" s="237" t="s">
        <v>45</v>
      </c>
      <c r="O502" s="91"/>
      <c r="P502" s="238">
        <f>O502*H502</f>
        <v>0</v>
      </c>
      <c r="Q502" s="238">
        <v>0</v>
      </c>
      <c r="R502" s="238">
        <f>Q502*H502</f>
        <v>0</v>
      </c>
      <c r="S502" s="238">
        <v>0</v>
      </c>
      <c r="T502" s="239">
        <f>S502*H502</f>
        <v>0</v>
      </c>
      <c r="U502" s="38"/>
      <c r="V502" s="38"/>
      <c r="W502" s="38"/>
      <c r="X502" s="38"/>
      <c r="Y502" s="38"/>
      <c r="Z502" s="38"/>
      <c r="AA502" s="38"/>
      <c r="AB502" s="38"/>
      <c r="AC502" s="38"/>
      <c r="AD502" s="38"/>
      <c r="AE502" s="38"/>
      <c r="AR502" s="240" t="s">
        <v>405</v>
      </c>
      <c r="AT502" s="240" t="s">
        <v>199</v>
      </c>
      <c r="AU502" s="240" t="s">
        <v>89</v>
      </c>
      <c r="AY502" s="17" t="s">
        <v>196</v>
      </c>
      <c r="BE502" s="241">
        <f>IF(N502="základní",J502,0)</f>
        <v>0</v>
      </c>
      <c r="BF502" s="241">
        <f>IF(N502="snížená",J502,0)</f>
        <v>0</v>
      </c>
      <c r="BG502" s="241">
        <f>IF(N502="zákl. přenesená",J502,0)</f>
        <v>0</v>
      </c>
      <c r="BH502" s="241">
        <f>IF(N502="sníž. přenesená",J502,0)</f>
        <v>0</v>
      </c>
      <c r="BI502" s="241">
        <f>IF(N502="nulová",J502,0)</f>
        <v>0</v>
      </c>
      <c r="BJ502" s="17" t="s">
        <v>87</v>
      </c>
      <c r="BK502" s="241">
        <f>ROUND(I502*H502,2)</f>
        <v>0</v>
      </c>
      <c r="BL502" s="17" t="s">
        <v>405</v>
      </c>
      <c r="BM502" s="240" t="s">
        <v>3900</v>
      </c>
    </row>
    <row r="503" s="2" customFormat="1">
      <c r="A503" s="38"/>
      <c r="B503" s="39"/>
      <c r="C503" s="40"/>
      <c r="D503" s="242" t="s">
        <v>205</v>
      </c>
      <c r="E503" s="40"/>
      <c r="F503" s="243" t="s">
        <v>1308</v>
      </c>
      <c r="G503" s="40"/>
      <c r="H503" s="40"/>
      <c r="I503" s="244"/>
      <c r="J503" s="40"/>
      <c r="K503" s="40"/>
      <c r="L503" s="44"/>
      <c r="M503" s="245"/>
      <c r="N503" s="246"/>
      <c r="O503" s="91"/>
      <c r="P503" s="91"/>
      <c r="Q503" s="91"/>
      <c r="R503" s="91"/>
      <c r="S503" s="91"/>
      <c r="T503" s="92"/>
      <c r="U503" s="38"/>
      <c r="V503" s="38"/>
      <c r="W503" s="38"/>
      <c r="X503" s="38"/>
      <c r="Y503" s="38"/>
      <c r="Z503" s="38"/>
      <c r="AA503" s="38"/>
      <c r="AB503" s="38"/>
      <c r="AC503" s="38"/>
      <c r="AD503" s="38"/>
      <c r="AE503" s="38"/>
      <c r="AT503" s="17" t="s">
        <v>205</v>
      </c>
      <c r="AU503" s="17" t="s">
        <v>89</v>
      </c>
    </row>
    <row r="504" s="2" customFormat="1" ht="21.75" customHeight="1">
      <c r="A504" s="38"/>
      <c r="B504" s="39"/>
      <c r="C504" s="228" t="s">
        <v>914</v>
      </c>
      <c r="D504" s="228" t="s">
        <v>199</v>
      </c>
      <c r="E504" s="229" t="s">
        <v>3901</v>
      </c>
      <c r="F504" s="230" t="s">
        <v>3902</v>
      </c>
      <c r="G504" s="231" t="s">
        <v>251</v>
      </c>
      <c r="H504" s="232">
        <v>68.769999999999996</v>
      </c>
      <c r="I504" s="233"/>
      <c r="J504" s="234">
        <f>ROUND(I504*H504,2)</f>
        <v>0</v>
      </c>
      <c r="K504" s="235"/>
      <c r="L504" s="44"/>
      <c r="M504" s="236" t="s">
        <v>1</v>
      </c>
      <c r="N504" s="237" t="s">
        <v>45</v>
      </c>
      <c r="O504" s="91"/>
      <c r="P504" s="238">
        <f>O504*H504</f>
        <v>0</v>
      </c>
      <c r="Q504" s="238">
        <v>0</v>
      </c>
      <c r="R504" s="238">
        <f>Q504*H504</f>
        <v>0</v>
      </c>
      <c r="S504" s="238">
        <v>0</v>
      </c>
      <c r="T504" s="239">
        <f>S504*H504</f>
        <v>0</v>
      </c>
      <c r="U504" s="38"/>
      <c r="V504" s="38"/>
      <c r="W504" s="38"/>
      <c r="X504" s="38"/>
      <c r="Y504" s="38"/>
      <c r="Z504" s="38"/>
      <c r="AA504" s="38"/>
      <c r="AB504" s="38"/>
      <c r="AC504" s="38"/>
      <c r="AD504" s="38"/>
      <c r="AE504" s="38"/>
      <c r="AR504" s="240" t="s">
        <v>405</v>
      </c>
      <c r="AT504" s="240" t="s">
        <v>199</v>
      </c>
      <c r="AU504" s="240" t="s">
        <v>89</v>
      </c>
      <c r="AY504" s="17" t="s">
        <v>196</v>
      </c>
      <c r="BE504" s="241">
        <f>IF(N504="základní",J504,0)</f>
        <v>0</v>
      </c>
      <c r="BF504" s="241">
        <f>IF(N504="snížená",J504,0)</f>
        <v>0</v>
      </c>
      <c r="BG504" s="241">
        <f>IF(N504="zákl. přenesená",J504,0)</f>
        <v>0</v>
      </c>
      <c r="BH504" s="241">
        <f>IF(N504="sníž. přenesená",J504,0)</f>
        <v>0</v>
      </c>
      <c r="BI504" s="241">
        <f>IF(N504="nulová",J504,0)</f>
        <v>0</v>
      </c>
      <c r="BJ504" s="17" t="s">
        <v>87</v>
      </c>
      <c r="BK504" s="241">
        <f>ROUND(I504*H504,2)</f>
        <v>0</v>
      </c>
      <c r="BL504" s="17" t="s">
        <v>405</v>
      </c>
      <c r="BM504" s="240" t="s">
        <v>3903</v>
      </c>
    </row>
    <row r="505" s="2" customFormat="1">
      <c r="A505" s="38"/>
      <c r="B505" s="39"/>
      <c r="C505" s="40"/>
      <c r="D505" s="242" t="s">
        <v>205</v>
      </c>
      <c r="E505" s="40"/>
      <c r="F505" s="243" t="s">
        <v>3904</v>
      </c>
      <c r="G505" s="40"/>
      <c r="H505" s="40"/>
      <c r="I505" s="244"/>
      <c r="J505" s="40"/>
      <c r="K505" s="40"/>
      <c r="L505" s="44"/>
      <c r="M505" s="245"/>
      <c r="N505" s="246"/>
      <c r="O505" s="91"/>
      <c r="P505" s="91"/>
      <c r="Q505" s="91"/>
      <c r="R505" s="91"/>
      <c r="S505" s="91"/>
      <c r="T505" s="92"/>
      <c r="U505" s="38"/>
      <c r="V505" s="38"/>
      <c r="W505" s="38"/>
      <c r="X505" s="38"/>
      <c r="Y505" s="38"/>
      <c r="Z505" s="38"/>
      <c r="AA505" s="38"/>
      <c r="AB505" s="38"/>
      <c r="AC505" s="38"/>
      <c r="AD505" s="38"/>
      <c r="AE505" s="38"/>
      <c r="AT505" s="17" t="s">
        <v>205</v>
      </c>
      <c r="AU505" s="17" t="s">
        <v>89</v>
      </c>
    </row>
    <row r="506" s="12" customFormat="1" ht="22.8" customHeight="1">
      <c r="A506" s="12"/>
      <c r="B506" s="212"/>
      <c r="C506" s="213"/>
      <c r="D506" s="214" t="s">
        <v>79</v>
      </c>
      <c r="E506" s="226" t="s">
        <v>559</v>
      </c>
      <c r="F506" s="226" t="s">
        <v>560</v>
      </c>
      <c r="G506" s="213"/>
      <c r="H506" s="213"/>
      <c r="I506" s="216"/>
      <c r="J506" s="227">
        <f>BK506</f>
        <v>0</v>
      </c>
      <c r="K506" s="213"/>
      <c r="L506" s="218"/>
      <c r="M506" s="219"/>
      <c r="N506" s="220"/>
      <c r="O506" s="220"/>
      <c r="P506" s="221">
        <f>SUM(P507:P634)</f>
        <v>0</v>
      </c>
      <c r="Q506" s="220"/>
      <c r="R506" s="221">
        <f>SUM(R507:R634)</f>
        <v>13.585719600000001</v>
      </c>
      <c r="S506" s="220"/>
      <c r="T506" s="222">
        <f>SUM(T507:T634)</f>
        <v>0</v>
      </c>
      <c r="U506" s="12"/>
      <c r="V506" s="12"/>
      <c r="W506" s="12"/>
      <c r="X506" s="12"/>
      <c r="Y506" s="12"/>
      <c r="Z506" s="12"/>
      <c r="AA506" s="12"/>
      <c r="AB506" s="12"/>
      <c r="AC506" s="12"/>
      <c r="AD506" s="12"/>
      <c r="AE506" s="12"/>
      <c r="AR506" s="223" t="s">
        <v>89</v>
      </c>
      <c r="AT506" s="224" t="s">
        <v>79</v>
      </c>
      <c r="AU506" s="224" t="s">
        <v>87</v>
      </c>
      <c r="AY506" s="223" t="s">
        <v>196</v>
      </c>
      <c r="BK506" s="225">
        <f>SUM(BK507:BK634)</f>
        <v>0</v>
      </c>
    </row>
    <row r="507" s="2" customFormat="1" ht="21.75" customHeight="1">
      <c r="A507" s="38"/>
      <c r="B507" s="39"/>
      <c r="C507" s="228" t="s">
        <v>919</v>
      </c>
      <c r="D507" s="228" t="s">
        <v>199</v>
      </c>
      <c r="E507" s="229" t="s">
        <v>1310</v>
      </c>
      <c r="F507" s="230" t="s">
        <v>1311</v>
      </c>
      <c r="G507" s="231" t="s">
        <v>251</v>
      </c>
      <c r="H507" s="232">
        <v>2288.5999999999999</v>
      </c>
      <c r="I507" s="233"/>
      <c r="J507" s="234">
        <f>ROUND(I507*H507,2)</f>
        <v>0</v>
      </c>
      <c r="K507" s="235"/>
      <c r="L507" s="44"/>
      <c r="M507" s="236" t="s">
        <v>1</v>
      </c>
      <c r="N507" s="237" t="s">
        <v>45</v>
      </c>
      <c r="O507" s="91"/>
      <c r="P507" s="238">
        <f>O507*H507</f>
        <v>0</v>
      </c>
      <c r="Q507" s="238">
        <v>0</v>
      </c>
      <c r="R507" s="238">
        <f>Q507*H507</f>
        <v>0</v>
      </c>
      <c r="S507" s="238">
        <v>0</v>
      </c>
      <c r="T507" s="239">
        <f>S507*H507</f>
        <v>0</v>
      </c>
      <c r="U507" s="38"/>
      <c r="V507" s="38"/>
      <c r="W507" s="38"/>
      <c r="X507" s="38"/>
      <c r="Y507" s="38"/>
      <c r="Z507" s="38"/>
      <c r="AA507" s="38"/>
      <c r="AB507" s="38"/>
      <c r="AC507" s="38"/>
      <c r="AD507" s="38"/>
      <c r="AE507" s="38"/>
      <c r="AR507" s="240" t="s">
        <v>405</v>
      </c>
      <c r="AT507" s="240" t="s">
        <v>199</v>
      </c>
      <c r="AU507" s="240" t="s">
        <v>89</v>
      </c>
      <c r="AY507" s="17" t="s">
        <v>196</v>
      </c>
      <c r="BE507" s="241">
        <f>IF(N507="základní",J507,0)</f>
        <v>0</v>
      </c>
      <c r="BF507" s="241">
        <f>IF(N507="snížená",J507,0)</f>
        <v>0</v>
      </c>
      <c r="BG507" s="241">
        <f>IF(N507="zákl. přenesená",J507,0)</f>
        <v>0</v>
      </c>
      <c r="BH507" s="241">
        <f>IF(N507="sníž. přenesená",J507,0)</f>
        <v>0</v>
      </c>
      <c r="BI507" s="241">
        <f>IF(N507="nulová",J507,0)</f>
        <v>0</v>
      </c>
      <c r="BJ507" s="17" t="s">
        <v>87</v>
      </c>
      <c r="BK507" s="241">
        <f>ROUND(I507*H507,2)</f>
        <v>0</v>
      </c>
      <c r="BL507" s="17" t="s">
        <v>405</v>
      </c>
      <c r="BM507" s="240" t="s">
        <v>3905</v>
      </c>
    </row>
    <row r="508" s="2" customFormat="1">
      <c r="A508" s="38"/>
      <c r="B508" s="39"/>
      <c r="C508" s="40"/>
      <c r="D508" s="242" t="s">
        <v>205</v>
      </c>
      <c r="E508" s="40"/>
      <c r="F508" s="243" t="s">
        <v>1313</v>
      </c>
      <c r="G508" s="40"/>
      <c r="H508" s="40"/>
      <c r="I508" s="244"/>
      <c r="J508" s="40"/>
      <c r="K508" s="40"/>
      <c r="L508" s="44"/>
      <c r="M508" s="245"/>
      <c r="N508" s="246"/>
      <c r="O508" s="91"/>
      <c r="P508" s="91"/>
      <c r="Q508" s="91"/>
      <c r="R508" s="91"/>
      <c r="S508" s="91"/>
      <c r="T508" s="92"/>
      <c r="U508" s="38"/>
      <c r="V508" s="38"/>
      <c r="W508" s="38"/>
      <c r="X508" s="38"/>
      <c r="Y508" s="38"/>
      <c r="Z508" s="38"/>
      <c r="AA508" s="38"/>
      <c r="AB508" s="38"/>
      <c r="AC508" s="38"/>
      <c r="AD508" s="38"/>
      <c r="AE508" s="38"/>
      <c r="AT508" s="17" t="s">
        <v>205</v>
      </c>
      <c r="AU508" s="17" t="s">
        <v>89</v>
      </c>
    </row>
    <row r="509" s="13" customFormat="1">
      <c r="A509" s="13"/>
      <c r="B509" s="252"/>
      <c r="C509" s="253"/>
      <c r="D509" s="242" t="s">
        <v>254</v>
      </c>
      <c r="E509" s="254" t="s">
        <v>1</v>
      </c>
      <c r="F509" s="255" t="s">
        <v>3750</v>
      </c>
      <c r="G509" s="253"/>
      <c r="H509" s="256">
        <v>175.5</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254</v>
      </c>
      <c r="AU509" s="262" t="s">
        <v>89</v>
      </c>
      <c r="AV509" s="13" t="s">
        <v>89</v>
      </c>
      <c r="AW509" s="13" t="s">
        <v>35</v>
      </c>
      <c r="AX509" s="13" t="s">
        <v>80</v>
      </c>
      <c r="AY509" s="262" t="s">
        <v>196</v>
      </c>
    </row>
    <row r="510" s="14" customFormat="1">
      <c r="A510" s="14"/>
      <c r="B510" s="263"/>
      <c r="C510" s="264"/>
      <c r="D510" s="242" t="s">
        <v>254</v>
      </c>
      <c r="E510" s="265" t="s">
        <v>1</v>
      </c>
      <c r="F510" s="266" t="s">
        <v>3751</v>
      </c>
      <c r="G510" s="264"/>
      <c r="H510" s="267">
        <v>175.5</v>
      </c>
      <c r="I510" s="268"/>
      <c r="J510" s="264"/>
      <c r="K510" s="264"/>
      <c r="L510" s="269"/>
      <c r="M510" s="270"/>
      <c r="N510" s="271"/>
      <c r="O510" s="271"/>
      <c r="P510" s="271"/>
      <c r="Q510" s="271"/>
      <c r="R510" s="271"/>
      <c r="S510" s="271"/>
      <c r="T510" s="272"/>
      <c r="U510" s="14"/>
      <c r="V510" s="14"/>
      <c r="W510" s="14"/>
      <c r="X510" s="14"/>
      <c r="Y510" s="14"/>
      <c r="Z510" s="14"/>
      <c r="AA510" s="14"/>
      <c r="AB510" s="14"/>
      <c r="AC510" s="14"/>
      <c r="AD510" s="14"/>
      <c r="AE510" s="14"/>
      <c r="AT510" s="273" t="s">
        <v>254</v>
      </c>
      <c r="AU510" s="273" t="s">
        <v>89</v>
      </c>
      <c r="AV510" s="14" t="s">
        <v>100</v>
      </c>
      <c r="AW510" s="14" t="s">
        <v>35</v>
      </c>
      <c r="AX510" s="14" t="s">
        <v>80</v>
      </c>
      <c r="AY510" s="273" t="s">
        <v>196</v>
      </c>
    </row>
    <row r="511" s="13" customFormat="1">
      <c r="A511" s="13"/>
      <c r="B511" s="252"/>
      <c r="C511" s="253"/>
      <c r="D511" s="242" t="s">
        <v>254</v>
      </c>
      <c r="E511" s="254" t="s">
        <v>1</v>
      </c>
      <c r="F511" s="255" t="s">
        <v>3752</v>
      </c>
      <c r="G511" s="253"/>
      <c r="H511" s="256">
        <v>230.59999999999999</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254</v>
      </c>
      <c r="AU511" s="262" t="s">
        <v>89</v>
      </c>
      <c r="AV511" s="13" t="s">
        <v>89</v>
      </c>
      <c r="AW511" s="13" t="s">
        <v>35</v>
      </c>
      <c r="AX511" s="13" t="s">
        <v>80</v>
      </c>
      <c r="AY511" s="262" t="s">
        <v>196</v>
      </c>
    </row>
    <row r="512" s="14" customFormat="1">
      <c r="A512" s="14"/>
      <c r="B512" s="263"/>
      <c r="C512" s="264"/>
      <c r="D512" s="242" t="s">
        <v>254</v>
      </c>
      <c r="E512" s="265" t="s">
        <v>1</v>
      </c>
      <c r="F512" s="266" t="s">
        <v>3753</v>
      </c>
      <c r="G512" s="264"/>
      <c r="H512" s="267">
        <v>230.59999999999999</v>
      </c>
      <c r="I512" s="268"/>
      <c r="J512" s="264"/>
      <c r="K512" s="264"/>
      <c r="L512" s="269"/>
      <c r="M512" s="270"/>
      <c r="N512" s="271"/>
      <c r="O512" s="271"/>
      <c r="P512" s="271"/>
      <c r="Q512" s="271"/>
      <c r="R512" s="271"/>
      <c r="S512" s="271"/>
      <c r="T512" s="272"/>
      <c r="U512" s="14"/>
      <c r="V512" s="14"/>
      <c r="W512" s="14"/>
      <c r="X512" s="14"/>
      <c r="Y512" s="14"/>
      <c r="Z512" s="14"/>
      <c r="AA512" s="14"/>
      <c r="AB512" s="14"/>
      <c r="AC512" s="14"/>
      <c r="AD512" s="14"/>
      <c r="AE512" s="14"/>
      <c r="AT512" s="273" t="s">
        <v>254</v>
      </c>
      <c r="AU512" s="273" t="s">
        <v>89</v>
      </c>
      <c r="AV512" s="14" t="s">
        <v>100</v>
      </c>
      <c r="AW512" s="14" t="s">
        <v>35</v>
      </c>
      <c r="AX512" s="14" t="s">
        <v>80</v>
      </c>
      <c r="AY512" s="273" t="s">
        <v>196</v>
      </c>
    </row>
    <row r="513" s="13" customFormat="1">
      <c r="A513" s="13"/>
      <c r="B513" s="252"/>
      <c r="C513" s="253"/>
      <c r="D513" s="242" t="s">
        <v>254</v>
      </c>
      <c r="E513" s="254" t="s">
        <v>1</v>
      </c>
      <c r="F513" s="255" t="s">
        <v>3754</v>
      </c>
      <c r="G513" s="253"/>
      <c r="H513" s="256">
        <v>376.5</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254</v>
      </c>
      <c r="AU513" s="262" t="s">
        <v>89</v>
      </c>
      <c r="AV513" s="13" t="s">
        <v>89</v>
      </c>
      <c r="AW513" s="13" t="s">
        <v>35</v>
      </c>
      <c r="AX513" s="13" t="s">
        <v>80</v>
      </c>
      <c r="AY513" s="262" t="s">
        <v>196</v>
      </c>
    </row>
    <row r="514" s="14" customFormat="1">
      <c r="A514" s="14"/>
      <c r="B514" s="263"/>
      <c r="C514" s="264"/>
      <c r="D514" s="242" t="s">
        <v>254</v>
      </c>
      <c r="E514" s="265" t="s">
        <v>1</v>
      </c>
      <c r="F514" s="266" t="s">
        <v>3755</v>
      </c>
      <c r="G514" s="264"/>
      <c r="H514" s="267">
        <v>376.5</v>
      </c>
      <c r="I514" s="268"/>
      <c r="J514" s="264"/>
      <c r="K514" s="264"/>
      <c r="L514" s="269"/>
      <c r="M514" s="270"/>
      <c r="N514" s="271"/>
      <c r="O514" s="271"/>
      <c r="P514" s="271"/>
      <c r="Q514" s="271"/>
      <c r="R514" s="271"/>
      <c r="S514" s="271"/>
      <c r="T514" s="272"/>
      <c r="U514" s="14"/>
      <c r="V514" s="14"/>
      <c r="W514" s="14"/>
      <c r="X514" s="14"/>
      <c r="Y514" s="14"/>
      <c r="Z514" s="14"/>
      <c r="AA514" s="14"/>
      <c r="AB514" s="14"/>
      <c r="AC514" s="14"/>
      <c r="AD514" s="14"/>
      <c r="AE514" s="14"/>
      <c r="AT514" s="273" t="s">
        <v>254</v>
      </c>
      <c r="AU514" s="273" t="s">
        <v>89</v>
      </c>
      <c r="AV514" s="14" t="s">
        <v>100</v>
      </c>
      <c r="AW514" s="14" t="s">
        <v>35</v>
      </c>
      <c r="AX514" s="14" t="s">
        <v>80</v>
      </c>
      <c r="AY514" s="273" t="s">
        <v>196</v>
      </c>
    </row>
    <row r="515" s="13" customFormat="1">
      <c r="A515" s="13"/>
      <c r="B515" s="252"/>
      <c r="C515" s="253"/>
      <c r="D515" s="242" t="s">
        <v>254</v>
      </c>
      <c r="E515" s="254" t="s">
        <v>1</v>
      </c>
      <c r="F515" s="255" t="s">
        <v>3756</v>
      </c>
      <c r="G515" s="253"/>
      <c r="H515" s="256">
        <v>25.899999999999999</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254</v>
      </c>
      <c r="AU515" s="262" t="s">
        <v>89</v>
      </c>
      <c r="AV515" s="13" t="s">
        <v>89</v>
      </c>
      <c r="AW515" s="13" t="s">
        <v>35</v>
      </c>
      <c r="AX515" s="13" t="s">
        <v>80</v>
      </c>
      <c r="AY515" s="262" t="s">
        <v>196</v>
      </c>
    </row>
    <row r="516" s="14" customFormat="1">
      <c r="A516" s="14"/>
      <c r="B516" s="263"/>
      <c r="C516" s="264"/>
      <c r="D516" s="242" t="s">
        <v>254</v>
      </c>
      <c r="E516" s="265" t="s">
        <v>1</v>
      </c>
      <c r="F516" s="266" t="s">
        <v>3757</v>
      </c>
      <c r="G516" s="264"/>
      <c r="H516" s="267">
        <v>25.899999999999999</v>
      </c>
      <c r="I516" s="268"/>
      <c r="J516" s="264"/>
      <c r="K516" s="264"/>
      <c r="L516" s="269"/>
      <c r="M516" s="270"/>
      <c r="N516" s="271"/>
      <c r="O516" s="271"/>
      <c r="P516" s="271"/>
      <c r="Q516" s="271"/>
      <c r="R516" s="271"/>
      <c r="S516" s="271"/>
      <c r="T516" s="272"/>
      <c r="U516" s="14"/>
      <c r="V516" s="14"/>
      <c r="W516" s="14"/>
      <c r="X516" s="14"/>
      <c r="Y516" s="14"/>
      <c r="Z516" s="14"/>
      <c r="AA516" s="14"/>
      <c r="AB516" s="14"/>
      <c r="AC516" s="14"/>
      <c r="AD516" s="14"/>
      <c r="AE516" s="14"/>
      <c r="AT516" s="273" t="s">
        <v>254</v>
      </c>
      <c r="AU516" s="273" t="s">
        <v>89</v>
      </c>
      <c r="AV516" s="14" t="s">
        <v>100</v>
      </c>
      <c r="AW516" s="14" t="s">
        <v>35</v>
      </c>
      <c r="AX516" s="14" t="s">
        <v>80</v>
      </c>
      <c r="AY516" s="273" t="s">
        <v>196</v>
      </c>
    </row>
    <row r="517" s="13" customFormat="1">
      <c r="A517" s="13"/>
      <c r="B517" s="252"/>
      <c r="C517" s="253"/>
      <c r="D517" s="242" t="s">
        <v>254</v>
      </c>
      <c r="E517" s="254" t="s">
        <v>1</v>
      </c>
      <c r="F517" s="255" t="s">
        <v>3758</v>
      </c>
      <c r="G517" s="253"/>
      <c r="H517" s="256">
        <v>195.69999999999999</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254</v>
      </c>
      <c r="AU517" s="262" t="s">
        <v>89</v>
      </c>
      <c r="AV517" s="13" t="s">
        <v>89</v>
      </c>
      <c r="AW517" s="13" t="s">
        <v>35</v>
      </c>
      <c r="AX517" s="13" t="s">
        <v>80</v>
      </c>
      <c r="AY517" s="262" t="s">
        <v>196</v>
      </c>
    </row>
    <row r="518" s="14" customFormat="1">
      <c r="A518" s="14"/>
      <c r="B518" s="263"/>
      <c r="C518" s="264"/>
      <c r="D518" s="242" t="s">
        <v>254</v>
      </c>
      <c r="E518" s="265" t="s">
        <v>1</v>
      </c>
      <c r="F518" s="266" t="s">
        <v>3759</v>
      </c>
      <c r="G518" s="264"/>
      <c r="H518" s="267">
        <v>195.69999999999999</v>
      </c>
      <c r="I518" s="268"/>
      <c r="J518" s="264"/>
      <c r="K518" s="264"/>
      <c r="L518" s="269"/>
      <c r="M518" s="270"/>
      <c r="N518" s="271"/>
      <c r="O518" s="271"/>
      <c r="P518" s="271"/>
      <c r="Q518" s="271"/>
      <c r="R518" s="271"/>
      <c r="S518" s="271"/>
      <c r="T518" s="272"/>
      <c r="U518" s="14"/>
      <c r="V518" s="14"/>
      <c r="W518" s="14"/>
      <c r="X518" s="14"/>
      <c r="Y518" s="14"/>
      <c r="Z518" s="14"/>
      <c r="AA518" s="14"/>
      <c r="AB518" s="14"/>
      <c r="AC518" s="14"/>
      <c r="AD518" s="14"/>
      <c r="AE518" s="14"/>
      <c r="AT518" s="273" t="s">
        <v>254</v>
      </c>
      <c r="AU518" s="273" t="s">
        <v>89</v>
      </c>
      <c r="AV518" s="14" t="s">
        <v>100</v>
      </c>
      <c r="AW518" s="14" t="s">
        <v>35</v>
      </c>
      <c r="AX518" s="14" t="s">
        <v>80</v>
      </c>
      <c r="AY518" s="273" t="s">
        <v>196</v>
      </c>
    </row>
    <row r="519" s="13" customFormat="1">
      <c r="A519" s="13"/>
      <c r="B519" s="252"/>
      <c r="C519" s="253"/>
      <c r="D519" s="242" t="s">
        <v>254</v>
      </c>
      <c r="E519" s="254" t="s">
        <v>1</v>
      </c>
      <c r="F519" s="255" t="s">
        <v>3760</v>
      </c>
      <c r="G519" s="253"/>
      <c r="H519" s="256">
        <v>188.80000000000001</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254</v>
      </c>
      <c r="AU519" s="262" t="s">
        <v>89</v>
      </c>
      <c r="AV519" s="13" t="s">
        <v>89</v>
      </c>
      <c r="AW519" s="13" t="s">
        <v>35</v>
      </c>
      <c r="AX519" s="13" t="s">
        <v>80</v>
      </c>
      <c r="AY519" s="262" t="s">
        <v>196</v>
      </c>
    </row>
    <row r="520" s="14" customFormat="1">
      <c r="A520" s="14"/>
      <c r="B520" s="263"/>
      <c r="C520" s="264"/>
      <c r="D520" s="242" t="s">
        <v>254</v>
      </c>
      <c r="E520" s="265" t="s">
        <v>1</v>
      </c>
      <c r="F520" s="266" t="s">
        <v>3761</v>
      </c>
      <c r="G520" s="264"/>
      <c r="H520" s="267">
        <v>188.80000000000001</v>
      </c>
      <c r="I520" s="268"/>
      <c r="J520" s="264"/>
      <c r="K520" s="264"/>
      <c r="L520" s="269"/>
      <c r="M520" s="270"/>
      <c r="N520" s="271"/>
      <c r="O520" s="271"/>
      <c r="P520" s="271"/>
      <c r="Q520" s="271"/>
      <c r="R520" s="271"/>
      <c r="S520" s="271"/>
      <c r="T520" s="272"/>
      <c r="U520" s="14"/>
      <c r="V520" s="14"/>
      <c r="W520" s="14"/>
      <c r="X520" s="14"/>
      <c r="Y520" s="14"/>
      <c r="Z520" s="14"/>
      <c r="AA520" s="14"/>
      <c r="AB520" s="14"/>
      <c r="AC520" s="14"/>
      <c r="AD520" s="14"/>
      <c r="AE520" s="14"/>
      <c r="AT520" s="273" t="s">
        <v>254</v>
      </c>
      <c r="AU520" s="273" t="s">
        <v>89</v>
      </c>
      <c r="AV520" s="14" t="s">
        <v>100</v>
      </c>
      <c r="AW520" s="14" t="s">
        <v>35</v>
      </c>
      <c r="AX520" s="14" t="s">
        <v>80</v>
      </c>
      <c r="AY520" s="273" t="s">
        <v>196</v>
      </c>
    </row>
    <row r="521" s="13" customFormat="1">
      <c r="A521" s="13"/>
      <c r="B521" s="252"/>
      <c r="C521" s="253"/>
      <c r="D521" s="242" t="s">
        <v>254</v>
      </c>
      <c r="E521" s="254" t="s">
        <v>1</v>
      </c>
      <c r="F521" s="255" t="s">
        <v>3762</v>
      </c>
      <c r="G521" s="253"/>
      <c r="H521" s="256">
        <v>27.899999999999999</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254</v>
      </c>
      <c r="AU521" s="262" t="s">
        <v>89</v>
      </c>
      <c r="AV521" s="13" t="s">
        <v>89</v>
      </c>
      <c r="AW521" s="13" t="s">
        <v>35</v>
      </c>
      <c r="AX521" s="13" t="s">
        <v>80</v>
      </c>
      <c r="AY521" s="262" t="s">
        <v>196</v>
      </c>
    </row>
    <row r="522" s="14" customFormat="1">
      <c r="A522" s="14"/>
      <c r="B522" s="263"/>
      <c r="C522" s="264"/>
      <c r="D522" s="242" t="s">
        <v>254</v>
      </c>
      <c r="E522" s="265" t="s">
        <v>1</v>
      </c>
      <c r="F522" s="266" t="s">
        <v>3763</v>
      </c>
      <c r="G522" s="264"/>
      <c r="H522" s="267">
        <v>27.899999999999999</v>
      </c>
      <c r="I522" s="268"/>
      <c r="J522" s="264"/>
      <c r="K522" s="264"/>
      <c r="L522" s="269"/>
      <c r="M522" s="270"/>
      <c r="N522" s="271"/>
      <c r="O522" s="271"/>
      <c r="P522" s="271"/>
      <c r="Q522" s="271"/>
      <c r="R522" s="271"/>
      <c r="S522" s="271"/>
      <c r="T522" s="272"/>
      <c r="U522" s="14"/>
      <c r="V522" s="14"/>
      <c r="W522" s="14"/>
      <c r="X522" s="14"/>
      <c r="Y522" s="14"/>
      <c r="Z522" s="14"/>
      <c r="AA522" s="14"/>
      <c r="AB522" s="14"/>
      <c r="AC522" s="14"/>
      <c r="AD522" s="14"/>
      <c r="AE522" s="14"/>
      <c r="AT522" s="273" t="s">
        <v>254</v>
      </c>
      <c r="AU522" s="273" t="s">
        <v>89</v>
      </c>
      <c r="AV522" s="14" t="s">
        <v>100</v>
      </c>
      <c r="AW522" s="14" t="s">
        <v>35</v>
      </c>
      <c r="AX522" s="14" t="s">
        <v>80</v>
      </c>
      <c r="AY522" s="273" t="s">
        <v>196</v>
      </c>
    </row>
    <row r="523" s="13" customFormat="1">
      <c r="A523" s="13"/>
      <c r="B523" s="252"/>
      <c r="C523" s="253"/>
      <c r="D523" s="242" t="s">
        <v>254</v>
      </c>
      <c r="E523" s="254" t="s">
        <v>1</v>
      </c>
      <c r="F523" s="255" t="s">
        <v>3764</v>
      </c>
      <c r="G523" s="253"/>
      <c r="H523" s="256">
        <v>115.2</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254</v>
      </c>
      <c r="AU523" s="262" t="s">
        <v>89</v>
      </c>
      <c r="AV523" s="13" t="s">
        <v>89</v>
      </c>
      <c r="AW523" s="13" t="s">
        <v>35</v>
      </c>
      <c r="AX523" s="13" t="s">
        <v>80</v>
      </c>
      <c r="AY523" s="262" t="s">
        <v>196</v>
      </c>
    </row>
    <row r="524" s="14" customFormat="1">
      <c r="A524" s="14"/>
      <c r="B524" s="263"/>
      <c r="C524" s="264"/>
      <c r="D524" s="242" t="s">
        <v>254</v>
      </c>
      <c r="E524" s="265" t="s">
        <v>1</v>
      </c>
      <c r="F524" s="266" t="s">
        <v>3765</v>
      </c>
      <c r="G524" s="264"/>
      <c r="H524" s="267">
        <v>115.2</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254</v>
      </c>
      <c r="AU524" s="273" t="s">
        <v>89</v>
      </c>
      <c r="AV524" s="14" t="s">
        <v>100</v>
      </c>
      <c r="AW524" s="14" t="s">
        <v>35</v>
      </c>
      <c r="AX524" s="14" t="s">
        <v>80</v>
      </c>
      <c r="AY524" s="273" t="s">
        <v>196</v>
      </c>
    </row>
    <row r="525" s="13" customFormat="1">
      <c r="A525" s="13"/>
      <c r="B525" s="252"/>
      <c r="C525" s="253"/>
      <c r="D525" s="242" t="s">
        <v>254</v>
      </c>
      <c r="E525" s="254" t="s">
        <v>1</v>
      </c>
      <c r="F525" s="255" t="s">
        <v>3766</v>
      </c>
      <c r="G525" s="253"/>
      <c r="H525" s="256">
        <v>101.90000000000001</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254</v>
      </c>
      <c r="AU525" s="262" t="s">
        <v>89</v>
      </c>
      <c r="AV525" s="13" t="s">
        <v>89</v>
      </c>
      <c r="AW525" s="13" t="s">
        <v>35</v>
      </c>
      <c r="AX525" s="13" t="s">
        <v>80</v>
      </c>
      <c r="AY525" s="262" t="s">
        <v>196</v>
      </c>
    </row>
    <row r="526" s="14" customFormat="1">
      <c r="A526" s="14"/>
      <c r="B526" s="263"/>
      <c r="C526" s="264"/>
      <c r="D526" s="242" t="s">
        <v>254</v>
      </c>
      <c r="E526" s="265" t="s">
        <v>1</v>
      </c>
      <c r="F526" s="266" t="s">
        <v>3767</v>
      </c>
      <c r="G526" s="264"/>
      <c r="H526" s="267">
        <v>101.90000000000001</v>
      </c>
      <c r="I526" s="268"/>
      <c r="J526" s="264"/>
      <c r="K526" s="264"/>
      <c r="L526" s="269"/>
      <c r="M526" s="270"/>
      <c r="N526" s="271"/>
      <c r="O526" s="271"/>
      <c r="P526" s="271"/>
      <c r="Q526" s="271"/>
      <c r="R526" s="271"/>
      <c r="S526" s="271"/>
      <c r="T526" s="272"/>
      <c r="U526" s="14"/>
      <c r="V526" s="14"/>
      <c r="W526" s="14"/>
      <c r="X526" s="14"/>
      <c r="Y526" s="14"/>
      <c r="Z526" s="14"/>
      <c r="AA526" s="14"/>
      <c r="AB526" s="14"/>
      <c r="AC526" s="14"/>
      <c r="AD526" s="14"/>
      <c r="AE526" s="14"/>
      <c r="AT526" s="273" t="s">
        <v>254</v>
      </c>
      <c r="AU526" s="273" t="s">
        <v>89</v>
      </c>
      <c r="AV526" s="14" t="s">
        <v>100</v>
      </c>
      <c r="AW526" s="14" t="s">
        <v>35</v>
      </c>
      <c r="AX526" s="14" t="s">
        <v>80</v>
      </c>
      <c r="AY526" s="273" t="s">
        <v>196</v>
      </c>
    </row>
    <row r="527" s="13" customFormat="1">
      <c r="A527" s="13"/>
      <c r="B527" s="252"/>
      <c r="C527" s="253"/>
      <c r="D527" s="242" t="s">
        <v>254</v>
      </c>
      <c r="E527" s="254" t="s">
        <v>1</v>
      </c>
      <c r="F527" s="255" t="s">
        <v>3768</v>
      </c>
      <c r="G527" s="253"/>
      <c r="H527" s="256">
        <v>116.5</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254</v>
      </c>
      <c r="AU527" s="262" t="s">
        <v>89</v>
      </c>
      <c r="AV527" s="13" t="s">
        <v>89</v>
      </c>
      <c r="AW527" s="13" t="s">
        <v>35</v>
      </c>
      <c r="AX527" s="13" t="s">
        <v>80</v>
      </c>
      <c r="AY527" s="262" t="s">
        <v>196</v>
      </c>
    </row>
    <row r="528" s="14" customFormat="1">
      <c r="A528" s="14"/>
      <c r="B528" s="263"/>
      <c r="C528" s="264"/>
      <c r="D528" s="242" t="s">
        <v>254</v>
      </c>
      <c r="E528" s="265" t="s">
        <v>1</v>
      </c>
      <c r="F528" s="266" t="s">
        <v>3769</v>
      </c>
      <c r="G528" s="264"/>
      <c r="H528" s="267">
        <v>116.5</v>
      </c>
      <c r="I528" s="268"/>
      <c r="J528" s="264"/>
      <c r="K528" s="264"/>
      <c r="L528" s="269"/>
      <c r="M528" s="270"/>
      <c r="N528" s="271"/>
      <c r="O528" s="271"/>
      <c r="P528" s="271"/>
      <c r="Q528" s="271"/>
      <c r="R528" s="271"/>
      <c r="S528" s="271"/>
      <c r="T528" s="272"/>
      <c r="U528" s="14"/>
      <c r="V528" s="14"/>
      <c r="W528" s="14"/>
      <c r="X528" s="14"/>
      <c r="Y528" s="14"/>
      <c r="Z528" s="14"/>
      <c r="AA528" s="14"/>
      <c r="AB528" s="14"/>
      <c r="AC528" s="14"/>
      <c r="AD528" s="14"/>
      <c r="AE528" s="14"/>
      <c r="AT528" s="273" t="s">
        <v>254</v>
      </c>
      <c r="AU528" s="273" t="s">
        <v>89</v>
      </c>
      <c r="AV528" s="14" t="s">
        <v>100</v>
      </c>
      <c r="AW528" s="14" t="s">
        <v>35</v>
      </c>
      <c r="AX528" s="14" t="s">
        <v>80</v>
      </c>
      <c r="AY528" s="273" t="s">
        <v>196</v>
      </c>
    </row>
    <row r="529" s="13" customFormat="1">
      <c r="A529" s="13"/>
      <c r="B529" s="252"/>
      <c r="C529" s="253"/>
      <c r="D529" s="242" t="s">
        <v>254</v>
      </c>
      <c r="E529" s="254" t="s">
        <v>1</v>
      </c>
      <c r="F529" s="255" t="s">
        <v>3770</v>
      </c>
      <c r="G529" s="253"/>
      <c r="H529" s="256">
        <v>296.30000000000001</v>
      </c>
      <c r="I529" s="257"/>
      <c r="J529" s="253"/>
      <c r="K529" s="253"/>
      <c r="L529" s="258"/>
      <c r="M529" s="259"/>
      <c r="N529" s="260"/>
      <c r="O529" s="260"/>
      <c r="P529" s="260"/>
      <c r="Q529" s="260"/>
      <c r="R529" s="260"/>
      <c r="S529" s="260"/>
      <c r="T529" s="261"/>
      <c r="U529" s="13"/>
      <c r="V529" s="13"/>
      <c r="W529" s="13"/>
      <c r="X529" s="13"/>
      <c r="Y529" s="13"/>
      <c r="Z529" s="13"/>
      <c r="AA529" s="13"/>
      <c r="AB529" s="13"/>
      <c r="AC529" s="13"/>
      <c r="AD529" s="13"/>
      <c r="AE529" s="13"/>
      <c r="AT529" s="262" t="s">
        <v>254</v>
      </c>
      <c r="AU529" s="262" t="s">
        <v>89</v>
      </c>
      <c r="AV529" s="13" t="s">
        <v>89</v>
      </c>
      <c r="AW529" s="13" t="s">
        <v>35</v>
      </c>
      <c r="AX529" s="13" t="s">
        <v>80</v>
      </c>
      <c r="AY529" s="262" t="s">
        <v>196</v>
      </c>
    </row>
    <row r="530" s="14" customFormat="1">
      <c r="A530" s="14"/>
      <c r="B530" s="263"/>
      <c r="C530" s="264"/>
      <c r="D530" s="242" t="s">
        <v>254</v>
      </c>
      <c r="E530" s="265" t="s">
        <v>1</v>
      </c>
      <c r="F530" s="266" t="s">
        <v>3771</v>
      </c>
      <c r="G530" s="264"/>
      <c r="H530" s="267">
        <v>296.30000000000001</v>
      </c>
      <c r="I530" s="268"/>
      <c r="J530" s="264"/>
      <c r="K530" s="264"/>
      <c r="L530" s="269"/>
      <c r="M530" s="270"/>
      <c r="N530" s="271"/>
      <c r="O530" s="271"/>
      <c r="P530" s="271"/>
      <c r="Q530" s="271"/>
      <c r="R530" s="271"/>
      <c r="S530" s="271"/>
      <c r="T530" s="272"/>
      <c r="U530" s="14"/>
      <c r="V530" s="14"/>
      <c r="W530" s="14"/>
      <c r="X530" s="14"/>
      <c r="Y530" s="14"/>
      <c r="Z530" s="14"/>
      <c r="AA530" s="14"/>
      <c r="AB530" s="14"/>
      <c r="AC530" s="14"/>
      <c r="AD530" s="14"/>
      <c r="AE530" s="14"/>
      <c r="AT530" s="273" t="s">
        <v>254</v>
      </c>
      <c r="AU530" s="273" t="s">
        <v>89</v>
      </c>
      <c r="AV530" s="14" t="s">
        <v>100</v>
      </c>
      <c r="AW530" s="14" t="s">
        <v>35</v>
      </c>
      <c r="AX530" s="14" t="s">
        <v>80</v>
      </c>
      <c r="AY530" s="273" t="s">
        <v>196</v>
      </c>
    </row>
    <row r="531" s="13" customFormat="1">
      <c r="A531" s="13"/>
      <c r="B531" s="252"/>
      <c r="C531" s="253"/>
      <c r="D531" s="242" t="s">
        <v>254</v>
      </c>
      <c r="E531" s="254" t="s">
        <v>1</v>
      </c>
      <c r="F531" s="255" t="s">
        <v>3772</v>
      </c>
      <c r="G531" s="253"/>
      <c r="H531" s="256">
        <v>81.400000000000006</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254</v>
      </c>
      <c r="AU531" s="262" t="s">
        <v>89</v>
      </c>
      <c r="AV531" s="13" t="s">
        <v>89</v>
      </c>
      <c r="AW531" s="13" t="s">
        <v>35</v>
      </c>
      <c r="AX531" s="13" t="s">
        <v>80</v>
      </c>
      <c r="AY531" s="262" t="s">
        <v>196</v>
      </c>
    </row>
    <row r="532" s="14" customFormat="1">
      <c r="A532" s="14"/>
      <c r="B532" s="263"/>
      <c r="C532" s="264"/>
      <c r="D532" s="242" t="s">
        <v>254</v>
      </c>
      <c r="E532" s="265" t="s">
        <v>1</v>
      </c>
      <c r="F532" s="266" t="s">
        <v>3773</v>
      </c>
      <c r="G532" s="264"/>
      <c r="H532" s="267">
        <v>81.400000000000006</v>
      </c>
      <c r="I532" s="268"/>
      <c r="J532" s="264"/>
      <c r="K532" s="264"/>
      <c r="L532" s="269"/>
      <c r="M532" s="270"/>
      <c r="N532" s="271"/>
      <c r="O532" s="271"/>
      <c r="P532" s="271"/>
      <c r="Q532" s="271"/>
      <c r="R532" s="271"/>
      <c r="S532" s="271"/>
      <c r="T532" s="272"/>
      <c r="U532" s="14"/>
      <c r="V532" s="14"/>
      <c r="W532" s="14"/>
      <c r="X532" s="14"/>
      <c r="Y532" s="14"/>
      <c r="Z532" s="14"/>
      <c r="AA532" s="14"/>
      <c r="AB532" s="14"/>
      <c r="AC532" s="14"/>
      <c r="AD532" s="14"/>
      <c r="AE532" s="14"/>
      <c r="AT532" s="273" t="s">
        <v>254</v>
      </c>
      <c r="AU532" s="273" t="s">
        <v>89</v>
      </c>
      <c r="AV532" s="14" t="s">
        <v>100</v>
      </c>
      <c r="AW532" s="14" t="s">
        <v>35</v>
      </c>
      <c r="AX532" s="14" t="s">
        <v>80</v>
      </c>
      <c r="AY532" s="273" t="s">
        <v>196</v>
      </c>
    </row>
    <row r="533" s="13" customFormat="1">
      <c r="A533" s="13"/>
      <c r="B533" s="252"/>
      <c r="C533" s="253"/>
      <c r="D533" s="242" t="s">
        <v>254</v>
      </c>
      <c r="E533" s="254" t="s">
        <v>1</v>
      </c>
      <c r="F533" s="255" t="s">
        <v>3906</v>
      </c>
      <c r="G533" s="253"/>
      <c r="H533" s="256">
        <v>139.80000000000001</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254</v>
      </c>
      <c r="AU533" s="262" t="s">
        <v>89</v>
      </c>
      <c r="AV533" s="13" t="s">
        <v>89</v>
      </c>
      <c r="AW533" s="13" t="s">
        <v>35</v>
      </c>
      <c r="AX533" s="13" t="s">
        <v>80</v>
      </c>
      <c r="AY533" s="262" t="s">
        <v>196</v>
      </c>
    </row>
    <row r="534" s="14" customFormat="1">
      <c r="A534" s="14"/>
      <c r="B534" s="263"/>
      <c r="C534" s="264"/>
      <c r="D534" s="242" t="s">
        <v>254</v>
      </c>
      <c r="E534" s="265" t="s">
        <v>1</v>
      </c>
      <c r="F534" s="266" t="s">
        <v>3907</v>
      </c>
      <c r="G534" s="264"/>
      <c r="H534" s="267">
        <v>139.80000000000001</v>
      </c>
      <c r="I534" s="268"/>
      <c r="J534" s="264"/>
      <c r="K534" s="264"/>
      <c r="L534" s="269"/>
      <c r="M534" s="270"/>
      <c r="N534" s="271"/>
      <c r="O534" s="271"/>
      <c r="P534" s="271"/>
      <c r="Q534" s="271"/>
      <c r="R534" s="271"/>
      <c r="S534" s="271"/>
      <c r="T534" s="272"/>
      <c r="U534" s="14"/>
      <c r="V534" s="14"/>
      <c r="W534" s="14"/>
      <c r="X534" s="14"/>
      <c r="Y534" s="14"/>
      <c r="Z534" s="14"/>
      <c r="AA534" s="14"/>
      <c r="AB534" s="14"/>
      <c r="AC534" s="14"/>
      <c r="AD534" s="14"/>
      <c r="AE534" s="14"/>
      <c r="AT534" s="273" t="s">
        <v>254</v>
      </c>
      <c r="AU534" s="273" t="s">
        <v>89</v>
      </c>
      <c r="AV534" s="14" t="s">
        <v>100</v>
      </c>
      <c r="AW534" s="14" t="s">
        <v>35</v>
      </c>
      <c r="AX534" s="14" t="s">
        <v>80</v>
      </c>
      <c r="AY534" s="273" t="s">
        <v>196</v>
      </c>
    </row>
    <row r="535" s="13" customFormat="1">
      <c r="A535" s="13"/>
      <c r="B535" s="252"/>
      <c r="C535" s="253"/>
      <c r="D535" s="242" t="s">
        <v>254</v>
      </c>
      <c r="E535" s="254" t="s">
        <v>1</v>
      </c>
      <c r="F535" s="255" t="s">
        <v>3908</v>
      </c>
      <c r="G535" s="253"/>
      <c r="H535" s="256">
        <v>15.699999999999999</v>
      </c>
      <c r="I535" s="257"/>
      <c r="J535" s="253"/>
      <c r="K535" s="253"/>
      <c r="L535" s="258"/>
      <c r="M535" s="259"/>
      <c r="N535" s="260"/>
      <c r="O535" s="260"/>
      <c r="P535" s="260"/>
      <c r="Q535" s="260"/>
      <c r="R535" s="260"/>
      <c r="S535" s="260"/>
      <c r="T535" s="261"/>
      <c r="U535" s="13"/>
      <c r="V535" s="13"/>
      <c r="W535" s="13"/>
      <c r="X535" s="13"/>
      <c r="Y535" s="13"/>
      <c r="Z535" s="13"/>
      <c r="AA535" s="13"/>
      <c r="AB535" s="13"/>
      <c r="AC535" s="13"/>
      <c r="AD535" s="13"/>
      <c r="AE535" s="13"/>
      <c r="AT535" s="262" t="s">
        <v>254</v>
      </c>
      <c r="AU535" s="262" t="s">
        <v>89</v>
      </c>
      <c r="AV535" s="13" t="s">
        <v>89</v>
      </c>
      <c r="AW535" s="13" t="s">
        <v>35</v>
      </c>
      <c r="AX535" s="13" t="s">
        <v>80</v>
      </c>
      <c r="AY535" s="262" t="s">
        <v>196</v>
      </c>
    </row>
    <row r="536" s="14" customFormat="1">
      <c r="A536" s="14"/>
      <c r="B536" s="263"/>
      <c r="C536" s="264"/>
      <c r="D536" s="242" t="s">
        <v>254</v>
      </c>
      <c r="E536" s="265" t="s">
        <v>1</v>
      </c>
      <c r="F536" s="266" t="s">
        <v>3909</v>
      </c>
      <c r="G536" s="264"/>
      <c r="H536" s="267">
        <v>15.699999999999999</v>
      </c>
      <c r="I536" s="268"/>
      <c r="J536" s="264"/>
      <c r="K536" s="264"/>
      <c r="L536" s="269"/>
      <c r="M536" s="270"/>
      <c r="N536" s="271"/>
      <c r="O536" s="271"/>
      <c r="P536" s="271"/>
      <c r="Q536" s="271"/>
      <c r="R536" s="271"/>
      <c r="S536" s="271"/>
      <c r="T536" s="272"/>
      <c r="U536" s="14"/>
      <c r="V536" s="14"/>
      <c r="W536" s="14"/>
      <c r="X536" s="14"/>
      <c r="Y536" s="14"/>
      <c r="Z536" s="14"/>
      <c r="AA536" s="14"/>
      <c r="AB536" s="14"/>
      <c r="AC536" s="14"/>
      <c r="AD536" s="14"/>
      <c r="AE536" s="14"/>
      <c r="AT536" s="273" t="s">
        <v>254</v>
      </c>
      <c r="AU536" s="273" t="s">
        <v>89</v>
      </c>
      <c r="AV536" s="14" t="s">
        <v>100</v>
      </c>
      <c r="AW536" s="14" t="s">
        <v>35</v>
      </c>
      <c r="AX536" s="14" t="s">
        <v>80</v>
      </c>
      <c r="AY536" s="273" t="s">
        <v>196</v>
      </c>
    </row>
    <row r="537" s="13" customFormat="1">
      <c r="A537" s="13"/>
      <c r="B537" s="252"/>
      <c r="C537" s="253"/>
      <c r="D537" s="242" t="s">
        <v>254</v>
      </c>
      <c r="E537" s="254" t="s">
        <v>1</v>
      </c>
      <c r="F537" s="255" t="s">
        <v>80</v>
      </c>
      <c r="G537" s="253"/>
      <c r="H537" s="256">
        <v>0</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254</v>
      </c>
      <c r="AU537" s="262" t="s">
        <v>89</v>
      </c>
      <c r="AV537" s="13" t="s">
        <v>89</v>
      </c>
      <c r="AW537" s="13" t="s">
        <v>35</v>
      </c>
      <c r="AX537" s="13" t="s">
        <v>80</v>
      </c>
      <c r="AY537" s="262" t="s">
        <v>196</v>
      </c>
    </row>
    <row r="538" s="14" customFormat="1">
      <c r="A538" s="14"/>
      <c r="B538" s="263"/>
      <c r="C538" s="264"/>
      <c r="D538" s="242" t="s">
        <v>254</v>
      </c>
      <c r="E538" s="265" t="s">
        <v>1</v>
      </c>
      <c r="F538" s="266" t="s">
        <v>3910</v>
      </c>
      <c r="G538" s="264"/>
      <c r="H538" s="267">
        <v>0</v>
      </c>
      <c r="I538" s="268"/>
      <c r="J538" s="264"/>
      <c r="K538" s="264"/>
      <c r="L538" s="269"/>
      <c r="M538" s="270"/>
      <c r="N538" s="271"/>
      <c r="O538" s="271"/>
      <c r="P538" s="271"/>
      <c r="Q538" s="271"/>
      <c r="R538" s="271"/>
      <c r="S538" s="271"/>
      <c r="T538" s="272"/>
      <c r="U538" s="14"/>
      <c r="V538" s="14"/>
      <c r="W538" s="14"/>
      <c r="X538" s="14"/>
      <c r="Y538" s="14"/>
      <c r="Z538" s="14"/>
      <c r="AA538" s="14"/>
      <c r="AB538" s="14"/>
      <c r="AC538" s="14"/>
      <c r="AD538" s="14"/>
      <c r="AE538" s="14"/>
      <c r="AT538" s="273" t="s">
        <v>254</v>
      </c>
      <c r="AU538" s="273" t="s">
        <v>89</v>
      </c>
      <c r="AV538" s="14" t="s">
        <v>100</v>
      </c>
      <c r="AW538" s="14" t="s">
        <v>35</v>
      </c>
      <c r="AX538" s="14" t="s">
        <v>80</v>
      </c>
      <c r="AY538" s="273" t="s">
        <v>196</v>
      </c>
    </row>
    <row r="539" s="13" customFormat="1">
      <c r="A539" s="13"/>
      <c r="B539" s="252"/>
      <c r="C539" s="253"/>
      <c r="D539" s="242" t="s">
        <v>254</v>
      </c>
      <c r="E539" s="254" t="s">
        <v>1</v>
      </c>
      <c r="F539" s="255" t="s">
        <v>3776</v>
      </c>
      <c r="G539" s="253"/>
      <c r="H539" s="256">
        <v>169.80000000000001</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254</v>
      </c>
      <c r="AU539" s="262" t="s">
        <v>89</v>
      </c>
      <c r="AV539" s="13" t="s">
        <v>89</v>
      </c>
      <c r="AW539" s="13" t="s">
        <v>35</v>
      </c>
      <c r="AX539" s="13" t="s">
        <v>80</v>
      </c>
      <c r="AY539" s="262" t="s">
        <v>196</v>
      </c>
    </row>
    <row r="540" s="14" customFormat="1">
      <c r="A540" s="14"/>
      <c r="B540" s="263"/>
      <c r="C540" s="264"/>
      <c r="D540" s="242" t="s">
        <v>254</v>
      </c>
      <c r="E540" s="265" t="s">
        <v>1</v>
      </c>
      <c r="F540" s="266" t="s">
        <v>3777</v>
      </c>
      <c r="G540" s="264"/>
      <c r="H540" s="267">
        <v>169.80000000000001</v>
      </c>
      <c r="I540" s="268"/>
      <c r="J540" s="264"/>
      <c r="K540" s="264"/>
      <c r="L540" s="269"/>
      <c r="M540" s="270"/>
      <c r="N540" s="271"/>
      <c r="O540" s="271"/>
      <c r="P540" s="271"/>
      <c r="Q540" s="271"/>
      <c r="R540" s="271"/>
      <c r="S540" s="271"/>
      <c r="T540" s="272"/>
      <c r="U540" s="14"/>
      <c r="V540" s="14"/>
      <c r="W540" s="14"/>
      <c r="X540" s="14"/>
      <c r="Y540" s="14"/>
      <c r="Z540" s="14"/>
      <c r="AA540" s="14"/>
      <c r="AB540" s="14"/>
      <c r="AC540" s="14"/>
      <c r="AD540" s="14"/>
      <c r="AE540" s="14"/>
      <c r="AT540" s="273" t="s">
        <v>254</v>
      </c>
      <c r="AU540" s="273" t="s">
        <v>89</v>
      </c>
      <c r="AV540" s="14" t="s">
        <v>100</v>
      </c>
      <c r="AW540" s="14" t="s">
        <v>35</v>
      </c>
      <c r="AX540" s="14" t="s">
        <v>80</v>
      </c>
      <c r="AY540" s="273" t="s">
        <v>196</v>
      </c>
    </row>
    <row r="541" s="13" customFormat="1">
      <c r="A541" s="13"/>
      <c r="B541" s="252"/>
      <c r="C541" s="253"/>
      <c r="D541" s="242" t="s">
        <v>254</v>
      </c>
      <c r="E541" s="254" t="s">
        <v>1</v>
      </c>
      <c r="F541" s="255" t="s">
        <v>3778</v>
      </c>
      <c r="G541" s="253"/>
      <c r="H541" s="256">
        <v>31.100000000000001</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254</v>
      </c>
      <c r="AU541" s="262" t="s">
        <v>89</v>
      </c>
      <c r="AV541" s="13" t="s">
        <v>89</v>
      </c>
      <c r="AW541" s="13" t="s">
        <v>35</v>
      </c>
      <c r="AX541" s="13" t="s">
        <v>80</v>
      </c>
      <c r="AY541" s="262" t="s">
        <v>196</v>
      </c>
    </row>
    <row r="542" s="14" customFormat="1">
      <c r="A542" s="14"/>
      <c r="B542" s="263"/>
      <c r="C542" s="264"/>
      <c r="D542" s="242" t="s">
        <v>254</v>
      </c>
      <c r="E542" s="265" t="s">
        <v>1</v>
      </c>
      <c r="F542" s="266" t="s">
        <v>3779</v>
      </c>
      <c r="G542" s="264"/>
      <c r="H542" s="267">
        <v>31.100000000000001</v>
      </c>
      <c r="I542" s="268"/>
      <c r="J542" s="264"/>
      <c r="K542" s="264"/>
      <c r="L542" s="269"/>
      <c r="M542" s="270"/>
      <c r="N542" s="271"/>
      <c r="O542" s="271"/>
      <c r="P542" s="271"/>
      <c r="Q542" s="271"/>
      <c r="R542" s="271"/>
      <c r="S542" s="271"/>
      <c r="T542" s="272"/>
      <c r="U542" s="14"/>
      <c r="V542" s="14"/>
      <c r="W542" s="14"/>
      <c r="X542" s="14"/>
      <c r="Y542" s="14"/>
      <c r="Z542" s="14"/>
      <c r="AA542" s="14"/>
      <c r="AB542" s="14"/>
      <c r="AC542" s="14"/>
      <c r="AD542" s="14"/>
      <c r="AE542" s="14"/>
      <c r="AT542" s="273" t="s">
        <v>254</v>
      </c>
      <c r="AU542" s="273" t="s">
        <v>89</v>
      </c>
      <c r="AV542" s="14" t="s">
        <v>100</v>
      </c>
      <c r="AW542" s="14" t="s">
        <v>35</v>
      </c>
      <c r="AX542" s="14" t="s">
        <v>80</v>
      </c>
      <c r="AY542" s="273" t="s">
        <v>196</v>
      </c>
    </row>
    <row r="543" s="13" customFormat="1">
      <c r="A543" s="13"/>
      <c r="B543" s="252"/>
      <c r="C543" s="253"/>
      <c r="D543" s="242" t="s">
        <v>254</v>
      </c>
      <c r="E543" s="254" t="s">
        <v>1</v>
      </c>
      <c r="F543" s="255" t="s">
        <v>80</v>
      </c>
      <c r="G543" s="253"/>
      <c r="H543" s="256">
        <v>0</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254</v>
      </c>
      <c r="AU543" s="262" t="s">
        <v>89</v>
      </c>
      <c r="AV543" s="13" t="s">
        <v>89</v>
      </c>
      <c r="AW543" s="13" t="s">
        <v>35</v>
      </c>
      <c r="AX543" s="13" t="s">
        <v>80</v>
      </c>
      <c r="AY543" s="262" t="s">
        <v>196</v>
      </c>
    </row>
    <row r="544" s="14" customFormat="1">
      <c r="A544" s="14"/>
      <c r="B544" s="263"/>
      <c r="C544" s="264"/>
      <c r="D544" s="242" t="s">
        <v>254</v>
      </c>
      <c r="E544" s="265" t="s">
        <v>1</v>
      </c>
      <c r="F544" s="266" t="s">
        <v>3780</v>
      </c>
      <c r="G544" s="264"/>
      <c r="H544" s="267">
        <v>0</v>
      </c>
      <c r="I544" s="268"/>
      <c r="J544" s="264"/>
      <c r="K544" s="264"/>
      <c r="L544" s="269"/>
      <c r="M544" s="270"/>
      <c r="N544" s="271"/>
      <c r="O544" s="271"/>
      <c r="P544" s="271"/>
      <c r="Q544" s="271"/>
      <c r="R544" s="271"/>
      <c r="S544" s="271"/>
      <c r="T544" s="272"/>
      <c r="U544" s="14"/>
      <c r="V544" s="14"/>
      <c r="W544" s="14"/>
      <c r="X544" s="14"/>
      <c r="Y544" s="14"/>
      <c r="Z544" s="14"/>
      <c r="AA544" s="14"/>
      <c r="AB544" s="14"/>
      <c r="AC544" s="14"/>
      <c r="AD544" s="14"/>
      <c r="AE544" s="14"/>
      <c r="AT544" s="273" t="s">
        <v>254</v>
      </c>
      <c r="AU544" s="273" t="s">
        <v>89</v>
      </c>
      <c r="AV544" s="14" t="s">
        <v>100</v>
      </c>
      <c r="AW544" s="14" t="s">
        <v>35</v>
      </c>
      <c r="AX544" s="14" t="s">
        <v>80</v>
      </c>
      <c r="AY544" s="273" t="s">
        <v>196</v>
      </c>
    </row>
    <row r="545" s="13" customFormat="1">
      <c r="A545" s="13"/>
      <c r="B545" s="252"/>
      <c r="C545" s="253"/>
      <c r="D545" s="242" t="s">
        <v>254</v>
      </c>
      <c r="E545" s="254" t="s">
        <v>1</v>
      </c>
      <c r="F545" s="255" t="s">
        <v>80</v>
      </c>
      <c r="G545" s="253"/>
      <c r="H545" s="256">
        <v>0</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254</v>
      </c>
      <c r="AU545" s="262" t="s">
        <v>89</v>
      </c>
      <c r="AV545" s="13" t="s">
        <v>89</v>
      </c>
      <c r="AW545" s="13" t="s">
        <v>35</v>
      </c>
      <c r="AX545" s="13" t="s">
        <v>80</v>
      </c>
      <c r="AY545" s="262" t="s">
        <v>196</v>
      </c>
    </row>
    <row r="546" s="14" customFormat="1">
      <c r="A546" s="14"/>
      <c r="B546" s="263"/>
      <c r="C546" s="264"/>
      <c r="D546" s="242" t="s">
        <v>254</v>
      </c>
      <c r="E546" s="265" t="s">
        <v>1</v>
      </c>
      <c r="F546" s="266" t="s">
        <v>3781</v>
      </c>
      <c r="G546" s="264"/>
      <c r="H546" s="267">
        <v>0</v>
      </c>
      <c r="I546" s="268"/>
      <c r="J546" s="264"/>
      <c r="K546" s="264"/>
      <c r="L546" s="269"/>
      <c r="M546" s="270"/>
      <c r="N546" s="271"/>
      <c r="O546" s="271"/>
      <c r="P546" s="271"/>
      <c r="Q546" s="271"/>
      <c r="R546" s="271"/>
      <c r="S546" s="271"/>
      <c r="T546" s="272"/>
      <c r="U546" s="14"/>
      <c r="V546" s="14"/>
      <c r="W546" s="14"/>
      <c r="X546" s="14"/>
      <c r="Y546" s="14"/>
      <c r="Z546" s="14"/>
      <c r="AA546" s="14"/>
      <c r="AB546" s="14"/>
      <c r="AC546" s="14"/>
      <c r="AD546" s="14"/>
      <c r="AE546" s="14"/>
      <c r="AT546" s="273" t="s">
        <v>254</v>
      </c>
      <c r="AU546" s="273" t="s">
        <v>89</v>
      </c>
      <c r="AV546" s="14" t="s">
        <v>100</v>
      </c>
      <c r="AW546" s="14" t="s">
        <v>35</v>
      </c>
      <c r="AX546" s="14" t="s">
        <v>80</v>
      </c>
      <c r="AY546" s="273" t="s">
        <v>196</v>
      </c>
    </row>
    <row r="547" s="15" customFormat="1">
      <c r="A547" s="15"/>
      <c r="B547" s="274"/>
      <c r="C547" s="275"/>
      <c r="D547" s="242" t="s">
        <v>254</v>
      </c>
      <c r="E547" s="276" t="s">
        <v>1</v>
      </c>
      <c r="F547" s="277" t="s">
        <v>267</v>
      </c>
      <c r="G547" s="275"/>
      <c r="H547" s="278">
        <v>2288.6000000000004</v>
      </c>
      <c r="I547" s="279"/>
      <c r="J547" s="275"/>
      <c r="K547" s="275"/>
      <c r="L547" s="280"/>
      <c r="M547" s="281"/>
      <c r="N547" s="282"/>
      <c r="O547" s="282"/>
      <c r="P547" s="282"/>
      <c r="Q547" s="282"/>
      <c r="R547" s="282"/>
      <c r="S547" s="282"/>
      <c r="T547" s="283"/>
      <c r="U547" s="15"/>
      <c r="V547" s="15"/>
      <c r="W547" s="15"/>
      <c r="X547" s="15"/>
      <c r="Y547" s="15"/>
      <c r="Z547" s="15"/>
      <c r="AA547" s="15"/>
      <c r="AB547" s="15"/>
      <c r="AC547" s="15"/>
      <c r="AD547" s="15"/>
      <c r="AE547" s="15"/>
      <c r="AT547" s="284" t="s">
        <v>254</v>
      </c>
      <c r="AU547" s="284" t="s">
        <v>89</v>
      </c>
      <c r="AV547" s="15" t="s">
        <v>113</v>
      </c>
      <c r="AW547" s="15" t="s">
        <v>35</v>
      </c>
      <c r="AX547" s="15" t="s">
        <v>87</v>
      </c>
      <c r="AY547" s="284" t="s">
        <v>196</v>
      </c>
    </row>
    <row r="548" s="2" customFormat="1" ht="16.5" customHeight="1">
      <c r="A548" s="38"/>
      <c r="B548" s="39"/>
      <c r="C548" s="228" t="s">
        <v>924</v>
      </c>
      <c r="D548" s="228" t="s">
        <v>199</v>
      </c>
      <c r="E548" s="229" t="s">
        <v>1315</v>
      </c>
      <c r="F548" s="230" t="s">
        <v>3911</v>
      </c>
      <c r="G548" s="231" t="s">
        <v>251</v>
      </c>
      <c r="H548" s="232">
        <v>2288.5999999999999</v>
      </c>
      <c r="I548" s="233"/>
      <c r="J548" s="234">
        <f>ROUND(I548*H548,2)</f>
        <v>0</v>
      </c>
      <c r="K548" s="235"/>
      <c r="L548" s="44"/>
      <c r="M548" s="236" t="s">
        <v>1</v>
      </c>
      <c r="N548" s="237" t="s">
        <v>45</v>
      </c>
      <c r="O548" s="91"/>
      <c r="P548" s="238">
        <f>O548*H548</f>
        <v>0</v>
      </c>
      <c r="Q548" s="238">
        <v>0</v>
      </c>
      <c r="R548" s="238">
        <f>Q548*H548</f>
        <v>0</v>
      </c>
      <c r="S548" s="238">
        <v>0</v>
      </c>
      <c r="T548" s="239">
        <f>S548*H548</f>
        <v>0</v>
      </c>
      <c r="U548" s="38"/>
      <c r="V548" s="38"/>
      <c r="W548" s="38"/>
      <c r="X548" s="38"/>
      <c r="Y548" s="38"/>
      <c r="Z548" s="38"/>
      <c r="AA548" s="38"/>
      <c r="AB548" s="38"/>
      <c r="AC548" s="38"/>
      <c r="AD548" s="38"/>
      <c r="AE548" s="38"/>
      <c r="AR548" s="240" t="s">
        <v>405</v>
      </c>
      <c r="AT548" s="240" t="s">
        <v>199</v>
      </c>
      <c r="AU548" s="240" t="s">
        <v>89</v>
      </c>
      <c r="AY548" s="17" t="s">
        <v>196</v>
      </c>
      <c r="BE548" s="241">
        <f>IF(N548="základní",J548,0)</f>
        <v>0</v>
      </c>
      <c r="BF548" s="241">
        <f>IF(N548="snížená",J548,0)</f>
        <v>0</v>
      </c>
      <c r="BG548" s="241">
        <f>IF(N548="zákl. přenesená",J548,0)</f>
        <v>0</v>
      </c>
      <c r="BH548" s="241">
        <f>IF(N548="sníž. přenesená",J548,0)</f>
        <v>0</v>
      </c>
      <c r="BI548" s="241">
        <f>IF(N548="nulová",J548,0)</f>
        <v>0</v>
      </c>
      <c r="BJ548" s="17" t="s">
        <v>87</v>
      </c>
      <c r="BK548" s="241">
        <f>ROUND(I548*H548,2)</f>
        <v>0</v>
      </c>
      <c r="BL548" s="17" t="s">
        <v>405</v>
      </c>
      <c r="BM548" s="240" t="s">
        <v>3912</v>
      </c>
    </row>
    <row r="549" s="2" customFormat="1">
      <c r="A549" s="38"/>
      <c r="B549" s="39"/>
      <c r="C549" s="40"/>
      <c r="D549" s="242" t="s">
        <v>205</v>
      </c>
      <c r="E549" s="40"/>
      <c r="F549" s="243" t="s">
        <v>1318</v>
      </c>
      <c r="G549" s="40"/>
      <c r="H549" s="40"/>
      <c r="I549" s="244"/>
      <c r="J549" s="40"/>
      <c r="K549" s="40"/>
      <c r="L549" s="44"/>
      <c r="M549" s="245"/>
      <c r="N549" s="246"/>
      <c r="O549" s="91"/>
      <c r="P549" s="91"/>
      <c r="Q549" s="91"/>
      <c r="R549" s="91"/>
      <c r="S549" s="91"/>
      <c r="T549" s="92"/>
      <c r="U549" s="38"/>
      <c r="V549" s="38"/>
      <c r="W549" s="38"/>
      <c r="X549" s="38"/>
      <c r="Y549" s="38"/>
      <c r="Z549" s="38"/>
      <c r="AA549" s="38"/>
      <c r="AB549" s="38"/>
      <c r="AC549" s="38"/>
      <c r="AD549" s="38"/>
      <c r="AE549" s="38"/>
      <c r="AT549" s="17" t="s">
        <v>205</v>
      </c>
      <c r="AU549" s="17" t="s">
        <v>89</v>
      </c>
    </row>
    <row r="550" s="2" customFormat="1" ht="21.75" customHeight="1">
      <c r="A550" s="38"/>
      <c r="B550" s="39"/>
      <c r="C550" s="228" t="s">
        <v>930</v>
      </c>
      <c r="D550" s="228" t="s">
        <v>199</v>
      </c>
      <c r="E550" s="229" t="s">
        <v>1320</v>
      </c>
      <c r="F550" s="230" t="s">
        <v>1321</v>
      </c>
      <c r="G550" s="231" t="s">
        <v>251</v>
      </c>
      <c r="H550" s="232">
        <v>2288.5999999999999</v>
      </c>
      <c r="I550" s="233"/>
      <c r="J550" s="234">
        <f>ROUND(I550*H550,2)</f>
        <v>0</v>
      </c>
      <c r="K550" s="235"/>
      <c r="L550" s="44"/>
      <c r="M550" s="236" t="s">
        <v>1</v>
      </c>
      <c r="N550" s="237" t="s">
        <v>45</v>
      </c>
      <c r="O550" s="91"/>
      <c r="P550" s="238">
        <f>O550*H550</f>
        <v>0</v>
      </c>
      <c r="Q550" s="238">
        <v>3.0000000000000001E-05</v>
      </c>
      <c r="R550" s="238">
        <f>Q550*H550</f>
        <v>0.068657999999999997</v>
      </c>
      <c r="S550" s="238">
        <v>0</v>
      </c>
      <c r="T550" s="239">
        <f>S550*H550</f>
        <v>0</v>
      </c>
      <c r="U550" s="38"/>
      <c r="V550" s="38"/>
      <c r="W550" s="38"/>
      <c r="X550" s="38"/>
      <c r="Y550" s="38"/>
      <c r="Z550" s="38"/>
      <c r="AA550" s="38"/>
      <c r="AB550" s="38"/>
      <c r="AC550" s="38"/>
      <c r="AD550" s="38"/>
      <c r="AE550" s="38"/>
      <c r="AR550" s="240" t="s">
        <v>405</v>
      </c>
      <c r="AT550" s="240" t="s">
        <v>199</v>
      </c>
      <c r="AU550" s="240" t="s">
        <v>89</v>
      </c>
      <c r="AY550" s="17" t="s">
        <v>196</v>
      </c>
      <c r="BE550" s="241">
        <f>IF(N550="základní",J550,0)</f>
        <v>0</v>
      </c>
      <c r="BF550" s="241">
        <f>IF(N550="snížená",J550,0)</f>
        <v>0</v>
      </c>
      <c r="BG550" s="241">
        <f>IF(N550="zákl. přenesená",J550,0)</f>
        <v>0</v>
      </c>
      <c r="BH550" s="241">
        <f>IF(N550="sníž. přenesená",J550,0)</f>
        <v>0</v>
      </c>
      <c r="BI550" s="241">
        <f>IF(N550="nulová",J550,0)</f>
        <v>0</v>
      </c>
      <c r="BJ550" s="17" t="s">
        <v>87</v>
      </c>
      <c r="BK550" s="241">
        <f>ROUND(I550*H550,2)</f>
        <v>0</v>
      </c>
      <c r="BL550" s="17" t="s">
        <v>405</v>
      </c>
      <c r="BM550" s="240" t="s">
        <v>3913</v>
      </c>
    </row>
    <row r="551" s="2" customFormat="1">
      <c r="A551" s="38"/>
      <c r="B551" s="39"/>
      <c r="C551" s="40"/>
      <c r="D551" s="242" t="s">
        <v>205</v>
      </c>
      <c r="E551" s="40"/>
      <c r="F551" s="243" t="s">
        <v>1323</v>
      </c>
      <c r="G551" s="40"/>
      <c r="H551" s="40"/>
      <c r="I551" s="244"/>
      <c r="J551" s="40"/>
      <c r="K551" s="40"/>
      <c r="L551" s="44"/>
      <c r="M551" s="245"/>
      <c r="N551" s="246"/>
      <c r="O551" s="91"/>
      <c r="P551" s="91"/>
      <c r="Q551" s="91"/>
      <c r="R551" s="91"/>
      <c r="S551" s="91"/>
      <c r="T551" s="92"/>
      <c r="U551" s="38"/>
      <c r="V551" s="38"/>
      <c r="W551" s="38"/>
      <c r="X551" s="38"/>
      <c r="Y551" s="38"/>
      <c r="Z551" s="38"/>
      <c r="AA551" s="38"/>
      <c r="AB551" s="38"/>
      <c r="AC551" s="38"/>
      <c r="AD551" s="38"/>
      <c r="AE551" s="38"/>
      <c r="AT551" s="17" t="s">
        <v>205</v>
      </c>
      <c r="AU551" s="17" t="s">
        <v>89</v>
      </c>
    </row>
    <row r="552" s="13" customFormat="1">
      <c r="A552" s="13"/>
      <c r="B552" s="252"/>
      <c r="C552" s="253"/>
      <c r="D552" s="242" t="s">
        <v>254</v>
      </c>
      <c r="E552" s="254" t="s">
        <v>1</v>
      </c>
      <c r="F552" s="255" t="s">
        <v>3750</v>
      </c>
      <c r="G552" s="253"/>
      <c r="H552" s="256">
        <v>175.5</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254</v>
      </c>
      <c r="AU552" s="262" t="s">
        <v>89</v>
      </c>
      <c r="AV552" s="13" t="s">
        <v>89</v>
      </c>
      <c r="AW552" s="13" t="s">
        <v>35</v>
      </c>
      <c r="AX552" s="13" t="s">
        <v>80</v>
      </c>
      <c r="AY552" s="262" t="s">
        <v>196</v>
      </c>
    </row>
    <row r="553" s="14" customFormat="1">
      <c r="A553" s="14"/>
      <c r="B553" s="263"/>
      <c r="C553" s="264"/>
      <c r="D553" s="242" t="s">
        <v>254</v>
      </c>
      <c r="E553" s="265" t="s">
        <v>1</v>
      </c>
      <c r="F553" s="266" t="s">
        <v>3751</v>
      </c>
      <c r="G553" s="264"/>
      <c r="H553" s="267">
        <v>175.5</v>
      </c>
      <c r="I553" s="268"/>
      <c r="J553" s="264"/>
      <c r="K553" s="264"/>
      <c r="L553" s="269"/>
      <c r="M553" s="270"/>
      <c r="N553" s="271"/>
      <c r="O553" s="271"/>
      <c r="P553" s="271"/>
      <c r="Q553" s="271"/>
      <c r="R553" s="271"/>
      <c r="S553" s="271"/>
      <c r="T553" s="272"/>
      <c r="U553" s="14"/>
      <c r="V553" s="14"/>
      <c r="W553" s="14"/>
      <c r="X553" s="14"/>
      <c r="Y553" s="14"/>
      <c r="Z553" s="14"/>
      <c r="AA553" s="14"/>
      <c r="AB553" s="14"/>
      <c r="AC553" s="14"/>
      <c r="AD553" s="14"/>
      <c r="AE553" s="14"/>
      <c r="AT553" s="273" t="s">
        <v>254</v>
      </c>
      <c r="AU553" s="273" t="s">
        <v>89</v>
      </c>
      <c r="AV553" s="14" t="s">
        <v>100</v>
      </c>
      <c r="AW553" s="14" t="s">
        <v>35</v>
      </c>
      <c r="AX553" s="14" t="s">
        <v>80</v>
      </c>
      <c r="AY553" s="273" t="s">
        <v>196</v>
      </c>
    </row>
    <row r="554" s="13" customFormat="1">
      <c r="A554" s="13"/>
      <c r="B554" s="252"/>
      <c r="C554" s="253"/>
      <c r="D554" s="242" t="s">
        <v>254</v>
      </c>
      <c r="E554" s="254" t="s">
        <v>1</v>
      </c>
      <c r="F554" s="255" t="s">
        <v>3752</v>
      </c>
      <c r="G554" s="253"/>
      <c r="H554" s="256">
        <v>230.59999999999999</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254</v>
      </c>
      <c r="AU554" s="262" t="s">
        <v>89</v>
      </c>
      <c r="AV554" s="13" t="s">
        <v>89</v>
      </c>
      <c r="AW554" s="13" t="s">
        <v>35</v>
      </c>
      <c r="AX554" s="13" t="s">
        <v>80</v>
      </c>
      <c r="AY554" s="262" t="s">
        <v>196</v>
      </c>
    </row>
    <row r="555" s="14" customFormat="1">
      <c r="A555" s="14"/>
      <c r="B555" s="263"/>
      <c r="C555" s="264"/>
      <c r="D555" s="242" t="s">
        <v>254</v>
      </c>
      <c r="E555" s="265" t="s">
        <v>1</v>
      </c>
      <c r="F555" s="266" t="s">
        <v>3753</v>
      </c>
      <c r="G555" s="264"/>
      <c r="H555" s="267">
        <v>230.59999999999999</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254</v>
      </c>
      <c r="AU555" s="273" t="s">
        <v>89</v>
      </c>
      <c r="AV555" s="14" t="s">
        <v>100</v>
      </c>
      <c r="AW555" s="14" t="s">
        <v>35</v>
      </c>
      <c r="AX555" s="14" t="s">
        <v>80</v>
      </c>
      <c r="AY555" s="273" t="s">
        <v>196</v>
      </c>
    </row>
    <row r="556" s="13" customFormat="1">
      <c r="A556" s="13"/>
      <c r="B556" s="252"/>
      <c r="C556" s="253"/>
      <c r="D556" s="242" t="s">
        <v>254</v>
      </c>
      <c r="E556" s="254" t="s">
        <v>1</v>
      </c>
      <c r="F556" s="255" t="s">
        <v>3754</v>
      </c>
      <c r="G556" s="253"/>
      <c r="H556" s="256">
        <v>376.5</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254</v>
      </c>
      <c r="AU556" s="262" t="s">
        <v>89</v>
      </c>
      <c r="AV556" s="13" t="s">
        <v>89</v>
      </c>
      <c r="AW556" s="13" t="s">
        <v>35</v>
      </c>
      <c r="AX556" s="13" t="s">
        <v>80</v>
      </c>
      <c r="AY556" s="262" t="s">
        <v>196</v>
      </c>
    </row>
    <row r="557" s="14" customFormat="1">
      <c r="A557" s="14"/>
      <c r="B557" s="263"/>
      <c r="C557" s="264"/>
      <c r="D557" s="242" t="s">
        <v>254</v>
      </c>
      <c r="E557" s="265" t="s">
        <v>1</v>
      </c>
      <c r="F557" s="266" t="s">
        <v>3755</v>
      </c>
      <c r="G557" s="264"/>
      <c r="H557" s="267">
        <v>376.5</v>
      </c>
      <c r="I557" s="268"/>
      <c r="J557" s="264"/>
      <c r="K557" s="264"/>
      <c r="L557" s="269"/>
      <c r="M557" s="270"/>
      <c r="N557" s="271"/>
      <c r="O557" s="271"/>
      <c r="P557" s="271"/>
      <c r="Q557" s="271"/>
      <c r="R557" s="271"/>
      <c r="S557" s="271"/>
      <c r="T557" s="272"/>
      <c r="U557" s="14"/>
      <c r="V557" s="14"/>
      <c r="W557" s="14"/>
      <c r="X557" s="14"/>
      <c r="Y557" s="14"/>
      <c r="Z557" s="14"/>
      <c r="AA557" s="14"/>
      <c r="AB557" s="14"/>
      <c r="AC557" s="14"/>
      <c r="AD557" s="14"/>
      <c r="AE557" s="14"/>
      <c r="AT557" s="273" t="s">
        <v>254</v>
      </c>
      <c r="AU557" s="273" t="s">
        <v>89</v>
      </c>
      <c r="AV557" s="14" t="s">
        <v>100</v>
      </c>
      <c r="AW557" s="14" t="s">
        <v>35</v>
      </c>
      <c r="AX557" s="14" t="s">
        <v>80</v>
      </c>
      <c r="AY557" s="273" t="s">
        <v>196</v>
      </c>
    </row>
    <row r="558" s="13" customFormat="1">
      <c r="A558" s="13"/>
      <c r="B558" s="252"/>
      <c r="C558" s="253"/>
      <c r="D558" s="242" t="s">
        <v>254</v>
      </c>
      <c r="E558" s="254" t="s">
        <v>1</v>
      </c>
      <c r="F558" s="255" t="s">
        <v>3756</v>
      </c>
      <c r="G558" s="253"/>
      <c r="H558" s="256">
        <v>25.899999999999999</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254</v>
      </c>
      <c r="AU558" s="262" t="s">
        <v>89</v>
      </c>
      <c r="AV558" s="13" t="s">
        <v>89</v>
      </c>
      <c r="AW558" s="13" t="s">
        <v>35</v>
      </c>
      <c r="AX558" s="13" t="s">
        <v>80</v>
      </c>
      <c r="AY558" s="262" t="s">
        <v>196</v>
      </c>
    </row>
    <row r="559" s="14" customFormat="1">
      <c r="A559" s="14"/>
      <c r="B559" s="263"/>
      <c r="C559" s="264"/>
      <c r="D559" s="242" t="s">
        <v>254</v>
      </c>
      <c r="E559" s="265" t="s">
        <v>1</v>
      </c>
      <c r="F559" s="266" t="s">
        <v>3757</v>
      </c>
      <c r="G559" s="264"/>
      <c r="H559" s="267">
        <v>25.899999999999999</v>
      </c>
      <c r="I559" s="268"/>
      <c r="J559" s="264"/>
      <c r="K559" s="264"/>
      <c r="L559" s="269"/>
      <c r="M559" s="270"/>
      <c r="N559" s="271"/>
      <c r="O559" s="271"/>
      <c r="P559" s="271"/>
      <c r="Q559" s="271"/>
      <c r="R559" s="271"/>
      <c r="S559" s="271"/>
      <c r="T559" s="272"/>
      <c r="U559" s="14"/>
      <c r="V559" s="14"/>
      <c r="W559" s="14"/>
      <c r="X559" s="14"/>
      <c r="Y559" s="14"/>
      <c r="Z559" s="14"/>
      <c r="AA559" s="14"/>
      <c r="AB559" s="14"/>
      <c r="AC559" s="14"/>
      <c r="AD559" s="14"/>
      <c r="AE559" s="14"/>
      <c r="AT559" s="273" t="s">
        <v>254</v>
      </c>
      <c r="AU559" s="273" t="s">
        <v>89</v>
      </c>
      <c r="AV559" s="14" t="s">
        <v>100</v>
      </c>
      <c r="AW559" s="14" t="s">
        <v>35</v>
      </c>
      <c r="AX559" s="14" t="s">
        <v>80</v>
      </c>
      <c r="AY559" s="273" t="s">
        <v>196</v>
      </c>
    </row>
    <row r="560" s="13" customFormat="1">
      <c r="A560" s="13"/>
      <c r="B560" s="252"/>
      <c r="C560" s="253"/>
      <c r="D560" s="242" t="s">
        <v>254</v>
      </c>
      <c r="E560" s="254" t="s">
        <v>1</v>
      </c>
      <c r="F560" s="255" t="s">
        <v>3758</v>
      </c>
      <c r="G560" s="253"/>
      <c r="H560" s="256">
        <v>195.69999999999999</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254</v>
      </c>
      <c r="AU560" s="262" t="s">
        <v>89</v>
      </c>
      <c r="AV560" s="13" t="s">
        <v>89</v>
      </c>
      <c r="AW560" s="13" t="s">
        <v>35</v>
      </c>
      <c r="AX560" s="13" t="s">
        <v>80</v>
      </c>
      <c r="AY560" s="262" t="s">
        <v>196</v>
      </c>
    </row>
    <row r="561" s="14" customFormat="1">
      <c r="A561" s="14"/>
      <c r="B561" s="263"/>
      <c r="C561" s="264"/>
      <c r="D561" s="242" t="s">
        <v>254</v>
      </c>
      <c r="E561" s="265" t="s">
        <v>1</v>
      </c>
      <c r="F561" s="266" t="s">
        <v>3759</v>
      </c>
      <c r="G561" s="264"/>
      <c r="H561" s="267">
        <v>195.69999999999999</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254</v>
      </c>
      <c r="AU561" s="273" t="s">
        <v>89</v>
      </c>
      <c r="AV561" s="14" t="s">
        <v>100</v>
      </c>
      <c r="AW561" s="14" t="s">
        <v>35</v>
      </c>
      <c r="AX561" s="14" t="s">
        <v>80</v>
      </c>
      <c r="AY561" s="273" t="s">
        <v>196</v>
      </c>
    </row>
    <row r="562" s="13" customFormat="1">
      <c r="A562" s="13"/>
      <c r="B562" s="252"/>
      <c r="C562" s="253"/>
      <c r="D562" s="242" t="s">
        <v>254</v>
      </c>
      <c r="E562" s="254" t="s">
        <v>1</v>
      </c>
      <c r="F562" s="255" t="s">
        <v>3760</v>
      </c>
      <c r="G562" s="253"/>
      <c r="H562" s="256">
        <v>188.80000000000001</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254</v>
      </c>
      <c r="AU562" s="262" t="s">
        <v>89</v>
      </c>
      <c r="AV562" s="13" t="s">
        <v>89</v>
      </c>
      <c r="AW562" s="13" t="s">
        <v>35</v>
      </c>
      <c r="AX562" s="13" t="s">
        <v>80</v>
      </c>
      <c r="AY562" s="262" t="s">
        <v>196</v>
      </c>
    </row>
    <row r="563" s="14" customFormat="1">
      <c r="A563" s="14"/>
      <c r="B563" s="263"/>
      <c r="C563" s="264"/>
      <c r="D563" s="242" t="s">
        <v>254</v>
      </c>
      <c r="E563" s="265" t="s">
        <v>1</v>
      </c>
      <c r="F563" s="266" t="s">
        <v>3761</v>
      </c>
      <c r="G563" s="264"/>
      <c r="H563" s="267">
        <v>188.80000000000001</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254</v>
      </c>
      <c r="AU563" s="273" t="s">
        <v>89</v>
      </c>
      <c r="AV563" s="14" t="s">
        <v>100</v>
      </c>
      <c r="AW563" s="14" t="s">
        <v>35</v>
      </c>
      <c r="AX563" s="14" t="s">
        <v>80</v>
      </c>
      <c r="AY563" s="273" t="s">
        <v>196</v>
      </c>
    </row>
    <row r="564" s="13" customFormat="1">
      <c r="A564" s="13"/>
      <c r="B564" s="252"/>
      <c r="C564" s="253"/>
      <c r="D564" s="242" t="s">
        <v>254</v>
      </c>
      <c r="E564" s="254" t="s">
        <v>1</v>
      </c>
      <c r="F564" s="255" t="s">
        <v>3762</v>
      </c>
      <c r="G564" s="253"/>
      <c r="H564" s="256">
        <v>27.899999999999999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254</v>
      </c>
      <c r="AU564" s="262" t="s">
        <v>89</v>
      </c>
      <c r="AV564" s="13" t="s">
        <v>89</v>
      </c>
      <c r="AW564" s="13" t="s">
        <v>35</v>
      </c>
      <c r="AX564" s="13" t="s">
        <v>80</v>
      </c>
      <c r="AY564" s="262" t="s">
        <v>196</v>
      </c>
    </row>
    <row r="565" s="14" customFormat="1">
      <c r="A565" s="14"/>
      <c r="B565" s="263"/>
      <c r="C565" s="264"/>
      <c r="D565" s="242" t="s">
        <v>254</v>
      </c>
      <c r="E565" s="265" t="s">
        <v>1</v>
      </c>
      <c r="F565" s="266" t="s">
        <v>3763</v>
      </c>
      <c r="G565" s="264"/>
      <c r="H565" s="267">
        <v>27.899999999999999</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254</v>
      </c>
      <c r="AU565" s="273" t="s">
        <v>89</v>
      </c>
      <c r="AV565" s="14" t="s">
        <v>100</v>
      </c>
      <c r="AW565" s="14" t="s">
        <v>35</v>
      </c>
      <c r="AX565" s="14" t="s">
        <v>80</v>
      </c>
      <c r="AY565" s="273" t="s">
        <v>196</v>
      </c>
    </row>
    <row r="566" s="13" customFormat="1">
      <c r="A566" s="13"/>
      <c r="B566" s="252"/>
      <c r="C566" s="253"/>
      <c r="D566" s="242" t="s">
        <v>254</v>
      </c>
      <c r="E566" s="254" t="s">
        <v>1</v>
      </c>
      <c r="F566" s="255" t="s">
        <v>3898</v>
      </c>
      <c r="G566" s="253"/>
      <c r="H566" s="256">
        <v>108</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254</v>
      </c>
      <c r="AU566" s="262" t="s">
        <v>89</v>
      </c>
      <c r="AV566" s="13" t="s">
        <v>89</v>
      </c>
      <c r="AW566" s="13" t="s">
        <v>35</v>
      </c>
      <c r="AX566" s="13" t="s">
        <v>80</v>
      </c>
      <c r="AY566" s="262" t="s">
        <v>196</v>
      </c>
    </row>
    <row r="567" s="14" customFormat="1">
      <c r="A567" s="14"/>
      <c r="B567" s="263"/>
      <c r="C567" s="264"/>
      <c r="D567" s="242" t="s">
        <v>254</v>
      </c>
      <c r="E567" s="265" t="s">
        <v>1</v>
      </c>
      <c r="F567" s="266" t="s">
        <v>3765</v>
      </c>
      <c r="G567" s="264"/>
      <c r="H567" s="267">
        <v>108</v>
      </c>
      <c r="I567" s="268"/>
      <c r="J567" s="264"/>
      <c r="K567" s="264"/>
      <c r="L567" s="269"/>
      <c r="M567" s="270"/>
      <c r="N567" s="271"/>
      <c r="O567" s="271"/>
      <c r="P567" s="271"/>
      <c r="Q567" s="271"/>
      <c r="R567" s="271"/>
      <c r="S567" s="271"/>
      <c r="T567" s="272"/>
      <c r="U567" s="14"/>
      <c r="V567" s="14"/>
      <c r="W567" s="14"/>
      <c r="X567" s="14"/>
      <c r="Y567" s="14"/>
      <c r="Z567" s="14"/>
      <c r="AA567" s="14"/>
      <c r="AB567" s="14"/>
      <c r="AC567" s="14"/>
      <c r="AD567" s="14"/>
      <c r="AE567" s="14"/>
      <c r="AT567" s="273" t="s">
        <v>254</v>
      </c>
      <c r="AU567" s="273" t="s">
        <v>89</v>
      </c>
      <c r="AV567" s="14" t="s">
        <v>100</v>
      </c>
      <c r="AW567" s="14" t="s">
        <v>35</v>
      </c>
      <c r="AX567" s="14" t="s">
        <v>80</v>
      </c>
      <c r="AY567" s="273" t="s">
        <v>196</v>
      </c>
    </row>
    <row r="568" s="13" customFormat="1">
      <c r="A568" s="13"/>
      <c r="B568" s="252"/>
      <c r="C568" s="253"/>
      <c r="D568" s="242" t="s">
        <v>254</v>
      </c>
      <c r="E568" s="254" t="s">
        <v>1</v>
      </c>
      <c r="F568" s="255" t="s">
        <v>3766</v>
      </c>
      <c r="G568" s="253"/>
      <c r="H568" s="256">
        <v>101.90000000000001</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254</v>
      </c>
      <c r="AU568" s="262" t="s">
        <v>89</v>
      </c>
      <c r="AV568" s="13" t="s">
        <v>89</v>
      </c>
      <c r="AW568" s="13" t="s">
        <v>35</v>
      </c>
      <c r="AX568" s="13" t="s">
        <v>80</v>
      </c>
      <c r="AY568" s="262" t="s">
        <v>196</v>
      </c>
    </row>
    <row r="569" s="14" customFormat="1">
      <c r="A569" s="14"/>
      <c r="B569" s="263"/>
      <c r="C569" s="264"/>
      <c r="D569" s="242" t="s">
        <v>254</v>
      </c>
      <c r="E569" s="265" t="s">
        <v>1</v>
      </c>
      <c r="F569" s="266" t="s">
        <v>3767</v>
      </c>
      <c r="G569" s="264"/>
      <c r="H569" s="267">
        <v>101.90000000000001</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254</v>
      </c>
      <c r="AU569" s="273" t="s">
        <v>89</v>
      </c>
      <c r="AV569" s="14" t="s">
        <v>100</v>
      </c>
      <c r="AW569" s="14" t="s">
        <v>35</v>
      </c>
      <c r="AX569" s="14" t="s">
        <v>80</v>
      </c>
      <c r="AY569" s="273" t="s">
        <v>196</v>
      </c>
    </row>
    <row r="570" s="13" customFormat="1">
      <c r="A570" s="13"/>
      <c r="B570" s="252"/>
      <c r="C570" s="253"/>
      <c r="D570" s="242" t="s">
        <v>254</v>
      </c>
      <c r="E570" s="254" t="s">
        <v>1</v>
      </c>
      <c r="F570" s="255" t="s">
        <v>3768</v>
      </c>
      <c r="G570" s="253"/>
      <c r="H570" s="256">
        <v>116.5</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254</v>
      </c>
      <c r="AU570" s="262" t="s">
        <v>89</v>
      </c>
      <c r="AV570" s="13" t="s">
        <v>89</v>
      </c>
      <c r="AW570" s="13" t="s">
        <v>35</v>
      </c>
      <c r="AX570" s="13" t="s">
        <v>80</v>
      </c>
      <c r="AY570" s="262" t="s">
        <v>196</v>
      </c>
    </row>
    <row r="571" s="14" customFormat="1">
      <c r="A571" s="14"/>
      <c r="B571" s="263"/>
      <c r="C571" s="264"/>
      <c r="D571" s="242" t="s">
        <v>254</v>
      </c>
      <c r="E571" s="265" t="s">
        <v>1</v>
      </c>
      <c r="F571" s="266" t="s">
        <v>3769</v>
      </c>
      <c r="G571" s="264"/>
      <c r="H571" s="267">
        <v>116.5</v>
      </c>
      <c r="I571" s="268"/>
      <c r="J571" s="264"/>
      <c r="K571" s="264"/>
      <c r="L571" s="269"/>
      <c r="M571" s="270"/>
      <c r="N571" s="271"/>
      <c r="O571" s="271"/>
      <c r="P571" s="271"/>
      <c r="Q571" s="271"/>
      <c r="R571" s="271"/>
      <c r="S571" s="271"/>
      <c r="T571" s="272"/>
      <c r="U571" s="14"/>
      <c r="V571" s="14"/>
      <c r="W571" s="14"/>
      <c r="X571" s="14"/>
      <c r="Y571" s="14"/>
      <c r="Z571" s="14"/>
      <c r="AA571" s="14"/>
      <c r="AB571" s="14"/>
      <c r="AC571" s="14"/>
      <c r="AD571" s="14"/>
      <c r="AE571" s="14"/>
      <c r="AT571" s="273" t="s">
        <v>254</v>
      </c>
      <c r="AU571" s="273" t="s">
        <v>89</v>
      </c>
      <c r="AV571" s="14" t="s">
        <v>100</v>
      </c>
      <c r="AW571" s="14" t="s">
        <v>35</v>
      </c>
      <c r="AX571" s="14" t="s">
        <v>80</v>
      </c>
      <c r="AY571" s="273" t="s">
        <v>196</v>
      </c>
    </row>
    <row r="572" s="13" customFormat="1">
      <c r="A572" s="13"/>
      <c r="B572" s="252"/>
      <c r="C572" s="253"/>
      <c r="D572" s="242" t="s">
        <v>254</v>
      </c>
      <c r="E572" s="254" t="s">
        <v>1</v>
      </c>
      <c r="F572" s="255" t="s">
        <v>3770</v>
      </c>
      <c r="G572" s="253"/>
      <c r="H572" s="256">
        <v>296.30000000000001</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254</v>
      </c>
      <c r="AU572" s="262" t="s">
        <v>89</v>
      </c>
      <c r="AV572" s="13" t="s">
        <v>89</v>
      </c>
      <c r="AW572" s="13" t="s">
        <v>35</v>
      </c>
      <c r="AX572" s="13" t="s">
        <v>80</v>
      </c>
      <c r="AY572" s="262" t="s">
        <v>196</v>
      </c>
    </row>
    <row r="573" s="14" customFormat="1">
      <c r="A573" s="14"/>
      <c r="B573" s="263"/>
      <c r="C573" s="264"/>
      <c r="D573" s="242" t="s">
        <v>254</v>
      </c>
      <c r="E573" s="265" t="s">
        <v>1</v>
      </c>
      <c r="F573" s="266" t="s">
        <v>3771</v>
      </c>
      <c r="G573" s="264"/>
      <c r="H573" s="267">
        <v>296.30000000000001</v>
      </c>
      <c r="I573" s="268"/>
      <c r="J573" s="264"/>
      <c r="K573" s="264"/>
      <c r="L573" s="269"/>
      <c r="M573" s="270"/>
      <c r="N573" s="271"/>
      <c r="O573" s="271"/>
      <c r="P573" s="271"/>
      <c r="Q573" s="271"/>
      <c r="R573" s="271"/>
      <c r="S573" s="271"/>
      <c r="T573" s="272"/>
      <c r="U573" s="14"/>
      <c r="V573" s="14"/>
      <c r="W573" s="14"/>
      <c r="X573" s="14"/>
      <c r="Y573" s="14"/>
      <c r="Z573" s="14"/>
      <c r="AA573" s="14"/>
      <c r="AB573" s="14"/>
      <c r="AC573" s="14"/>
      <c r="AD573" s="14"/>
      <c r="AE573" s="14"/>
      <c r="AT573" s="273" t="s">
        <v>254</v>
      </c>
      <c r="AU573" s="273" t="s">
        <v>89</v>
      </c>
      <c r="AV573" s="14" t="s">
        <v>100</v>
      </c>
      <c r="AW573" s="14" t="s">
        <v>35</v>
      </c>
      <c r="AX573" s="14" t="s">
        <v>80</v>
      </c>
      <c r="AY573" s="273" t="s">
        <v>196</v>
      </c>
    </row>
    <row r="574" s="13" customFormat="1">
      <c r="A574" s="13"/>
      <c r="B574" s="252"/>
      <c r="C574" s="253"/>
      <c r="D574" s="242" t="s">
        <v>254</v>
      </c>
      <c r="E574" s="254" t="s">
        <v>1</v>
      </c>
      <c r="F574" s="255" t="s">
        <v>3772</v>
      </c>
      <c r="G574" s="253"/>
      <c r="H574" s="256">
        <v>81.400000000000006</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254</v>
      </c>
      <c r="AU574" s="262" t="s">
        <v>89</v>
      </c>
      <c r="AV574" s="13" t="s">
        <v>89</v>
      </c>
      <c r="AW574" s="13" t="s">
        <v>35</v>
      </c>
      <c r="AX574" s="13" t="s">
        <v>80</v>
      </c>
      <c r="AY574" s="262" t="s">
        <v>196</v>
      </c>
    </row>
    <row r="575" s="14" customFormat="1">
      <c r="A575" s="14"/>
      <c r="B575" s="263"/>
      <c r="C575" s="264"/>
      <c r="D575" s="242" t="s">
        <v>254</v>
      </c>
      <c r="E575" s="265" t="s">
        <v>1</v>
      </c>
      <c r="F575" s="266" t="s">
        <v>3773</v>
      </c>
      <c r="G575" s="264"/>
      <c r="H575" s="267">
        <v>81.400000000000006</v>
      </c>
      <c r="I575" s="268"/>
      <c r="J575" s="264"/>
      <c r="K575" s="264"/>
      <c r="L575" s="269"/>
      <c r="M575" s="270"/>
      <c r="N575" s="271"/>
      <c r="O575" s="271"/>
      <c r="P575" s="271"/>
      <c r="Q575" s="271"/>
      <c r="R575" s="271"/>
      <c r="S575" s="271"/>
      <c r="T575" s="272"/>
      <c r="U575" s="14"/>
      <c r="V575" s="14"/>
      <c r="W575" s="14"/>
      <c r="X575" s="14"/>
      <c r="Y575" s="14"/>
      <c r="Z575" s="14"/>
      <c r="AA575" s="14"/>
      <c r="AB575" s="14"/>
      <c r="AC575" s="14"/>
      <c r="AD575" s="14"/>
      <c r="AE575" s="14"/>
      <c r="AT575" s="273" t="s">
        <v>254</v>
      </c>
      <c r="AU575" s="273" t="s">
        <v>89</v>
      </c>
      <c r="AV575" s="14" t="s">
        <v>100</v>
      </c>
      <c r="AW575" s="14" t="s">
        <v>35</v>
      </c>
      <c r="AX575" s="14" t="s">
        <v>80</v>
      </c>
      <c r="AY575" s="273" t="s">
        <v>196</v>
      </c>
    </row>
    <row r="576" s="13" customFormat="1">
      <c r="A576" s="13"/>
      <c r="B576" s="252"/>
      <c r="C576" s="253"/>
      <c r="D576" s="242" t="s">
        <v>254</v>
      </c>
      <c r="E576" s="254" t="s">
        <v>1</v>
      </c>
      <c r="F576" s="255" t="s">
        <v>3906</v>
      </c>
      <c r="G576" s="253"/>
      <c r="H576" s="256">
        <v>139.80000000000001</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254</v>
      </c>
      <c r="AU576" s="262" t="s">
        <v>89</v>
      </c>
      <c r="AV576" s="13" t="s">
        <v>89</v>
      </c>
      <c r="AW576" s="13" t="s">
        <v>35</v>
      </c>
      <c r="AX576" s="13" t="s">
        <v>80</v>
      </c>
      <c r="AY576" s="262" t="s">
        <v>196</v>
      </c>
    </row>
    <row r="577" s="14" customFormat="1">
      <c r="A577" s="14"/>
      <c r="B577" s="263"/>
      <c r="C577" s="264"/>
      <c r="D577" s="242" t="s">
        <v>254</v>
      </c>
      <c r="E577" s="265" t="s">
        <v>1</v>
      </c>
      <c r="F577" s="266" t="s">
        <v>3907</v>
      </c>
      <c r="G577" s="264"/>
      <c r="H577" s="267">
        <v>139.80000000000001</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254</v>
      </c>
      <c r="AU577" s="273" t="s">
        <v>89</v>
      </c>
      <c r="AV577" s="14" t="s">
        <v>100</v>
      </c>
      <c r="AW577" s="14" t="s">
        <v>35</v>
      </c>
      <c r="AX577" s="14" t="s">
        <v>80</v>
      </c>
      <c r="AY577" s="273" t="s">
        <v>196</v>
      </c>
    </row>
    <row r="578" s="13" customFormat="1">
      <c r="A578" s="13"/>
      <c r="B578" s="252"/>
      <c r="C578" s="253"/>
      <c r="D578" s="242" t="s">
        <v>254</v>
      </c>
      <c r="E578" s="254" t="s">
        <v>1</v>
      </c>
      <c r="F578" s="255" t="s">
        <v>3908</v>
      </c>
      <c r="G578" s="253"/>
      <c r="H578" s="256">
        <v>15.699999999999999</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254</v>
      </c>
      <c r="AU578" s="262" t="s">
        <v>89</v>
      </c>
      <c r="AV578" s="13" t="s">
        <v>89</v>
      </c>
      <c r="AW578" s="13" t="s">
        <v>35</v>
      </c>
      <c r="AX578" s="13" t="s">
        <v>80</v>
      </c>
      <c r="AY578" s="262" t="s">
        <v>196</v>
      </c>
    </row>
    <row r="579" s="14" customFormat="1">
      <c r="A579" s="14"/>
      <c r="B579" s="263"/>
      <c r="C579" s="264"/>
      <c r="D579" s="242" t="s">
        <v>254</v>
      </c>
      <c r="E579" s="265" t="s">
        <v>1</v>
      </c>
      <c r="F579" s="266" t="s">
        <v>3909</v>
      </c>
      <c r="G579" s="264"/>
      <c r="H579" s="267">
        <v>15.699999999999999</v>
      </c>
      <c r="I579" s="268"/>
      <c r="J579" s="264"/>
      <c r="K579" s="264"/>
      <c r="L579" s="269"/>
      <c r="M579" s="270"/>
      <c r="N579" s="271"/>
      <c r="O579" s="271"/>
      <c r="P579" s="271"/>
      <c r="Q579" s="271"/>
      <c r="R579" s="271"/>
      <c r="S579" s="271"/>
      <c r="T579" s="272"/>
      <c r="U579" s="14"/>
      <c r="V579" s="14"/>
      <c r="W579" s="14"/>
      <c r="X579" s="14"/>
      <c r="Y579" s="14"/>
      <c r="Z579" s="14"/>
      <c r="AA579" s="14"/>
      <c r="AB579" s="14"/>
      <c r="AC579" s="14"/>
      <c r="AD579" s="14"/>
      <c r="AE579" s="14"/>
      <c r="AT579" s="273" t="s">
        <v>254</v>
      </c>
      <c r="AU579" s="273" t="s">
        <v>89</v>
      </c>
      <c r="AV579" s="14" t="s">
        <v>100</v>
      </c>
      <c r="AW579" s="14" t="s">
        <v>35</v>
      </c>
      <c r="AX579" s="14" t="s">
        <v>80</v>
      </c>
      <c r="AY579" s="273" t="s">
        <v>196</v>
      </c>
    </row>
    <row r="580" s="13" customFormat="1">
      <c r="A580" s="13"/>
      <c r="B580" s="252"/>
      <c r="C580" s="253"/>
      <c r="D580" s="242" t="s">
        <v>254</v>
      </c>
      <c r="E580" s="254" t="s">
        <v>1</v>
      </c>
      <c r="F580" s="255" t="s">
        <v>80</v>
      </c>
      <c r="G580" s="253"/>
      <c r="H580" s="256">
        <v>0</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254</v>
      </c>
      <c r="AU580" s="262" t="s">
        <v>89</v>
      </c>
      <c r="AV580" s="13" t="s">
        <v>89</v>
      </c>
      <c r="AW580" s="13" t="s">
        <v>35</v>
      </c>
      <c r="AX580" s="13" t="s">
        <v>80</v>
      </c>
      <c r="AY580" s="262" t="s">
        <v>196</v>
      </c>
    </row>
    <row r="581" s="14" customFormat="1">
      <c r="A581" s="14"/>
      <c r="B581" s="263"/>
      <c r="C581" s="264"/>
      <c r="D581" s="242" t="s">
        <v>254</v>
      </c>
      <c r="E581" s="265" t="s">
        <v>1</v>
      </c>
      <c r="F581" s="266" t="s">
        <v>3910</v>
      </c>
      <c r="G581" s="264"/>
      <c r="H581" s="267">
        <v>0</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254</v>
      </c>
      <c r="AU581" s="273" t="s">
        <v>89</v>
      </c>
      <c r="AV581" s="14" t="s">
        <v>100</v>
      </c>
      <c r="AW581" s="14" t="s">
        <v>35</v>
      </c>
      <c r="AX581" s="14" t="s">
        <v>80</v>
      </c>
      <c r="AY581" s="273" t="s">
        <v>196</v>
      </c>
    </row>
    <row r="582" s="13" customFormat="1">
      <c r="A582" s="13"/>
      <c r="B582" s="252"/>
      <c r="C582" s="253"/>
      <c r="D582" s="242" t="s">
        <v>254</v>
      </c>
      <c r="E582" s="254" t="s">
        <v>1</v>
      </c>
      <c r="F582" s="255" t="s">
        <v>3776</v>
      </c>
      <c r="G582" s="253"/>
      <c r="H582" s="256">
        <v>169.80000000000001</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254</v>
      </c>
      <c r="AU582" s="262" t="s">
        <v>89</v>
      </c>
      <c r="AV582" s="13" t="s">
        <v>89</v>
      </c>
      <c r="AW582" s="13" t="s">
        <v>35</v>
      </c>
      <c r="AX582" s="13" t="s">
        <v>80</v>
      </c>
      <c r="AY582" s="262" t="s">
        <v>196</v>
      </c>
    </row>
    <row r="583" s="14" customFormat="1">
      <c r="A583" s="14"/>
      <c r="B583" s="263"/>
      <c r="C583" s="264"/>
      <c r="D583" s="242" t="s">
        <v>254</v>
      </c>
      <c r="E583" s="265" t="s">
        <v>1</v>
      </c>
      <c r="F583" s="266" t="s">
        <v>3777</v>
      </c>
      <c r="G583" s="264"/>
      <c r="H583" s="267">
        <v>169.80000000000001</v>
      </c>
      <c r="I583" s="268"/>
      <c r="J583" s="264"/>
      <c r="K583" s="264"/>
      <c r="L583" s="269"/>
      <c r="M583" s="270"/>
      <c r="N583" s="271"/>
      <c r="O583" s="271"/>
      <c r="P583" s="271"/>
      <c r="Q583" s="271"/>
      <c r="R583" s="271"/>
      <c r="S583" s="271"/>
      <c r="T583" s="272"/>
      <c r="U583" s="14"/>
      <c r="V583" s="14"/>
      <c r="W583" s="14"/>
      <c r="X583" s="14"/>
      <c r="Y583" s="14"/>
      <c r="Z583" s="14"/>
      <c r="AA583" s="14"/>
      <c r="AB583" s="14"/>
      <c r="AC583" s="14"/>
      <c r="AD583" s="14"/>
      <c r="AE583" s="14"/>
      <c r="AT583" s="273" t="s">
        <v>254</v>
      </c>
      <c r="AU583" s="273" t="s">
        <v>89</v>
      </c>
      <c r="AV583" s="14" t="s">
        <v>100</v>
      </c>
      <c r="AW583" s="14" t="s">
        <v>35</v>
      </c>
      <c r="AX583" s="14" t="s">
        <v>80</v>
      </c>
      <c r="AY583" s="273" t="s">
        <v>196</v>
      </c>
    </row>
    <row r="584" s="13" customFormat="1">
      <c r="A584" s="13"/>
      <c r="B584" s="252"/>
      <c r="C584" s="253"/>
      <c r="D584" s="242" t="s">
        <v>254</v>
      </c>
      <c r="E584" s="254" t="s">
        <v>1</v>
      </c>
      <c r="F584" s="255" t="s">
        <v>3778</v>
      </c>
      <c r="G584" s="253"/>
      <c r="H584" s="256">
        <v>31.100000000000001</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254</v>
      </c>
      <c r="AU584" s="262" t="s">
        <v>89</v>
      </c>
      <c r="AV584" s="13" t="s">
        <v>89</v>
      </c>
      <c r="AW584" s="13" t="s">
        <v>35</v>
      </c>
      <c r="AX584" s="13" t="s">
        <v>80</v>
      </c>
      <c r="AY584" s="262" t="s">
        <v>196</v>
      </c>
    </row>
    <row r="585" s="14" customFormat="1">
      <c r="A585" s="14"/>
      <c r="B585" s="263"/>
      <c r="C585" s="264"/>
      <c r="D585" s="242" t="s">
        <v>254</v>
      </c>
      <c r="E585" s="265" t="s">
        <v>1</v>
      </c>
      <c r="F585" s="266" t="s">
        <v>3779</v>
      </c>
      <c r="G585" s="264"/>
      <c r="H585" s="267">
        <v>31.100000000000001</v>
      </c>
      <c r="I585" s="268"/>
      <c r="J585" s="264"/>
      <c r="K585" s="264"/>
      <c r="L585" s="269"/>
      <c r="M585" s="270"/>
      <c r="N585" s="271"/>
      <c r="O585" s="271"/>
      <c r="P585" s="271"/>
      <c r="Q585" s="271"/>
      <c r="R585" s="271"/>
      <c r="S585" s="271"/>
      <c r="T585" s="272"/>
      <c r="U585" s="14"/>
      <c r="V585" s="14"/>
      <c r="W585" s="14"/>
      <c r="X585" s="14"/>
      <c r="Y585" s="14"/>
      <c r="Z585" s="14"/>
      <c r="AA585" s="14"/>
      <c r="AB585" s="14"/>
      <c r="AC585" s="14"/>
      <c r="AD585" s="14"/>
      <c r="AE585" s="14"/>
      <c r="AT585" s="273" t="s">
        <v>254</v>
      </c>
      <c r="AU585" s="273" t="s">
        <v>89</v>
      </c>
      <c r="AV585" s="14" t="s">
        <v>100</v>
      </c>
      <c r="AW585" s="14" t="s">
        <v>35</v>
      </c>
      <c r="AX585" s="14" t="s">
        <v>80</v>
      </c>
      <c r="AY585" s="273" t="s">
        <v>196</v>
      </c>
    </row>
    <row r="586" s="13" customFormat="1">
      <c r="A586" s="13"/>
      <c r="B586" s="252"/>
      <c r="C586" s="253"/>
      <c r="D586" s="242" t="s">
        <v>254</v>
      </c>
      <c r="E586" s="254" t="s">
        <v>1</v>
      </c>
      <c r="F586" s="255" t="s">
        <v>80</v>
      </c>
      <c r="G586" s="253"/>
      <c r="H586" s="256">
        <v>0</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254</v>
      </c>
      <c r="AU586" s="262" t="s">
        <v>89</v>
      </c>
      <c r="AV586" s="13" t="s">
        <v>89</v>
      </c>
      <c r="AW586" s="13" t="s">
        <v>35</v>
      </c>
      <c r="AX586" s="13" t="s">
        <v>80</v>
      </c>
      <c r="AY586" s="262" t="s">
        <v>196</v>
      </c>
    </row>
    <row r="587" s="14" customFormat="1">
      <c r="A587" s="14"/>
      <c r="B587" s="263"/>
      <c r="C587" s="264"/>
      <c r="D587" s="242" t="s">
        <v>254</v>
      </c>
      <c r="E587" s="265" t="s">
        <v>1</v>
      </c>
      <c r="F587" s="266" t="s">
        <v>3780</v>
      </c>
      <c r="G587" s="264"/>
      <c r="H587" s="267">
        <v>0</v>
      </c>
      <c r="I587" s="268"/>
      <c r="J587" s="264"/>
      <c r="K587" s="264"/>
      <c r="L587" s="269"/>
      <c r="M587" s="270"/>
      <c r="N587" s="271"/>
      <c r="O587" s="271"/>
      <c r="P587" s="271"/>
      <c r="Q587" s="271"/>
      <c r="R587" s="271"/>
      <c r="S587" s="271"/>
      <c r="T587" s="272"/>
      <c r="U587" s="14"/>
      <c r="V587" s="14"/>
      <c r="W587" s="14"/>
      <c r="X587" s="14"/>
      <c r="Y587" s="14"/>
      <c r="Z587" s="14"/>
      <c r="AA587" s="14"/>
      <c r="AB587" s="14"/>
      <c r="AC587" s="14"/>
      <c r="AD587" s="14"/>
      <c r="AE587" s="14"/>
      <c r="AT587" s="273" t="s">
        <v>254</v>
      </c>
      <c r="AU587" s="273" t="s">
        <v>89</v>
      </c>
      <c r="AV587" s="14" t="s">
        <v>100</v>
      </c>
      <c r="AW587" s="14" t="s">
        <v>35</v>
      </c>
      <c r="AX587" s="14" t="s">
        <v>80</v>
      </c>
      <c r="AY587" s="273" t="s">
        <v>196</v>
      </c>
    </row>
    <row r="588" s="13" customFormat="1">
      <c r="A588" s="13"/>
      <c r="B588" s="252"/>
      <c r="C588" s="253"/>
      <c r="D588" s="242" t="s">
        <v>254</v>
      </c>
      <c r="E588" s="254" t="s">
        <v>1</v>
      </c>
      <c r="F588" s="255" t="s">
        <v>80</v>
      </c>
      <c r="G588" s="253"/>
      <c r="H588" s="256">
        <v>0</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254</v>
      </c>
      <c r="AU588" s="262" t="s">
        <v>89</v>
      </c>
      <c r="AV588" s="13" t="s">
        <v>89</v>
      </c>
      <c r="AW588" s="13" t="s">
        <v>35</v>
      </c>
      <c r="AX588" s="13" t="s">
        <v>80</v>
      </c>
      <c r="AY588" s="262" t="s">
        <v>196</v>
      </c>
    </row>
    <row r="589" s="14" customFormat="1">
      <c r="A589" s="14"/>
      <c r="B589" s="263"/>
      <c r="C589" s="264"/>
      <c r="D589" s="242" t="s">
        <v>254</v>
      </c>
      <c r="E589" s="265" t="s">
        <v>1</v>
      </c>
      <c r="F589" s="266" t="s">
        <v>3781</v>
      </c>
      <c r="G589" s="264"/>
      <c r="H589" s="267">
        <v>0</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254</v>
      </c>
      <c r="AU589" s="273" t="s">
        <v>89</v>
      </c>
      <c r="AV589" s="14" t="s">
        <v>100</v>
      </c>
      <c r="AW589" s="14" t="s">
        <v>35</v>
      </c>
      <c r="AX589" s="14" t="s">
        <v>80</v>
      </c>
      <c r="AY589" s="273" t="s">
        <v>196</v>
      </c>
    </row>
    <row r="590" s="13" customFormat="1">
      <c r="A590" s="13"/>
      <c r="B590" s="252"/>
      <c r="C590" s="253"/>
      <c r="D590" s="242" t="s">
        <v>254</v>
      </c>
      <c r="E590" s="254" t="s">
        <v>1</v>
      </c>
      <c r="F590" s="255" t="s">
        <v>3914</v>
      </c>
      <c r="G590" s="253"/>
      <c r="H590" s="256">
        <v>7.2000000000000002</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254</v>
      </c>
      <c r="AU590" s="262" t="s">
        <v>89</v>
      </c>
      <c r="AV590" s="13" t="s">
        <v>89</v>
      </c>
      <c r="AW590" s="13" t="s">
        <v>35</v>
      </c>
      <c r="AX590" s="13" t="s">
        <v>80</v>
      </c>
      <c r="AY590" s="262" t="s">
        <v>196</v>
      </c>
    </row>
    <row r="591" s="14" customFormat="1">
      <c r="A591" s="14"/>
      <c r="B591" s="263"/>
      <c r="C591" s="264"/>
      <c r="D591" s="242" t="s">
        <v>254</v>
      </c>
      <c r="E591" s="265" t="s">
        <v>1</v>
      </c>
      <c r="F591" s="266" t="s">
        <v>445</v>
      </c>
      <c r="G591" s="264"/>
      <c r="H591" s="267">
        <v>7.2000000000000002</v>
      </c>
      <c r="I591" s="268"/>
      <c r="J591" s="264"/>
      <c r="K591" s="264"/>
      <c r="L591" s="269"/>
      <c r="M591" s="270"/>
      <c r="N591" s="271"/>
      <c r="O591" s="271"/>
      <c r="P591" s="271"/>
      <c r="Q591" s="271"/>
      <c r="R591" s="271"/>
      <c r="S591" s="271"/>
      <c r="T591" s="272"/>
      <c r="U591" s="14"/>
      <c r="V591" s="14"/>
      <c r="W591" s="14"/>
      <c r="X591" s="14"/>
      <c r="Y591" s="14"/>
      <c r="Z591" s="14"/>
      <c r="AA591" s="14"/>
      <c r="AB591" s="14"/>
      <c r="AC591" s="14"/>
      <c r="AD591" s="14"/>
      <c r="AE591" s="14"/>
      <c r="AT591" s="273" t="s">
        <v>254</v>
      </c>
      <c r="AU591" s="273" t="s">
        <v>89</v>
      </c>
      <c r="AV591" s="14" t="s">
        <v>100</v>
      </c>
      <c r="AW591" s="14" t="s">
        <v>35</v>
      </c>
      <c r="AX591" s="14" t="s">
        <v>80</v>
      </c>
      <c r="AY591" s="273" t="s">
        <v>196</v>
      </c>
    </row>
    <row r="592" s="15" customFormat="1">
      <c r="A592" s="15"/>
      <c r="B592" s="274"/>
      <c r="C592" s="275"/>
      <c r="D592" s="242" t="s">
        <v>254</v>
      </c>
      <c r="E592" s="276" t="s">
        <v>1</v>
      </c>
      <c r="F592" s="277" t="s">
        <v>267</v>
      </c>
      <c r="G592" s="275"/>
      <c r="H592" s="278">
        <v>2288.5999999999999</v>
      </c>
      <c r="I592" s="279"/>
      <c r="J592" s="275"/>
      <c r="K592" s="275"/>
      <c r="L592" s="280"/>
      <c r="M592" s="281"/>
      <c r="N592" s="282"/>
      <c r="O592" s="282"/>
      <c r="P592" s="282"/>
      <c r="Q592" s="282"/>
      <c r="R592" s="282"/>
      <c r="S592" s="282"/>
      <c r="T592" s="283"/>
      <c r="U592" s="15"/>
      <c r="V592" s="15"/>
      <c r="W592" s="15"/>
      <c r="X592" s="15"/>
      <c r="Y592" s="15"/>
      <c r="Z592" s="15"/>
      <c r="AA592" s="15"/>
      <c r="AB592" s="15"/>
      <c r="AC592" s="15"/>
      <c r="AD592" s="15"/>
      <c r="AE592" s="15"/>
      <c r="AT592" s="284" t="s">
        <v>254</v>
      </c>
      <c r="AU592" s="284" t="s">
        <v>89</v>
      </c>
      <c r="AV592" s="15" t="s">
        <v>113</v>
      </c>
      <c r="AW592" s="15" t="s">
        <v>35</v>
      </c>
      <c r="AX592" s="15" t="s">
        <v>87</v>
      </c>
      <c r="AY592" s="284" t="s">
        <v>196</v>
      </c>
    </row>
    <row r="593" s="2" customFormat="1" ht="21.75" customHeight="1">
      <c r="A593" s="38"/>
      <c r="B593" s="39"/>
      <c r="C593" s="228" t="s">
        <v>935</v>
      </c>
      <c r="D593" s="228" t="s">
        <v>199</v>
      </c>
      <c r="E593" s="229" t="s">
        <v>1325</v>
      </c>
      <c r="F593" s="230" t="s">
        <v>1326</v>
      </c>
      <c r="G593" s="231" t="s">
        <v>251</v>
      </c>
      <c r="H593" s="232">
        <v>1758.2000000000001</v>
      </c>
      <c r="I593" s="233"/>
      <c r="J593" s="234">
        <f>ROUND(I593*H593,2)</f>
        <v>0</v>
      </c>
      <c r="K593" s="235"/>
      <c r="L593" s="44"/>
      <c r="M593" s="236" t="s">
        <v>1</v>
      </c>
      <c r="N593" s="237" t="s">
        <v>45</v>
      </c>
      <c r="O593" s="91"/>
      <c r="P593" s="238">
        <f>O593*H593</f>
        <v>0</v>
      </c>
      <c r="Q593" s="238">
        <v>0.0045500000000000002</v>
      </c>
      <c r="R593" s="238">
        <f>Q593*H593</f>
        <v>7.999810000000001</v>
      </c>
      <c r="S593" s="238">
        <v>0</v>
      </c>
      <c r="T593" s="239">
        <f>S593*H593</f>
        <v>0</v>
      </c>
      <c r="U593" s="38"/>
      <c r="V593" s="38"/>
      <c r="W593" s="38"/>
      <c r="X593" s="38"/>
      <c r="Y593" s="38"/>
      <c r="Z593" s="38"/>
      <c r="AA593" s="38"/>
      <c r="AB593" s="38"/>
      <c r="AC593" s="38"/>
      <c r="AD593" s="38"/>
      <c r="AE593" s="38"/>
      <c r="AR593" s="240" t="s">
        <v>405</v>
      </c>
      <c r="AT593" s="240" t="s">
        <v>199</v>
      </c>
      <c r="AU593" s="240" t="s">
        <v>89</v>
      </c>
      <c r="AY593" s="17" t="s">
        <v>196</v>
      </c>
      <c r="BE593" s="241">
        <f>IF(N593="základní",J593,0)</f>
        <v>0</v>
      </c>
      <c r="BF593" s="241">
        <f>IF(N593="snížená",J593,0)</f>
        <v>0</v>
      </c>
      <c r="BG593" s="241">
        <f>IF(N593="zákl. přenesená",J593,0)</f>
        <v>0</v>
      </c>
      <c r="BH593" s="241">
        <f>IF(N593="sníž. přenesená",J593,0)</f>
        <v>0</v>
      </c>
      <c r="BI593" s="241">
        <f>IF(N593="nulová",J593,0)</f>
        <v>0</v>
      </c>
      <c r="BJ593" s="17" t="s">
        <v>87</v>
      </c>
      <c r="BK593" s="241">
        <f>ROUND(I593*H593,2)</f>
        <v>0</v>
      </c>
      <c r="BL593" s="17" t="s">
        <v>405</v>
      </c>
      <c r="BM593" s="240" t="s">
        <v>3915</v>
      </c>
    </row>
    <row r="594" s="2" customFormat="1">
      <c r="A594" s="38"/>
      <c r="B594" s="39"/>
      <c r="C594" s="40"/>
      <c r="D594" s="242" t="s">
        <v>205</v>
      </c>
      <c r="E594" s="40"/>
      <c r="F594" s="243" t="s">
        <v>1328</v>
      </c>
      <c r="G594" s="40"/>
      <c r="H594" s="40"/>
      <c r="I594" s="244"/>
      <c r="J594" s="40"/>
      <c r="K594" s="40"/>
      <c r="L594" s="44"/>
      <c r="M594" s="245"/>
      <c r="N594" s="246"/>
      <c r="O594" s="91"/>
      <c r="P594" s="91"/>
      <c r="Q594" s="91"/>
      <c r="R594" s="91"/>
      <c r="S594" s="91"/>
      <c r="T594" s="92"/>
      <c r="U594" s="38"/>
      <c r="V594" s="38"/>
      <c r="W594" s="38"/>
      <c r="X594" s="38"/>
      <c r="Y594" s="38"/>
      <c r="Z594" s="38"/>
      <c r="AA594" s="38"/>
      <c r="AB594" s="38"/>
      <c r="AC594" s="38"/>
      <c r="AD594" s="38"/>
      <c r="AE594" s="38"/>
      <c r="AT594" s="17" t="s">
        <v>205</v>
      </c>
      <c r="AU594" s="17" t="s">
        <v>89</v>
      </c>
    </row>
    <row r="595" s="2" customFormat="1" ht="21.75" customHeight="1">
      <c r="A595" s="38"/>
      <c r="B595" s="39"/>
      <c r="C595" s="228" t="s">
        <v>1044</v>
      </c>
      <c r="D595" s="228" t="s">
        <v>199</v>
      </c>
      <c r="E595" s="229" t="s">
        <v>1345</v>
      </c>
      <c r="F595" s="230" t="s">
        <v>1346</v>
      </c>
      <c r="G595" s="231" t="s">
        <v>251</v>
      </c>
      <c r="H595" s="232">
        <v>187.5</v>
      </c>
      <c r="I595" s="233"/>
      <c r="J595" s="234">
        <f>ROUND(I595*H595,2)</f>
        <v>0</v>
      </c>
      <c r="K595" s="235"/>
      <c r="L595" s="44"/>
      <c r="M595" s="236" t="s">
        <v>1</v>
      </c>
      <c r="N595" s="237" t="s">
        <v>45</v>
      </c>
      <c r="O595" s="91"/>
      <c r="P595" s="238">
        <f>O595*H595</f>
        <v>0</v>
      </c>
      <c r="Q595" s="238">
        <v>0.00040000000000000002</v>
      </c>
      <c r="R595" s="238">
        <f>Q595*H595</f>
        <v>0.074999999999999997</v>
      </c>
      <c r="S595" s="238">
        <v>0</v>
      </c>
      <c r="T595" s="239">
        <f>S595*H595</f>
        <v>0</v>
      </c>
      <c r="U595" s="38"/>
      <c r="V595" s="38"/>
      <c r="W595" s="38"/>
      <c r="X595" s="38"/>
      <c r="Y595" s="38"/>
      <c r="Z595" s="38"/>
      <c r="AA595" s="38"/>
      <c r="AB595" s="38"/>
      <c r="AC595" s="38"/>
      <c r="AD595" s="38"/>
      <c r="AE595" s="38"/>
      <c r="AR595" s="240" t="s">
        <v>405</v>
      </c>
      <c r="AT595" s="240" t="s">
        <v>199</v>
      </c>
      <c r="AU595" s="240" t="s">
        <v>89</v>
      </c>
      <c r="AY595" s="17" t="s">
        <v>196</v>
      </c>
      <c r="BE595" s="241">
        <f>IF(N595="základní",J595,0)</f>
        <v>0</v>
      </c>
      <c r="BF595" s="241">
        <f>IF(N595="snížená",J595,0)</f>
        <v>0</v>
      </c>
      <c r="BG595" s="241">
        <f>IF(N595="zákl. přenesená",J595,0)</f>
        <v>0</v>
      </c>
      <c r="BH595" s="241">
        <f>IF(N595="sníž. přenesená",J595,0)</f>
        <v>0</v>
      </c>
      <c r="BI595" s="241">
        <f>IF(N595="nulová",J595,0)</f>
        <v>0</v>
      </c>
      <c r="BJ595" s="17" t="s">
        <v>87</v>
      </c>
      <c r="BK595" s="241">
        <f>ROUND(I595*H595,2)</f>
        <v>0</v>
      </c>
      <c r="BL595" s="17" t="s">
        <v>405</v>
      </c>
      <c r="BM595" s="240" t="s">
        <v>3916</v>
      </c>
    </row>
    <row r="596" s="2" customFormat="1">
      <c r="A596" s="38"/>
      <c r="B596" s="39"/>
      <c r="C596" s="40"/>
      <c r="D596" s="242" t="s">
        <v>205</v>
      </c>
      <c r="E596" s="40"/>
      <c r="F596" s="243" t="s">
        <v>1348</v>
      </c>
      <c r="G596" s="40"/>
      <c r="H596" s="40"/>
      <c r="I596" s="244"/>
      <c r="J596" s="40"/>
      <c r="K596" s="40"/>
      <c r="L596" s="44"/>
      <c r="M596" s="245"/>
      <c r="N596" s="246"/>
      <c r="O596" s="91"/>
      <c r="P596" s="91"/>
      <c r="Q596" s="91"/>
      <c r="R596" s="91"/>
      <c r="S596" s="91"/>
      <c r="T596" s="92"/>
      <c r="U596" s="38"/>
      <c r="V596" s="38"/>
      <c r="W596" s="38"/>
      <c r="X596" s="38"/>
      <c r="Y596" s="38"/>
      <c r="Z596" s="38"/>
      <c r="AA596" s="38"/>
      <c r="AB596" s="38"/>
      <c r="AC596" s="38"/>
      <c r="AD596" s="38"/>
      <c r="AE596" s="38"/>
      <c r="AT596" s="17" t="s">
        <v>205</v>
      </c>
      <c r="AU596" s="17" t="s">
        <v>89</v>
      </c>
    </row>
    <row r="597" s="13" customFormat="1">
      <c r="A597" s="13"/>
      <c r="B597" s="252"/>
      <c r="C597" s="253"/>
      <c r="D597" s="242" t="s">
        <v>254</v>
      </c>
      <c r="E597" s="254" t="s">
        <v>1</v>
      </c>
      <c r="F597" s="255" t="s">
        <v>3917</v>
      </c>
      <c r="G597" s="253"/>
      <c r="H597" s="256">
        <v>187.5</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254</v>
      </c>
      <c r="AU597" s="262" t="s">
        <v>89</v>
      </c>
      <c r="AV597" s="13" t="s">
        <v>89</v>
      </c>
      <c r="AW597" s="13" t="s">
        <v>35</v>
      </c>
      <c r="AX597" s="13" t="s">
        <v>80</v>
      </c>
      <c r="AY597" s="262" t="s">
        <v>196</v>
      </c>
    </row>
    <row r="598" s="14" customFormat="1">
      <c r="A598" s="14"/>
      <c r="B598" s="263"/>
      <c r="C598" s="264"/>
      <c r="D598" s="242" t="s">
        <v>254</v>
      </c>
      <c r="E598" s="265" t="s">
        <v>1</v>
      </c>
      <c r="F598" s="266" t="s">
        <v>445</v>
      </c>
      <c r="G598" s="264"/>
      <c r="H598" s="267">
        <v>187.5</v>
      </c>
      <c r="I598" s="268"/>
      <c r="J598" s="264"/>
      <c r="K598" s="264"/>
      <c r="L598" s="269"/>
      <c r="M598" s="270"/>
      <c r="N598" s="271"/>
      <c r="O598" s="271"/>
      <c r="P598" s="271"/>
      <c r="Q598" s="271"/>
      <c r="R598" s="271"/>
      <c r="S598" s="271"/>
      <c r="T598" s="272"/>
      <c r="U598" s="14"/>
      <c r="V598" s="14"/>
      <c r="W598" s="14"/>
      <c r="X598" s="14"/>
      <c r="Y598" s="14"/>
      <c r="Z598" s="14"/>
      <c r="AA598" s="14"/>
      <c r="AB598" s="14"/>
      <c r="AC598" s="14"/>
      <c r="AD598" s="14"/>
      <c r="AE598" s="14"/>
      <c r="AT598" s="273" t="s">
        <v>254</v>
      </c>
      <c r="AU598" s="273" t="s">
        <v>89</v>
      </c>
      <c r="AV598" s="14" t="s">
        <v>100</v>
      </c>
      <c r="AW598" s="14" t="s">
        <v>35</v>
      </c>
      <c r="AX598" s="14" t="s">
        <v>87</v>
      </c>
      <c r="AY598" s="273" t="s">
        <v>196</v>
      </c>
    </row>
    <row r="599" s="2" customFormat="1" ht="16.5" customHeight="1">
      <c r="A599" s="38"/>
      <c r="B599" s="39"/>
      <c r="C599" s="288" t="s">
        <v>950</v>
      </c>
      <c r="D599" s="288" t="s">
        <v>646</v>
      </c>
      <c r="E599" s="289" t="s">
        <v>1351</v>
      </c>
      <c r="F599" s="290" t="s">
        <v>1354</v>
      </c>
      <c r="G599" s="291" t="s">
        <v>251</v>
      </c>
      <c r="H599" s="292">
        <v>206.261</v>
      </c>
      <c r="I599" s="293"/>
      <c r="J599" s="294">
        <f>ROUND(I599*H599,2)</f>
        <v>0</v>
      </c>
      <c r="K599" s="295"/>
      <c r="L599" s="296"/>
      <c r="M599" s="297" t="s">
        <v>1</v>
      </c>
      <c r="N599" s="298" t="s">
        <v>45</v>
      </c>
      <c r="O599" s="91"/>
      <c r="P599" s="238">
        <f>O599*H599</f>
        <v>0</v>
      </c>
      <c r="Q599" s="238">
        <v>0</v>
      </c>
      <c r="R599" s="238">
        <f>Q599*H599</f>
        <v>0</v>
      </c>
      <c r="S599" s="238">
        <v>0</v>
      </c>
      <c r="T599" s="239">
        <f>S599*H599</f>
        <v>0</v>
      </c>
      <c r="U599" s="38"/>
      <c r="V599" s="38"/>
      <c r="W599" s="38"/>
      <c r="X599" s="38"/>
      <c r="Y599" s="38"/>
      <c r="Z599" s="38"/>
      <c r="AA599" s="38"/>
      <c r="AB599" s="38"/>
      <c r="AC599" s="38"/>
      <c r="AD599" s="38"/>
      <c r="AE599" s="38"/>
      <c r="AR599" s="240" t="s">
        <v>518</v>
      </c>
      <c r="AT599" s="240" t="s">
        <v>646</v>
      </c>
      <c r="AU599" s="240" t="s">
        <v>89</v>
      </c>
      <c r="AY599" s="17" t="s">
        <v>196</v>
      </c>
      <c r="BE599" s="241">
        <f>IF(N599="základní",J599,0)</f>
        <v>0</v>
      </c>
      <c r="BF599" s="241">
        <f>IF(N599="snížená",J599,0)</f>
        <v>0</v>
      </c>
      <c r="BG599" s="241">
        <f>IF(N599="zákl. přenesená",J599,0)</f>
        <v>0</v>
      </c>
      <c r="BH599" s="241">
        <f>IF(N599="sníž. přenesená",J599,0)</f>
        <v>0</v>
      </c>
      <c r="BI599" s="241">
        <f>IF(N599="nulová",J599,0)</f>
        <v>0</v>
      </c>
      <c r="BJ599" s="17" t="s">
        <v>87</v>
      </c>
      <c r="BK599" s="241">
        <f>ROUND(I599*H599,2)</f>
        <v>0</v>
      </c>
      <c r="BL599" s="17" t="s">
        <v>405</v>
      </c>
      <c r="BM599" s="240" t="s">
        <v>3918</v>
      </c>
    </row>
    <row r="600" s="2" customFormat="1">
      <c r="A600" s="38"/>
      <c r="B600" s="39"/>
      <c r="C600" s="40"/>
      <c r="D600" s="242" t="s">
        <v>205</v>
      </c>
      <c r="E600" s="40"/>
      <c r="F600" s="243" t="s">
        <v>1354</v>
      </c>
      <c r="G600" s="40"/>
      <c r="H600" s="40"/>
      <c r="I600" s="244"/>
      <c r="J600" s="40"/>
      <c r="K600" s="40"/>
      <c r="L600" s="44"/>
      <c r="M600" s="245"/>
      <c r="N600" s="246"/>
      <c r="O600" s="91"/>
      <c r="P600" s="91"/>
      <c r="Q600" s="91"/>
      <c r="R600" s="91"/>
      <c r="S600" s="91"/>
      <c r="T600" s="92"/>
      <c r="U600" s="38"/>
      <c r="V600" s="38"/>
      <c r="W600" s="38"/>
      <c r="X600" s="38"/>
      <c r="Y600" s="38"/>
      <c r="Z600" s="38"/>
      <c r="AA600" s="38"/>
      <c r="AB600" s="38"/>
      <c r="AC600" s="38"/>
      <c r="AD600" s="38"/>
      <c r="AE600" s="38"/>
      <c r="AT600" s="17" t="s">
        <v>205</v>
      </c>
      <c r="AU600" s="17" t="s">
        <v>89</v>
      </c>
    </row>
    <row r="601" s="13" customFormat="1">
      <c r="A601" s="13"/>
      <c r="B601" s="252"/>
      <c r="C601" s="253"/>
      <c r="D601" s="242" t="s">
        <v>254</v>
      </c>
      <c r="E601" s="254" t="s">
        <v>1</v>
      </c>
      <c r="F601" s="255" t="s">
        <v>3919</v>
      </c>
      <c r="G601" s="253"/>
      <c r="H601" s="256">
        <v>187.50999999999999</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254</v>
      </c>
      <c r="AU601" s="262" t="s">
        <v>89</v>
      </c>
      <c r="AV601" s="13" t="s">
        <v>89</v>
      </c>
      <c r="AW601" s="13" t="s">
        <v>35</v>
      </c>
      <c r="AX601" s="13" t="s">
        <v>80</v>
      </c>
      <c r="AY601" s="262" t="s">
        <v>196</v>
      </c>
    </row>
    <row r="602" s="14" customFormat="1">
      <c r="A602" s="14"/>
      <c r="B602" s="263"/>
      <c r="C602" s="264"/>
      <c r="D602" s="242" t="s">
        <v>254</v>
      </c>
      <c r="E602" s="265" t="s">
        <v>1</v>
      </c>
      <c r="F602" s="266" t="s">
        <v>445</v>
      </c>
      <c r="G602" s="264"/>
      <c r="H602" s="267">
        <v>187.50999999999999</v>
      </c>
      <c r="I602" s="268"/>
      <c r="J602" s="264"/>
      <c r="K602" s="264"/>
      <c r="L602" s="269"/>
      <c r="M602" s="270"/>
      <c r="N602" s="271"/>
      <c r="O602" s="271"/>
      <c r="P602" s="271"/>
      <c r="Q602" s="271"/>
      <c r="R602" s="271"/>
      <c r="S602" s="271"/>
      <c r="T602" s="272"/>
      <c r="U602" s="14"/>
      <c r="V602" s="14"/>
      <c r="W602" s="14"/>
      <c r="X602" s="14"/>
      <c r="Y602" s="14"/>
      <c r="Z602" s="14"/>
      <c r="AA602" s="14"/>
      <c r="AB602" s="14"/>
      <c r="AC602" s="14"/>
      <c r="AD602" s="14"/>
      <c r="AE602" s="14"/>
      <c r="AT602" s="273" t="s">
        <v>254</v>
      </c>
      <c r="AU602" s="273" t="s">
        <v>89</v>
      </c>
      <c r="AV602" s="14" t="s">
        <v>100</v>
      </c>
      <c r="AW602" s="14" t="s">
        <v>35</v>
      </c>
      <c r="AX602" s="14" t="s">
        <v>87</v>
      </c>
      <c r="AY602" s="273" t="s">
        <v>196</v>
      </c>
    </row>
    <row r="603" s="13" customFormat="1">
      <c r="A603" s="13"/>
      <c r="B603" s="252"/>
      <c r="C603" s="253"/>
      <c r="D603" s="242" t="s">
        <v>254</v>
      </c>
      <c r="E603" s="253"/>
      <c r="F603" s="255" t="s">
        <v>3920</v>
      </c>
      <c r="G603" s="253"/>
      <c r="H603" s="256">
        <v>206.261</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254</v>
      </c>
      <c r="AU603" s="262" t="s">
        <v>89</v>
      </c>
      <c r="AV603" s="13" t="s">
        <v>89</v>
      </c>
      <c r="AW603" s="13" t="s">
        <v>4</v>
      </c>
      <c r="AX603" s="13" t="s">
        <v>87</v>
      </c>
      <c r="AY603" s="262" t="s">
        <v>196</v>
      </c>
    </row>
    <row r="604" s="2" customFormat="1" ht="16.5" customHeight="1">
      <c r="A604" s="38"/>
      <c r="B604" s="39"/>
      <c r="C604" s="228" t="s">
        <v>940</v>
      </c>
      <c r="D604" s="228" t="s">
        <v>199</v>
      </c>
      <c r="E604" s="229" t="s">
        <v>1331</v>
      </c>
      <c r="F604" s="230" t="s">
        <v>1332</v>
      </c>
      <c r="G604" s="231" t="s">
        <v>251</v>
      </c>
      <c r="H604" s="232">
        <v>1570.7000000000001</v>
      </c>
      <c r="I604" s="233"/>
      <c r="J604" s="234">
        <f>ROUND(I604*H604,2)</f>
        <v>0</v>
      </c>
      <c r="K604" s="235"/>
      <c r="L604" s="44"/>
      <c r="M604" s="236" t="s">
        <v>1</v>
      </c>
      <c r="N604" s="237" t="s">
        <v>45</v>
      </c>
      <c r="O604" s="91"/>
      <c r="P604" s="238">
        <f>O604*H604</f>
        <v>0</v>
      </c>
      <c r="Q604" s="238">
        <v>0.00029999999999999997</v>
      </c>
      <c r="R604" s="238">
        <f>Q604*H604</f>
        <v>0.47120999999999996</v>
      </c>
      <c r="S604" s="238">
        <v>0</v>
      </c>
      <c r="T604" s="239">
        <f>S604*H604</f>
        <v>0</v>
      </c>
      <c r="U604" s="38"/>
      <c r="V604" s="38"/>
      <c r="W604" s="38"/>
      <c r="X604" s="38"/>
      <c r="Y604" s="38"/>
      <c r="Z604" s="38"/>
      <c r="AA604" s="38"/>
      <c r="AB604" s="38"/>
      <c r="AC604" s="38"/>
      <c r="AD604" s="38"/>
      <c r="AE604" s="38"/>
      <c r="AR604" s="240" t="s">
        <v>405</v>
      </c>
      <c r="AT604" s="240" t="s">
        <v>199</v>
      </c>
      <c r="AU604" s="240" t="s">
        <v>89</v>
      </c>
      <c r="AY604" s="17" t="s">
        <v>196</v>
      </c>
      <c r="BE604" s="241">
        <f>IF(N604="základní",J604,0)</f>
        <v>0</v>
      </c>
      <c r="BF604" s="241">
        <f>IF(N604="snížená",J604,0)</f>
        <v>0</v>
      </c>
      <c r="BG604" s="241">
        <f>IF(N604="zákl. přenesená",J604,0)</f>
        <v>0</v>
      </c>
      <c r="BH604" s="241">
        <f>IF(N604="sníž. přenesená",J604,0)</f>
        <v>0</v>
      </c>
      <c r="BI604" s="241">
        <f>IF(N604="nulová",J604,0)</f>
        <v>0</v>
      </c>
      <c r="BJ604" s="17" t="s">
        <v>87</v>
      </c>
      <c r="BK604" s="241">
        <f>ROUND(I604*H604,2)</f>
        <v>0</v>
      </c>
      <c r="BL604" s="17" t="s">
        <v>405</v>
      </c>
      <c r="BM604" s="240" t="s">
        <v>3921</v>
      </c>
    </row>
    <row r="605" s="2" customFormat="1">
      <c r="A605" s="38"/>
      <c r="B605" s="39"/>
      <c r="C605" s="40"/>
      <c r="D605" s="242" t="s">
        <v>205</v>
      </c>
      <c r="E605" s="40"/>
      <c r="F605" s="243" t="s">
        <v>1334</v>
      </c>
      <c r="G605" s="40"/>
      <c r="H605" s="40"/>
      <c r="I605" s="244"/>
      <c r="J605" s="40"/>
      <c r="K605" s="40"/>
      <c r="L605" s="44"/>
      <c r="M605" s="245"/>
      <c r="N605" s="246"/>
      <c r="O605" s="91"/>
      <c r="P605" s="91"/>
      <c r="Q605" s="91"/>
      <c r="R605" s="91"/>
      <c r="S605" s="91"/>
      <c r="T605" s="92"/>
      <c r="U605" s="38"/>
      <c r="V605" s="38"/>
      <c r="W605" s="38"/>
      <c r="X605" s="38"/>
      <c r="Y605" s="38"/>
      <c r="Z605" s="38"/>
      <c r="AA605" s="38"/>
      <c r="AB605" s="38"/>
      <c r="AC605" s="38"/>
      <c r="AD605" s="38"/>
      <c r="AE605" s="38"/>
      <c r="AT605" s="17" t="s">
        <v>205</v>
      </c>
      <c r="AU605" s="17" t="s">
        <v>89</v>
      </c>
    </row>
    <row r="606" s="13" customFormat="1">
      <c r="A606" s="13"/>
      <c r="B606" s="252"/>
      <c r="C606" s="253"/>
      <c r="D606" s="242" t="s">
        <v>254</v>
      </c>
      <c r="E606" s="254" t="s">
        <v>1</v>
      </c>
      <c r="F606" s="255" t="s">
        <v>3922</v>
      </c>
      <c r="G606" s="253"/>
      <c r="H606" s="256">
        <v>406.10000000000002</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254</v>
      </c>
      <c r="AU606" s="262" t="s">
        <v>89</v>
      </c>
      <c r="AV606" s="13" t="s">
        <v>89</v>
      </c>
      <c r="AW606" s="13" t="s">
        <v>35</v>
      </c>
      <c r="AX606" s="13" t="s">
        <v>80</v>
      </c>
      <c r="AY606" s="262" t="s">
        <v>196</v>
      </c>
    </row>
    <row r="607" s="14" customFormat="1">
      <c r="A607" s="14"/>
      <c r="B607" s="263"/>
      <c r="C607" s="264"/>
      <c r="D607" s="242" t="s">
        <v>254</v>
      </c>
      <c r="E607" s="265" t="s">
        <v>1</v>
      </c>
      <c r="F607" s="266" t="s">
        <v>273</v>
      </c>
      <c r="G607" s="264"/>
      <c r="H607" s="267">
        <v>406.10000000000002</v>
      </c>
      <c r="I607" s="268"/>
      <c r="J607" s="264"/>
      <c r="K607" s="264"/>
      <c r="L607" s="269"/>
      <c r="M607" s="270"/>
      <c r="N607" s="271"/>
      <c r="O607" s="271"/>
      <c r="P607" s="271"/>
      <c r="Q607" s="271"/>
      <c r="R607" s="271"/>
      <c r="S607" s="271"/>
      <c r="T607" s="272"/>
      <c r="U607" s="14"/>
      <c r="V607" s="14"/>
      <c r="W607" s="14"/>
      <c r="X607" s="14"/>
      <c r="Y607" s="14"/>
      <c r="Z607" s="14"/>
      <c r="AA607" s="14"/>
      <c r="AB607" s="14"/>
      <c r="AC607" s="14"/>
      <c r="AD607" s="14"/>
      <c r="AE607" s="14"/>
      <c r="AT607" s="273" t="s">
        <v>254</v>
      </c>
      <c r="AU607" s="273" t="s">
        <v>89</v>
      </c>
      <c r="AV607" s="14" t="s">
        <v>100</v>
      </c>
      <c r="AW607" s="14" t="s">
        <v>35</v>
      </c>
      <c r="AX607" s="14" t="s">
        <v>80</v>
      </c>
      <c r="AY607" s="273" t="s">
        <v>196</v>
      </c>
    </row>
    <row r="608" s="13" customFormat="1">
      <c r="A608" s="13"/>
      <c r="B608" s="252"/>
      <c r="C608" s="253"/>
      <c r="D608" s="242" t="s">
        <v>254</v>
      </c>
      <c r="E608" s="254" t="s">
        <v>1</v>
      </c>
      <c r="F608" s="255" t="s">
        <v>3923</v>
      </c>
      <c r="G608" s="253"/>
      <c r="H608" s="256">
        <v>402.39999999999998</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254</v>
      </c>
      <c r="AU608" s="262" t="s">
        <v>89</v>
      </c>
      <c r="AV608" s="13" t="s">
        <v>89</v>
      </c>
      <c r="AW608" s="13" t="s">
        <v>35</v>
      </c>
      <c r="AX608" s="13" t="s">
        <v>80</v>
      </c>
      <c r="AY608" s="262" t="s">
        <v>196</v>
      </c>
    </row>
    <row r="609" s="14" customFormat="1">
      <c r="A609" s="14"/>
      <c r="B609" s="263"/>
      <c r="C609" s="264"/>
      <c r="D609" s="242" t="s">
        <v>254</v>
      </c>
      <c r="E609" s="265" t="s">
        <v>1</v>
      </c>
      <c r="F609" s="266" t="s">
        <v>319</v>
      </c>
      <c r="G609" s="264"/>
      <c r="H609" s="267">
        <v>402.39999999999998</v>
      </c>
      <c r="I609" s="268"/>
      <c r="J609" s="264"/>
      <c r="K609" s="264"/>
      <c r="L609" s="269"/>
      <c r="M609" s="270"/>
      <c r="N609" s="271"/>
      <c r="O609" s="271"/>
      <c r="P609" s="271"/>
      <c r="Q609" s="271"/>
      <c r="R609" s="271"/>
      <c r="S609" s="271"/>
      <c r="T609" s="272"/>
      <c r="U609" s="14"/>
      <c r="V609" s="14"/>
      <c r="W609" s="14"/>
      <c r="X609" s="14"/>
      <c r="Y609" s="14"/>
      <c r="Z609" s="14"/>
      <c r="AA609" s="14"/>
      <c r="AB609" s="14"/>
      <c r="AC609" s="14"/>
      <c r="AD609" s="14"/>
      <c r="AE609" s="14"/>
      <c r="AT609" s="273" t="s">
        <v>254</v>
      </c>
      <c r="AU609" s="273" t="s">
        <v>89</v>
      </c>
      <c r="AV609" s="14" t="s">
        <v>100</v>
      </c>
      <c r="AW609" s="14" t="s">
        <v>35</v>
      </c>
      <c r="AX609" s="14" t="s">
        <v>80</v>
      </c>
      <c r="AY609" s="273" t="s">
        <v>196</v>
      </c>
    </row>
    <row r="610" s="13" customFormat="1">
      <c r="A610" s="13"/>
      <c r="B610" s="252"/>
      <c r="C610" s="253"/>
      <c r="D610" s="242" t="s">
        <v>254</v>
      </c>
      <c r="E610" s="254" t="s">
        <v>1</v>
      </c>
      <c r="F610" s="255" t="s">
        <v>3924</v>
      </c>
      <c r="G610" s="253"/>
      <c r="H610" s="256">
        <v>384.5</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254</v>
      </c>
      <c r="AU610" s="262" t="s">
        <v>89</v>
      </c>
      <c r="AV610" s="13" t="s">
        <v>89</v>
      </c>
      <c r="AW610" s="13" t="s">
        <v>35</v>
      </c>
      <c r="AX610" s="13" t="s">
        <v>80</v>
      </c>
      <c r="AY610" s="262" t="s">
        <v>196</v>
      </c>
    </row>
    <row r="611" s="14" customFormat="1">
      <c r="A611" s="14"/>
      <c r="B611" s="263"/>
      <c r="C611" s="264"/>
      <c r="D611" s="242" t="s">
        <v>254</v>
      </c>
      <c r="E611" s="265" t="s">
        <v>1</v>
      </c>
      <c r="F611" s="266" t="s">
        <v>513</v>
      </c>
      <c r="G611" s="264"/>
      <c r="H611" s="267">
        <v>384.5</v>
      </c>
      <c r="I611" s="268"/>
      <c r="J611" s="264"/>
      <c r="K611" s="264"/>
      <c r="L611" s="269"/>
      <c r="M611" s="270"/>
      <c r="N611" s="271"/>
      <c r="O611" s="271"/>
      <c r="P611" s="271"/>
      <c r="Q611" s="271"/>
      <c r="R611" s="271"/>
      <c r="S611" s="271"/>
      <c r="T611" s="272"/>
      <c r="U611" s="14"/>
      <c r="V611" s="14"/>
      <c r="W611" s="14"/>
      <c r="X611" s="14"/>
      <c r="Y611" s="14"/>
      <c r="Z611" s="14"/>
      <c r="AA611" s="14"/>
      <c r="AB611" s="14"/>
      <c r="AC611" s="14"/>
      <c r="AD611" s="14"/>
      <c r="AE611" s="14"/>
      <c r="AT611" s="273" t="s">
        <v>254</v>
      </c>
      <c r="AU611" s="273" t="s">
        <v>89</v>
      </c>
      <c r="AV611" s="14" t="s">
        <v>100</v>
      </c>
      <c r="AW611" s="14" t="s">
        <v>35</v>
      </c>
      <c r="AX611" s="14" t="s">
        <v>80</v>
      </c>
      <c r="AY611" s="273" t="s">
        <v>196</v>
      </c>
    </row>
    <row r="612" s="13" customFormat="1">
      <c r="A612" s="13"/>
      <c r="B612" s="252"/>
      <c r="C612" s="253"/>
      <c r="D612" s="242" t="s">
        <v>254</v>
      </c>
      <c r="E612" s="254" t="s">
        <v>1</v>
      </c>
      <c r="F612" s="255" t="s">
        <v>3925</v>
      </c>
      <c r="G612" s="253"/>
      <c r="H612" s="256">
        <v>377.69999999999999</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254</v>
      </c>
      <c r="AU612" s="262" t="s">
        <v>89</v>
      </c>
      <c r="AV612" s="13" t="s">
        <v>89</v>
      </c>
      <c r="AW612" s="13" t="s">
        <v>35</v>
      </c>
      <c r="AX612" s="13" t="s">
        <v>80</v>
      </c>
      <c r="AY612" s="262" t="s">
        <v>196</v>
      </c>
    </row>
    <row r="613" s="14" customFormat="1">
      <c r="A613" s="14"/>
      <c r="B613" s="263"/>
      <c r="C613" s="264"/>
      <c r="D613" s="242" t="s">
        <v>254</v>
      </c>
      <c r="E613" s="265" t="s">
        <v>1</v>
      </c>
      <c r="F613" s="266" t="s">
        <v>1623</v>
      </c>
      <c r="G613" s="264"/>
      <c r="H613" s="267">
        <v>377.69999999999999</v>
      </c>
      <c r="I613" s="268"/>
      <c r="J613" s="264"/>
      <c r="K613" s="264"/>
      <c r="L613" s="269"/>
      <c r="M613" s="270"/>
      <c r="N613" s="271"/>
      <c r="O613" s="271"/>
      <c r="P613" s="271"/>
      <c r="Q613" s="271"/>
      <c r="R613" s="271"/>
      <c r="S613" s="271"/>
      <c r="T613" s="272"/>
      <c r="U613" s="14"/>
      <c r="V613" s="14"/>
      <c r="W613" s="14"/>
      <c r="X613" s="14"/>
      <c r="Y613" s="14"/>
      <c r="Z613" s="14"/>
      <c r="AA613" s="14"/>
      <c r="AB613" s="14"/>
      <c r="AC613" s="14"/>
      <c r="AD613" s="14"/>
      <c r="AE613" s="14"/>
      <c r="AT613" s="273" t="s">
        <v>254</v>
      </c>
      <c r="AU613" s="273" t="s">
        <v>89</v>
      </c>
      <c r="AV613" s="14" t="s">
        <v>100</v>
      </c>
      <c r="AW613" s="14" t="s">
        <v>35</v>
      </c>
      <c r="AX613" s="14" t="s">
        <v>80</v>
      </c>
      <c r="AY613" s="273" t="s">
        <v>196</v>
      </c>
    </row>
    <row r="614" s="15" customFormat="1">
      <c r="A614" s="15"/>
      <c r="B614" s="274"/>
      <c r="C614" s="275"/>
      <c r="D614" s="242" t="s">
        <v>254</v>
      </c>
      <c r="E614" s="276" t="s">
        <v>1</v>
      </c>
      <c r="F614" s="277" t="s">
        <v>267</v>
      </c>
      <c r="G614" s="275"/>
      <c r="H614" s="278">
        <v>1570.7000000000001</v>
      </c>
      <c r="I614" s="279"/>
      <c r="J614" s="275"/>
      <c r="K614" s="275"/>
      <c r="L614" s="280"/>
      <c r="M614" s="281"/>
      <c r="N614" s="282"/>
      <c r="O614" s="282"/>
      <c r="P614" s="282"/>
      <c r="Q614" s="282"/>
      <c r="R614" s="282"/>
      <c r="S614" s="282"/>
      <c r="T614" s="283"/>
      <c r="U614" s="15"/>
      <c r="V614" s="15"/>
      <c r="W614" s="15"/>
      <c r="X614" s="15"/>
      <c r="Y614" s="15"/>
      <c r="Z614" s="15"/>
      <c r="AA614" s="15"/>
      <c r="AB614" s="15"/>
      <c r="AC614" s="15"/>
      <c r="AD614" s="15"/>
      <c r="AE614" s="15"/>
      <c r="AT614" s="284" t="s">
        <v>254</v>
      </c>
      <c r="AU614" s="284" t="s">
        <v>89</v>
      </c>
      <c r="AV614" s="15" t="s">
        <v>113</v>
      </c>
      <c r="AW614" s="15" t="s">
        <v>35</v>
      </c>
      <c r="AX614" s="15" t="s">
        <v>87</v>
      </c>
      <c r="AY614" s="284" t="s">
        <v>196</v>
      </c>
    </row>
    <row r="615" s="2" customFormat="1" ht="21.75" customHeight="1">
      <c r="A615" s="38"/>
      <c r="B615" s="39"/>
      <c r="C615" s="288" t="s">
        <v>945</v>
      </c>
      <c r="D615" s="288" t="s">
        <v>646</v>
      </c>
      <c r="E615" s="289" t="s">
        <v>1338</v>
      </c>
      <c r="F615" s="290" t="s">
        <v>1339</v>
      </c>
      <c r="G615" s="291" t="s">
        <v>251</v>
      </c>
      <c r="H615" s="292">
        <v>1727.77</v>
      </c>
      <c r="I615" s="293"/>
      <c r="J615" s="294">
        <f>ROUND(I615*H615,2)</f>
        <v>0</v>
      </c>
      <c r="K615" s="295"/>
      <c r="L615" s="296"/>
      <c r="M615" s="297" t="s">
        <v>1</v>
      </c>
      <c r="N615" s="298" t="s">
        <v>45</v>
      </c>
      <c r="O615" s="91"/>
      <c r="P615" s="238">
        <f>O615*H615</f>
        <v>0</v>
      </c>
      <c r="Q615" s="238">
        <v>0.0028700000000000002</v>
      </c>
      <c r="R615" s="238">
        <f>Q615*H615</f>
        <v>4.9586999</v>
      </c>
      <c r="S615" s="238">
        <v>0</v>
      </c>
      <c r="T615" s="239">
        <f>S615*H615</f>
        <v>0</v>
      </c>
      <c r="U615" s="38"/>
      <c r="V615" s="38"/>
      <c r="W615" s="38"/>
      <c r="X615" s="38"/>
      <c r="Y615" s="38"/>
      <c r="Z615" s="38"/>
      <c r="AA615" s="38"/>
      <c r="AB615" s="38"/>
      <c r="AC615" s="38"/>
      <c r="AD615" s="38"/>
      <c r="AE615" s="38"/>
      <c r="AR615" s="240" t="s">
        <v>518</v>
      </c>
      <c r="AT615" s="240" t="s">
        <v>646</v>
      </c>
      <c r="AU615" s="240" t="s">
        <v>89</v>
      </c>
      <c r="AY615" s="17" t="s">
        <v>196</v>
      </c>
      <c r="BE615" s="241">
        <f>IF(N615="základní",J615,0)</f>
        <v>0</v>
      </c>
      <c r="BF615" s="241">
        <f>IF(N615="snížená",J615,0)</f>
        <v>0</v>
      </c>
      <c r="BG615" s="241">
        <f>IF(N615="zákl. přenesená",J615,0)</f>
        <v>0</v>
      </c>
      <c r="BH615" s="241">
        <f>IF(N615="sníž. přenesená",J615,0)</f>
        <v>0</v>
      </c>
      <c r="BI615" s="241">
        <f>IF(N615="nulová",J615,0)</f>
        <v>0</v>
      </c>
      <c r="BJ615" s="17" t="s">
        <v>87</v>
      </c>
      <c r="BK615" s="241">
        <f>ROUND(I615*H615,2)</f>
        <v>0</v>
      </c>
      <c r="BL615" s="17" t="s">
        <v>405</v>
      </c>
      <c r="BM615" s="240" t="s">
        <v>3926</v>
      </c>
    </row>
    <row r="616" s="2" customFormat="1">
      <c r="A616" s="38"/>
      <c r="B616" s="39"/>
      <c r="C616" s="40"/>
      <c r="D616" s="242" t="s">
        <v>205</v>
      </c>
      <c r="E616" s="40"/>
      <c r="F616" s="243" t="s">
        <v>3927</v>
      </c>
      <c r="G616" s="40"/>
      <c r="H616" s="40"/>
      <c r="I616" s="244"/>
      <c r="J616" s="40"/>
      <c r="K616" s="40"/>
      <c r="L616" s="44"/>
      <c r="M616" s="245"/>
      <c r="N616" s="246"/>
      <c r="O616" s="91"/>
      <c r="P616" s="91"/>
      <c r="Q616" s="91"/>
      <c r="R616" s="91"/>
      <c r="S616" s="91"/>
      <c r="T616" s="92"/>
      <c r="U616" s="38"/>
      <c r="V616" s="38"/>
      <c r="W616" s="38"/>
      <c r="X616" s="38"/>
      <c r="Y616" s="38"/>
      <c r="Z616" s="38"/>
      <c r="AA616" s="38"/>
      <c r="AB616" s="38"/>
      <c r="AC616" s="38"/>
      <c r="AD616" s="38"/>
      <c r="AE616" s="38"/>
      <c r="AT616" s="17" t="s">
        <v>205</v>
      </c>
      <c r="AU616" s="17" t="s">
        <v>89</v>
      </c>
    </row>
    <row r="617" s="13" customFormat="1">
      <c r="A617" s="13"/>
      <c r="B617" s="252"/>
      <c r="C617" s="253"/>
      <c r="D617" s="242" t="s">
        <v>254</v>
      </c>
      <c r="E617" s="254" t="s">
        <v>1</v>
      </c>
      <c r="F617" s="255" t="s">
        <v>3928</v>
      </c>
      <c r="G617" s="253"/>
      <c r="H617" s="256">
        <v>1570.7000000000001</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254</v>
      </c>
      <c r="AU617" s="262" t="s">
        <v>89</v>
      </c>
      <c r="AV617" s="13" t="s">
        <v>89</v>
      </c>
      <c r="AW617" s="13" t="s">
        <v>35</v>
      </c>
      <c r="AX617" s="13" t="s">
        <v>80</v>
      </c>
      <c r="AY617" s="262" t="s">
        <v>196</v>
      </c>
    </row>
    <row r="618" s="14" customFormat="1">
      <c r="A618" s="14"/>
      <c r="B618" s="263"/>
      <c r="C618" s="264"/>
      <c r="D618" s="242" t="s">
        <v>254</v>
      </c>
      <c r="E618" s="265" t="s">
        <v>1</v>
      </c>
      <c r="F618" s="266" t="s">
        <v>3929</v>
      </c>
      <c r="G618" s="264"/>
      <c r="H618" s="267">
        <v>1570.7000000000001</v>
      </c>
      <c r="I618" s="268"/>
      <c r="J618" s="264"/>
      <c r="K618" s="264"/>
      <c r="L618" s="269"/>
      <c r="M618" s="270"/>
      <c r="N618" s="271"/>
      <c r="O618" s="271"/>
      <c r="P618" s="271"/>
      <c r="Q618" s="271"/>
      <c r="R618" s="271"/>
      <c r="S618" s="271"/>
      <c r="T618" s="272"/>
      <c r="U618" s="14"/>
      <c r="V618" s="14"/>
      <c r="W618" s="14"/>
      <c r="X618" s="14"/>
      <c r="Y618" s="14"/>
      <c r="Z618" s="14"/>
      <c r="AA618" s="14"/>
      <c r="AB618" s="14"/>
      <c r="AC618" s="14"/>
      <c r="AD618" s="14"/>
      <c r="AE618" s="14"/>
      <c r="AT618" s="273" t="s">
        <v>254</v>
      </c>
      <c r="AU618" s="273" t="s">
        <v>89</v>
      </c>
      <c r="AV618" s="14" t="s">
        <v>100</v>
      </c>
      <c r="AW618" s="14" t="s">
        <v>35</v>
      </c>
      <c r="AX618" s="14" t="s">
        <v>87</v>
      </c>
      <c r="AY618" s="273" t="s">
        <v>196</v>
      </c>
    </row>
    <row r="619" s="13" customFormat="1">
      <c r="A619" s="13"/>
      <c r="B619" s="252"/>
      <c r="C619" s="253"/>
      <c r="D619" s="242" t="s">
        <v>254</v>
      </c>
      <c r="E619" s="253"/>
      <c r="F619" s="255" t="s">
        <v>3930</v>
      </c>
      <c r="G619" s="253"/>
      <c r="H619" s="256">
        <v>1727.77</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254</v>
      </c>
      <c r="AU619" s="262" t="s">
        <v>89</v>
      </c>
      <c r="AV619" s="13" t="s">
        <v>89</v>
      </c>
      <c r="AW619" s="13" t="s">
        <v>4</v>
      </c>
      <c r="AX619" s="13" t="s">
        <v>87</v>
      </c>
      <c r="AY619" s="262" t="s">
        <v>196</v>
      </c>
    </row>
    <row r="620" s="2" customFormat="1" ht="16.5" customHeight="1">
      <c r="A620" s="38"/>
      <c r="B620" s="39"/>
      <c r="C620" s="228" t="s">
        <v>808</v>
      </c>
      <c r="D620" s="228" t="s">
        <v>199</v>
      </c>
      <c r="E620" s="229" t="s">
        <v>1358</v>
      </c>
      <c r="F620" s="230" t="s">
        <v>1359</v>
      </c>
      <c r="G620" s="231" t="s">
        <v>326</v>
      </c>
      <c r="H620" s="232">
        <v>1234.1700000000001</v>
      </c>
      <c r="I620" s="233"/>
      <c r="J620" s="234">
        <f>ROUND(I620*H620,2)</f>
        <v>0</v>
      </c>
      <c r="K620" s="235"/>
      <c r="L620" s="44"/>
      <c r="M620" s="236" t="s">
        <v>1</v>
      </c>
      <c r="N620" s="237" t="s">
        <v>45</v>
      </c>
      <c r="O620" s="91"/>
      <c r="P620" s="238">
        <f>O620*H620</f>
        <v>0</v>
      </c>
      <c r="Q620" s="238">
        <v>1.0000000000000001E-05</v>
      </c>
      <c r="R620" s="238">
        <f>Q620*H620</f>
        <v>0.012341700000000002</v>
      </c>
      <c r="S620" s="238">
        <v>0</v>
      </c>
      <c r="T620" s="239">
        <f>S620*H620</f>
        <v>0</v>
      </c>
      <c r="U620" s="38"/>
      <c r="V620" s="38"/>
      <c r="W620" s="38"/>
      <c r="X620" s="38"/>
      <c r="Y620" s="38"/>
      <c r="Z620" s="38"/>
      <c r="AA620" s="38"/>
      <c r="AB620" s="38"/>
      <c r="AC620" s="38"/>
      <c r="AD620" s="38"/>
      <c r="AE620" s="38"/>
      <c r="AR620" s="240" t="s">
        <v>405</v>
      </c>
      <c r="AT620" s="240" t="s">
        <v>199</v>
      </c>
      <c r="AU620" s="240" t="s">
        <v>89</v>
      </c>
      <c r="AY620" s="17" t="s">
        <v>196</v>
      </c>
      <c r="BE620" s="241">
        <f>IF(N620="základní",J620,0)</f>
        <v>0</v>
      </c>
      <c r="BF620" s="241">
        <f>IF(N620="snížená",J620,0)</f>
        <v>0</v>
      </c>
      <c r="BG620" s="241">
        <f>IF(N620="zákl. přenesená",J620,0)</f>
        <v>0</v>
      </c>
      <c r="BH620" s="241">
        <f>IF(N620="sníž. přenesená",J620,0)</f>
        <v>0</v>
      </c>
      <c r="BI620" s="241">
        <f>IF(N620="nulová",J620,0)</f>
        <v>0</v>
      </c>
      <c r="BJ620" s="17" t="s">
        <v>87</v>
      </c>
      <c r="BK620" s="241">
        <f>ROUND(I620*H620,2)</f>
        <v>0</v>
      </c>
      <c r="BL620" s="17" t="s">
        <v>405</v>
      </c>
      <c r="BM620" s="240" t="s">
        <v>3931</v>
      </c>
    </row>
    <row r="621" s="2" customFormat="1">
      <c r="A621" s="38"/>
      <c r="B621" s="39"/>
      <c r="C621" s="40"/>
      <c r="D621" s="242" t="s">
        <v>205</v>
      </c>
      <c r="E621" s="40"/>
      <c r="F621" s="243" t="s">
        <v>1361</v>
      </c>
      <c r="G621" s="40"/>
      <c r="H621" s="40"/>
      <c r="I621" s="244"/>
      <c r="J621" s="40"/>
      <c r="K621" s="40"/>
      <c r="L621" s="44"/>
      <c r="M621" s="245"/>
      <c r="N621" s="246"/>
      <c r="O621" s="91"/>
      <c r="P621" s="91"/>
      <c r="Q621" s="91"/>
      <c r="R621" s="91"/>
      <c r="S621" s="91"/>
      <c r="T621" s="92"/>
      <c r="U621" s="38"/>
      <c r="V621" s="38"/>
      <c r="W621" s="38"/>
      <c r="X621" s="38"/>
      <c r="Y621" s="38"/>
      <c r="Z621" s="38"/>
      <c r="AA621" s="38"/>
      <c r="AB621" s="38"/>
      <c r="AC621" s="38"/>
      <c r="AD621" s="38"/>
      <c r="AE621" s="38"/>
      <c r="AT621" s="17" t="s">
        <v>205</v>
      </c>
      <c r="AU621" s="17" t="s">
        <v>89</v>
      </c>
    </row>
    <row r="622" s="13" customFormat="1">
      <c r="A622" s="13"/>
      <c r="B622" s="252"/>
      <c r="C622" s="253"/>
      <c r="D622" s="242" t="s">
        <v>254</v>
      </c>
      <c r="E622" s="254" t="s">
        <v>1</v>
      </c>
      <c r="F622" s="255" t="s">
        <v>3932</v>
      </c>
      <c r="G622" s="253"/>
      <c r="H622" s="256">
        <v>246.02000000000001</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254</v>
      </c>
      <c r="AU622" s="262" t="s">
        <v>89</v>
      </c>
      <c r="AV622" s="13" t="s">
        <v>89</v>
      </c>
      <c r="AW622" s="13" t="s">
        <v>35</v>
      </c>
      <c r="AX622" s="13" t="s">
        <v>80</v>
      </c>
      <c r="AY622" s="262" t="s">
        <v>196</v>
      </c>
    </row>
    <row r="623" s="14" customFormat="1">
      <c r="A623" s="14"/>
      <c r="B623" s="263"/>
      <c r="C623" s="264"/>
      <c r="D623" s="242" t="s">
        <v>254</v>
      </c>
      <c r="E623" s="265" t="s">
        <v>1</v>
      </c>
      <c r="F623" s="266" t="s">
        <v>299</v>
      </c>
      <c r="G623" s="264"/>
      <c r="H623" s="267">
        <v>246.02000000000001</v>
      </c>
      <c r="I623" s="268"/>
      <c r="J623" s="264"/>
      <c r="K623" s="264"/>
      <c r="L623" s="269"/>
      <c r="M623" s="270"/>
      <c r="N623" s="271"/>
      <c r="O623" s="271"/>
      <c r="P623" s="271"/>
      <c r="Q623" s="271"/>
      <c r="R623" s="271"/>
      <c r="S623" s="271"/>
      <c r="T623" s="272"/>
      <c r="U623" s="14"/>
      <c r="V623" s="14"/>
      <c r="W623" s="14"/>
      <c r="X623" s="14"/>
      <c r="Y623" s="14"/>
      <c r="Z623" s="14"/>
      <c r="AA623" s="14"/>
      <c r="AB623" s="14"/>
      <c r="AC623" s="14"/>
      <c r="AD623" s="14"/>
      <c r="AE623" s="14"/>
      <c r="AT623" s="273" t="s">
        <v>254</v>
      </c>
      <c r="AU623" s="273" t="s">
        <v>89</v>
      </c>
      <c r="AV623" s="14" t="s">
        <v>100</v>
      </c>
      <c r="AW623" s="14" t="s">
        <v>35</v>
      </c>
      <c r="AX623" s="14" t="s">
        <v>80</v>
      </c>
      <c r="AY623" s="273" t="s">
        <v>196</v>
      </c>
    </row>
    <row r="624" s="13" customFormat="1">
      <c r="A624" s="13"/>
      <c r="B624" s="252"/>
      <c r="C624" s="253"/>
      <c r="D624" s="242" t="s">
        <v>254</v>
      </c>
      <c r="E624" s="254" t="s">
        <v>1</v>
      </c>
      <c r="F624" s="255" t="s">
        <v>3933</v>
      </c>
      <c r="G624" s="253"/>
      <c r="H624" s="256">
        <v>386</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254</v>
      </c>
      <c r="AU624" s="262" t="s">
        <v>89</v>
      </c>
      <c r="AV624" s="13" t="s">
        <v>89</v>
      </c>
      <c r="AW624" s="13" t="s">
        <v>35</v>
      </c>
      <c r="AX624" s="13" t="s">
        <v>80</v>
      </c>
      <c r="AY624" s="262" t="s">
        <v>196</v>
      </c>
    </row>
    <row r="625" s="14" customFormat="1">
      <c r="A625" s="14"/>
      <c r="B625" s="263"/>
      <c r="C625" s="264"/>
      <c r="D625" s="242" t="s">
        <v>254</v>
      </c>
      <c r="E625" s="265" t="s">
        <v>1</v>
      </c>
      <c r="F625" s="266" t="s">
        <v>319</v>
      </c>
      <c r="G625" s="264"/>
      <c r="H625" s="267">
        <v>386</v>
      </c>
      <c r="I625" s="268"/>
      <c r="J625" s="264"/>
      <c r="K625" s="264"/>
      <c r="L625" s="269"/>
      <c r="M625" s="270"/>
      <c r="N625" s="271"/>
      <c r="O625" s="271"/>
      <c r="P625" s="271"/>
      <c r="Q625" s="271"/>
      <c r="R625" s="271"/>
      <c r="S625" s="271"/>
      <c r="T625" s="272"/>
      <c r="U625" s="14"/>
      <c r="V625" s="14"/>
      <c r="W625" s="14"/>
      <c r="X625" s="14"/>
      <c r="Y625" s="14"/>
      <c r="Z625" s="14"/>
      <c r="AA625" s="14"/>
      <c r="AB625" s="14"/>
      <c r="AC625" s="14"/>
      <c r="AD625" s="14"/>
      <c r="AE625" s="14"/>
      <c r="AT625" s="273" t="s">
        <v>254</v>
      </c>
      <c r="AU625" s="273" t="s">
        <v>89</v>
      </c>
      <c r="AV625" s="14" t="s">
        <v>100</v>
      </c>
      <c r="AW625" s="14" t="s">
        <v>35</v>
      </c>
      <c r="AX625" s="14" t="s">
        <v>80</v>
      </c>
      <c r="AY625" s="273" t="s">
        <v>196</v>
      </c>
    </row>
    <row r="626" s="13" customFormat="1">
      <c r="A626" s="13"/>
      <c r="B626" s="252"/>
      <c r="C626" s="253"/>
      <c r="D626" s="242" t="s">
        <v>254</v>
      </c>
      <c r="E626" s="254" t="s">
        <v>1</v>
      </c>
      <c r="F626" s="255" t="s">
        <v>3934</v>
      </c>
      <c r="G626" s="253"/>
      <c r="H626" s="256">
        <v>337.25</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254</v>
      </c>
      <c r="AU626" s="262" t="s">
        <v>89</v>
      </c>
      <c r="AV626" s="13" t="s">
        <v>89</v>
      </c>
      <c r="AW626" s="13" t="s">
        <v>35</v>
      </c>
      <c r="AX626" s="13" t="s">
        <v>80</v>
      </c>
      <c r="AY626" s="262" t="s">
        <v>196</v>
      </c>
    </row>
    <row r="627" s="14" customFormat="1">
      <c r="A627" s="14"/>
      <c r="B627" s="263"/>
      <c r="C627" s="264"/>
      <c r="D627" s="242" t="s">
        <v>254</v>
      </c>
      <c r="E627" s="265" t="s">
        <v>1</v>
      </c>
      <c r="F627" s="266" t="s">
        <v>262</v>
      </c>
      <c r="G627" s="264"/>
      <c r="H627" s="267">
        <v>337.25</v>
      </c>
      <c r="I627" s="268"/>
      <c r="J627" s="264"/>
      <c r="K627" s="264"/>
      <c r="L627" s="269"/>
      <c r="M627" s="270"/>
      <c r="N627" s="271"/>
      <c r="O627" s="271"/>
      <c r="P627" s="271"/>
      <c r="Q627" s="271"/>
      <c r="R627" s="271"/>
      <c r="S627" s="271"/>
      <c r="T627" s="272"/>
      <c r="U627" s="14"/>
      <c r="V627" s="14"/>
      <c r="W627" s="14"/>
      <c r="X627" s="14"/>
      <c r="Y627" s="14"/>
      <c r="Z627" s="14"/>
      <c r="AA627" s="14"/>
      <c r="AB627" s="14"/>
      <c r="AC627" s="14"/>
      <c r="AD627" s="14"/>
      <c r="AE627" s="14"/>
      <c r="AT627" s="273" t="s">
        <v>254</v>
      </c>
      <c r="AU627" s="273" t="s">
        <v>89</v>
      </c>
      <c r="AV627" s="14" t="s">
        <v>100</v>
      </c>
      <c r="AW627" s="14" t="s">
        <v>35</v>
      </c>
      <c r="AX627" s="14" t="s">
        <v>80</v>
      </c>
      <c r="AY627" s="273" t="s">
        <v>196</v>
      </c>
    </row>
    <row r="628" s="13" customFormat="1">
      <c r="A628" s="13"/>
      <c r="B628" s="252"/>
      <c r="C628" s="253"/>
      <c r="D628" s="242" t="s">
        <v>254</v>
      </c>
      <c r="E628" s="254" t="s">
        <v>1</v>
      </c>
      <c r="F628" s="255" t="s">
        <v>3935</v>
      </c>
      <c r="G628" s="253"/>
      <c r="H628" s="256">
        <v>264.89999999999998</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254</v>
      </c>
      <c r="AU628" s="262" t="s">
        <v>89</v>
      </c>
      <c r="AV628" s="13" t="s">
        <v>89</v>
      </c>
      <c r="AW628" s="13" t="s">
        <v>35</v>
      </c>
      <c r="AX628" s="13" t="s">
        <v>80</v>
      </c>
      <c r="AY628" s="262" t="s">
        <v>196</v>
      </c>
    </row>
    <row r="629" s="14" customFormat="1">
      <c r="A629" s="14"/>
      <c r="B629" s="263"/>
      <c r="C629" s="264"/>
      <c r="D629" s="242" t="s">
        <v>254</v>
      </c>
      <c r="E629" s="265" t="s">
        <v>1</v>
      </c>
      <c r="F629" s="266" t="s">
        <v>309</v>
      </c>
      <c r="G629" s="264"/>
      <c r="H629" s="267">
        <v>264.89999999999998</v>
      </c>
      <c r="I629" s="268"/>
      <c r="J629" s="264"/>
      <c r="K629" s="264"/>
      <c r="L629" s="269"/>
      <c r="M629" s="270"/>
      <c r="N629" s="271"/>
      <c r="O629" s="271"/>
      <c r="P629" s="271"/>
      <c r="Q629" s="271"/>
      <c r="R629" s="271"/>
      <c r="S629" s="271"/>
      <c r="T629" s="272"/>
      <c r="U629" s="14"/>
      <c r="V629" s="14"/>
      <c r="W629" s="14"/>
      <c r="X629" s="14"/>
      <c r="Y629" s="14"/>
      <c r="Z629" s="14"/>
      <c r="AA629" s="14"/>
      <c r="AB629" s="14"/>
      <c r="AC629" s="14"/>
      <c r="AD629" s="14"/>
      <c r="AE629" s="14"/>
      <c r="AT629" s="273" t="s">
        <v>254</v>
      </c>
      <c r="AU629" s="273" t="s">
        <v>89</v>
      </c>
      <c r="AV629" s="14" t="s">
        <v>100</v>
      </c>
      <c r="AW629" s="14" t="s">
        <v>35</v>
      </c>
      <c r="AX629" s="14" t="s">
        <v>80</v>
      </c>
      <c r="AY629" s="273" t="s">
        <v>196</v>
      </c>
    </row>
    <row r="630" s="15" customFormat="1">
      <c r="A630" s="15"/>
      <c r="B630" s="274"/>
      <c r="C630" s="275"/>
      <c r="D630" s="242" t="s">
        <v>254</v>
      </c>
      <c r="E630" s="276" t="s">
        <v>1</v>
      </c>
      <c r="F630" s="277" t="s">
        <v>267</v>
      </c>
      <c r="G630" s="275"/>
      <c r="H630" s="278">
        <v>1234.1700000000001</v>
      </c>
      <c r="I630" s="279"/>
      <c r="J630" s="275"/>
      <c r="K630" s="275"/>
      <c r="L630" s="280"/>
      <c r="M630" s="281"/>
      <c r="N630" s="282"/>
      <c r="O630" s="282"/>
      <c r="P630" s="282"/>
      <c r="Q630" s="282"/>
      <c r="R630" s="282"/>
      <c r="S630" s="282"/>
      <c r="T630" s="283"/>
      <c r="U630" s="15"/>
      <c r="V630" s="15"/>
      <c r="W630" s="15"/>
      <c r="X630" s="15"/>
      <c r="Y630" s="15"/>
      <c r="Z630" s="15"/>
      <c r="AA630" s="15"/>
      <c r="AB630" s="15"/>
      <c r="AC630" s="15"/>
      <c r="AD630" s="15"/>
      <c r="AE630" s="15"/>
      <c r="AT630" s="284" t="s">
        <v>254</v>
      </c>
      <c r="AU630" s="284" t="s">
        <v>89</v>
      </c>
      <c r="AV630" s="15" t="s">
        <v>113</v>
      </c>
      <c r="AW630" s="15" t="s">
        <v>35</v>
      </c>
      <c r="AX630" s="15" t="s">
        <v>87</v>
      </c>
      <c r="AY630" s="284" t="s">
        <v>196</v>
      </c>
    </row>
    <row r="631" s="2" customFormat="1" ht="16.5" customHeight="1">
      <c r="A631" s="38"/>
      <c r="B631" s="39"/>
      <c r="C631" s="288" t="s">
        <v>959</v>
      </c>
      <c r="D631" s="288" t="s">
        <v>646</v>
      </c>
      <c r="E631" s="289" t="s">
        <v>1364</v>
      </c>
      <c r="F631" s="290" t="s">
        <v>1367</v>
      </c>
      <c r="G631" s="291" t="s">
        <v>326</v>
      </c>
      <c r="H631" s="292">
        <v>1234.1700000000001</v>
      </c>
      <c r="I631" s="293"/>
      <c r="J631" s="294">
        <f>ROUND(I631*H631,2)</f>
        <v>0</v>
      </c>
      <c r="K631" s="295"/>
      <c r="L631" s="296"/>
      <c r="M631" s="297" t="s">
        <v>1</v>
      </c>
      <c r="N631" s="298" t="s">
        <v>45</v>
      </c>
      <c r="O631" s="91"/>
      <c r="P631" s="238">
        <f>O631*H631</f>
        <v>0</v>
      </c>
      <c r="Q631" s="238">
        <v>0</v>
      </c>
      <c r="R631" s="238">
        <f>Q631*H631</f>
        <v>0</v>
      </c>
      <c r="S631" s="238">
        <v>0</v>
      </c>
      <c r="T631" s="239">
        <f>S631*H631</f>
        <v>0</v>
      </c>
      <c r="U631" s="38"/>
      <c r="V631" s="38"/>
      <c r="W631" s="38"/>
      <c r="X631" s="38"/>
      <c r="Y631" s="38"/>
      <c r="Z631" s="38"/>
      <c r="AA631" s="38"/>
      <c r="AB631" s="38"/>
      <c r="AC631" s="38"/>
      <c r="AD631" s="38"/>
      <c r="AE631" s="38"/>
      <c r="AR631" s="240" t="s">
        <v>518</v>
      </c>
      <c r="AT631" s="240" t="s">
        <v>646</v>
      </c>
      <c r="AU631" s="240" t="s">
        <v>89</v>
      </c>
      <c r="AY631" s="17" t="s">
        <v>196</v>
      </c>
      <c r="BE631" s="241">
        <f>IF(N631="základní",J631,0)</f>
        <v>0</v>
      </c>
      <c r="BF631" s="241">
        <f>IF(N631="snížená",J631,0)</f>
        <v>0</v>
      </c>
      <c r="BG631" s="241">
        <f>IF(N631="zákl. přenesená",J631,0)</f>
        <v>0</v>
      </c>
      <c r="BH631" s="241">
        <f>IF(N631="sníž. přenesená",J631,0)</f>
        <v>0</v>
      </c>
      <c r="BI631" s="241">
        <f>IF(N631="nulová",J631,0)</f>
        <v>0</v>
      </c>
      <c r="BJ631" s="17" t="s">
        <v>87</v>
      </c>
      <c r="BK631" s="241">
        <f>ROUND(I631*H631,2)</f>
        <v>0</v>
      </c>
      <c r="BL631" s="17" t="s">
        <v>405</v>
      </c>
      <c r="BM631" s="240" t="s">
        <v>3936</v>
      </c>
    </row>
    <row r="632" s="2" customFormat="1">
      <c r="A632" s="38"/>
      <c r="B632" s="39"/>
      <c r="C632" s="40"/>
      <c r="D632" s="242" t="s">
        <v>205</v>
      </c>
      <c r="E632" s="40"/>
      <c r="F632" s="243" t="s">
        <v>1367</v>
      </c>
      <c r="G632" s="40"/>
      <c r="H632" s="40"/>
      <c r="I632" s="244"/>
      <c r="J632" s="40"/>
      <c r="K632" s="40"/>
      <c r="L632" s="44"/>
      <c r="M632" s="245"/>
      <c r="N632" s="246"/>
      <c r="O632" s="91"/>
      <c r="P632" s="91"/>
      <c r="Q632" s="91"/>
      <c r="R632" s="91"/>
      <c r="S632" s="91"/>
      <c r="T632" s="92"/>
      <c r="U632" s="38"/>
      <c r="V632" s="38"/>
      <c r="W632" s="38"/>
      <c r="X632" s="38"/>
      <c r="Y632" s="38"/>
      <c r="Z632" s="38"/>
      <c r="AA632" s="38"/>
      <c r="AB632" s="38"/>
      <c r="AC632" s="38"/>
      <c r="AD632" s="38"/>
      <c r="AE632" s="38"/>
      <c r="AT632" s="17" t="s">
        <v>205</v>
      </c>
      <c r="AU632" s="17" t="s">
        <v>89</v>
      </c>
    </row>
    <row r="633" s="2" customFormat="1" ht="21.75" customHeight="1">
      <c r="A633" s="38"/>
      <c r="B633" s="39"/>
      <c r="C633" s="228" t="s">
        <v>969</v>
      </c>
      <c r="D633" s="228" t="s">
        <v>199</v>
      </c>
      <c r="E633" s="229" t="s">
        <v>1369</v>
      </c>
      <c r="F633" s="230" t="s">
        <v>1370</v>
      </c>
      <c r="G633" s="231" t="s">
        <v>431</v>
      </c>
      <c r="H633" s="232">
        <v>13.586</v>
      </c>
      <c r="I633" s="233"/>
      <c r="J633" s="234">
        <f>ROUND(I633*H633,2)</f>
        <v>0</v>
      </c>
      <c r="K633" s="235"/>
      <c r="L633" s="44"/>
      <c r="M633" s="236" t="s">
        <v>1</v>
      </c>
      <c r="N633" s="237" t="s">
        <v>45</v>
      </c>
      <c r="O633" s="91"/>
      <c r="P633" s="238">
        <f>O633*H633</f>
        <v>0</v>
      </c>
      <c r="Q633" s="238">
        <v>0</v>
      </c>
      <c r="R633" s="238">
        <f>Q633*H633</f>
        <v>0</v>
      </c>
      <c r="S633" s="238">
        <v>0</v>
      </c>
      <c r="T633" s="239">
        <f>S633*H633</f>
        <v>0</v>
      </c>
      <c r="U633" s="38"/>
      <c r="V633" s="38"/>
      <c r="W633" s="38"/>
      <c r="X633" s="38"/>
      <c r="Y633" s="38"/>
      <c r="Z633" s="38"/>
      <c r="AA633" s="38"/>
      <c r="AB633" s="38"/>
      <c r="AC633" s="38"/>
      <c r="AD633" s="38"/>
      <c r="AE633" s="38"/>
      <c r="AR633" s="240" t="s">
        <v>405</v>
      </c>
      <c r="AT633" s="240" t="s">
        <v>199</v>
      </c>
      <c r="AU633" s="240" t="s">
        <v>89</v>
      </c>
      <c r="AY633" s="17" t="s">
        <v>196</v>
      </c>
      <c r="BE633" s="241">
        <f>IF(N633="základní",J633,0)</f>
        <v>0</v>
      </c>
      <c r="BF633" s="241">
        <f>IF(N633="snížená",J633,0)</f>
        <v>0</v>
      </c>
      <c r="BG633" s="241">
        <f>IF(N633="zákl. přenesená",J633,0)</f>
        <v>0</v>
      </c>
      <c r="BH633" s="241">
        <f>IF(N633="sníž. přenesená",J633,0)</f>
        <v>0</v>
      </c>
      <c r="BI633" s="241">
        <f>IF(N633="nulová",J633,0)</f>
        <v>0</v>
      </c>
      <c r="BJ633" s="17" t="s">
        <v>87</v>
      </c>
      <c r="BK633" s="241">
        <f>ROUND(I633*H633,2)</f>
        <v>0</v>
      </c>
      <c r="BL633" s="17" t="s">
        <v>405</v>
      </c>
      <c r="BM633" s="240" t="s">
        <v>3937</v>
      </c>
    </row>
    <row r="634" s="2" customFormat="1">
      <c r="A634" s="38"/>
      <c r="B634" s="39"/>
      <c r="C634" s="40"/>
      <c r="D634" s="242" t="s">
        <v>205</v>
      </c>
      <c r="E634" s="40"/>
      <c r="F634" s="243" t="s">
        <v>1372</v>
      </c>
      <c r="G634" s="40"/>
      <c r="H634" s="40"/>
      <c r="I634" s="244"/>
      <c r="J634" s="40"/>
      <c r="K634" s="40"/>
      <c r="L634" s="44"/>
      <c r="M634" s="245"/>
      <c r="N634" s="246"/>
      <c r="O634" s="91"/>
      <c r="P634" s="91"/>
      <c r="Q634" s="91"/>
      <c r="R634" s="91"/>
      <c r="S634" s="91"/>
      <c r="T634" s="92"/>
      <c r="U634" s="38"/>
      <c r="V634" s="38"/>
      <c r="W634" s="38"/>
      <c r="X634" s="38"/>
      <c r="Y634" s="38"/>
      <c r="Z634" s="38"/>
      <c r="AA634" s="38"/>
      <c r="AB634" s="38"/>
      <c r="AC634" s="38"/>
      <c r="AD634" s="38"/>
      <c r="AE634" s="38"/>
      <c r="AT634" s="17" t="s">
        <v>205</v>
      </c>
      <c r="AU634" s="17" t="s">
        <v>89</v>
      </c>
    </row>
    <row r="635" s="12" customFormat="1" ht="22.8" customHeight="1">
      <c r="A635" s="12"/>
      <c r="B635" s="212"/>
      <c r="C635" s="213"/>
      <c r="D635" s="214" t="s">
        <v>79</v>
      </c>
      <c r="E635" s="226" t="s">
        <v>579</v>
      </c>
      <c r="F635" s="226" t="s">
        <v>580</v>
      </c>
      <c r="G635" s="213"/>
      <c r="H635" s="213"/>
      <c r="I635" s="216"/>
      <c r="J635" s="227">
        <f>BK635</f>
        <v>0</v>
      </c>
      <c r="K635" s="213"/>
      <c r="L635" s="218"/>
      <c r="M635" s="219"/>
      <c r="N635" s="220"/>
      <c r="O635" s="220"/>
      <c r="P635" s="221">
        <f>SUM(P636:P672)</f>
        <v>0</v>
      </c>
      <c r="Q635" s="220"/>
      <c r="R635" s="221">
        <f>SUM(R636:R672)</f>
        <v>0.010040360000000002</v>
      </c>
      <c r="S635" s="220"/>
      <c r="T635" s="222">
        <f>SUM(T636:T672)</f>
        <v>0</v>
      </c>
      <c r="U635" s="12"/>
      <c r="V635" s="12"/>
      <c r="W635" s="12"/>
      <c r="X635" s="12"/>
      <c r="Y635" s="12"/>
      <c r="Z635" s="12"/>
      <c r="AA635" s="12"/>
      <c r="AB635" s="12"/>
      <c r="AC635" s="12"/>
      <c r="AD635" s="12"/>
      <c r="AE635" s="12"/>
      <c r="AR635" s="223" t="s">
        <v>89</v>
      </c>
      <c r="AT635" s="224" t="s">
        <v>79</v>
      </c>
      <c r="AU635" s="224" t="s">
        <v>87</v>
      </c>
      <c r="AY635" s="223" t="s">
        <v>196</v>
      </c>
      <c r="BK635" s="225">
        <f>SUM(BK636:BK672)</f>
        <v>0</v>
      </c>
    </row>
    <row r="636" s="2" customFormat="1" ht="21.75" customHeight="1">
      <c r="A636" s="38"/>
      <c r="B636" s="39"/>
      <c r="C636" s="228" t="s">
        <v>973</v>
      </c>
      <c r="D636" s="228" t="s">
        <v>199</v>
      </c>
      <c r="E636" s="229" t="s">
        <v>3938</v>
      </c>
      <c r="F636" s="230" t="s">
        <v>3939</v>
      </c>
      <c r="G636" s="231" t="s">
        <v>251</v>
      </c>
      <c r="H636" s="232">
        <v>3.7799999999999998</v>
      </c>
      <c r="I636" s="233"/>
      <c r="J636" s="234">
        <f>ROUND(I636*H636,2)</f>
        <v>0</v>
      </c>
      <c r="K636" s="235"/>
      <c r="L636" s="44"/>
      <c r="M636" s="236" t="s">
        <v>1</v>
      </c>
      <c r="N636" s="237" t="s">
        <v>45</v>
      </c>
      <c r="O636" s="91"/>
      <c r="P636" s="238">
        <f>O636*H636</f>
        <v>0</v>
      </c>
      <c r="Q636" s="238">
        <v>2.0000000000000002E-05</v>
      </c>
      <c r="R636" s="238">
        <f>Q636*H636</f>
        <v>7.5600000000000008E-05</v>
      </c>
      <c r="S636" s="238">
        <v>0</v>
      </c>
      <c r="T636" s="239">
        <f>S636*H636</f>
        <v>0</v>
      </c>
      <c r="U636" s="38"/>
      <c r="V636" s="38"/>
      <c r="W636" s="38"/>
      <c r="X636" s="38"/>
      <c r="Y636" s="38"/>
      <c r="Z636" s="38"/>
      <c r="AA636" s="38"/>
      <c r="AB636" s="38"/>
      <c r="AC636" s="38"/>
      <c r="AD636" s="38"/>
      <c r="AE636" s="38"/>
      <c r="AR636" s="240" t="s">
        <v>405</v>
      </c>
      <c r="AT636" s="240" t="s">
        <v>199</v>
      </c>
      <c r="AU636" s="240" t="s">
        <v>89</v>
      </c>
      <c r="AY636" s="17" t="s">
        <v>196</v>
      </c>
      <c r="BE636" s="241">
        <f>IF(N636="základní",J636,0)</f>
        <v>0</v>
      </c>
      <c r="BF636" s="241">
        <f>IF(N636="snížená",J636,0)</f>
        <v>0</v>
      </c>
      <c r="BG636" s="241">
        <f>IF(N636="zákl. přenesená",J636,0)</f>
        <v>0</v>
      </c>
      <c r="BH636" s="241">
        <f>IF(N636="sníž. přenesená",J636,0)</f>
        <v>0</v>
      </c>
      <c r="BI636" s="241">
        <f>IF(N636="nulová",J636,0)</f>
        <v>0</v>
      </c>
      <c r="BJ636" s="17" t="s">
        <v>87</v>
      </c>
      <c r="BK636" s="241">
        <f>ROUND(I636*H636,2)</f>
        <v>0</v>
      </c>
      <c r="BL636" s="17" t="s">
        <v>405</v>
      </c>
      <c r="BM636" s="240" t="s">
        <v>3940</v>
      </c>
    </row>
    <row r="637" s="2" customFormat="1">
      <c r="A637" s="38"/>
      <c r="B637" s="39"/>
      <c r="C637" s="40"/>
      <c r="D637" s="242" t="s">
        <v>205</v>
      </c>
      <c r="E637" s="40"/>
      <c r="F637" s="243" t="s">
        <v>3941</v>
      </c>
      <c r="G637" s="40"/>
      <c r="H637" s="40"/>
      <c r="I637" s="244"/>
      <c r="J637" s="40"/>
      <c r="K637" s="40"/>
      <c r="L637" s="44"/>
      <c r="M637" s="245"/>
      <c r="N637" s="246"/>
      <c r="O637" s="91"/>
      <c r="P637" s="91"/>
      <c r="Q637" s="91"/>
      <c r="R637" s="91"/>
      <c r="S637" s="91"/>
      <c r="T637" s="92"/>
      <c r="U637" s="38"/>
      <c r="V637" s="38"/>
      <c r="W637" s="38"/>
      <c r="X637" s="38"/>
      <c r="Y637" s="38"/>
      <c r="Z637" s="38"/>
      <c r="AA637" s="38"/>
      <c r="AB637" s="38"/>
      <c r="AC637" s="38"/>
      <c r="AD637" s="38"/>
      <c r="AE637" s="38"/>
      <c r="AT637" s="17" t="s">
        <v>205</v>
      </c>
      <c r="AU637" s="17" t="s">
        <v>89</v>
      </c>
    </row>
    <row r="638" s="13" customFormat="1">
      <c r="A638" s="13"/>
      <c r="B638" s="252"/>
      <c r="C638" s="253"/>
      <c r="D638" s="242" t="s">
        <v>254</v>
      </c>
      <c r="E638" s="254" t="s">
        <v>1</v>
      </c>
      <c r="F638" s="255" t="s">
        <v>3942</v>
      </c>
      <c r="G638" s="253"/>
      <c r="H638" s="256">
        <v>3.7799999999999998</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254</v>
      </c>
      <c r="AU638" s="262" t="s">
        <v>89</v>
      </c>
      <c r="AV638" s="13" t="s">
        <v>89</v>
      </c>
      <c r="AW638" s="13" t="s">
        <v>35</v>
      </c>
      <c r="AX638" s="13" t="s">
        <v>80</v>
      </c>
      <c r="AY638" s="262" t="s">
        <v>196</v>
      </c>
    </row>
    <row r="639" s="14" customFormat="1">
      <c r="A639" s="14"/>
      <c r="B639" s="263"/>
      <c r="C639" s="264"/>
      <c r="D639" s="242" t="s">
        <v>254</v>
      </c>
      <c r="E639" s="265" t="s">
        <v>1</v>
      </c>
      <c r="F639" s="266" t="s">
        <v>3943</v>
      </c>
      <c r="G639" s="264"/>
      <c r="H639" s="267">
        <v>3.7799999999999998</v>
      </c>
      <c r="I639" s="268"/>
      <c r="J639" s="264"/>
      <c r="K639" s="264"/>
      <c r="L639" s="269"/>
      <c r="M639" s="270"/>
      <c r="N639" s="271"/>
      <c r="O639" s="271"/>
      <c r="P639" s="271"/>
      <c r="Q639" s="271"/>
      <c r="R639" s="271"/>
      <c r="S639" s="271"/>
      <c r="T639" s="272"/>
      <c r="U639" s="14"/>
      <c r="V639" s="14"/>
      <c r="W639" s="14"/>
      <c r="X639" s="14"/>
      <c r="Y639" s="14"/>
      <c r="Z639" s="14"/>
      <c r="AA639" s="14"/>
      <c r="AB639" s="14"/>
      <c r="AC639" s="14"/>
      <c r="AD639" s="14"/>
      <c r="AE639" s="14"/>
      <c r="AT639" s="273" t="s">
        <v>254</v>
      </c>
      <c r="AU639" s="273" t="s">
        <v>89</v>
      </c>
      <c r="AV639" s="14" t="s">
        <v>100</v>
      </c>
      <c r="AW639" s="14" t="s">
        <v>35</v>
      </c>
      <c r="AX639" s="14" t="s">
        <v>87</v>
      </c>
      <c r="AY639" s="273" t="s">
        <v>196</v>
      </c>
    </row>
    <row r="640" s="2" customFormat="1" ht="21.75" customHeight="1">
      <c r="A640" s="38"/>
      <c r="B640" s="39"/>
      <c r="C640" s="228" t="s">
        <v>978</v>
      </c>
      <c r="D640" s="228" t="s">
        <v>199</v>
      </c>
      <c r="E640" s="229" t="s">
        <v>3944</v>
      </c>
      <c r="F640" s="230" t="s">
        <v>3945</v>
      </c>
      <c r="G640" s="231" t="s">
        <v>251</v>
      </c>
      <c r="H640" s="232">
        <v>7.5599999999999996</v>
      </c>
      <c r="I640" s="233"/>
      <c r="J640" s="234">
        <f>ROUND(I640*H640,2)</f>
        <v>0</v>
      </c>
      <c r="K640" s="235"/>
      <c r="L640" s="44"/>
      <c r="M640" s="236" t="s">
        <v>1</v>
      </c>
      <c r="N640" s="237" t="s">
        <v>45</v>
      </c>
      <c r="O640" s="91"/>
      <c r="P640" s="238">
        <f>O640*H640</f>
        <v>0</v>
      </c>
      <c r="Q640" s="238">
        <v>8.0000000000000007E-05</v>
      </c>
      <c r="R640" s="238">
        <f>Q640*H640</f>
        <v>0.00060480000000000006</v>
      </c>
      <c r="S640" s="238">
        <v>0</v>
      </c>
      <c r="T640" s="239">
        <f>S640*H640</f>
        <v>0</v>
      </c>
      <c r="U640" s="38"/>
      <c r="V640" s="38"/>
      <c r="W640" s="38"/>
      <c r="X640" s="38"/>
      <c r="Y640" s="38"/>
      <c r="Z640" s="38"/>
      <c r="AA640" s="38"/>
      <c r="AB640" s="38"/>
      <c r="AC640" s="38"/>
      <c r="AD640" s="38"/>
      <c r="AE640" s="38"/>
      <c r="AR640" s="240" t="s">
        <v>405</v>
      </c>
      <c r="AT640" s="240" t="s">
        <v>199</v>
      </c>
      <c r="AU640" s="240" t="s">
        <v>89</v>
      </c>
      <c r="AY640" s="17" t="s">
        <v>196</v>
      </c>
      <c r="BE640" s="241">
        <f>IF(N640="základní",J640,0)</f>
        <v>0</v>
      </c>
      <c r="BF640" s="241">
        <f>IF(N640="snížená",J640,0)</f>
        <v>0</v>
      </c>
      <c r="BG640" s="241">
        <f>IF(N640="zákl. přenesená",J640,0)</f>
        <v>0</v>
      </c>
      <c r="BH640" s="241">
        <f>IF(N640="sníž. přenesená",J640,0)</f>
        <v>0</v>
      </c>
      <c r="BI640" s="241">
        <f>IF(N640="nulová",J640,0)</f>
        <v>0</v>
      </c>
      <c r="BJ640" s="17" t="s">
        <v>87</v>
      </c>
      <c r="BK640" s="241">
        <f>ROUND(I640*H640,2)</f>
        <v>0</v>
      </c>
      <c r="BL640" s="17" t="s">
        <v>405</v>
      </c>
      <c r="BM640" s="240" t="s">
        <v>3946</v>
      </c>
    </row>
    <row r="641" s="2" customFormat="1">
      <c r="A641" s="38"/>
      <c r="B641" s="39"/>
      <c r="C641" s="40"/>
      <c r="D641" s="242" t="s">
        <v>205</v>
      </c>
      <c r="E641" s="40"/>
      <c r="F641" s="243" t="s">
        <v>3947</v>
      </c>
      <c r="G641" s="40"/>
      <c r="H641" s="40"/>
      <c r="I641" s="244"/>
      <c r="J641" s="40"/>
      <c r="K641" s="40"/>
      <c r="L641" s="44"/>
      <c r="M641" s="245"/>
      <c r="N641" s="246"/>
      <c r="O641" s="91"/>
      <c r="P641" s="91"/>
      <c r="Q641" s="91"/>
      <c r="R641" s="91"/>
      <c r="S641" s="91"/>
      <c r="T641" s="92"/>
      <c r="U641" s="38"/>
      <c r="V641" s="38"/>
      <c r="W641" s="38"/>
      <c r="X641" s="38"/>
      <c r="Y641" s="38"/>
      <c r="Z641" s="38"/>
      <c r="AA641" s="38"/>
      <c r="AB641" s="38"/>
      <c r="AC641" s="38"/>
      <c r="AD641" s="38"/>
      <c r="AE641" s="38"/>
      <c r="AT641" s="17" t="s">
        <v>205</v>
      </c>
      <c r="AU641" s="17" t="s">
        <v>89</v>
      </c>
    </row>
    <row r="642" s="13" customFormat="1">
      <c r="A642" s="13"/>
      <c r="B642" s="252"/>
      <c r="C642" s="253"/>
      <c r="D642" s="242" t="s">
        <v>254</v>
      </c>
      <c r="E642" s="254" t="s">
        <v>1</v>
      </c>
      <c r="F642" s="255" t="s">
        <v>3948</v>
      </c>
      <c r="G642" s="253"/>
      <c r="H642" s="256">
        <v>7.5599999999999996</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254</v>
      </c>
      <c r="AU642" s="262" t="s">
        <v>89</v>
      </c>
      <c r="AV642" s="13" t="s">
        <v>89</v>
      </c>
      <c r="AW642" s="13" t="s">
        <v>35</v>
      </c>
      <c r="AX642" s="13" t="s">
        <v>80</v>
      </c>
      <c r="AY642" s="262" t="s">
        <v>196</v>
      </c>
    </row>
    <row r="643" s="14" customFormat="1">
      <c r="A643" s="14"/>
      <c r="B643" s="263"/>
      <c r="C643" s="264"/>
      <c r="D643" s="242" t="s">
        <v>254</v>
      </c>
      <c r="E643" s="265" t="s">
        <v>1</v>
      </c>
      <c r="F643" s="266" t="s">
        <v>3949</v>
      </c>
      <c r="G643" s="264"/>
      <c r="H643" s="267">
        <v>7.5599999999999996</v>
      </c>
      <c r="I643" s="268"/>
      <c r="J643" s="264"/>
      <c r="K643" s="264"/>
      <c r="L643" s="269"/>
      <c r="M643" s="270"/>
      <c r="N643" s="271"/>
      <c r="O643" s="271"/>
      <c r="P643" s="271"/>
      <c r="Q643" s="271"/>
      <c r="R643" s="271"/>
      <c r="S643" s="271"/>
      <c r="T643" s="272"/>
      <c r="U643" s="14"/>
      <c r="V643" s="14"/>
      <c r="W643" s="14"/>
      <c r="X643" s="14"/>
      <c r="Y643" s="14"/>
      <c r="Z643" s="14"/>
      <c r="AA643" s="14"/>
      <c r="AB643" s="14"/>
      <c r="AC643" s="14"/>
      <c r="AD643" s="14"/>
      <c r="AE643" s="14"/>
      <c r="AT643" s="273" t="s">
        <v>254</v>
      </c>
      <c r="AU643" s="273" t="s">
        <v>89</v>
      </c>
      <c r="AV643" s="14" t="s">
        <v>100</v>
      </c>
      <c r="AW643" s="14" t="s">
        <v>35</v>
      </c>
      <c r="AX643" s="14" t="s">
        <v>80</v>
      </c>
      <c r="AY643" s="273" t="s">
        <v>196</v>
      </c>
    </row>
    <row r="644" s="15" customFormat="1">
      <c r="A644" s="15"/>
      <c r="B644" s="274"/>
      <c r="C644" s="275"/>
      <c r="D644" s="242" t="s">
        <v>254</v>
      </c>
      <c r="E644" s="276" t="s">
        <v>1</v>
      </c>
      <c r="F644" s="277" t="s">
        <v>267</v>
      </c>
      <c r="G644" s="275"/>
      <c r="H644" s="278">
        <v>7.5599999999999996</v>
      </c>
      <c r="I644" s="279"/>
      <c r="J644" s="275"/>
      <c r="K644" s="275"/>
      <c r="L644" s="280"/>
      <c r="M644" s="281"/>
      <c r="N644" s="282"/>
      <c r="O644" s="282"/>
      <c r="P644" s="282"/>
      <c r="Q644" s="282"/>
      <c r="R644" s="282"/>
      <c r="S644" s="282"/>
      <c r="T644" s="283"/>
      <c r="U644" s="15"/>
      <c r="V644" s="15"/>
      <c r="W644" s="15"/>
      <c r="X644" s="15"/>
      <c r="Y644" s="15"/>
      <c r="Z644" s="15"/>
      <c r="AA644" s="15"/>
      <c r="AB644" s="15"/>
      <c r="AC644" s="15"/>
      <c r="AD644" s="15"/>
      <c r="AE644" s="15"/>
      <c r="AT644" s="284" t="s">
        <v>254</v>
      </c>
      <c r="AU644" s="284" t="s">
        <v>89</v>
      </c>
      <c r="AV644" s="15" t="s">
        <v>113</v>
      </c>
      <c r="AW644" s="15" t="s">
        <v>35</v>
      </c>
      <c r="AX644" s="15" t="s">
        <v>87</v>
      </c>
      <c r="AY644" s="284" t="s">
        <v>196</v>
      </c>
    </row>
    <row r="645" s="2" customFormat="1" ht="21.75" customHeight="1">
      <c r="A645" s="38"/>
      <c r="B645" s="39"/>
      <c r="C645" s="228" t="s">
        <v>984</v>
      </c>
      <c r="D645" s="228" t="s">
        <v>199</v>
      </c>
      <c r="E645" s="229" t="s">
        <v>3950</v>
      </c>
      <c r="F645" s="230" t="s">
        <v>3951</v>
      </c>
      <c r="G645" s="231" t="s">
        <v>251</v>
      </c>
      <c r="H645" s="232">
        <v>24.52</v>
      </c>
      <c r="I645" s="233"/>
      <c r="J645" s="234">
        <f>ROUND(I645*H645,2)</f>
        <v>0</v>
      </c>
      <c r="K645" s="235"/>
      <c r="L645" s="44"/>
      <c r="M645" s="236" t="s">
        <v>1</v>
      </c>
      <c r="N645" s="237" t="s">
        <v>45</v>
      </c>
      <c r="O645" s="91"/>
      <c r="P645" s="238">
        <f>O645*H645</f>
        <v>0</v>
      </c>
      <c r="Q645" s="238">
        <v>6.0000000000000002E-05</v>
      </c>
      <c r="R645" s="238">
        <f>Q645*H645</f>
        <v>0.0014712</v>
      </c>
      <c r="S645" s="238">
        <v>0</v>
      </c>
      <c r="T645" s="239">
        <f>S645*H645</f>
        <v>0</v>
      </c>
      <c r="U645" s="38"/>
      <c r="V645" s="38"/>
      <c r="W645" s="38"/>
      <c r="X645" s="38"/>
      <c r="Y645" s="38"/>
      <c r="Z645" s="38"/>
      <c r="AA645" s="38"/>
      <c r="AB645" s="38"/>
      <c r="AC645" s="38"/>
      <c r="AD645" s="38"/>
      <c r="AE645" s="38"/>
      <c r="AR645" s="240" t="s">
        <v>405</v>
      </c>
      <c r="AT645" s="240" t="s">
        <v>199</v>
      </c>
      <c r="AU645" s="240" t="s">
        <v>89</v>
      </c>
      <c r="AY645" s="17" t="s">
        <v>196</v>
      </c>
      <c r="BE645" s="241">
        <f>IF(N645="základní",J645,0)</f>
        <v>0</v>
      </c>
      <c r="BF645" s="241">
        <f>IF(N645="snížená",J645,0)</f>
        <v>0</v>
      </c>
      <c r="BG645" s="241">
        <f>IF(N645="zákl. přenesená",J645,0)</f>
        <v>0</v>
      </c>
      <c r="BH645" s="241">
        <f>IF(N645="sníž. přenesená",J645,0)</f>
        <v>0</v>
      </c>
      <c r="BI645" s="241">
        <f>IF(N645="nulová",J645,0)</f>
        <v>0</v>
      </c>
      <c r="BJ645" s="17" t="s">
        <v>87</v>
      </c>
      <c r="BK645" s="241">
        <f>ROUND(I645*H645,2)</f>
        <v>0</v>
      </c>
      <c r="BL645" s="17" t="s">
        <v>405</v>
      </c>
      <c r="BM645" s="240" t="s">
        <v>3952</v>
      </c>
    </row>
    <row r="646" s="2" customFormat="1">
      <c r="A646" s="38"/>
      <c r="B646" s="39"/>
      <c r="C646" s="40"/>
      <c r="D646" s="242" t="s">
        <v>205</v>
      </c>
      <c r="E646" s="40"/>
      <c r="F646" s="243" t="s">
        <v>3953</v>
      </c>
      <c r="G646" s="40"/>
      <c r="H646" s="40"/>
      <c r="I646" s="244"/>
      <c r="J646" s="40"/>
      <c r="K646" s="40"/>
      <c r="L646" s="44"/>
      <c r="M646" s="245"/>
      <c r="N646" s="246"/>
      <c r="O646" s="91"/>
      <c r="P646" s="91"/>
      <c r="Q646" s="91"/>
      <c r="R646" s="91"/>
      <c r="S646" s="91"/>
      <c r="T646" s="92"/>
      <c r="U646" s="38"/>
      <c r="V646" s="38"/>
      <c r="W646" s="38"/>
      <c r="X646" s="38"/>
      <c r="Y646" s="38"/>
      <c r="Z646" s="38"/>
      <c r="AA646" s="38"/>
      <c r="AB646" s="38"/>
      <c r="AC646" s="38"/>
      <c r="AD646" s="38"/>
      <c r="AE646" s="38"/>
      <c r="AT646" s="17" t="s">
        <v>205</v>
      </c>
      <c r="AU646" s="17" t="s">
        <v>89</v>
      </c>
    </row>
    <row r="647" s="13" customFormat="1">
      <c r="A647" s="13"/>
      <c r="B647" s="252"/>
      <c r="C647" s="253"/>
      <c r="D647" s="242" t="s">
        <v>254</v>
      </c>
      <c r="E647" s="254" t="s">
        <v>1</v>
      </c>
      <c r="F647" s="255" t="s">
        <v>3954</v>
      </c>
      <c r="G647" s="253"/>
      <c r="H647" s="256">
        <v>23.68</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254</v>
      </c>
      <c r="AU647" s="262" t="s">
        <v>89</v>
      </c>
      <c r="AV647" s="13" t="s">
        <v>89</v>
      </c>
      <c r="AW647" s="13" t="s">
        <v>35</v>
      </c>
      <c r="AX647" s="13" t="s">
        <v>80</v>
      </c>
      <c r="AY647" s="262" t="s">
        <v>196</v>
      </c>
    </row>
    <row r="648" s="14" customFormat="1">
      <c r="A648" s="14"/>
      <c r="B648" s="263"/>
      <c r="C648" s="264"/>
      <c r="D648" s="242" t="s">
        <v>254</v>
      </c>
      <c r="E648" s="265" t="s">
        <v>1</v>
      </c>
      <c r="F648" s="266" t="s">
        <v>3955</v>
      </c>
      <c r="G648" s="264"/>
      <c r="H648" s="267">
        <v>23.68</v>
      </c>
      <c r="I648" s="268"/>
      <c r="J648" s="264"/>
      <c r="K648" s="264"/>
      <c r="L648" s="269"/>
      <c r="M648" s="270"/>
      <c r="N648" s="271"/>
      <c r="O648" s="271"/>
      <c r="P648" s="271"/>
      <c r="Q648" s="271"/>
      <c r="R648" s="271"/>
      <c r="S648" s="271"/>
      <c r="T648" s="272"/>
      <c r="U648" s="14"/>
      <c r="V648" s="14"/>
      <c r="W648" s="14"/>
      <c r="X648" s="14"/>
      <c r="Y648" s="14"/>
      <c r="Z648" s="14"/>
      <c r="AA648" s="14"/>
      <c r="AB648" s="14"/>
      <c r="AC648" s="14"/>
      <c r="AD648" s="14"/>
      <c r="AE648" s="14"/>
      <c r="AT648" s="273" t="s">
        <v>254</v>
      </c>
      <c r="AU648" s="273" t="s">
        <v>89</v>
      </c>
      <c r="AV648" s="14" t="s">
        <v>100</v>
      </c>
      <c r="AW648" s="14" t="s">
        <v>35</v>
      </c>
      <c r="AX648" s="14" t="s">
        <v>80</v>
      </c>
      <c r="AY648" s="273" t="s">
        <v>196</v>
      </c>
    </row>
    <row r="649" s="13" customFormat="1">
      <c r="A649" s="13"/>
      <c r="B649" s="252"/>
      <c r="C649" s="253"/>
      <c r="D649" s="242" t="s">
        <v>254</v>
      </c>
      <c r="E649" s="254" t="s">
        <v>1</v>
      </c>
      <c r="F649" s="255" t="s">
        <v>3956</v>
      </c>
      <c r="G649" s="253"/>
      <c r="H649" s="256">
        <v>0.83999999999999997</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254</v>
      </c>
      <c r="AU649" s="262" t="s">
        <v>89</v>
      </c>
      <c r="AV649" s="13" t="s">
        <v>89</v>
      </c>
      <c r="AW649" s="13" t="s">
        <v>35</v>
      </c>
      <c r="AX649" s="13" t="s">
        <v>80</v>
      </c>
      <c r="AY649" s="262" t="s">
        <v>196</v>
      </c>
    </row>
    <row r="650" s="14" customFormat="1">
      <c r="A650" s="14"/>
      <c r="B650" s="263"/>
      <c r="C650" s="264"/>
      <c r="D650" s="242" t="s">
        <v>254</v>
      </c>
      <c r="E650" s="265" t="s">
        <v>1</v>
      </c>
      <c r="F650" s="266" t="s">
        <v>3957</v>
      </c>
      <c r="G650" s="264"/>
      <c r="H650" s="267">
        <v>0.83999999999999997</v>
      </c>
      <c r="I650" s="268"/>
      <c r="J650" s="264"/>
      <c r="K650" s="264"/>
      <c r="L650" s="269"/>
      <c r="M650" s="270"/>
      <c r="N650" s="271"/>
      <c r="O650" s="271"/>
      <c r="P650" s="271"/>
      <c r="Q650" s="271"/>
      <c r="R650" s="271"/>
      <c r="S650" s="271"/>
      <c r="T650" s="272"/>
      <c r="U650" s="14"/>
      <c r="V650" s="14"/>
      <c r="W650" s="14"/>
      <c r="X650" s="14"/>
      <c r="Y650" s="14"/>
      <c r="Z650" s="14"/>
      <c r="AA650" s="14"/>
      <c r="AB650" s="14"/>
      <c r="AC650" s="14"/>
      <c r="AD650" s="14"/>
      <c r="AE650" s="14"/>
      <c r="AT650" s="273" t="s">
        <v>254</v>
      </c>
      <c r="AU650" s="273" t="s">
        <v>89</v>
      </c>
      <c r="AV650" s="14" t="s">
        <v>100</v>
      </c>
      <c r="AW650" s="14" t="s">
        <v>35</v>
      </c>
      <c r="AX650" s="14" t="s">
        <v>80</v>
      </c>
      <c r="AY650" s="273" t="s">
        <v>196</v>
      </c>
    </row>
    <row r="651" s="15" customFormat="1">
      <c r="A651" s="15"/>
      <c r="B651" s="274"/>
      <c r="C651" s="275"/>
      <c r="D651" s="242" t="s">
        <v>254</v>
      </c>
      <c r="E651" s="276" t="s">
        <v>1</v>
      </c>
      <c r="F651" s="277" t="s">
        <v>267</v>
      </c>
      <c r="G651" s="275"/>
      <c r="H651" s="278">
        <v>24.52</v>
      </c>
      <c r="I651" s="279"/>
      <c r="J651" s="275"/>
      <c r="K651" s="275"/>
      <c r="L651" s="280"/>
      <c r="M651" s="281"/>
      <c r="N651" s="282"/>
      <c r="O651" s="282"/>
      <c r="P651" s="282"/>
      <c r="Q651" s="282"/>
      <c r="R651" s="282"/>
      <c r="S651" s="282"/>
      <c r="T651" s="283"/>
      <c r="U651" s="15"/>
      <c r="V651" s="15"/>
      <c r="W651" s="15"/>
      <c r="X651" s="15"/>
      <c r="Y651" s="15"/>
      <c r="Z651" s="15"/>
      <c r="AA651" s="15"/>
      <c r="AB651" s="15"/>
      <c r="AC651" s="15"/>
      <c r="AD651" s="15"/>
      <c r="AE651" s="15"/>
      <c r="AT651" s="284" t="s">
        <v>254</v>
      </c>
      <c r="AU651" s="284" t="s">
        <v>89</v>
      </c>
      <c r="AV651" s="15" t="s">
        <v>113</v>
      </c>
      <c r="AW651" s="15" t="s">
        <v>35</v>
      </c>
      <c r="AX651" s="15" t="s">
        <v>87</v>
      </c>
      <c r="AY651" s="284" t="s">
        <v>196</v>
      </c>
    </row>
    <row r="652" s="2" customFormat="1" ht="21.75" customHeight="1">
      <c r="A652" s="38"/>
      <c r="B652" s="39"/>
      <c r="C652" s="228" t="s">
        <v>989</v>
      </c>
      <c r="D652" s="228" t="s">
        <v>199</v>
      </c>
      <c r="E652" s="229" t="s">
        <v>3958</v>
      </c>
      <c r="F652" s="230" t="s">
        <v>3959</v>
      </c>
      <c r="G652" s="231" t="s">
        <v>251</v>
      </c>
      <c r="H652" s="232">
        <v>24.52</v>
      </c>
      <c r="I652" s="233"/>
      <c r="J652" s="234">
        <f>ROUND(I652*H652,2)</f>
        <v>0</v>
      </c>
      <c r="K652" s="235"/>
      <c r="L652" s="44"/>
      <c r="M652" s="236" t="s">
        <v>1</v>
      </c>
      <c r="N652" s="237" t="s">
        <v>45</v>
      </c>
      <c r="O652" s="91"/>
      <c r="P652" s="238">
        <f>O652*H652</f>
        <v>0</v>
      </c>
      <c r="Q652" s="238">
        <v>0.00013999999999999999</v>
      </c>
      <c r="R652" s="238">
        <f>Q652*H652</f>
        <v>0.0034327999999999997</v>
      </c>
      <c r="S652" s="238">
        <v>0</v>
      </c>
      <c r="T652" s="239">
        <f>S652*H652</f>
        <v>0</v>
      </c>
      <c r="U652" s="38"/>
      <c r="V652" s="38"/>
      <c r="W652" s="38"/>
      <c r="X652" s="38"/>
      <c r="Y652" s="38"/>
      <c r="Z652" s="38"/>
      <c r="AA652" s="38"/>
      <c r="AB652" s="38"/>
      <c r="AC652" s="38"/>
      <c r="AD652" s="38"/>
      <c r="AE652" s="38"/>
      <c r="AR652" s="240" t="s">
        <v>405</v>
      </c>
      <c r="AT652" s="240" t="s">
        <v>199</v>
      </c>
      <c r="AU652" s="240" t="s">
        <v>89</v>
      </c>
      <c r="AY652" s="17" t="s">
        <v>196</v>
      </c>
      <c r="BE652" s="241">
        <f>IF(N652="základní",J652,0)</f>
        <v>0</v>
      </c>
      <c r="BF652" s="241">
        <f>IF(N652="snížená",J652,0)</f>
        <v>0</v>
      </c>
      <c r="BG652" s="241">
        <f>IF(N652="zákl. přenesená",J652,0)</f>
        <v>0</v>
      </c>
      <c r="BH652" s="241">
        <f>IF(N652="sníž. přenesená",J652,0)</f>
        <v>0</v>
      </c>
      <c r="BI652" s="241">
        <f>IF(N652="nulová",J652,0)</f>
        <v>0</v>
      </c>
      <c r="BJ652" s="17" t="s">
        <v>87</v>
      </c>
      <c r="BK652" s="241">
        <f>ROUND(I652*H652,2)</f>
        <v>0</v>
      </c>
      <c r="BL652" s="17" t="s">
        <v>405</v>
      </c>
      <c r="BM652" s="240" t="s">
        <v>3960</v>
      </c>
    </row>
    <row r="653" s="2" customFormat="1">
      <c r="A653" s="38"/>
      <c r="B653" s="39"/>
      <c r="C653" s="40"/>
      <c r="D653" s="242" t="s">
        <v>205</v>
      </c>
      <c r="E653" s="40"/>
      <c r="F653" s="243" t="s">
        <v>3961</v>
      </c>
      <c r="G653" s="40"/>
      <c r="H653" s="40"/>
      <c r="I653" s="244"/>
      <c r="J653" s="40"/>
      <c r="K653" s="40"/>
      <c r="L653" s="44"/>
      <c r="M653" s="245"/>
      <c r="N653" s="246"/>
      <c r="O653" s="91"/>
      <c r="P653" s="91"/>
      <c r="Q653" s="91"/>
      <c r="R653" s="91"/>
      <c r="S653" s="91"/>
      <c r="T653" s="92"/>
      <c r="U653" s="38"/>
      <c r="V653" s="38"/>
      <c r="W653" s="38"/>
      <c r="X653" s="38"/>
      <c r="Y653" s="38"/>
      <c r="Z653" s="38"/>
      <c r="AA653" s="38"/>
      <c r="AB653" s="38"/>
      <c r="AC653" s="38"/>
      <c r="AD653" s="38"/>
      <c r="AE653" s="38"/>
      <c r="AT653" s="17" t="s">
        <v>205</v>
      </c>
      <c r="AU653" s="17" t="s">
        <v>89</v>
      </c>
    </row>
    <row r="654" s="2" customFormat="1" ht="21.75" customHeight="1">
      <c r="A654" s="38"/>
      <c r="B654" s="39"/>
      <c r="C654" s="228" t="s">
        <v>995</v>
      </c>
      <c r="D654" s="228" t="s">
        <v>199</v>
      </c>
      <c r="E654" s="229" t="s">
        <v>3962</v>
      </c>
      <c r="F654" s="230" t="s">
        <v>3963</v>
      </c>
      <c r="G654" s="231" t="s">
        <v>251</v>
      </c>
      <c r="H654" s="232">
        <v>24.52</v>
      </c>
      <c r="I654" s="233"/>
      <c r="J654" s="234">
        <f>ROUND(I654*H654,2)</f>
        <v>0</v>
      </c>
      <c r="K654" s="235"/>
      <c r="L654" s="44"/>
      <c r="M654" s="236" t="s">
        <v>1</v>
      </c>
      <c r="N654" s="237" t="s">
        <v>45</v>
      </c>
      <c r="O654" s="91"/>
      <c r="P654" s="238">
        <f>O654*H654</f>
        <v>0</v>
      </c>
      <c r="Q654" s="238">
        <v>0.00012</v>
      </c>
      <c r="R654" s="238">
        <f>Q654*H654</f>
        <v>0.0029424</v>
      </c>
      <c r="S654" s="238">
        <v>0</v>
      </c>
      <c r="T654" s="239">
        <f>S654*H654</f>
        <v>0</v>
      </c>
      <c r="U654" s="38"/>
      <c r="V654" s="38"/>
      <c r="W654" s="38"/>
      <c r="X654" s="38"/>
      <c r="Y654" s="38"/>
      <c r="Z654" s="38"/>
      <c r="AA654" s="38"/>
      <c r="AB654" s="38"/>
      <c r="AC654" s="38"/>
      <c r="AD654" s="38"/>
      <c r="AE654" s="38"/>
      <c r="AR654" s="240" t="s">
        <v>405</v>
      </c>
      <c r="AT654" s="240" t="s">
        <v>199</v>
      </c>
      <c r="AU654" s="240" t="s">
        <v>89</v>
      </c>
      <c r="AY654" s="17" t="s">
        <v>196</v>
      </c>
      <c r="BE654" s="241">
        <f>IF(N654="základní",J654,0)</f>
        <v>0</v>
      </c>
      <c r="BF654" s="241">
        <f>IF(N654="snížená",J654,0)</f>
        <v>0</v>
      </c>
      <c r="BG654" s="241">
        <f>IF(N654="zákl. přenesená",J654,0)</f>
        <v>0</v>
      </c>
      <c r="BH654" s="241">
        <f>IF(N654="sníž. přenesená",J654,0)</f>
        <v>0</v>
      </c>
      <c r="BI654" s="241">
        <f>IF(N654="nulová",J654,0)</f>
        <v>0</v>
      </c>
      <c r="BJ654" s="17" t="s">
        <v>87</v>
      </c>
      <c r="BK654" s="241">
        <f>ROUND(I654*H654,2)</f>
        <v>0</v>
      </c>
      <c r="BL654" s="17" t="s">
        <v>405</v>
      </c>
      <c r="BM654" s="240" t="s">
        <v>3964</v>
      </c>
    </row>
    <row r="655" s="2" customFormat="1">
      <c r="A655" s="38"/>
      <c r="B655" s="39"/>
      <c r="C655" s="40"/>
      <c r="D655" s="242" t="s">
        <v>205</v>
      </c>
      <c r="E655" s="40"/>
      <c r="F655" s="243" t="s">
        <v>3965</v>
      </c>
      <c r="G655" s="40"/>
      <c r="H655" s="40"/>
      <c r="I655" s="244"/>
      <c r="J655" s="40"/>
      <c r="K655" s="40"/>
      <c r="L655" s="44"/>
      <c r="M655" s="245"/>
      <c r="N655" s="246"/>
      <c r="O655" s="91"/>
      <c r="P655" s="91"/>
      <c r="Q655" s="91"/>
      <c r="R655" s="91"/>
      <c r="S655" s="91"/>
      <c r="T655" s="92"/>
      <c r="U655" s="38"/>
      <c r="V655" s="38"/>
      <c r="W655" s="38"/>
      <c r="X655" s="38"/>
      <c r="Y655" s="38"/>
      <c r="Z655" s="38"/>
      <c r="AA655" s="38"/>
      <c r="AB655" s="38"/>
      <c r="AC655" s="38"/>
      <c r="AD655" s="38"/>
      <c r="AE655" s="38"/>
      <c r="AT655" s="17" t="s">
        <v>205</v>
      </c>
      <c r="AU655" s="17" t="s">
        <v>89</v>
      </c>
    </row>
    <row r="656" s="2" customFormat="1" ht="21.75" customHeight="1">
      <c r="A656" s="38"/>
      <c r="B656" s="39"/>
      <c r="C656" s="228" t="s">
        <v>1002</v>
      </c>
      <c r="D656" s="228" t="s">
        <v>199</v>
      </c>
      <c r="E656" s="229" t="s">
        <v>3966</v>
      </c>
      <c r="F656" s="230" t="s">
        <v>3967</v>
      </c>
      <c r="G656" s="231" t="s">
        <v>251</v>
      </c>
      <c r="H656" s="232">
        <v>2.452</v>
      </c>
      <c r="I656" s="233"/>
      <c r="J656" s="234">
        <f>ROUND(I656*H656,2)</f>
        <v>0</v>
      </c>
      <c r="K656" s="235"/>
      <c r="L656" s="44"/>
      <c r="M656" s="236" t="s">
        <v>1</v>
      </c>
      <c r="N656" s="237" t="s">
        <v>45</v>
      </c>
      <c r="O656" s="91"/>
      <c r="P656" s="238">
        <f>O656*H656</f>
        <v>0</v>
      </c>
      <c r="Q656" s="238">
        <v>3.0000000000000001E-05</v>
      </c>
      <c r="R656" s="238">
        <f>Q656*H656</f>
        <v>7.3560000000000007E-05</v>
      </c>
      <c r="S656" s="238">
        <v>0</v>
      </c>
      <c r="T656" s="239">
        <f>S656*H656</f>
        <v>0</v>
      </c>
      <c r="U656" s="38"/>
      <c r="V656" s="38"/>
      <c r="W656" s="38"/>
      <c r="X656" s="38"/>
      <c r="Y656" s="38"/>
      <c r="Z656" s="38"/>
      <c r="AA656" s="38"/>
      <c r="AB656" s="38"/>
      <c r="AC656" s="38"/>
      <c r="AD656" s="38"/>
      <c r="AE656" s="38"/>
      <c r="AR656" s="240" t="s">
        <v>405</v>
      </c>
      <c r="AT656" s="240" t="s">
        <v>199</v>
      </c>
      <c r="AU656" s="240" t="s">
        <v>89</v>
      </c>
      <c r="AY656" s="17" t="s">
        <v>196</v>
      </c>
      <c r="BE656" s="241">
        <f>IF(N656="základní",J656,0)</f>
        <v>0</v>
      </c>
      <c r="BF656" s="241">
        <f>IF(N656="snížená",J656,0)</f>
        <v>0</v>
      </c>
      <c r="BG656" s="241">
        <f>IF(N656="zákl. přenesená",J656,0)</f>
        <v>0</v>
      </c>
      <c r="BH656" s="241">
        <f>IF(N656="sníž. přenesená",J656,0)</f>
        <v>0</v>
      </c>
      <c r="BI656" s="241">
        <f>IF(N656="nulová",J656,0)</f>
        <v>0</v>
      </c>
      <c r="BJ656" s="17" t="s">
        <v>87</v>
      </c>
      <c r="BK656" s="241">
        <f>ROUND(I656*H656,2)</f>
        <v>0</v>
      </c>
      <c r="BL656" s="17" t="s">
        <v>405</v>
      </c>
      <c r="BM656" s="240" t="s">
        <v>3968</v>
      </c>
    </row>
    <row r="657" s="2" customFormat="1">
      <c r="A657" s="38"/>
      <c r="B657" s="39"/>
      <c r="C657" s="40"/>
      <c r="D657" s="242" t="s">
        <v>205</v>
      </c>
      <c r="E657" s="40"/>
      <c r="F657" s="243" t="s">
        <v>3969</v>
      </c>
      <c r="G657" s="40"/>
      <c r="H657" s="40"/>
      <c r="I657" s="244"/>
      <c r="J657" s="40"/>
      <c r="K657" s="40"/>
      <c r="L657" s="44"/>
      <c r="M657" s="245"/>
      <c r="N657" s="246"/>
      <c r="O657" s="91"/>
      <c r="P657" s="91"/>
      <c r="Q657" s="91"/>
      <c r="R657" s="91"/>
      <c r="S657" s="91"/>
      <c r="T657" s="92"/>
      <c r="U657" s="38"/>
      <c r="V657" s="38"/>
      <c r="W657" s="38"/>
      <c r="X657" s="38"/>
      <c r="Y657" s="38"/>
      <c r="Z657" s="38"/>
      <c r="AA657" s="38"/>
      <c r="AB657" s="38"/>
      <c r="AC657" s="38"/>
      <c r="AD657" s="38"/>
      <c r="AE657" s="38"/>
      <c r="AT657" s="17" t="s">
        <v>205</v>
      </c>
      <c r="AU657" s="17" t="s">
        <v>89</v>
      </c>
    </row>
    <row r="658" s="13" customFormat="1">
      <c r="A658" s="13"/>
      <c r="B658" s="252"/>
      <c r="C658" s="253"/>
      <c r="D658" s="242" t="s">
        <v>254</v>
      </c>
      <c r="E658" s="254" t="s">
        <v>1</v>
      </c>
      <c r="F658" s="255" t="s">
        <v>3970</v>
      </c>
      <c r="G658" s="253"/>
      <c r="H658" s="256">
        <v>2.452</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254</v>
      </c>
      <c r="AU658" s="262" t="s">
        <v>89</v>
      </c>
      <c r="AV658" s="13" t="s">
        <v>89</v>
      </c>
      <c r="AW658" s="13" t="s">
        <v>35</v>
      </c>
      <c r="AX658" s="13" t="s">
        <v>87</v>
      </c>
      <c r="AY658" s="262" t="s">
        <v>196</v>
      </c>
    </row>
    <row r="659" s="2" customFormat="1" ht="21.75" customHeight="1">
      <c r="A659" s="38"/>
      <c r="B659" s="39"/>
      <c r="C659" s="228" t="s">
        <v>1008</v>
      </c>
      <c r="D659" s="228" t="s">
        <v>199</v>
      </c>
      <c r="E659" s="229" t="s">
        <v>3971</v>
      </c>
      <c r="F659" s="230" t="s">
        <v>3972</v>
      </c>
      <c r="G659" s="231" t="s">
        <v>326</v>
      </c>
      <c r="H659" s="232">
        <v>4</v>
      </c>
      <c r="I659" s="233"/>
      <c r="J659" s="234">
        <f>ROUND(I659*H659,2)</f>
        <v>0</v>
      </c>
      <c r="K659" s="235"/>
      <c r="L659" s="44"/>
      <c r="M659" s="236" t="s">
        <v>1</v>
      </c>
      <c r="N659" s="237" t="s">
        <v>45</v>
      </c>
      <c r="O659" s="91"/>
      <c r="P659" s="238">
        <f>O659*H659</f>
        <v>0</v>
      </c>
      <c r="Q659" s="238">
        <v>2.0000000000000002E-05</v>
      </c>
      <c r="R659" s="238">
        <f>Q659*H659</f>
        <v>8.0000000000000007E-05</v>
      </c>
      <c r="S659" s="238">
        <v>0</v>
      </c>
      <c r="T659" s="239">
        <f>S659*H659</f>
        <v>0</v>
      </c>
      <c r="U659" s="38"/>
      <c r="V659" s="38"/>
      <c r="W659" s="38"/>
      <c r="X659" s="38"/>
      <c r="Y659" s="38"/>
      <c r="Z659" s="38"/>
      <c r="AA659" s="38"/>
      <c r="AB659" s="38"/>
      <c r="AC659" s="38"/>
      <c r="AD659" s="38"/>
      <c r="AE659" s="38"/>
      <c r="AR659" s="240" t="s">
        <v>405</v>
      </c>
      <c r="AT659" s="240" t="s">
        <v>199</v>
      </c>
      <c r="AU659" s="240" t="s">
        <v>89</v>
      </c>
      <c r="AY659" s="17" t="s">
        <v>196</v>
      </c>
      <c r="BE659" s="241">
        <f>IF(N659="základní",J659,0)</f>
        <v>0</v>
      </c>
      <c r="BF659" s="241">
        <f>IF(N659="snížená",J659,0)</f>
        <v>0</v>
      </c>
      <c r="BG659" s="241">
        <f>IF(N659="zákl. přenesená",J659,0)</f>
        <v>0</v>
      </c>
      <c r="BH659" s="241">
        <f>IF(N659="sníž. přenesená",J659,0)</f>
        <v>0</v>
      </c>
      <c r="BI659" s="241">
        <f>IF(N659="nulová",J659,0)</f>
        <v>0</v>
      </c>
      <c r="BJ659" s="17" t="s">
        <v>87</v>
      </c>
      <c r="BK659" s="241">
        <f>ROUND(I659*H659,2)</f>
        <v>0</v>
      </c>
      <c r="BL659" s="17" t="s">
        <v>405</v>
      </c>
      <c r="BM659" s="240" t="s">
        <v>3973</v>
      </c>
    </row>
    <row r="660" s="2" customFormat="1">
      <c r="A660" s="38"/>
      <c r="B660" s="39"/>
      <c r="C660" s="40"/>
      <c r="D660" s="242" t="s">
        <v>205</v>
      </c>
      <c r="E660" s="40"/>
      <c r="F660" s="243" t="s">
        <v>3974</v>
      </c>
      <c r="G660" s="40"/>
      <c r="H660" s="40"/>
      <c r="I660" s="244"/>
      <c r="J660" s="40"/>
      <c r="K660" s="40"/>
      <c r="L660" s="44"/>
      <c r="M660" s="245"/>
      <c r="N660" s="246"/>
      <c r="O660" s="91"/>
      <c r="P660" s="91"/>
      <c r="Q660" s="91"/>
      <c r="R660" s="91"/>
      <c r="S660" s="91"/>
      <c r="T660" s="92"/>
      <c r="U660" s="38"/>
      <c r="V660" s="38"/>
      <c r="W660" s="38"/>
      <c r="X660" s="38"/>
      <c r="Y660" s="38"/>
      <c r="Z660" s="38"/>
      <c r="AA660" s="38"/>
      <c r="AB660" s="38"/>
      <c r="AC660" s="38"/>
      <c r="AD660" s="38"/>
      <c r="AE660" s="38"/>
      <c r="AT660" s="17" t="s">
        <v>205</v>
      </c>
      <c r="AU660" s="17" t="s">
        <v>89</v>
      </c>
    </row>
    <row r="661" s="2" customFormat="1" ht="33" customHeight="1">
      <c r="A661" s="38"/>
      <c r="B661" s="39"/>
      <c r="C661" s="228" t="s">
        <v>1013</v>
      </c>
      <c r="D661" s="228" t="s">
        <v>199</v>
      </c>
      <c r="E661" s="229" t="s">
        <v>3975</v>
      </c>
      <c r="F661" s="230" t="s">
        <v>3976</v>
      </c>
      <c r="G661" s="231" t="s">
        <v>326</v>
      </c>
      <c r="H661" s="232">
        <v>4</v>
      </c>
      <c r="I661" s="233"/>
      <c r="J661" s="234">
        <f>ROUND(I661*H661,2)</f>
        <v>0</v>
      </c>
      <c r="K661" s="235"/>
      <c r="L661" s="44"/>
      <c r="M661" s="236" t="s">
        <v>1</v>
      </c>
      <c r="N661" s="237" t="s">
        <v>45</v>
      </c>
      <c r="O661" s="91"/>
      <c r="P661" s="238">
        <f>O661*H661</f>
        <v>0</v>
      </c>
      <c r="Q661" s="238">
        <v>9.0000000000000006E-05</v>
      </c>
      <c r="R661" s="238">
        <f>Q661*H661</f>
        <v>0.00036000000000000002</v>
      </c>
      <c r="S661" s="238">
        <v>0</v>
      </c>
      <c r="T661" s="239">
        <f>S661*H661</f>
        <v>0</v>
      </c>
      <c r="U661" s="38"/>
      <c r="V661" s="38"/>
      <c r="W661" s="38"/>
      <c r="X661" s="38"/>
      <c r="Y661" s="38"/>
      <c r="Z661" s="38"/>
      <c r="AA661" s="38"/>
      <c r="AB661" s="38"/>
      <c r="AC661" s="38"/>
      <c r="AD661" s="38"/>
      <c r="AE661" s="38"/>
      <c r="AR661" s="240" t="s">
        <v>405</v>
      </c>
      <c r="AT661" s="240" t="s">
        <v>199</v>
      </c>
      <c r="AU661" s="240" t="s">
        <v>89</v>
      </c>
      <c r="AY661" s="17" t="s">
        <v>196</v>
      </c>
      <c r="BE661" s="241">
        <f>IF(N661="základní",J661,0)</f>
        <v>0</v>
      </c>
      <c r="BF661" s="241">
        <f>IF(N661="snížená",J661,0)</f>
        <v>0</v>
      </c>
      <c r="BG661" s="241">
        <f>IF(N661="zákl. přenesená",J661,0)</f>
        <v>0</v>
      </c>
      <c r="BH661" s="241">
        <f>IF(N661="sníž. přenesená",J661,0)</f>
        <v>0</v>
      </c>
      <c r="BI661" s="241">
        <f>IF(N661="nulová",J661,0)</f>
        <v>0</v>
      </c>
      <c r="BJ661" s="17" t="s">
        <v>87</v>
      </c>
      <c r="BK661" s="241">
        <f>ROUND(I661*H661,2)</f>
        <v>0</v>
      </c>
      <c r="BL661" s="17" t="s">
        <v>405</v>
      </c>
      <c r="BM661" s="240" t="s">
        <v>3977</v>
      </c>
    </row>
    <row r="662" s="2" customFormat="1">
      <c r="A662" s="38"/>
      <c r="B662" s="39"/>
      <c r="C662" s="40"/>
      <c r="D662" s="242" t="s">
        <v>205</v>
      </c>
      <c r="E662" s="40"/>
      <c r="F662" s="243" t="s">
        <v>3978</v>
      </c>
      <c r="G662" s="40"/>
      <c r="H662" s="40"/>
      <c r="I662" s="244"/>
      <c r="J662" s="40"/>
      <c r="K662" s="40"/>
      <c r="L662" s="44"/>
      <c r="M662" s="245"/>
      <c r="N662" s="246"/>
      <c r="O662" s="91"/>
      <c r="P662" s="91"/>
      <c r="Q662" s="91"/>
      <c r="R662" s="91"/>
      <c r="S662" s="91"/>
      <c r="T662" s="92"/>
      <c r="U662" s="38"/>
      <c r="V662" s="38"/>
      <c r="W662" s="38"/>
      <c r="X662" s="38"/>
      <c r="Y662" s="38"/>
      <c r="Z662" s="38"/>
      <c r="AA662" s="38"/>
      <c r="AB662" s="38"/>
      <c r="AC662" s="38"/>
      <c r="AD662" s="38"/>
      <c r="AE662" s="38"/>
      <c r="AT662" s="17" t="s">
        <v>205</v>
      </c>
      <c r="AU662" s="17" t="s">
        <v>89</v>
      </c>
    </row>
    <row r="663" s="13" customFormat="1">
      <c r="A663" s="13"/>
      <c r="B663" s="252"/>
      <c r="C663" s="253"/>
      <c r="D663" s="242" t="s">
        <v>254</v>
      </c>
      <c r="E663" s="254" t="s">
        <v>1</v>
      </c>
      <c r="F663" s="255" t="s">
        <v>113</v>
      </c>
      <c r="G663" s="253"/>
      <c r="H663" s="256">
        <v>4</v>
      </c>
      <c r="I663" s="257"/>
      <c r="J663" s="253"/>
      <c r="K663" s="253"/>
      <c r="L663" s="258"/>
      <c r="M663" s="259"/>
      <c r="N663" s="260"/>
      <c r="O663" s="260"/>
      <c r="P663" s="260"/>
      <c r="Q663" s="260"/>
      <c r="R663" s="260"/>
      <c r="S663" s="260"/>
      <c r="T663" s="261"/>
      <c r="U663" s="13"/>
      <c r="V663" s="13"/>
      <c r="W663" s="13"/>
      <c r="X663" s="13"/>
      <c r="Y663" s="13"/>
      <c r="Z663" s="13"/>
      <c r="AA663" s="13"/>
      <c r="AB663" s="13"/>
      <c r="AC663" s="13"/>
      <c r="AD663" s="13"/>
      <c r="AE663" s="13"/>
      <c r="AT663" s="262" t="s">
        <v>254</v>
      </c>
      <c r="AU663" s="262" t="s">
        <v>89</v>
      </c>
      <c r="AV663" s="13" t="s">
        <v>89</v>
      </c>
      <c r="AW663" s="13" t="s">
        <v>35</v>
      </c>
      <c r="AX663" s="13" t="s">
        <v>80</v>
      </c>
      <c r="AY663" s="262" t="s">
        <v>196</v>
      </c>
    </row>
    <row r="664" s="14" customFormat="1">
      <c r="A664" s="14"/>
      <c r="B664" s="263"/>
      <c r="C664" s="264"/>
      <c r="D664" s="242" t="s">
        <v>254</v>
      </c>
      <c r="E664" s="265" t="s">
        <v>1</v>
      </c>
      <c r="F664" s="266" t="s">
        <v>3979</v>
      </c>
      <c r="G664" s="264"/>
      <c r="H664" s="267">
        <v>4</v>
      </c>
      <c r="I664" s="268"/>
      <c r="J664" s="264"/>
      <c r="K664" s="264"/>
      <c r="L664" s="269"/>
      <c r="M664" s="270"/>
      <c r="N664" s="271"/>
      <c r="O664" s="271"/>
      <c r="P664" s="271"/>
      <c r="Q664" s="271"/>
      <c r="R664" s="271"/>
      <c r="S664" s="271"/>
      <c r="T664" s="272"/>
      <c r="U664" s="14"/>
      <c r="V664" s="14"/>
      <c r="W664" s="14"/>
      <c r="X664" s="14"/>
      <c r="Y664" s="14"/>
      <c r="Z664" s="14"/>
      <c r="AA664" s="14"/>
      <c r="AB664" s="14"/>
      <c r="AC664" s="14"/>
      <c r="AD664" s="14"/>
      <c r="AE664" s="14"/>
      <c r="AT664" s="273" t="s">
        <v>254</v>
      </c>
      <c r="AU664" s="273" t="s">
        <v>89</v>
      </c>
      <c r="AV664" s="14" t="s">
        <v>100</v>
      </c>
      <c r="AW664" s="14" t="s">
        <v>35</v>
      </c>
      <c r="AX664" s="14" t="s">
        <v>87</v>
      </c>
      <c r="AY664" s="273" t="s">
        <v>196</v>
      </c>
    </row>
    <row r="665" s="2" customFormat="1" ht="21.75" customHeight="1">
      <c r="A665" s="38"/>
      <c r="B665" s="39"/>
      <c r="C665" s="228" t="s">
        <v>1019</v>
      </c>
      <c r="D665" s="228" t="s">
        <v>199</v>
      </c>
      <c r="E665" s="229" t="s">
        <v>3980</v>
      </c>
      <c r="F665" s="230" t="s">
        <v>3981</v>
      </c>
      <c r="G665" s="231" t="s">
        <v>326</v>
      </c>
      <c r="H665" s="232">
        <v>4</v>
      </c>
      <c r="I665" s="233"/>
      <c r="J665" s="234">
        <f>ROUND(I665*H665,2)</f>
        <v>0</v>
      </c>
      <c r="K665" s="235"/>
      <c r="L665" s="44"/>
      <c r="M665" s="236" t="s">
        <v>1</v>
      </c>
      <c r="N665" s="237" t="s">
        <v>45</v>
      </c>
      <c r="O665" s="91"/>
      <c r="P665" s="238">
        <f>O665*H665</f>
        <v>0</v>
      </c>
      <c r="Q665" s="238">
        <v>8.0000000000000007E-05</v>
      </c>
      <c r="R665" s="238">
        <f>Q665*H665</f>
        <v>0.00032000000000000003</v>
      </c>
      <c r="S665" s="238">
        <v>0</v>
      </c>
      <c r="T665" s="239">
        <f>S665*H665</f>
        <v>0</v>
      </c>
      <c r="U665" s="38"/>
      <c r="V665" s="38"/>
      <c r="W665" s="38"/>
      <c r="X665" s="38"/>
      <c r="Y665" s="38"/>
      <c r="Z665" s="38"/>
      <c r="AA665" s="38"/>
      <c r="AB665" s="38"/>
      <c r="AC665" s="38"/>
      <c r="AD665" s="38"/>
      <c r="AE665" s="38"/>
      <c r="AR665" s="240" t="s">
        <v>405</v>
      </c>
      <c r="AT665" s="240" t="s">
        <v>199</v>
      </c>
      <c r="AU665" s="240" t="s">
        <v>89</v>
      </c>
      <c r="AY665" s="17" t="s">
        <v>196</v>
      </c>
      <c r="BE665" s="241">
        <f>IF(N665="základní",J665,0)</f>
        <v>0</v>
      </c>
      <c r="BF665" s="241">
        <f>IF(N665="snížená",J665,0)</f>
        <v>0</v>
      </c>
      <c r="BG665" s="241">
        <f>IF(N665="zákl. přenesená",J665,0)</f>
        <v>0</v>
      </c>
      <c r="BH665" s="241">
        <f>IF(N665="sníž. přenesená",J665,0)</f>
        <v>0</v>
      </c>
      <c r="BI665" s="241">
        <f>IF(N665="nulová",J665,0)</f>
        <v>0</v>
      </c>
      <c r="BJ665" s="17" t="s">
        <v>87</v>
      </c>
      <c r="BK665" s="241">
        <f>ROUND(I665*H665,2)</f>
        <v>0</v>
      </c>
      <c r="BL665" s="17" t="s">
        <v>405</v>
      </c>
      <c r="BM665" s="240" t="s">
        <v>3982</v>
      </c>
    </row>
    <row r="666" s="2" customFormat="1">
      <c r="A666" s="38"/>
      <c r="B666" s="39"/>
      <c r="C666" s="40"/>
      <c r="D666" s="242" t="s">
        <v>205</v>
      </c>
      <c r="E666" s="40"/>
      <c r="F666" s="243" t="s">
        <v>3983</v>
      </c>
      <c r="G666" s="40"/>
      <c r="H666" s="40"/>
      <c r="I666" s="244"/>
      <c r="J666" s="40"/>
      <c r="K666" s="40"/>
      <c r="L666" s="44"/>
      <c r="M666" s="245"/>
      <c r="N666" s="246"/>
      <c r="O666" s="91"/>
      <c r="P666" s="91"/>
      <c r="Q666" s="91"/>
      <c r="R666" s="91"/>
      <c r="S666" s="91"/>
      <c r="T666" s="92"/>
      <c r="U666" s="38"/>
      <c r="V666" s="38"/>
      <c r="W666" s="38"/>
      <c r="X666" s="38"/>
      <c r="Y666" s="38"/>
      <c r="Z666" s="38"/>
      <c r="AA666" s="38"/>
      <c r="AB666" s="38"/>
      <c r="AC666" s="38"/>
      <c r="AD666" s="38"/>
      <c r="AE666" s="38"/>
      <c r="AT666" s="17" t="s">
        <v>205</v>
      </c>
      <c r="AU666" s="17" t="s">
        <v>89</v>
      </c>
    </row>
    <row r="667" s="13" customFormat="1">
      <c r="A667" s="13"/>
      <c r="B667" s="252"/>
      <c r="C667" s="253"/>
      <c r="D667" s="242" t="s">
        <v>254</v>
      </c>
      <c r="E667" s="254" t="s">
        <v>1</v>
      </c>
      <c r="F667" s="255" t="s">
        <v>113</v>
      </c>
      <c r="G667" s="253"/>
      <c r="H667" s="256">
        <v>4</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254</v>
      </c>
      <c r="AU667" s="262" t="s">
        <v>89</v>
      </c>
      <c r="AV667" s="13" t="s">
        <v>89</v>
      </c>
      <c r="AW667" s="13" t="s">
        <v>35</v>
      </c>
      <c r="AX667" s="13" t="s">
        <v>80</v>
      </c>
      <c r="AY667" s="262" t="s">
        <v>196</v>
      </c>
    </row>
    <row r="668" s="14" customFormat="1">
      <c r="A668" s="14"/>
      <c r="B668" s="263"/>
      <c r="C668" s="264"/>
      <c r="D668" s="242" t="s">
        <v>254</v>
      </c>
      <c r="E668" s="265" t="s">
        <v>1</v>
      </c>
      <c r="F668" s="266" t="s">
        <v>3984</v>
      </c>
      <c r="G668" s="264"/>
      <c r="H668" s="267">
        <v>4</v>
      </c>
      <c r="I668" s="268"/>
      <c r="J668" s="264"/>
      <c r="K668" s="264"/>
      <c r="L668" s="269"/>
      <c r="M668" s="270"/>
      <c r="N668" s="271"/>
      <c r="O668" s="271"/>
      <c r="P668" s="271"/>
      <c r="Q668" s="271"/>
      <c r="R668" s="271"/>
      <c r="S668" s="271"/>
      <c r="T668" s="272"/>
      <c r="U668" s="14"/>
      <c r="V668" s="14"/>
      <c r="W668" s="14"/>
      <c r="X668" s="14"/>
      <c r="Y668" s="14"/>
      <c r="Z668" s="14"/>
      <c r="AA668" s="14"/>
      <c r="AB668" s="14"/>
      <c r="AC668" s="14"/>
      <c r="AD668" s="14"/>
      <c r="AE668" s="14"/>
      <c r="AT668" s="273" t="s">
        <v>254</v>
      </c>
      <c r="AU668" s="273" t="s">
        <v>89</v>
      </c>
      <c r="AV668" s="14" t="s">
        <v>100</v>
      </c>
      <c r="AW668" s="14" t="s">
        <v>35</v>
      </c>
      <c r="AX668" s="14" t="s">
        <v>87</v>
      </c>
      <c r="AY668" s="273" t="s">
        <v>196</v>
      </c>
    </row>
    <row r="669" s="2" customFormat="1" ht="21.75" customHeight="1">
      <c r="A669" s="38"/>
      <c r="B669" s="39"/>
      <c r="C669" s="228" t="s">
        <v>1024</v>
      </c>
      <c r="D669" s="228" t="s">
        <v>199</v>
      </c>
      <c r="E669" s="229" t="s">
        <v>3985</v>
      </c>
      <c r="F669" s="230" t="s">
        <v>3986</v>
      </c>
      <c r="G669" s="231" t="s">
        <v>326</v>
      </c>
      <c r="H669" s="232">
        <v>4</v>
      </c>
      <c r="I669" s="233"/>
      <c r="J669" s="234">
        <f>ROUND(I669*H669,2)</f>
        <v>0</v>
      </c>
      <c r="K669" s="235"/>
      <c r="L669" s="44"/>
      <c r="M669" s="236" t="s">
        <v>1</v>
      </c>
      <c r="N669" s="237" t="s">
        <v>45</v>
      </c>
      <c r="O669" s="91"/>
      <c r="P669" s="238">
        <f>O669*H669</f>
        <v>0</v>
      </c>
      <c r="Q669" s="238">
        <v>0.00017000000000000001</v>
      </c>
      <c r="R669" s="238">
        <f>Q669*H669</f>
        <v>0.00068000000000000005</v>
      </c>
      <c r="S669" s="238">
        <v>0</v>
      </c>
      <c r="T669" s="239">
        <f>S669*H669</f>
        <v>0</v>
      </c>
      <c r="U669" s="38"/>
      <c r="V669" s="38"/>
      <c r="W669" s="38"/>
      <c r="X669" s="38"/>
      <c r="Y669" s="38"/>
      <c r="Z669" s="38"/>
      <c r="AA669" s="38"/>
      <c r="AB669" s="38"/>
      <c r="AC669" s="38"/>
      <c r="AD669" s="38"/>
      <c r="AE669" s="38"/>
      <c r="AR669" s="240" t="s">
        <v>405</v>
      </c>
      <c r="AT669" s="240" t="s">
        <v>199</v>
      </c>
      <c r="AU669" s="240" t="s">
        <v>89</v>
      </c>
      <c r="AY669" s="17" t="s">
        <v>196</v>
      </c>
      <c r="BE669" s="241">
        <f>IF(N669="základní",J669,0)</f>
        <v>0</v>
      </c>
      <c r="BF669" s="241">
        <f>IF(N669="snížená",J669,0)</f>
        <v>0</v>
      </c>
      <c r="BG669" s="241">
        <f>IF(N669="zákl. přenesená",J669,0)</f>
        <v>0</v>
      </c>
      <c r="BH669" s="241">
        <f>IF(N669="sníž. přenesená",J669,0)</f>
        <v>0</v>
      </c>
      <c r="BI669" s="241">
        <f>IF(N669="nulová",J669,0)</f>
        <v>0</v>
      </c>
      <c r="BJ669" s="17" t="s">
        <v>87</v>
      </c>
      <c r="BK669" s="241">
        <f>ROUND(I669*H669,2)</f>
        <v>0</v>
      </c>
      <c r="BL669" s="17" t="s">
        <v>405</v>
      </c>
      <c r="BM669" s="240" t="s">
        <v>3987</v>
      </c>
    </row>
    <row r="670" s="2" customFormat="1">
      <c r="A670" s="38"/>
      <c r="B670" s="39"/>
      <c r="C670" s="40"/>
      <c r="D670" s="242" t="s">
        <v>205</v>
      </c>
      <c r="E670" s="40"/>
      <c r="F670" s="243" t="s">
        <v>3988</v>
      </c>
      <c r="G670" s="40"/>
      <c r="H670" s="40"/>
      <c r="I670" s="244"/>
      <c r="J670" s="40"/>
      <c r="K670" s="40"/>
      <c r="L670" s="44"/>
      <c r="M670" s="245"/>
      <c r="N670" s="246"/>
      <c r="O670" s="91"/>
      <c r="P670" s="91"/>
      <c r="Q670" s="91"/>
      <c r="R670" s="91"/>
      <c r="S670" s="91"/>
      <c r="T670" s="92"/>
      <c r="U670" s="38"/>
      <c r="V670" s="38"/>
      <c r="W670" s="38"/>
      <c r="X670" s="38"/>
      <c r="Y670" s="38"/>
      <c r="Z670" s="38"/>
      <c r="AA670" s="38"/>
      <c r="AB670" s="38"/>
      <c r="AC670" s="38"/>
      <c r="AD670" s="38"/>
      <c r="AE670" s="38"/>
      <c r="AT670" s="17" t="s">
        <v>205</v>
      </c>
      <c r="AU670" s="17" t="s">
        <v>89</v>
      </c>
    </row>
    <row r="671" s="13" customFormat="1">
      <c r="A671" s="13"/>
      <c r="B671" s="252"/>
      <c r="C671" s="253"/>
      <c r="D671" s="242" t="s">
        <v>254</v>
      </c>
      <c r="E671" s="254" t="s">
        <v>1</v>
      </c>
      <c r="F671" s="255" t="s">
        <v>113</v>
      </c>
      <c r="G671" s="253"/>
      <c r="H671" s="256">
        <v>4</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254</v>
      </c>
      <c r="AU671" s="262" t="s">
        <v>89</v>
      </c>
      <c r="AV671" s="13" t="s">
        <v>89</v>
      </c>
      <c r="AW671" s="13" t="s">
        <v>35</v>
      </c>
      <c r="AX671" s="13" t="s">
        <v>80</v>
      </c>
      <c r="AY671" s="262" t="s">
        <v>196</v>
      </c>
    </row>
    <row r="672" s="14" customFormat="1">
      <c r="A672" s="14"/>
      <c r="B672" s="263"/>
      <c r="C672" s="264"/>
      <c r="D672" s="242" t="s">
        <v>254</v>
      </c>
      <c r="E672" s="265" t="s">
        <v>1</v>
      </c>
      <c r="F672" s="266" t="s">
        <v>3989</v>
      </c>
      <c r="G672" s="264"/>
      <c r="H672" s="267">
        <v>4</v>
      </c>
      <c r="I672" s="268"/>
      <c r="J672" s="264"/>
      <c r="K672" s="264"/>
      <c r="L672" s="269"/>
      <c r="M672" s="270"/>
      <c r="N672" s="271"/>
      <c r="O672" s="271"/>
      <c r="P672" s="271"/>
      <c r="Q672" s="271"/>
      <c r="R672" s="271"/>
      <c r="S672" s="271"/>
      <c r="T672" s="272"/>
      <c r="U672" s="14"/>
      <c r="V672" s="14"/>
      <c r="W672" s="14"/>
      <c r="X672" s="14"/>
      <c r="Y672" s="14"/>
      <c r="Z672" s="14"/>
      <c r="AA672" s="14"/>
      <c r="AB672" s="14"/>
      <c r="AC672" s="14"/>
      <c r="AD672" s="14"/>
      <c r="AE672" s="14"/>
      <c r="AT672" s="273" t="s">
        <v>254</v>
      </c>
      <c r="AU672" s="273" t="s">
        <v>89</v>
      </c>
      <c r="AV672" s="14" t="s">
        <v>100</v>
      </c>
      <c r="AW672" s="14" t="s">
        <v>35</v>
      </c>
      <c r="AX672" s="14" t="s">
        <v>87</v>
      </c>
      <c r="AY672" s="273" t="s">
        <v>196</v>
      </c>
    </row>
    <row r="673" s="12" customFormat="1" ht="22.8" customHeight="1">
      <c r="A673" s="12"/>
      <c r="B673" s="212"/>
      <c r="C673" s="213"/>
      <c r="D673" s="214" t="s">
        <v>79</v>
      </c>
      <c r="E673" s="226" t="s">
        <v>587</v>
      </c>
      <c r="F673" s="226" t="s">
        <v>588</v>
      </c>
      <c r="G673" s="213"/>
      <c r="H673" s="213"/>
      <c r="I673" s="216"/>
      <c r="J673" s="227">
        <f>BK673</f>
        <v>0</v>
      </c>
      <c r="K673" s="213"/>
      <c r="L673" s="218"/>
      <c r="M673" s="219"/>
      <c r="N673" s="220"/>
      <c r="O673" s="220"/>
      <c r="P673" s="221">
        <f>SUM(P674:P717)</f>
        <v>0</v>
      </c>
      <c r="Q673" s="220"/>
      <c r="R673" s="221">
        <f>SUM(R674:R717)</f>
        <v>8.6681407400000001</v>
      </c>
      <c r="S673" s="220"/>
      <c r="T673" s="222">
        <f>SUM(T674:T717)</f>
        <v>2.0371370999999998</v>
      </c>
      <c r="U673" s="12"/>
      <c r="V673" s="12"/>
      <c r="W673" s="12"/>
      <c r="X673" s="12"/>
      <c r="Y673" s="12"/>
      <c r="Z673" s="12"/>
      <c r="AA673" s="12"/>
      <c r="AB673" s="12"/>
      <c r="AC673" s="12"/>
      <c r="AD673" s="12"/>
      <c r="AE673" s="12"/>
      <c r="AR673" s="223" t="s">
        <v>89</v>
      </c>
      <c r="AT673" s="224" t="s">
        <v>79</v>
      </c>
      <c r="AU673" s="224" t="s">
        <v>87</v>
      </c>
      <c r="AY673" s="223" t="s">
        <v>196</v>
      </c>
      <c r="BK673" s="225">
        <f>SUM(BK674:BK717)</f>
        <v>0</v>
      </c>
    </row>
    <row r="674" s="2" customFormat="1" ht="16.5" customHeight="1">
      <c r="A674" s="38"/>
      <c r="B674" s="39"/>
      <c r="C674" s="228" t="s">
        <v>1029</v>
      </c>
      <c r="D674" s="228" t="s">
        <v>199</v>
      </c>
      <c r="E674" s="229" t="s">
        <v>590</v>
      </c>
      <c r="F674" s="230" t="s">
        <v>591</v>
      </c>
      <c r="G674" s="231" t="s">
        <v>251</v>
      </c>
      <c r="H674" s="232">
        <v>6571.4099999999999</v>
      </c>
      <c r="I674" s="233"/>
      <c r="J674" s="234">
        <f>ROUND(I674*H674,2)</f>
        <v>0</v>
      </c>
      <c r="K674" s="235"/>
      <c r="L674" s="44"/>
      <c r="M674" s="236" t="s">
        <v>1</v>
      </c>
      <c r="N674" s="237" t="s">
        <v>45</v>
      </c>
      <c r="O674" s="91"/>
      <c r="P674" s="238">
        <f>O674*H674</f>
        <v>0</v>
      </c>
      <c r="Q674" s="238">
        <v>0.001</v>
      </c>
      <c r="R674" s="238">
        <f>Q674*H674</f>
        <v>6.5714100000000002</v>
      </c>
      <c r="S674" s="238">
        <v>0.00031</v>
      </c>
      <c r="T674" s="239">
        <f>S674*H674</f>
        <v>2.0371370999999998</v>
      </c>
      <c r="U674" s="38"/>
      <c r="V674" s="38"/>
      <c r="W674" s="38"/>
      <c r="X674" s="38"/>
      <c r="Y674" s="38"/>
      <c r="Z674" s="38"/>
      <c r="AA674" s="38"/>
      <c r="AB674" s="38"/>
      <c r="AC674" s="38"/>
      <c r="AD674" s="38"/>
      <c r="AE674" s="38"/>
      <c r="AR674" s="240" t="s">
        <v>405</v>
      </c>
      <c r="AT674" s="240" t="s">
        <v>199</v>
      </c>
      <c r="AU674" s="240" t="s">
        <v>89</v>
      </c>
      <c r="AY674" s="17" t="s">
        <v>196</v>
      </c>
      <c r="BE674" s="241">
        <f>IF(N674="základní",J674,0)</f>
        <v>0</v>
      </c>
      <c r="BF674" s="241">
        <f>IF(N674="snížená",J674,0)</f>
        <v>0</v>
      </c>
      <c r="BG674" s="241">
        <f>IF(N674="zákl. přenesená",J674,0)</f>
        <v>0</v>
      </c>
      <c r="BH674" s="241">
        <f>IF(N674="sníž. přenesená",J674,0)</f>
        <v>0</v>
      </c>
      <c r="BI674" s="241">
        <f>IF(N674="nulová",J674,0)</f>
        <v>0</v>
      </c>
      <c r="BJ674" s="17" t="s">
        <v>87</v>
      </c>
      <c r="BK674" s="241">
        <f>ROUND(I674*H674,2)</f>
        <v>0</v>
      </c>
      <c r="BL674" s="17" t="s">
        <v>405</v>
      </c>
      <c r="BM674" s="240" t="s">
        <v>3990</v>
      </c>
    </row>
    <row r="675" s="2" customFormat="1">
      <c r="A675" s="38"/>
      <c r="B675" s="39"/>
      <c r="C675" s="40"/>
      <c r="D675" s="242" t="s">
        <v>205</v>
      </c>
      <c r="E675" s="40"/>
      <c r="F675" s="243" t="s">
        <v>593</v>
      </c>
      <c r="G675" s="40"/>
      <c r="H675" s="40"/>
      <c r="I675" s="244"/>
      <c r="J675" s="40"/>
      <c r="K675" s="40"/>
      <c r="L675" s="44"/>
      <c r="M675" s="245"/>
      <c r="N675" s="246"/>
      <c r="O675" s="91"/>
      <c r="P675" s="91"/>
      <c r="Q675" s="91"/>
      <c r="R675" s="91"/>
      <c r="S675" s="91"/>
      <c r="T675" s="92"/>
      <c r="U675" s="38"/>
      <c r="V675" s="38"/>
      <c r="W675" s="38"/>
      <c r="X675" s="38"/>
      <c r="Y675" s="38"/>
      <c r="Z675" s="38"/>
      <c r="AA675" s="38"/>
      <c r="AB675" s="38"/>
      <c r="AC675" s="38"/>
      <c r="AD675" s="38"/>
      <c r="AE675" s="38"/>
      <c r="AT675" s="17" t="s">
        <v>205</v>
      </c>
      <c r="AU675" s="17" t="s">
        <v>89</v>
      </c>
    </row>
    <row r="676" s="13" customFormat="1">
      <c r="A676" s="13"/>
      <c r="B676" s="252"/>
      <c r="C676" s="253"/>
      <c r="D676" s="242" t="s">
        <v>254</v>
      </c>
      <c r="E676" s="254" t="s">
        <v>1</v>
      </c>
      <c r="F676" s="255" t="s">
        <v>3991</v>
      </c>
      <c r="G676" s="253"/>
      <c r="H676" s="256">
        <v>5760.0699999999997</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254</v>
      </c>
      <c r="AU676" s="262" t="s">
        <v>89</v>
      </c>
      <c r="AV676" s="13" t="s">
        <v>89</v>
      </c>
      <c r="AW676" s="13" t="s">
        <v>35</v>
      </c>
      <c r="AX676" s="13" t="s">
        <v>80</v>
      </c>
      <c r="AY676" s="262" t="s">
        <v>196</v>
      </c>
    </row>
    <row r="677" s="13" customFormat="1">
      <c r="A677" s="13"/>
      <c r="B677" s="252"/>
      <c r="C677" s="253"/>
      <c r="D677" s="242" t="s">
        <v>254</v>
      </c>
      <c r="E677" s="254" t="s">
        <v>1</v>
      </c>
      <c r="F677" s="255" t="s">
        <v>3992</v>
      </c>
      <c r="G677" s="253"/>
      <c r="H677" s="256">
        <v>-238.27000000000001</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254</v>
      </c>
      <c r="AU677" s="262" t="s">
        <v>89</v>
      </c>
      <c r="AV677" s="13" t="s">
        <v>89</v>
      </c>
      <c r="AW677" s="13" t="s">
        <v>35</v>
      </c>
      <c r="AX677" s="13" t="s">
        <v>80</v>
      </c>
      <c r="AY677" s="262" t="s">
        <v>196</v>
      </c>
    </row>
    <row r="678" s="14" customFormat="1">
      <c r="A678" s="14"/>
      <c r="B678" s="263"/>
      <c r="C678" s="264"/>
      <c r="D678" s="242" t="s">
        <v>254</v>
      </c>
      <c r="E678" s="265" t="s">
        <v>1</v>
      </c>
      <c r="F678" s="266" t="s">
        <v>3993</v>
      </c>
      <c r="G678" s="264"/>
      <c r="H678" s="267">
        <v>5521.7999999999993</v>
      </c>
      <c r="I678" s="268"/>
      <c r="J678" s="264"/>
      <c r="K678" s="264"/>
      <c r="L678" s="269"/>
      <c r="M678" s="270"/>
      <c r="N678" s="271"/>
      <c r="O678" s="271"/>
      <c r="P678" s="271"/>
      <c r="Q678" s="271"/>
      <c r="R678" s="271"/>
      <c r="S678" s="271"/>
      <c r="T678" s="272"/>
      <c r="U678" s="14"/>
      <c r="V678" s="14"/>
      <c r="W678" s="14"/>
      <c r="X678" s="14"/>
      <c r="Y678" s="14"/>
      <c r="Z678" s="14"/>
      <c r="AA678" s="14"/>
      <c r="AB678" s="14"/>
      <c r="AC678" s="14"/>
      <c r="AD678" s="14"/>
      <c r="AE678" s="14"/>
      <c r="AT678" s="273" t="s">
        <v>254</v>
      </c>
      <c r="AU678" s="273" t="s">
        <v>89</v>
      </c>
      <c r="AV678" s="14" t="s">
        <v>100</v>
      </c>
      <c r="AW678" s="14" t="s">
        <v>35</v>
      </c>
      <c r="AX678" s="14" t="s">
        <v>80</v>
      </c>
      <c r="AY678" s="273" t="s">
        <v>196</v>
      </c>
    </row>
    <row r="679" s="13" customFormat="1">
      <c r="A679" s="13"/>
      <c r="B679" s="252"/>
      <c r="C679" s="253"/>
      <c r="D679" s="242" t="s">
        <v>254</v>
      </c>
      <c r="E679" s="254" t="s">
        <v>1</v>
      </c>
      <c r="F679" s="255" t="s">
        <v>3994</v>
      </c>
      <c r="G679" s="253"/>
      <c r="H679" s="256">
        <v>526.11000000000001</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254</v>
      </c>
      <c r="AU679" s="262" t="s">
        <v>89</v>
      </c>
      <c r="AV679" s="13" t="s">
        <v>89</v>
      </c>
      <c r="AW679" s="13" t="s">
        <v>35</v>
      </c>
      <c r="AX679" s="13" t="s">
        <v>80</v>
      </c>
      <c r="AY679" s="262" t="s">
        <v>196</v>
      </c>
    </row>
    <row r="680" s="14" customFormat="1">
      <c r="A680" s="14"/>
      <c r="B680" s="263"/>
      <c r="C680" s="264"/>
      <c r="D680" s="242" t="s">
        <v>254</v>
      </c>
      <c r="E680" s="265" t="s">
        <v>1</v>
      </c>
      <c r="F680" s="266" t="s">
        <v>3995</v>
      </c>
      <c r="G680" s="264"/>
      <c r="H680" s="267">
        <v>526.11000000000001</v>
      </c>
      <c r="I680" s="268"/>
      <c r="J680" s="264"/>
      <c r="K680" s="264"/>
      <c r="L680" s="269"/>
      <c r="M680" s="270"/>
      <c r="N680" s="271"/>
      <c r="O680" s="271"/>
      <c r="P680" s="271"/>
      <c r="Q680" s="271"/>
      <c r="R680" s="271"/>
      <c r="S680" s="271"/>
      <c r="T680" s="272"/>
      <c r="U680" s="14"/>
      <c r="V680" s="14"/>
      <c r="W680" s="14"/>
      <c r="X680" s="14"/>
      <c r="Y680" s="14"/>
      <c r="Z680" s="14"/>
      <c r="AA680" s="14"/>
      <c r="AB680" s="14"/>
      <c r="AC680" s="14"/>
      <c r="AD680" s="14"/>
      <c r="AE680" s="14"/>
      <c r="AT680" s="273" t="s">
        <v>254</v>
      </c>
      <c r="AU680" s="273" t="s">
        <v>89</v>
      </c>
      <c r="AV680" s="14" t="s">
        <v>100</v>
      </c>
      <c r="AW680" s="14" t="s">
        <v>35</v>
      </c>
      <c r="AX680" s="14" t="s">
        <v>80</v>
      </c>
      <c r="AY680" s="273" t="s">
        <v>196</v>
      </c>
    </row>
    <row r="681" s="13" customFormat="1">
      <c r="A681" s="13"/>
      <c r="B681" s="252"/>
      <c r="C681" s="253"/>
      <c r="D681" s="242" t="s">
        <v>254</v>
      </c>
      <c r="E681" s="254" t="s">
        <v>1</v>
      </c>
      <c r="F681" s="255" t="s">
        <v>3478</v>
      </c>
      <c r="G681" s="253"/>
      <c r="H681" s="256">
        <v>523.5</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254</v>
      </c>
      <c r="AU681" s="262" t="s">
        <v>89</v>
      </c>
      <c r="AV681" s="13" t="s">
        <v>89</v>
      </c>
      <c r="AW681" s="13" t="s">
        <v>35</v>
      </c>
      <c r="AX681" s="13" t="s">
        <v>80</v>
      </c>
      <c r="AY681" s="262" t="s">
        <v>196</v>
      </c>
    </row>
    <row r="682" s="14" customFormat="1">
      <c r="A682" s="14"/>
      <c r="B682" s="263"/>
      <c r="C682" s="264"/>
      <c r="D682" s="242" t="s">
        <v>254</v>
      </c>
      <c r="E682" s="265" t="s">
        <v>1</v>
      </c>
      <c r="F682" s="266" t="s">
        <v>3996</v>
      </c>
      <c r="G682" s="264"/>
      <c r="H682" s="267">
        <v>523.5</v>
      </c>
      <c r="I682" s="268"/>
      <c r="J682" s="264"/>
      <c r="K682" s="264"/>
      <c r="L682" s="269"/>
      <c r="M682" s="270"/>
      <c r="N682" s="271"/>
      <c r="O682" s="271"/>
      <c r="P682" s="271"/>
      <c r="Q682" s="271"/>
      <c r="R682" s="271"/>
      <c r="S682" s="271"/>
      <c r="T682" s="272"/>
      <c r="U682" s="14"/>
      <c r="V682" s="14"/>
      <c r="W682" s="14"/>
      <c r="X682" s="14"/>
      <c r="Y682" s="14"/>
      <c r="Z682" s="14"/>
      <c r="AA682" s="14"/>
      <c r="AB682" s="14"/>
      <c r="AC682" s="14"/>
      <c r="AD682" s="14"/>
      <c r="AE682" s="14"/>
      <c r="AT682" s="273" t="s">
        <v>254</v>
      </c>
      <c r="AU682" s="273" t="s">
        <v>89</v>
      </c>
      <c r="AV682" s="14" t="s">
        <v>100</v>
      </c>
      <c r="AW682" s="14" t="s">
        <v>35</v>
      </c>
      <c r="AX682" s="14" t="s">
        <v>80</v>
      </c>
      <c r="AY682" s="273" t="s">
        <v>196</v>
      </c>
    </row>
    <row r="683" s="15" customFormat="1">
      <c r="A683" s="15"/>
      <c r="B683" s="274"/>
      <c r="C683" s="275"/>
      <c r="D683" s="242" t="s">
        <v>254</v>
      </c>
      <c r="E683" s="276" t="s">
        <v>1</v>
      </c>
      <c r="F683" s="277" t="s">
        <v>267</v>
      </c>
      <c r="G683" s="275"/>
      <c r="H683" s="278">
        <v>6571.4099999999989</v>
      </c>
      <c r="I683" s="279"/>
      <c r="J683" s="275"/>
      <c r="K683" s="275"/>
      <c r="L683" s="280"/>
      <c r="M683" s="281"/>
      <c r="N683" s="282"/>
      <c r="O683" s="282"/>
      <c r="P683" s="282"/>
      <c r="Q683" s="282"/>
      <c r="R683" s="282"/>
      <c r="S683" s="282"/>
      <c r="T683" s="283"/>
      <c r="U683" s="15"/>
      <c r="V683" s="15"/>
      <c r="W683" s="15"/>
      <c r="X683" s="15"/>
      <c r="Y683" s="15"/>
      <c r="Z683" s="15"/>
      <c r="AA683" s="15"/>
      <c r="AB683" s="15"/>
      <c r="AC683" s="15"/>
      <c r="AD683" s="15"/>
      <c r="AE683" s="15"/>
      <c r="AT683" s="284" t="s">
        <v>254</v>
      </c>
      <c r="AU683" s="284" t="s">
        <v>89</v>
      </c>
      <c r="AV683" s="15" t="s">
        <v>113</v>
      </c>
      <c r="AW683" s="15" t="s">
        <v>35</v>
      </c>
      <c r="AX683" s="15" t="s">
        <v>87</v>
      </c>
      <c r="AY683" s="284" t="s">
        <v>196</v>
      </c>
    </row>
    <row r="684" s="2" customFormat="1" ht="33" customHeight="1">
      <c r="A684" s="38"/>
      <c r="B684" s="39"/>
      <c r="C684" s="228" t="s">
        <v>1034</v>
      </c>
      <c r="D684" s="228" t="s">
        <v>199</v>
      </c>
      <c r="E684" s="229" t="s">
        <v>1412</v>
      </c>
      <c r="F684" s="230" t="s">
        <v>3997</v>
      </c>
      <c r="G684" s="231" t="s">
        <v>251</v>
      </c>
      <c r="H684" s="232">
        <v>657.024</v>
      </c>
      <c r="I684" s="233"/>
      <c r="J684" s="234">
        <f>ROUND(I684*H684,2)</f>
        <v>0</v>
      </c>
      <c r="K684" s="235"/>
      <c r="L684" s="44"/>
      <c r="M684" s="236" t="s">
        <v>1</v>
      </c>
      <c r="N684" s="237" t="s">
        <v>45</v>
      </c>
      <c r="O684" s="91"/>
      <c r="P684" s="238">
        <f>O684*H684</f>
        <v>0</v>
      </c>
      <c r="Q684" s="238">
        <v>0.00025999999999999998</v>
      </c>
      <c r="R684" s="238">
        <f>Q684*H684</f>
        <v>0.17082623999999999</v>
      </c>
      <c r="S684" s="238">
        <v>0</v>
      </c>
      <c r="T684" s="239">
        <f>S684*H684</f>
        <v>0</v>
      </c>
      <c r="U684" s="38"/>
      <c r="V684" s="38"/>
      <c r="W684" s="38"/>
      <c r="X684" s="38"/>
      <c r="Y684" s="38"/>
      <c r="Z684" s="38"/>
      <c r="AA684" s="38"/>
      <c r="AB684" s="38"/>
      <c r="AC684" s="38"/>
      <c r="AD684" s="38"/>
      <c r="AE684" s="38"/>
      <c r="AR684" s="240" t="s">
        <v>405</v>
      </c>
      <c r="AT684" s="240" t="s">
        <v>199</v>
      </c>
      <c r="AU684" s="240" t="s">
        <v>89</v>
      </c>
      <c r="AY684" s="17" t="s">
        <v>196</v>
      </c>
      <c r="BE684" s="241">
        <f>IF(N684="základní",J684,0)</f>
        <v>0</v>
      </c>
      <c r="BF684" s="241">
        <f>IF(N684="snížená",J684,0)</f>
        <v>0</v>
      </c>
      <c r="BG684" s="241">
        <f>IF(N684="zákl. přenesená",J684,0)</f>
        <v>0</v>
      </c>
      <c r="BH684" s="241">
        <f>IF(N684="sníž. přenesená",J684,0)</f>
        <v>0</v>
      </c>
      <c r="BI684" s="241">
        <f>IF(N684="nulová",J684,0)</f>
        <v>0</v>
      </c>
      <c r="BJ684" s="17" t="s">
        <v>87</v>
      </c>
      <c r="BK684" s="241">
        <f>ROUND(I684*H684,2)</f>
        <v>0</v>
      </c>
      <c r="BL684" s="17" t="s">
        <v>405</v>
      </c>
      <c r="BM684" s="240" t="s">
        <v>3998</v>
      </c>
    </row>
    <row r="685" s="2" customFormat="1">
      <c r="A685" s="38"/>
      <c r="B685" s="39"/>
      <c r="C685" s="40"/>
      <c r="D685" s="242" t="s">
        <v>205</v>
      </c>
      <c r="E685" s="40"/>
      <c r="F685" s="243" t="s">
        <v>3999</v>
      </c>
      <c r="G685" s="40"/>
      <c r="H685" s="40"/>
      <c r="I685" s="244"/>
      <c r="J685" s="40"/>
      <c r="K685" s="40"/>
      <c r="L685" s="44"/>
      <c r="M685" s="245"/>
      <c r="N685" s="246"/>
      <c r="O685" s="91"/>
      <c r="P685" s="91"/>
      <c r="Q685" s="91"/>
      <c r="R685" s="91"/>
      <c r="S685" s="91"/>
      <c r="T685" s="92"/>
      <c r="U685" s="38"/>
      <c r="V685" s="38"/>
      <c r="W685" s="38"/>
      <c r="X685" s="38"/>
      <c r="Y685" s="38"/>
      <c r="Z685" s="38"/>
      <c r="AA685" s="38"/>
      <c r="AB685" s="38"/>
      <c r="AC685" s="38"/>
      <c r="AD685" s="38"/>
      <c r="AE685" s="38"/>
      <c r="AT685" s="17" t="s">
        <v>205</v>
      </c>
      <c r="AU685" s="17" t="s">
        <v>89</v>
      </c>
    </row>
    <row r="686" s="13" customFormat="1">
      <c r="A686" s="13"/>
      <c r="B686" s="252"/>
      <c r="C686" s="253"/>
      <c r="D686" s="242" t="s">
        <v>254</v>
      </c>
      <c r="E686" s="254" t="s">
        <v>1</v>
      </c>
      <c r="F686" s="255" t="s">
        <v>4000</v>
      </c>
      <c r="G686" s="253"/>
      <c r="H686" s="256">
        <v>165.58000000000001</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254</v>
      </c>
      <c r="AU686" s="262" t="s">
        <v>89</v>
      </c>
      <c r="AV686" s="13" t="s">
        <v>89</v>
      </c>
      <c r="AW686" s="13" t="s">
        <v>35</v>
      </c>
      <c r="AX686" s="13" t="s">
        <v>80</v>
      </c>
      <c r="AY686" s="262" t="s">
        <v>196</v>
      </c>
    </row>
    <row r="687" s="14" customFormat="1">
      <c r="A687" s="14"/>
      <c r="B687" s="263"/>
      <c r="C687" s="264"/>
      <c r="D687" s="242" t="s">
        <v>254</v>
      </c>
      <c r="E687" s="265" t="s">
        <v>1</v>
      </c>
      <c r="F687" s="266" t="s">
        <v>1697</v>
      </c>
      <c r="G687" s="264"/>
      <c r="H687" s="267">
        <v>165.58000000000001</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254</v>
      </c>
      <c r="AU687" s="273" t="s">
        <v>89</v>
      </c>
      <c r="AV687" s="14" t="s">
        <v>100</v>
      </c>
      <c r="AW687" s="14" t="s">
        <v>35</v>
      </c>
      <c r="AX687" s="14" t="s">
        <v>80</v>
      </c>
      <c r="AY687" s="273" t="s">
        <v>196</v>
      </c>
    </row>
    <row r="688" s="13" customFormat="1">
      <c r="A688" s="13"/>
      <c r="B688" s="252"/>
      <c r="C688" s="253"/>
      <c r="D688" s="242" t="s">
        <v>254</v>
      </c>
      <c r="E688" s="254" t="s">
        <v>1</v>
      </c>
      <c r="F688" s="255" t="s">
        <v>4001</v>
      </c>
      <c r="G688" s="253"/>
      <c r="H688" s="256">
        <v>159.55000000000001</v>
      </c>
      <c r="I688" s="257"/>
      <c r="J688" s="253"/>
      <c r="K688" s="253"/>
      <c r="L688" s="258"/>
      <c r="M688" s="259"/>
      <c r="N688" s="260"/>
      <c r="O688" s="260"/>
      <c r="P688" s="260"/>
      <c r="Q688" s="260"/>
      <c r="R688" s="260"/>
      <c r="S688" s="260"/>
      <c r="T688" s="261"/>
      <c r="U688" s="13"/>
      <c r="V688" s="13"/>
      <c r="W688" s="13"/>
      <c r="X688" s="13"/>
      <c r="Y688" s="13"/>
      <c r="Z688" s="13"/>
      <c r="AA688" s="13"/>
      <c r="AB688" s="13"/>
      <c r="AC688" s="13"/>
      <c r="AD688" s="13"/>
      <c r="AE688" s="13"/>
      <c r="AT688" s="262" t="s">
        <v>254</v>
      </c>
      <c r="AU688" s="262" t="s">
        <v>89</v>
      </c>
      <c r="AV688" s="13" t="s">
        <v>89</v>
      </c>
      <c r="AW688" s="13" t="s">
        <v>35</v>
      </c>
      <c r="AX688" s="13" t="s">
        <v>80</v>
      </c>
      <c r="AY688" s="262" t="s">
        <v>196</v>
      </c>
    </row>
    <row r="689" s="14" customFormat="1">
      <c r="A689" s="14"/>
      <c r="B689" s="263"/>
      <c r="C689" s="264"/>
      <c r="D689" s="242" t="s">
        <v>254</v>
      </c>
      <c r="E689" s="265" t="s">
        <v>1</v>
      </c>
      <c r="F689" s="266" t="s">
        <v>4002</v>
      </c>
      <c r="G689" s="264"/>
      <c r="H689" s="267">
        <v>159.55000000000001</v>
      </c>
      <c r="I689" s="268"/>
      <c r="J689" s="264"/>
      <c r="K689" s="264"/>
      <c r="L689" s="269"/>
      <c r="M689" s="270"/>
      <c r="N689" s="271"/>
      <c r="O689" s="271"/>
      <c r="P689" s="271"/>
      <c r="Q689" s="271"/>
      <c r="R689" s="271"/>
      <c r="S689" s="271"/>
      <c r="T689" s="272"/>
      <c r="U689" s="14"/>
      <c r="V689" s="14"/>
      <c r="W689" s="14"/>
      <c r="X689" s="14"/>
      <c r="Y689" s="14"/>
      <c r="Z689" s="14"/>
      <c r="AA689" s="14"/>
      <c r="AB689" s="14"/>
      <c r="AC689" s="14"/>
      <c r="AD689" s="14"/>
      <c r="AE689" s="14"/>
      <c r="AT689" s="273" t="s">
        <v>254</v>
      </c>
      <c r="AU689" s="273" t="s">
        <v>89</v>
      </c>
      <c r="AV689" s="14" t="s">
        <v>100</v>
      </c>
      <c r="AW689" s="14" t="s">
        <v>35</v>
      </c>
      <c r="AX689" s="14" t="s">
        <v>80</v>
      </c>
      <c r="AY689" s="273" t="s">
        <v>196</v>
      </c>
    </row>
    <row r="690" s="13" customFormat="1">
      <c r="A690" s="13"/>
      <c r="B690" s="252"/>
      <c r="C690" s="253"/>
      <c r="D690" s="242" t="s">
        <v>254</v>
      </c>
      <c r="E690" s="254" t="s">
        <v>1</v>
      </c>
      <c r="F690" s="255" t="s">
        <v>4003</v>
      </c>
      <c r="G690" s="253"/>
      <c r="H690" s="256">
        <v>153.352</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254</v>
      </c>
      <c r="AU690" s="262" t="s">
        <v>89</v>
      </c>
      <c r="AV690" s="13" t="s">
        <v>89</v>
      </c>
      <c r="AW690" s="13" t="s">
        <v>35</v>
      </c>
      <c r="AX690" s="13" t="s">
        <v>80</v>
      </c>
      <c r="AY690" s="262" t="s">
        <v>196</v>
      </c>
    </row>
    <row r="691" s="14" customFormat="1">
      <c r="A691" s="14"/>
      <c r="B691" s="263"/>
      <c r="C691" s="264"/>
      <c r="D691" s="242" t="s">
        <v>254</v>
      </c>
      <c r="E691" s="265" t="s">
        <v>1</v>
      </c>
      <c r="F691" s="266" t="s">
        <v>1260</v>
      </c>
      <c r="G691" s="264"/>
      <c r="H691" s="267">
        <v>153.352</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254</v>
      </c>
      <c r="AU691" s="273" t="s">
        <v>89</v>
      </c>
      <c r="AV691" s="14" t="s">
        <v>100</v>
      </c>
      <c r="AW691" s="14" t="s">
        <v>35</v>
      </c>
      <c r="AX691" s="14" t="s">
        <v>80</v>
      </c>
      <c r="AY691" s="273" t="s">
        <v>196</v>
      </c>
    </row>
    <row r="692" s="13" customFormat="1">
      <c r="A692" s="13"/>
      <c r="B692" s="252"/>
      <c r="C692" s="253"/>
      <c r="D692" s="242" t="s">
        <v>254</v>
      </c>
      <c r="E692" s="254" t="s">
        <v>1</v>
      </c>
      <c r="F692" s="255" t="s">
        <v>4004</v>
      </c>
      <c r="G692" s="253"/>
      <c r="H692" s="256">
        <v>178.542</v>
      </c>
      <c r="I692" s="257"/>
      <c r="J692" s="253"/>
      <c r="K692" s="253"/>
      <c r="L692" s="258"/>
      <c r="M692" s="259"/>
      <c r="N692" s="260"/>
      <c r="O692" s="260"/>
      <c r="P692" s="260"/>
      <c r="Q692" s="260"/>
      <c r="R692" s="260"/>
      <c r="S692" s="260"/>
      <c r="T692" s="261"/>
      <c r="U692" s="13"/>
      <c r="V692" s="13"/>
      <c r="W692" s="13"/>
      <c r="X692" s="13"/>
      <c r="Y692" s="13"/>
      <c r="Z692" s="13"/>
      <c r="AA692" s="13"/>
      <c r="AB692" s="13"/>
      <c r="AC692" s="13"/>
      <c r="AD692" s="13"/>
      <c r="AE692" s="13"/>
      <c r="AT692" s="262" t="s">
        <v>254</v>
      </c>
      <c r="AU692" s="262" t="s">
        <v>89</v>
      </c>
      <c r="AV692" s="13" t="s">
        <v>89</v>
      </c>
      <c r="AW692" s="13" t="s">
        <v>35</v>
      </c>
      <c r="AX692" s="13" t="s">
        <v>80</v>
      </c>
      <c r="AY692" s="262" t="s">
        <v>196</v>
      </c>
    </row>
    <row r="693" s="14" customFormat="1">
      <c r="A693" s="14"/>
      <c r="B693" s="263"/>
      <c r="C693" s="264"/>
      <c r="D693" s="242" t="s">
        <v>254</v>
      </c>
      <c r="E693" s="265" t="s">
        <v>1</v>
      </c>
      <c r="F693" s="266" t="s">
        <v>1623</v>
      </c>
      <c r="G693" s="264"/>
      <c r="H693" s="267">
        <v>178.542</v>
      </c>
      <c r="I693" s="268"/>
      <c r="J693" s="264"/>
      <c r="K693" s="264"/>
      <c r="L693" s="269"/>
      <c r="M693" s="270"/>
      <c r="N693" s="271"/>
      <c r="O693" s="271"/>
      <c r="P693" s="271"/>
      <c r="Q693" s="271"/>
      <c r="R693" s="271"/>
      <c r="S693" s="271"/>
      <c r="T693" s="272"/>
      <c r="U693" s="14"/>
      <c r="V693" s="14"/>
      <c r="W693" s="14"/>
      <c r="X693" s="14"/>
      <c r="Y693" s="14"/>
      <c r="Z693" s="14"/>
      <c r="AA693" s="14"/>
      <c r="AB693" s="14"/>
      <c r="AC693" s="14"/>
      <c r="AD693" s="14"/>
      <c r="AE693" s="14"/>
      <c r="AT693" s="273" t="s">
        <v>254</v>
      </c>
      <c r="AU693" s="273" t="s">
        <v>89</v>
      </c>
      <c r="AV693" s="14" t="s">
        <v>100</v>
      </c>
      <c r="AW693" s="14" t="s">
        <v>35</v>
      </c>
      <c r="AX693" s="14" t="s">
        <v>80</v>
      </c>
      <c r="AY693" s="273" t="s">
        <v>196</v>
      </c>
    </row>
    <row r="694" s="15" customFormat="1">
      <c r="A694" s="15"/>
      <c r="B694" s="274"/>
      <c r="C694" s="275"/>
      <c r="D694" s="242" t="s">
        <v>254</v>
      </c>
      <c r="E694" s="276" t="s">
        <v>1</v>
      </c>
      <c r="F694" s="277" t="s">
        <v>267</v>
      </c>
      <c r="G694" s="275"/>
      <c r="H694" s="278">
        <v>657.024</v>
      </c>
      <c r="I694" s="279"/>
      <c r="J694" s="275"/>
      <c r="K694" s="275"/>
      <c r="L694" s="280"/>
      <c r="M694" s="281"/>
      <c r="N694" s="282"/>
      <c r="O694" s="282"/>
      <c r="P694" s="282"/>
      <c r="Q694" s="282"/>
      <c r="R694" s="282"/>
      <c r="S694" s="282"/>
      <c r="T694" s="283"/>
      <c r="U694" s="15"/>
      <c r="V694" s="15"/>
      <c r="W694" s="15"/>
      <c r="X694" s="15"/>
      <c r="Y694" s="15"/>
      <c r="Z694" s="15"/>
      <c r="AA694" s="15"/>
      <c r="AB694" s="15"/>
      <c r="AC694" s="15"/>
      <c r="AD694" s="15"/>
      <c r="AE694" s="15"/>
      <c r="AT694" s="284" t="s">
        <v>254</v>
      </c>
      <c r="AU694" s="284" t="s">
        <v>89</v>
      </c>
      <c r="AV694" s="15" t="s">
        <v>113</v>
      </c>
      <c r="AW694" s="15" t="s">
        <v>35</v>
      </c>
      <c r="AX694" s="15" t="s">
        <v>87</v>
      </c>
      <c r="AY694" s="284" t="s">
        <v>196</v>
      </c>
    </row>
    <row r="695" s="2" customFormat="1" ht="21.75" customHeight="1">
      <c r="A695" s="38"/>
      <c r="B695" s="39"/>
      <c r="C695" s="228" t="s">
        <v>1038</v>
      </c>
      <c r="D695" s="228" t="s">
        <v>199</v>
      </c>
      <c r="E695" s="229" t="s">
        <v>1433</v>
      </c>
      <c r="F695" s="230" t="s">
        <v>1434</v>
      </c>
      <c r="G695" s="231" t="s">
        <v>251</v>
      </c>
      <c r="H695" s="232">
        <v>6641.0500000000002</v>
      </c>
      <c r="I695" s="233"/>
      <c r="J695" s="234">
        <f>ROUND(I695*H695,2)</f>
        <v>0</v>
      </c>
      <c r="K695" s="235"/>
      <c r="L695" s="44"/>
      <c r="M695" s="236" t="s">
        <v>1</v>
      </c>
      <c r="N695" s="237" t="s">
        <v>45</v>
      </c>
      <c r="O695" s="91"/>
      <c r="P695" s="238">
        <f>O695*H695</f>
        <v>0</v>
      </c>
      <c r="Q695" s="238">
        <v>0.00029</v>
      </c>
      <c r="R695" s="238">
        <f>Q695*H695</f>
        <v>1.9259045000000001</v>
      </c>
      <c r="S695" s="238">
        <v>0</v>
      </c>
      <c r="T695" s="239">
        <f>S695*H695</f>
        <v>0</v>
      </c>
      <c r="U695" s="38"/>
      <c r="V695" s="38"/>
      <c r="W695" s="38"/>
      <c r="X695" s="38"/>
      <c r="Y695" s="38"/>
      <c r="Z695" s="38"/>
      <c r="AA695" s="38"/>
      <c r="AB695" s="38"/>
      <c r="AC695" s="38"/>
      <c r="AD695" s="38"/>
      <c r="AE695" s="38"/>
      <c r="AR695" s="240" t="s">
        <v>405</v>
      </c>
      <c r="AT695" s="240" t="s">
        <v>199</v>
      </c>
      <c r="AU695" s="240" t="s">
        <v>89</v>
      </c>
      <c r="AY695" s="17" t="s">
        <v>196</v>
      </c>
      <c r="BE695" s="241">
        <f>IF(N695="základní",J695,0)</f>
        <v>0</v>
      </c>
      <c r="BF695" s="241">
        <f>IF(N695="snížená",J695,0)</f>
        <v>0</v>
      </c>
      <c r="BG695" s="241">
        <f>IF(N695="zákl. přenesená",J695,0)</f>
        <v>0</v>
      </c>
      <c r="BH695" s="241">
        <f>IF(N695="sníž. přenesená",J695,0)</f>
        <v>0</v>
      </c>
      <c r="BI695" s="241">
        <f>IF(N695="nulová",J695,0)</f>
        <v>0</v>
      </c>
      <c r="BJ695" s="17" t="s">
        <v>87</v>
      </c>
      <c r="BK695" s="241">
        <f>ROUND(I695*H695,2)</f>
        <v>0</v>
      </c>
      <c r="BL695" s="17" t="s">
        <v>405</v>
      </c>
      <c r="BM695" s="240" t="s">
        <v>4005</v>
      </c>
    </row>
    <row r="696" s="2" customFormat="1">
      <c r="A696" s="38"/>
      <c r="B696" s="39"/>
      <c r="C696" s="40"/>
      <c r="D696" s="242" t="s">
        <v>205</v>
      </c>
      <c r="E696" s="40"/>
      <c r="F696" s="243" t="s">
        <v>1436</v>
      </c>
      <c r="G696" s="40"/>
      <c r="H696" s="40"/>
      <c r="I696" s="244"/>
      <c r="J696" s="40"/>
      <c r="K696" s="40"/>
      <c r="L696" s="44"/>
      <c r="M696" s="245"/>
      <c r="N696" s="246"/>
      <c r="O696" s="91"/>
      <c r="P696" s="91"/>
      <c r="Q696" s="91"/>
      <c r="R696" s="91"/>
      <c r="S696" s="91"/>
      <c r="T696" s="92"/>
      <c r="U696" s="38"/>
      <c r="V696" s="38"/>
      <c r="W696" s="38"/>
      <c r="X696" s="38"/>
      <c r="Y696" s="38"/>
      <c r="Z696" s="38"/>
      <c r="AA696" s="38"/>
      <c r="AB696" s="38"/>
      <c r="AC696" s="38"/>
      <c r="AD696" s="38"/>
      <c r="AE696" s="38"/>
      <c r="AT696" s="17" t="s">
        <v>205</v>
      </c>
      <c r="AU696" s="17" t="s">
        <v>89</v>
      </c>
    </row>
    <row r="697" s="13" customFormat="1">
      <c r="A697" s="13"/>
      <c r="B697" s="252"/>
      <c r="C697" s="253"/>
      <c r="D697" s="242" t="s">
        <v>254</v>
      </c>
      <c r="E697" s="254" t="s">
        <v>1</v>
      </c>
      <c r="F697" s="255" t="s">
        <v>4006</v>
      </c>
      <c r="G697" s="253"/>
      <c r="H697" s="256">
        <v>538.29999999999995</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254</v>
      </c>
      <c r="AU697" s="262" t="s">
        <v>89</v>
      </c>
      <c r="AV697" s="13" t="s">
        <v>89</v>
      </c>
      <c r="AW697" s="13" t="s">
        <v>35</v>
      </c>
      <c r="AX697" s="13" t="s">
        <v>80</v>
      </c>
      <c r="AY697" s="262" t="s">
        <v>196</v>
      </c>
    </row>
    <row r="698" s="14" customFormat="1">
      <c r="A698" s="14"/>
      <c r="B698" s="263"/>
      <c r="C698" s="264"/>
      <c r="D698" s="242" t="s">
        <v>254</v>
      </c>
      <c r="E698" s="265" t="s">
        <v>1</v>
      </c>
      <c r="F698" s="266" t="s">
        <v>4007</v>
      </c>
      <c r="G698" s="264"/>
      <c r="H698" s="267">
        <v>538.29999999999995</v>
      </c>
      <c r="I698" s="268"/>
      <c r="J698" s="264"/>
      <c r="K698" s="264"/>
      <c r="L698" s="269"/>
      <c r="M698" s="270"/>
      <c r="N698" s="271"/>
      <c r="O698" s="271"/>
      <c r="P698" s="271"/>
      <c r="Q698" s="271"/>
      <c r="R698" s="271"/>
      <c r="S698" s="271"/>
      <c r="T698" s="272"/>
      <c r="U698" s="14"/>
      <c r="V698" s="14"/>
      <c r="W698" s="14"/>
      <c r="X698" s="14"/>
      <c r="Y698" s="14"/>
      <c r="Z698" s="14"/>
      <c r="AA698" s="14"/>
      <c r="AB698" s="14"/>
      <c r="AC698" s="14"/>
      <c r="AD698" s="14"/>
      <c r="AE698" s="14"/>
      <c r="AT698" s="273" t="s">
        <v>254</v>
      </c>
      <c r="AU698" s="273" t="s">
        <v>89</v>
      </c>
      <c r="AV698" s="14" t="s">
        <v>100</v>
      </c>
      <c r="AW698" s="14" t="s">
        <v>35</v>
      </c>
      <c r="AX698" s="14" t="s">
        <v>80</v>
      </c>
      <c r="AY698" s="273" t="s">
        <v>196</v>
      </c>
    </row>
    <row r="699" s="13" customFormat="1">
      <c r="A699" s="13"/>
      <c r="B699" s="252"/>
      <c r="C699" s="253"/>
      <c r="D699" s="242" t="s">
        <v>254</v>
      </c>
      <c r="E699" s="254" t="s">
        <v>1</v>
      </c>
      <c r="F699" s="255" t="s">
        <v>4008</v>
      </c>
      <c r="G699" s="253"/>
      <c r="H699" s="256">
        <v>839.20000000000005</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254</v>
      </c>
      <c r="AU699" s="262" t="s">
        <v>89</v>
      </c>
      <c r="AV699" s="13" t="s">
        <v>89</v>
      </c>
      <c r="AW699" s="13" t="s">
        <v>35</v>
      </c>
      <c r="AX699" s="13" t="s">
        <v>80</v>
      </c>
      <c r="AY699" s="262" t="s">
        <v>196</v>
      </c>
    </row>
    <row r="700" s="14" customFormat="1">
      <c r="A700" s="14"/>
      <c r="B700" s="263"/>
      <c r="C700" s="264"/>
      <c r="D700" s="242" t="s">
        <v>254</v>
      </c>
      <c r="E700" s="265" t="s">
        <v>1</v>
      </c>
      <c r="F700" s="266" t="s">
        <v>4009</v>
      </c>
      <c r="G700" s="264"/>
      <c r="H700" s="267">
        <v>839.20000000000005</v>
      </c>
      <c r="I700" s="268"/>
      <c r="J700" s="264"/>
      <c r="K700" s="264"/>
      <c r="L700" s="269"/>
      <c r="M700" s="270"/>
      <c r="N700" s="271"/>
      <c r="O700" s="271"/>
      <c r="P700" s="271"/>
      <c r="Q700" s="271"/>
      <c r="R700" s="271"/>
      <c r="S700" s="271"/>
      <c r="T700" s="272"/>
      <c r="U700" s="14"/>
      <c r="V700" s="14"/>
      <c r="W700" s="14"/>
      <c r="X700" s="14"/>
      <c r="Y700" s="14"/>
      <c r="Z700" s="14"/>
      <c r="AA700" s="14"/>
      <c r="AB700" s="14"/>
      <c r="AC700" s="14"/>
      <c r="AD700" s="14"/>
      <c r="AE700" s="14"/>
      <c r="AT700" s="273" t="s">
        <v>254</v>
      </c>
      <c r="AU700" s="273" t="s">
        <v>89</v>
      </c>
      <c r="AV700" s="14" t="s">
        <v>100</v>
      </c>
      <c r="AW700" s="14" t="s">
        <v>35</v>
      </c>
      <c r="AX700" s="14" t="s">
        <v>80</v>
      </c>
      <c r="AY700" s="273" t="s">
        <v>196</v>
      </c>
    </row>
    <row r="701" s="13" customFormat="1">
      <c r="A701" s="13"/>
      <c r="B701" s="252"/>
      <c r="C701" s="253"/>
      <c r="D701" s="242" t="s">
        <v>254</v>
      </c>
      <c r="E701" s="254" t="s">
        <v>1</v>
      </c>
      <c r="F701" s="255" t="s">
        <v>4010</v>
      </c>
      <c r="G701" s="253"/>
      <c r="H701" s="256">
        <v>534.79999999999995</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254</v>
      </c>
      <c r="AU701" s="262" t="s">
        <v>89</v>
      </c>
      <c r="AV701" s="13" t="s">
        <v>89</v>
      </c>
      <c r="AW701" s="13" t="s">
        <v>35</v>
      </c>
      <c r="AX701" s="13" t="s">
        <v>80</v>
      </c>
      <c r="AY701" s="262" t="s">
        <v>196</v>
      </c>
    </row>
    <row r="702" s="14" customFormat="1">
      <c r="A702" s="14"/>
      <c r="B702" s="263"/>
      <c r="C702" s="264"/>
      <c r="D702" s="242" t="s">
        <v>254</v>
      </c>
      <c r="E702" s="265" t="s">
        <v>1</v>
      </c>
      <c r="F702" s="266" t="s">
        <v>3676</v>
      </c>
      <c r="G702" s="264"/>
      <c r="H702" s="267">
        <v>534.79999999999995</v>
      </c>
      <c r="I702" s="268"/>
      <c r="J702" s="264"/>
      <c r="K702" s="264"/>
      <c r="L702" s="269"/>
      <c r="M702" s="270"/>
      <c r="N702" s="271"/>
      <c r="O702" s="271"/>
      <c r="P702" s="271"/>
      <c r="Q702" s="271"/>
      <c r="R702" s="271"/>
      <c r="S702" s="271"/>
      <c r="T702" s="272"/>
      <c r="U702" s="14"/>
      <c r="V702" s="14"/>
      <c r="W702" s="14"/>
      <c r="X702" s="14"/>
      <c r="Y702" s="14"/>
      <c r="Z702" s="14"/>
      <c r="AA702" s="14"/>
      <c r="AB702" s="14"/>
      <c r="AC702" s="14"/>
      <c r="AD702" s="14"/>
      <c r="AE702" s="14"/>
      <c r="AT702" s="273" t="s">
        <v>254</v>
      </c>
      <c r="AU702" s="273" t="s">
        <v>89</v>
      </c>
      <c r="AV702" s="14" t="s">
        <v>100</v>
      </c>
      <c r="AW702" s="14" t="s">
        <v>35</v>
      </c>
      <c r="AX702" s="14" t="s">
        <v>80</v>
      </c>
      <c r="AY702" s="273" t="s">
        <v>196</v>
      </c>
    </row>
    <row r="703" s="13" customFormat="1">
      <c r="A703" s="13"/>
      <c r="B703" s="252"/>
      <c r="C703" s="253"/>
      <c r="D703" s="242" t="s">
        <v>254</v>
      </c>
      <c r="E703" s="254" t="s">
        <v>1</v>
      </c>
      <c r="F703" s="255" t="s">
        <v>4011</v>
      </c>
      <c r="G703" s="253"/>
      <c r="H703" s="256">
        <v>973.35000000000002</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254</v>
      </c>
      <c r="AU703" s="262" t="s">
        <v>89</v>
      </c>
      <c r="AV703" s="13" t="s">
        <v>89</v>
      </c>
      <c r="AW703" s="13" t="s">
        <v>35</v>
      </c>
      <c r="AX703" s="13" t="s">
        <v>80</v>
      </c>
      <c r="AY703" s="262" t="s">
        <v>196</v>
      </c>
    </row>
    <row r="704" s="14" customFormat="1">
      <c r="A704" s="14"/>
      <c r="B704" s="263"/>
      <c r="C704" s="264"/>
      <c r="D704" s="242" t="s">
        <v>254</v>
      </c>
      <c r="E704" s="265" t="s">
        <v>1</v>
      </c>
      <c r="F704" s="266" t="s">
        <v>4012</v>
      </c>
      <c r="G704" s="264"/>
      <c r="H704" s="267">
        <v>973.35000000000002</v>
      </c>
      <c r="I704" s="268"/>
      <c r="J704" s="264"/>
      <c r="K704" s="264"/>
      <c r="L704" s="269"/>
      <c r="M704" s="270"/>
      <c r="N704" s="271"/>
      <c r="O704" s="271"/>
      <c r="P704" s="271"/>
      <c r="Q704" s="271"/>
      <c r="R704" s="271"/>
      <c r="S704" s="271"/>
      <c r="T704" s="272"/>
      <c r="U704" s="14"/>
      <c r="V704" s="14"/>
      <c r="W704" s="14"/>
      <c r="X704" s="14"/>
      <c r="Y704" s="14"/>
      <c r="Z704" s="14"/>
      <c r="AA704" s="14"/>
      <c r="AB704" s="14"/>
      <c r="AC704" s="14"/>
      <c r="AD704" s="14"/>
      <c r="AE704" s="14"/>
      <c r="AT704" s="273" t="s">
        <v>254</v>
      </c>
      <c r="AU704" s="273" t="s">
        <v>89</v>
      </c>
      <c r="AV704" s="14" t="s">
        <v>100</v>
      </c>
      <c r="AW704" s="14" t="s">
        <v>35</v>
      </c>
      <c r="AX704" s="14" t="s">
        <v>80</v>
      </c>
      <c r="AY704" s="273" t="s">
        <v>196</v>
      </c>
    </row>
    <row r="705" s="13" customFormat="1">
      <c r="A705" s="13"/>
      <c r="B705" s="252"/>
      <c r="C705" s="253"/>
      <c r="D705" s="242" t="s">
        <v>254</v>
      </c>
      <c r="E705" s="254" t="s">
        <v>1</v>
      </c>
      <c r="F705" s="255" t="s">
        <v>4013</v>
      </c>
      <c r="G705" s="253"/>
      <c r="H705" s="256">
        <v>547.79999999999995</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254</v>
      </c>
      <c r="AU705" s="262" t="s">
        <v>89</v>
      </c>
      <c r="AV705" s="13" t="s">
        <v>89</v>
      </c>
      <c r="AW705" s="13" t="s">
        <v>35</v>
      </c>
      <c r="AX705" s="13" t="s">
        <v>80</v>
      </c>
      <c r="AY705" s="262" t="s">
        <v>196</v>
      </c>
    </row>
    <row r="706" s="14" customFormat="1">
      <c r="A706" s="14"/>
      <c r="B706" s="263"/>
      <c r="C706" s="264"/>
      <c r="D706" s="242" t="s">
        <v>254</v>
      </c>
      <c r="E706" s="265" t="s">
        <v>1</v>
      </c>
      <c r="F706" s="266" t="s">
        <v>3678</v>
      </c>
      <c r="G706" s="264"/>
      <c r="H706" s="267">
        <v>547.79999999999995</v>
      </c>
      <c r="I706" s="268"/>
      <c r="J706" s="264"/>
      <c r="K706" s="264"/>
      <c r="L706" s="269"/>
      <c r="M706" s="270"/>
      <c r="N706" s="271"/>
      <c r="O706" s="271"/>
      <c r="P706" s="271"/>
      <c r="Q706" s="271"/>
      <c r="R706" s="271"/>
      <c r="S706" s="271"/>
      <c r="T706" s="272"/>
      <c r="U706" s="14"/>
      <c r="V706" s="14"/>
      <c r="W706" s="14"/>
      <c r="X706" s="14"/>
      <c r="Y706" s="14"/>
      <c r="Z706" s="14"/>
      <c r="AA706" s="14"/>
      <c r="AB706" s="14"/>
      <c r="AC706" s="14"/>
      <c r="AD706" s="14"/>
      <c r="AE706" s="14"/>
      <c r="AT706" s="273" t="s">
        <v>254</v>
      </c>
      <c r="AU706" s="273" t="s">
        <v>89</v>
      </c>
      <c r="AV706" s="14" t="s">
        <v>100</v>
      </c>
      <c r="AW706" s="14" t="s">
        <v>35</v>
      </c>
      <c r="AX706" s="14" t="s">
        <v>80</v>
      </c>
      <c r="AY706" s="273" t="s">
        <v>196</v>
      </c>
    </row>
    <row r="707" s="13" customFormat="1">
      <c r="A707" s="13"/>
      <c r="B707" s="252"/>
      <c r="C707" s="253"/>
      <c r="D707" s="242" t="s">
        <v>254</v>
      </c>
      <c r="E707" s="254" t="s">
        <v>1</v>
      </c>
      <c r="F707" s="255" t="s">
        <v>4014</v>
      </c>
      <c r="G707" s="253"/>
      <c r="H707" s="256">
        <v>983.27999999999997</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254</v>
      </c>
      <c r="AU707" s="262" t="s">
        <v>89</v>
      </c>
      <c r="AV707" s="13" t="s">
        <v>89</v>
      </c>
      <c r="AW707" s="13" t="s">
        <v>35</v>
      </c>
      <c r="AX707" s="13" t="s">
        <v>80</v>
      </c>
      <c r="AY707" s="262" t="s">
        <v>196</v>
      </c>
    </row>
    <row r="708" s="14" customFormat="1">
      <c r="A708" s="14"/>
      <c r="B708" s="263"/>
      <c r="C708" s="264"/>
      <c r="D708" s="242" t="s">
        <v>254</v>
      </c>
      <c r="E708" s="265" t="s">
        <v>1</v>
      </c>
      <c r="F708" s="266" t="s">
        <v>4015</v>
      </c>
      <c r="G708" s="264"/>
      <c r="H708" s="267">
        <v>983.27999999999997</v>
      </c>
      <c r="I708" s="268"/>
      <c r="J708" s="264"/>
      <c r="K708" s="264"/>
      <c r="L708" s="269"/>
      <c r="M708" s="270"/>
      <c r="N708" s="271"/>
      <c r="O708" s="271"/>
      <c r="P708" s="271"/>
      <c r="Q708" s="271"/>
      <c r="R708" s="271"/>
      <c r="S708" s="271"/>
      <c r="T708" s="272"/>
      <c r="U708" s="14"/>
      <c r="V708" s="14"/>
      <c r="W708" s="14"/>
      <c r="X708" s="14"/>
      <c r="Y708" s="14"/>
      <c r="Z708" s="14"/>
      <c r="AA708" s="14"/>
      <c r="AB708" s="14"/>
      <c r="AC708" s="14"/>
      <c r="AD708" s="14"/>
      <c r="AE708" s="14"/>
      <c r="AT708" s="273" t="s">
        <v>254</v>
      </c>
      <c r="AU708" s="273" t="s">
        <v>89</v>
      </c>
      <c r="AV708" s="14" t="s">
        <v>100</v>
      </c>
      <c r="AW708" s="14" t="s">
        <v>35</v>
      </c>
      <c r="AX708" s="14" t="s">
        <v>80</v>
      </c>
      <c r="AY708" s="273" t="s">
        <v>196</v>
      </c>
    </row>
    <row r="709" s="13" customFormat="1">
      <c r="A709" s="13"/>
      <c r="B709" s="252"/>
      <c r="C709" s="253"/>
      <c r="D709" s="242" t="s">
        <v>254</v>
      </c>
      <c r="E709" s="254" t="s">
        <v>1</v>
      </c>
      <c r="F709" s="255" t="s">
        <v>4016</v>
      </c>
      <c r="G709" s="253"/>
      <c r="H709" s="256">
        <v>491.89999999999998</v>
      </c>
      <c r="I709" s="257"/>
      <c r="J709" s="253"/>
      <c r="K709" s="253"/>
      <c r="L709" s="258"/>
      <c r="M709" s="259"/>
      <c r="N709" s="260"/>
      <c r="O709" s="260"/>
      <c r="P709" s="260"/>
      <c r="Q709" s="260"/>
      <c r="R709" s="260"/>
      <c r="S709" s="260"/>
      <c r="T709" s="261"/>
      <c r="U709" s="13"/>
      <c r="V709" s="13"/>
      <c r="W709" s="13"/>
      <c r="X709" s="13"/>
      <c r="Y709" s="13"/>
      <c r="Z709" s="13"/>
      <c r="AA709" s="13"/>
      <c r="AB709" s="13"/>
      <c r="AC709" s="13"/>
      <c r="AD709" s="13"/>
      <c r="AE709" s="13"/>
      <c r="AT709" s="262" t="s">
        <v>254</v>
      </c>
      <c r="AU709" s="262" t="s">
        <v>89</v>
      </c>
      <c r="AV709" s="13" t="s">
        <v>89</v>
      </c>
      <c r="AW709" s="13" t="s">
        <v>35</v>
      </c>
      <c r="AX709" s="13" t="s">
        <v>80</v>
      </c>
      <c r="AY709" s="262" t="s">
        <v>196</v>
      </c>
    </row>
    <row r="710" s="14" customFormat="1">
      <c r="A710" s="14"/>
      <c r="B710" s="263"/>
      <c r="C710" s="264"/>
      <c r="D710" s="242" t="s">
        <v>254</v>
      </c>
      <c r="E710" s="265" t="s">
        <v>1</v>
      </c>
      <c r="F710" s="266" t="s">
        <v>3614</v>
      </c>
      <c r="G710" s="264"/>
      <c r="H710" s="267">
        <v>491.89999999999998</v>
      </c>
      <c r="I710" s="268"/>
      <c r="J710" s="264"/>
      <c r="K710" s="264"/>
      <c r="L710" s="269"/>
      <c r="M710" s="270"/>
      <c r="N710" s="271"/>
      <c r="O710" s="271"/>
      <c r="P710" s="271"/>
      <c r="Q710" s="271"/>
      <c r="R710" s="271"/>
      <c r="S710" s="271"/>
      <c r="T710" s="272"/>
      <c r="U710" s="14"/>
      <c r="V710" s="14"/>
      <c r="W710" s="14"/>
      <c r="X710" s="14"/>
      <c r="Y710" s="14"/>
      <c r="Z710" s="14"/>
      <c r="AA710" s="14"/>
      <c r="AB710" s="14"/>
      <c r="AC710" s="14"/>
      <c r="AD710" s="14"/>
      <c r="AE710" s="14"/>
      <c r="AT710" s="273" t="s">
        <v>254</v>
      </c>
      <c r="AU710" s="273" t="s">
        <v>89</v>
      </c>
      <c r="AV710" s="14" t="s">
        <v>100</v>
      </c>
      <c r="AW710" s="14" t="s">
        <v>35</v>
      </c>
      <c r="AX710" s="14" t="s">
        <v>80</v>
      </c>
      <c r="AY710" s="273" t="s">
        <v>196</v>
      </c>
    </row>
    <row r="711" s="13" customFormat="1">
      <c r="A711" s="13"/>
      <c r="B711" s="252"/>
      <c r="C711" s="253"/>
      <c r="D711" s="242" t="s">
        <v>254</v>
      </c>
      <c r="E711" s="254" t="s">
        <v>1</v>
      </c>
      <c r="F711" s="255" t="s">
        <v>4017</v>
      </c>
      <c r="G711" s="253"/>
      <c r="H711" s="256">
        <v>857.58000000000004</v>
      </c>
      <c r="I711" s="257"/>
      <c r="J711" s="253"/>
      <c r="K711" s="253"/>
      <c r="L711" s="258"/>
      <c r="M711" s="259"/>
      <c r="N711" s="260"/>
      <c r="O711" s="260"/>
      <c r="P711" s="260"/>
      <c r="Q711" s="260"/>
      <c r="R711" s="260"/>
      <c r="S711" s="260"/>
      <c r="T711" s="261"/>
      <c r="U711" s="13"/>
      <c r="V711" s="13"/>
      <c r="W711" s="13"/>
      <c r="X711" s="13"/>
      <c r="Y711" s="13"/>
      <c r="Z711" s="13"/>
      <c r="AA711" s="13"/>
      <c r="AB711" s="13"/>
      <c r="AC711" s="13"/>
      <c r="AD711" s="13"/>
      <c r="AE711" s="13"/>
      <c r="AT711" s="262" t="s">
        <v>254</v>
      </c>
      <c r="AU711" s="262" t="s">
        <v>89</v>
      </c>
      <c r="AV711" s="13" t="s">
        <v>89</v>
      </c>
      <c r="AW711" s="13" t="s">
        <v>35</v>
      </c>
      <c r="AX711" s="13" t="s">
        <v>80</v>
      </c>
      <c r="AY711" s="262" t="s">
        <v>196</v>
      </c>
    </row>
    <row r="712" s="14" customFormat="1">
      <c r="A712" s="14"/>
      <c r="B712" s="263"/>
      <c r="C712" s="264"/>
      <c r="D712" s="242" t="s">
        <v>254</v>
      </c>
      <c r="E712" s="265" t="s">
        <v>1</v>
      </c>
      <c r="F712" s="266" t="s">
        <v>4018</v>
      </c>
      <c r="G712" s="264"/>
      <c r="H712" s="267">
        <v>857.58000000000004</v>
      </c>
      <c r="I712" s="268"/>
      <c r="J712" s="264"/>
      <c r="K712" s="264"/>
      <c r="L712" s="269"/>
      <c r="M712" s="270"/>
      <c r="N712" s="271"/>
      <c r="O712" s="271"/>
      <c r="P712" s="271"/>
      <c r="Q712" s="271"/>
      <c r="R712" s="271"/>
      <c r="S712" s="271"/>
      <c r="T712" s="272"/>
      <c r="U712" s="14"/>
      <c r="V712" s="14"/>
      <c r="W712" s="14"/>
      <c r="X712" s="14"/>
      <c r="Y712" s="14"/>
      <c r="Z712" s="14"/>
      <c r="AA712" s="14"/>
      <c r="AB712" s="14"/>
      <c r="AC712" s="14"/>
      <c r="AD712" s="14"/>
      <c r="AE712" s="14"/>
      <c r="AT712" s="273" t="s">
        <v>254</v>
      </c>
      <c r="AU712" s="273" t="s">
        <v>89</v>
      </c>
      <c r="AV712" s="14" t="s">
        <v>100</v>
      </c>
      <c r="AW712" s="14" t="s">
        <v>35</v>
      </c>
      <c r="AX712" s="14" t="s">
        <v>80</v>
      </c>
      <c r="AY712" s="273" t="s">
        <v>196</v>
      </c>
    </row>
    <row r="713" s="13" customFormat="1">
      <c r="A713" s="13"/>
      <c r="B713" s="252"/>
      <c r="C713" s="253"/>
      <c r="D713" s="242" t="s">
        <v>254</v>
      </c>
      <c r="E713" s="254" t="s">
        <v>1</v>
      </c>
      <c r="F713" s="255" t="s">
        <v>3483</v>
      </c>
      <c r="G713" s="253"/>
      <c r="H713" s="256">
        <v>351.33999999999997</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254</v>
      </c>
      <c r="AU713" s="262" t="s">
        <v>89</v>
      </c>
      <c r="AV713" s="13" t="s">
        <v>89</v>
      </c>
      <c r="AW713" s="13" t="s">
        <v>35</v>
      </c>
      <c r="AX713" s="13" t="s">
        <v>80</v>
      </c>
      <c r="AY713" s="262" t="s">
        <v>196</v>
      </c>
    </row>
    <row r="714" s="14" customFormat="1">
      <c r="A714" s="14"/>
      <c r="B714" s="263"/>
      <c r="C714" s="264"/>
      <c r="D714" s="242" t="s">
        <v>254</v>
      </c>
      <c r="E714" s="265" t="s">
        <v>1</v>
      </c>
      <c r="F714" s="266" t="s">
        <v>3622</v>
      </c>
      <c r="G714" s="264"/>
      <c r="H714" s="267">
        <v>351.33999999999997</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254</v>
      </c>
      <c r="AU714" s="273" t="s">
        <v>89</v>
      </c>
      <c r="AV714" s="14" t="s">
        <v>100</v>
      </c>
      <c r="AW714" s="14" t="s">
        <v>35</v>
      </c>
      <c r="AX714" s="14" t="s">
        <v>80</v>
      </c>
      <c r="AY714" s="273" t="s">
        <v>196</v>
      </c>
    </row>
    <row r="715" s="13" customFormat="1">
      <c r="A715" s="13"/>
      <c r="B715" s="252"/>
      <c r="C715" s="253"/>
      <c r="D715" s="242" t="s">
        <v>254</v>
      </c>
      <c r="E715" s="254" t="s">
        <v>1</v>
      </c>
      <c r="F715" s="255" t="s">
        <v>515</v>
      </c>
      <c r="G715" s="253"/>
      <c r="H715" s="256">
        <v>523.5</v>
      </c>
      <c r="I715" s="257"/>
      <c r="J715" s="253"/>
      <c r="K715" s="253"/>
      <c r="L715" s="258"/>
      <c r="M715" s="259"/>
      <c r="N715" s="260"/>
      <c r="O715" s="260"/>
      <c r="P715" s="260"/>
      <c r="Q715" s="260"/>
      <c r="R715" s="260"/>
      <c r="S715" s="260"/>
      <c r="T715" s="261"/>
      <c r="U715" s="13"/>
      <c r="V715" s="13"/>
      <c r="W715" s="13"/>
      <c r="X715" s="13"/>
      <c r="Y715" s="13"/>
      <c r="Z715" s="13"/>
      <c r="AA715" s="13"/>
      <c r="AB715" s="13"/>
      <c r="AC715" s="13"/>
      <c r="AD715" s="13"/>
      <c r="AE715" s="13"/>
      <c r="AT715" s="262" t="s">
        <v>254</v>
      </c>
      <c r="AU715" s="262" t="s">
        <v>89</v>
      </c>
      <c r="AV715" s="13" t="s">
        <v>89</v>
      </c>
      <c r="AW715" s="13" t="s">
        <v>35</v>
      </c>
      <c r="AX715" s="13" t="s">
        <v>80</v>
      </c>
      <c r="AY715" s="262" t="s">
        <v>196</v>
      </c>
    </row>
    <row r="716" s="14" customFormat="1">
      <c r="A716" s="14"/>
      <c r="B716" s="263"/>
      <c r="C716" s="264"/>
      <c r="D716" s="242" t="s">
        <v>254</v>
      </c>
      <c r="E716" s="265" t="s">
        <v>1</v>
      </c>
      <c r="F716" s="266" t="s">
        <v>3621</v>
      </c>
      <c r="G716" s="264"/>
      <c r="H716" s="267">
        <v>523.5</v>
      </c>
      <c r="I716" s="268"/>
      <c r="J716" s="264"/>
      <c r="K716" s="264"/>
      <c r="L716" s="269"/>
      <c r="M716" s="270"/>
      <c r="N716" s="271"/>
      <c r="O716" s="271"/>
      <c r="P716" s="271"/>
      <c r="Q716" s="271"/>
      <c r="R716" s="271"/>
      <c r="S716" s="271"/>
      <c r="T716" s="272"/>
      <c r="U716" s="14"/>
      <c r="V716" s="14"/>
      <c r="W716" s="14"/>
      <c r="X716" s="14"/>
      <c r="Y716" s="14"/>
      <c r="Z716" s="14"/>
      <c r="AA716" s="14"/>
      <c r="AB716" s="14"/>
      <c r="AC716" s="14"/>
      <c r="AD716" s="14"/>
      <c r="AE716" s="14"/>
      <c r="AT716" s="273" t="s">
        <v>254</v>
      </c>
      <c r="AU716" s="273" t="s">
        <v>89</v>
      </c>
      <c r="AV716" s="14" t="s">
        <v>100</v>
      </c>
      <c r="AW716" s="14" t="s">
        <v>35</v>
      </c>
      <c r="AX716" s="14" t="s">
        <v>80</v>
      </c>
      <c r="AY716" s="273" t="s">
        <v>196</v>
      </c>
    </row>
    <row r="717" s="15" customFormat="1">
      <c r="A717" s="15"/>
      <c r="B717" s="274"/>
      <c r="C717" s="275"/>
      <c r="D717" s="242" t="s">
        <v>254</v>
      </c>
      <c r="E717" s="276" t="s">
        <v>1</v>
      </c>
      <c r="F717" s="277" t="s">
        <v>267</v>
      </c>
      <c r="G717" s="275"/>
      <c r="H717" s="278">
        <v>6641.0499999999993</v>
      </c>
      <c r="I717" s="279"/>
      <c r="J717" s="275"/>
      <c r="K717" s="275"/>
      <c r="L717" s="280"/>
      <c r="M717" s="285"/>
      <c r="N717" s="286"/>
      <c r="O717" s="286"/>
      <c r="P717" s="286"/>
      <c r="Q717" s="286"/>
      <c r="R717" s="286"/>
      <c r="S717" s="286"/>
      <c r="T717" s="287"/>
      <c r="U717" s="15"/>
      <c r="V717" s="15"/>
      <c r="W717" s="15"/>
      <c r="X717" s="15"/>
      <c r="Y717" s="15"/>
      <c r="Z717" s="15"/>
      <c r="AA717" s="15"/>
      <c r="AB717" s="15"/>
      <c r="AC717" s="15"/>
      <c r="AD717" s="15"/>
      <c r="AE717" s="15"/>
      <c r="AT717" s="284" t="s">
        <v>254</v>
      </c>
      <c r="AU717" s="284" t="s">
        <v>89</v>
      </c>
      <c r="AV717" s="15" t="s">
        <v>113</v>
      </c>
      <c r="AW717" s="15" t="s">
        <v>35</v>
      </c>
      <c r="AX717" s="15" t="s">
        <v>87</v>
      </c>
      <c r="AY717" s="284" t="s">
        <v>196</v>
      </c>
    </row>
    <row r="718" s="2" customFormat="1" ht="6.96" customHeight="1">
      <c r="A718" s="38"/>
      <c r="B718" s="66"/>
      <c r="C718" s="67"/>
      <c r="D718" s="67"/>
      <c r="E718" s="67"/>
      <c r="F718" s="67"/>
      <c r="G718" s="67"/>
      <c r="H718" s="67"/>
      <c r="I718" s="67"/>
      <c r="J718" s="67"/>
      <c r="K718" s="67"/>
      <c r="L718" s="44"/>
      <c r="M718" s="38"/>
      <c r="O718" s="38"/>
      <c r="P718" s="38"/>
      <c r="Q718" s="38"/>
      <c r="R718" s="38"/>
      <c r="S718" s="38"/>
      <c r="T718" s="38"/>
      <c r="U718" s="38"/>
      <c r="V718" s="38"/>
      <c r="W718" s="38"/>
      <c r="X718" s="38"/>
      <c r="Y718" s="38"/>
      <c r="Z718" s="38"/>
      <c r="AA718" s="38"/>
      <c r="AB718" s="38"/>
      <c r="AC718" s="38"/>
      <c r="AD718" s="38"/>
      <c r="AE718" s="38"/>
    </row>
  </sheetData>
  <sheetProtection sheet="1" autoFilter="0" formatColumns="0" formatRows="0" objects="1" scenarios="1" spinCount="100000" saltValue="+WukqrdNG7I5NcFDQWHwQ8gdMJHHQ4a7yY274+E1YZHNdjy8C2GR8Kgr6WkuCeBelShkh28V56B0P5ERikkTrg==" hashValue="txVhx/4ZT2Q9egVRKo0cph3WFzg0PrCNUuUwKXeFQhs1uGHBfHIFlTmI9xXLUFJhVzzz1Po6xpma1c/K9UCIHA==" algorithmName="SHA-512" password="CC35"/>
  <autoFilter ref="C136:K717"/>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PC30-RUDA\PC30</dc:creator>
  <cp:lastModifiedBy>PC30-RUDA\PC30</cp:lastModifiedBy>
  <dcterms:created xsi:type="dcterms:W3CDTF">2021-11-03T08:16:38Z</dcterms:created>
  <dcterms:modified xsi:type="dcterms:W3CDTF">2021-11-03T08:17:10Z</dcterms:modified>
</cp:coreProperties>
</file>