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1.ARCHIV\0460 4667 ZMĚNA VYUŽITÍ PROSTOR BUDOVY F2_BALDA\07.1 Jirka roz dělený interiér, xxxKros, xxx42str_230605\"/>
    </mc:Choice>
  </mc:AlternateContent>
  <xr:revisionPtr revIDLastSave="0" documentId="13_ncr:1_{7D74BD9E-80A7-4E25-A934-A500F40BAF6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1 - Úprava vnitřních pros..." sheetId="2" r:id="rId2"/>
    <sheet name="2 - Elektroinstalace vnit..." sheetId="3" r:id="rId3"/>
    <sheet name="3 - Vedlejší rozpočtové n..." sheetId="4" r:id="rId4"/>
    <sheet name="Pokyny pro vyplnění" sheetId="5" r:id="rId5"/>
  </sheets>
  <definedNames>
    <definedName name="_xlnm._FilterDatabase" localSheetId="1" hidden="1">'1 - Úprava vnitřních pros...'!$C$92:$K$379</definedName>
    <definedName name="_xlnm._FilterDatabase" localSheetId="2" hidden="1">'2 - Elektroinstalace vnit...'!$C$85:$K$572</definedName>
    <definedName name="_xlnm._FilterDatabase" localSheetId="3" hidden="1">'3 - Vedlejší rozpočtové n...'!$C$83:$K$99</definedName>
    <definedName name="_xlnm.Print_Titles" localSheetId="1">'1 - Úprava vnitřních pros...'!$92:$92</definedName>
    <definedName name="_xlnm.Print_Titles" localSheetId="2">'2 - Elektroinstalace vnit...'!$85:$85</definedName>
    <definedName name="_xlnm.Print_Titles" localSheetId="3">'3 - Vedlejší rozpočtové n...'!$83:$83</definedName>
    <definedName name="_xlnm.Print_Titles" localSheetId="0">'Rekapitulace stavby'!$52:$52</definedName>
    <definedName name="_xlnm.Print_Area" localSheetId="1">'1 - Úprava vnitřních pros...'!$C$4:$J$39,'1 - Úprava vnitřních pros...'!$C$45:$J$74,'1 - Úprava vnitřních pros...'!$C$80:$K$379</definedName>
    <definedName name="_xlnm.Print_Area" localSheetId="2">'2 - Elektroinstalace vnit...'!$C$4:$J$39,'2 - Elektroinstalace vnit...'!$C$45:$J$67,'2 - Elektroinstalace vnit...'!$C$73:$K$572</definedName>
    <definedName name="_xlnm.Print_Area" localSheetId="3">'3 - Vedlejší rozpočtové n...'!$C$4:$J$39,'3 - Vedlejší rozpočtové n...'!$C$45:$J$65,'3 - Vedlejší rozpočtové n...'!$C$71:$K$99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6" i="4"/>
  <c r="BH96" i="4"/>
  <c r="BG96" i="4"/>
  <c r="BF96" i="4"/>
  <c r="T96" i="4"/>
  <c r="T95" i="4"/>
  <c r="R96" i="4"/>
  <c r="R95" i="4" s="1"/>
  <c r="P96" i="4"/>
  <c r="P95" i="4" s="1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J81" i="4"/>
  <c r="J80" i="4"/>
  <c r="F80" i="4"/>
  <c r="F78" i="4"/>
  <c r="E76" i="4"/>
  <c r="J55" i="4"/>
  <c r="J54" i="4"/>
  <c r="F54" i="4"/>
  <c r="F52" i="4"/>
  <c r="E50" i="4"/>
  <c r="J18" i="4"/>
  <c r="E18" i="4"/>
  <c r="F55" i="4" s="1"/>
  <c r="J17" i="4"/>
  <c r="J12" i="4"/>
  <c r="J52" i="4" s="1"/>
  <c r="E7" i="4"/>
  <c r="E74" i="4" s="1"/>
  <c r="J37" i="3"/>
  <c r="J36" i="3"/>
  <c r="AY56" i="1"/>
  <c r="J35" i="3"/>
  <c r="AX56" i="1"/>
  <c r="BI571" i="3"/>
  <c r="BH571" i="3"/>
  <c r="BG571" i="3"/>
  <c r="BF571" i="3"/>
  <c r="T571" i="3"/>
  <c r="R571" i="3"/>
  <c r="P571" i="3"/>
  <c r="BI569" i="3"/>
  <c r="BH569" i="3"/>
  <c r="BG569" i="3"/>
  <c r="BF569" i="3"/>
  <c r="T569" i="3"/>
  <c r="R569" i="3"/>
  <c r="P569" i="3"/>
  <c r="BI567" i="3"/>
  <c r="BH567" i="3"/>
  <c r="BG567" i="3"/>
  <c r="BF567" i="3"/>
  <c r="T567" i="3"/>
  <c r="R567" i="3"/>
  <c r="P567" i="3"/>
  <c r="BI566" i="3"/>
  <c r="BH566" i="3"/>
  <c r="BG566" i="3"/>
  <c r="BF566" i="3"/>
  <c r="T566" i="3"/>
  <c r="R566" i="3"/>
  <c r="P566" i="3"/>
  <c r="BI564" i="3"/>
  <c r="BH564" i="3"/>
  <c r="BG564" i="3"/>
  <c r="BF564" i="3"/>
  <c r="T564" i="3"/>
  <c r="R564" i="3"/>
  <c r="P564" i="3"/>
  <c r="BI562" i="3"/>
  <c r="BH562" i="3"/>
  <c r="BG562" i="3"/>
  <c r="BF562" i="3"/>
  <c r="T562" i="3"/>
  <c r="R562" i="3"/>
  <c r="P562" i="3"/>
  <c r="BI560" i="3"/>
  <c r="BH560" i="3"/>
  <c r="BG560" i="3"/>
  <c r="BF560" i="3"/>
  <c r="T560" i="3"/>
  <c r="R560" i="3"/>
  <c r="P560" i="3"/>
  <c r="BI558" i="3"/>
  <c r="BH558" i="3"/>
  <c r="BG558" i="3"/>
  <c r="BF558" i="3"/>
  <c r="T558" i="3"/>
  <c r="R558" i="3"/>
  <c r="P558" i="3"/>
  <c r="BI555" i="3"/>
  <c r="BH555" i="3"/>
  <c r="BG555" i="3"/>
  <c r="BF555" i="3"/>
  <c r="T555" i="3"/>
  <c r="R555" i="3"/>
  <c r="P555" i="3"/>
  <c r="BI553" i="3"/>
  <c r="BH553" i="3"/>
  <c r="BG553" i="3"/>
  <c r="BF553" i="3"/>
  <c r="T553" i="3"/>
  <c r="R553" i="3"/>
  <c r="P553" i="3"/>
  <c r="BI551" i="3"/>
  <c r="BH551" i="3"/>
  <c r="BG551" i="3"/>
  <c r="BF551" i="3"/>
  <c r="T551" i="3"/>
  <c r="R551" i="3"/>
  <c r="P551" i="3"/>
  <c r="BI549" i="3"/>
  <c r="BH549" i="3"/>
  <c r="BG549" i="3"/>
  <c r="BF549" i="3"/>
  <c r="T549" i="3"/>
  <c r="R549" i="3"/>
  <c r="P549" i="3"/>
  <c r="BI547" i="3"/>
  <c r="BH547" i="3"/>
  <c r="BG547" i="3"/>
  <c r="BF547" i="3"/>
  <c r="T547" i="3"/>
  <c r="R547" i="3"/>
  <c r="P547" i="3"/>
  <c r="BI545" i="3"/>
  <c r="BH545" i="3"/>
  <c r="BG545" i="3"/>
  <c r="BF545" i="3"/>
  <c r="T545" i="3"/>
  <c r="R545" i="3"/>
  <c r="P545" i="3"/>
  <c r="BI543" i="3"/>
  <c r="BH543" i="3"/>
  <c r="BG543" i="3"/>
  <c r="BF543" i="3"/>
  <c r="T543" i="3"/>
  <c r="R543" i="3"/>
  <c r="P543" i="3"/>
  <c r="BI541" i="3"/>
  <c r="BH541" i="3"/>
  <c r="BG541" i="3"/>
  <c r="BF541" i="3"/>
  <c r="T541" i="3"/>
  <c r="R541" i="3"/>
  <c r="P541" i="3"/>
  <c r="BI539" i="3"/>
  <c r="BH539" i="3"/>
  <c r="BG539" i="3"/>
  <c r="BF539" i="3"/>
  <c r="T539" i="3"/>
  <c r="R539" i="3"/>
  <c r="P539" i="3"/>
  <c r="BI537" i="3"/>
  <c r="BH537" i="3"/>
  <c r="BG537" i="3"/>
  <c r="BF537" i="3"/>
  <c r="T537" i="3"/>
  <c r="R537" i="3"/>
  <c r="P537" i="3"/>
  <c r="BI535" i="3"/>
  <c r="BH535" i="3"/>
  <c r="BG535" i="3"/>
  <c r="BF535" i="3"/>
  <c r="T535" i="3"/>
  <c r="R535" i="3"/>
  <c r="P535" i="3"/>
  <c r="BI533" i="3"/>
  <c r="BH533" i="3"/>
  <c r="BG533" i="3"/>
  <c r="BF533" i="3"/>
  <c r="T533" i="3"/>
  <c r="R533" i="3"/>
  <c r="P533" i="3"/>
  <c r="BI531" i="3"/>
  <c r="BH531" i="3"/>
  <c r="BG531" i="3"/>
  <c r="BF531" i="3"/>
  <c r="T531" i="3"/>
  <c r="R531" i="3"/>
  <c r="P531" i="3"/>
  <c r="BI529" i="3"/>
  <c r="BH529" i="3"/>
  <c r="BG529" i="3"/>
  <c r="BF529" i="3"/>
  <c r="T529" i="3"/>
  <c r="R529" i="3"/>
  <c r="P529" i="3"/>
  <c r="BI527" i="3"/>
  <c r="BH527" i="3"/>
  <c r="BG527" i="3"/>
  <c r="BF527" i="3"/>
  <c r="T527" i="3"/>
  <c r="R527" i="3"/>
  <c r="P527" i="3"/>
  <c r="BI525" i="3"/>
  <c r="BH525" i="3"/>
  <c r="BG525" i="3"/>
  <c r="BF525" i="3"/>
  <c r="T525" i="3"/>
  <c r="R525" i="3"/>
  <c r="P525" i="3"/>
  <c r="BI523" i="3"/>
  <c r="BH523" i="3"/>
  <c r="BG523" i="3"/>
  <c r="BF523" i="3"/>
  <c r="T523" i="3"/>
  <c r="R523" i="3"/>
  <c r="P523" i="3"/>
  <c r="BI521" i="3"/>
  <c r="BH521" i="3"/>
  <c r="BG521" i="3"/>
  <c r="BF521" i="3"/>
  <c r="T521" i="3"/>
  <c r="R521" i="3"/>
  <c r="P521" i="3"/>
  <c r="BI519" i="3"/>
  <c r="BH519" i="3"/>
  <c r="BG519" i="3"/>
  <c r="BF519" i="3"/>
  <c r="T519" i="3"/>
  <c r="R519" i="3"/>
  <c r="P519" i="3"/>
  <c r="BI517" i="3"/>
  <c r="BH517" i="3"/>
  <c r="BG517" i="3"/>
  <c r="BF517" i="3"/>
  <c r="T517" i="3"/>
  <c r="R517" i="3"/>
  <c r="P517" i="3"/>
  <c r="BI515" i="3"/>
  <c r="BH515" i="3"/>
  <c r="BG515" i="3"/>
  <c r="BF515" i="3"/>
  <c r="T515" i="3"/>
  <c r="R515" i="3"/>
  <c r="P515" i="3"/>
  <c r="BI513" i="3"/>
  <c r="BH513" i="3"/>
  <c r="BG513" i="3"/>
  <c r="BF513" i="3"/>
  <c r="T513" i="3"/>
  <c r="R513" i="3"/>
  <c r="P513" i="3"/>
  <c r="BI511" i="3"/>
  <c r="BH511" i="3"/>
  <c r="BG511" i="3"/>
  <c r="BF511" i="3"/>
  <c r="T511" i="3"/>
  <c r="R511" i="3"/>
  <c r="P511" i="3"/>
  <c r="BI509" i="3"/>
  <c r="BH509" i="3"/>
  <c r="BG509" i="3"/>
  <c r="BF509" i="3"/>
  <c r="T509" i="3"/>
  <c r="R509" i="3"/>
  <c r="P509" i="3"/>
  <c r="BI507" i="3"/>
  <c r="BH507" i="3"/>
  <c r="BG507" i="3"/>
  <c r="BF507" i="3"/>
  <c r="T507" i="3"/>
  <c r="R507" i="3"/>
  <c r="P507" i="3"/>
  <c r="BI505" i="3"/>
  <c r="BH505" i="3"/>
  <c r="BG505" i="3"/>
  <c r="BF505" i="3"/>
  <c r="T505" i="3"/>
  <c r="R505" i="3"/>
  <c r="P505" i="3"/>
  <c r="BI503" i="3"/>
  <c r="BH503" i="3"/>
  <c r="BG503" i="3"/>
  <c r="BF503" i="3"/>
  <c r="T503" i="3"/>
  <c r="R503" i="3"/>
  <c r="P503" i="3"/>
  <c r="BI501" i="3"/>
  <c r="BH501" i="3"/>
  <c r="BG501" i="3"/>
  <c r="BF501" i="3"/>
  <c r="T501" i="3"/>
  <c r="R501" i="3"/>
  <c r="P501" i="3"/>
  <c r="BI499" i="3"/>
  <c r="BH499" i="3"/>
  <c r="BG499" i="3"/>
  <c r="BF499" i="3"/>
  <c r="T499" i="3"/>
  <c r="R499" i="3"/>
  <c r="P499" i="3"/>
  <c r="BI497" i="3"/>
  <c r="BH497" i="3"/>
  <c r="BG497" i="3"/>
  <c r="BF497" i="3"/>
  <c r="T497" i="3"/>
  <c r="R497" i="3"/>
  <c r="P497" i="3"/>
  <c r="BI495" i="3"/>
  <c r="BH495" i="3"/>
  <c r="BG495" i="3"/>
  <c r="BF495" i="3"/>
  <c r="T495" i="3"/>
  <c r="R495" i="3"/>
  <c r="P495" i="3"/>
  <c r="BI493" i="3"/>
  <c r="BH493" i="3"/>
  <c r="BG493" i="3"/>
  <c r="BF493" i="3"/>
  <c r="T493" i="3"/>
  <c r="R493" i="3"/>
  <c r="P493" i="3"/>
  <c r="BI491" i="3"/>
  <c r="BH491" i="3"/>
  <c r="BG491" i="3"/>
  <c r="BF491" i="3"/>
  <c r="T491" i="3"/>
  <c r="R491" i="3"/>
  <c r="P491" i="3"/>
  <c r="BI489" i="3"/>
  <c r="BH489" i="3"/>
  <c r="BG489" i="3"/>
  <c r="BF489" i="3"/>
  <c r="T489" i="3"/>
  <c r="R489" i="3"/>
  <c r="P489" i="3"/>
  <c r="BI487" i="3"/>
  <c r="BH487" i="3"/>
  <c r="BG487" i="3"/>
  <c r="BF487" i="3"/>
  <c r="T487" i="3"/>
  <c r="R487" i="3"/>
  <c r="P487" i="3"/>
  <c r="BI485" i="3"/>
  <c r="BH485" i="3"/>
  <c r="BG485" i="3"/>
  <c r="BF485" i="3"/>
  <c r="T485" i="3"/>
  <c r="R485" i="3"/>
  <c r="P485" i="3"/>
  <c r="BI483" i="3"/>
  <c r="BH483" i="3"/>
  <c r="BG483" i="3"/>
  <c r="BF483" i="3"/>
  <c r="T483" i="3"/>
  <c r="R483" i="3"/>
  <c r="P483" i="3"/>
  <c r="BI481" i="3"/>
  <c r="BH481" i="3"/>
  <c r="BG481" i="3"/>
  <c r="BF481" i="3"/>
  <c r="T481" i="3"/>
  <c r="R481" i="3"/>
  <c r="P481" i="3"/>
  <c r="BI479" i="3"/>
  <c r="BH479" i="3"/>
  <c r="BG479" i="3"/>
  <c r="BF479" i="3"/>
  <c r="T479" i="3"/>
  <c r="R479" i="3"/>
  <c r="P479" i="3"/>
  <c r="BI477" i="3"/>
  <c r="BH477" i="3"/>
  <c r="BG477" i="3"/>
  <c r="BF477" i="3"/>
  <c r="T477" i="3"/>
  <c r="R477" i="3"/>
  <c r="P477" i="3"/>
  <c r="BI475" i="3"/>
  <c r="BH475" i="3"/>
  <c r="BG475" i="3"/>
  <c r="BF475" i="3"/>
  <c r="T475" i="3"/>
  <c r="R475" i="3"/>
  <c r="P475" i="3"/>
  <c r="BI473" i="3"/>
  <c r="BH473" i="3"/>
  <c r="BG473" i="3"/>
  <c r="BF473" i="3"/>
  <c r="T473" i="3"/>
  <c r="R473" i="3"/>
  <c r="P473" i="3"/>
  <c r="BI471" i="3"/>
  <c r="BH471" i="3"/>
  <c r="BG471" i="3"/>
  <c r="BF471" i="3"/>
  <c r="T471" i="3"/>
  <c r="R471" i="3"/>
  <c r="P471" i="3"/>
  <c r="BI469" i="3"/>
  <c r="BH469" i="3"/>
  <c r="BG469" i="3"/>
  <c r="BF469" i="3"/>
  <c r="T469" i="3"/>
  <c r="R469" i="3"/>
  <c r="P469" i="3"/>
  <c r="BI467" i="3"/>
  <c r="BH467" i="3"/>
  <c r="BG467" i="3"/>
  <c r="BF467" i="3"/>
  <c r="T467" i="3"/>
  <c r="R467" i="3"/>
  <c r="P467" i="3"/>
  <c r="BI465" i="3"/>
  <c r="BH465" i="3"/>
  <c r="BG465" i="3"/>
  <c r="BF465" i="3"/>
  <c r="T465" i="3"/>
  <c r="R465" i="3"/>
  <c r="P465" i="3"/>
  <c r="BI463" i="3"/>
  <c r="BH463" i="3"/>
  <c r="BG463" i="3"/>
  <c r="BF463" i="3"/>
  <c r="T463" i="3"/>
  <c r="R463" i="3"/>
  <c r="P463" i="3"/>
  <c r="BI461" i="3"/>
  <c r="BH461" i="3"/>
  <c r="BG461" i="3"/>
  <c r="BF461" i="3"/>
  <c r="T461" i="3"/>
  <c r="R461" i="3"/>
  <c r="P461" i="3"/>
  <c r="BI459" i="3"/>
  <c r="BH459" i="3"/>
  <c r="BG459" i="3"/>
  <c r="BF459" i="3"/>
  <c r="T459" i="3"/>
  <c r="R459" i="3"/>
  <c r="P459" i="3"/>
  <c r="BI457" i="3"/>
  <c r="BH457" i="3"/>
  <c r="BG457" i="3"/>
  <c r="BF457" i="3"/>
  <c r="T457" i="3"/>
  <c r="R457" i="3"/>
  <c r="P457" i="3"/>
  <c r="BI454" i="3"/>
  <c r="BH454" i="3"/>
  <c r="BG454" i="3"/>
  <c r="BF454" i="3"/>
  <c r="T454" i="3"/>
  <c r="R454" i="3"/>
  <c r="P454" i="3"/>
  <c r="BI452" i="3"/>
  <c r="BH452" i="3"/>
  <c r="BG452" i="3"/>
  <c r="BF452" i="3"/>
  <c r="T452" i="3"/>
  <c r="R452" i="3"/>
  <c r="P452" i="3"/>
  <c r="BI450" i="3"/>
  <c r="BH450" i="3"/>
  <c r="BG450" i="3"/>
  <c r="BF450" i="3"/>
  <c r="T450" i="3"/>
  <c r="R450" i="3"/>
  <c r="P450" i="3"/>
  <c r="BI448" i="3"/>
  <c r="BH448" i="3"/>
  <c r="BG448" i="3"/>
  <c r="BF448" i="3"/>
  <c r="T448" i="3"/>
  <c r="R448" i="3"/>
  <c r="P448" i="3"/>
  <c r="BI446" i="3"/>
  <c r="BH446" i="3"/>
  <c r="BG446" i="3"/>
  <c r="BF446" i="3"/>
  <c r="T446" i="3"/>
  <c r="R446" i="3"/>
  <c r="P446" i="3"/>
  <c r="BI444" i="3"/>
  <c r="BH444" i="3"/>
  <c r="BG444" i="3"/>
  <c r="BF444" i="3"/>
  <c r="T444" i="3"/>
  <c r="R444" i="3"/>
  <c r="P444" i="3"/>
  <c r="BI442" i="3"/>
  <c r="BH442" i="3"/>
  <c r="BG442" i="3"/>
  <c r="BF442" i="3"/>
  <c r="T442" i="3"/>
  <c r="R442" i="3"/>
  <c r="P442" i="3"/>
  <c r="BI440" i="3"/>
  <c r="BH440" i="3"/>
  <c r="BG440" i="3"/>
  <c r="BF440" i="3"/>
  <c r="T440" i="3"/>
  <c r="R440" i="3"/>
  <c r="P440" i="3"/>
  <c r="BI438" i="3"/>
  <c r="BH438" i="3"/>
  <c r="BG438" i="3"/>
  <c r="BF438" i="3"/>
  <c r="T438" i="3"/>
  <c r="R438" i="3"/>
  <c r="P438" i="3"/>
  <c r="BI436" i="3"/>
  <c r="BH436" i="3"/>
  <c r="BG436" i="3"/>
  <c r="BF436" i="3"/>
  <c r="T436" i="3"/>
  <c r="R436" i="3"/>
  <c r="P436" i="3"/>
  <c r="BI434" i="3"/>
  <c r="BH434" i="3"/>
  <c r="BG434" i="3"/>
  <c r="BF434" i="3"/>
  <c r="T434" i="3"/>
  <c r="R434" i="3"/>
  <c r="P434" i="3"/>
  <c r="BI432" i="3"/>
  <c r="BH432" i="3"/>
  <c r="BG432" i="3"/>
  <c r="BF432" i="3"/>
  <c r="T432" i="3"/>
  <c r="R432" i="3"/>
  <c r="P432" i="3"/>
  <c r="BI430" i="3"/>
  <c r="BH430" i="3"/>
  <c r="BG430" i="3"/>
  <c r="BF430" i="3"/>
  <c r="T430" i="3"/>
  <c r="R430" i="3"/>
  <c r="P430" i="3"/>
  <c r="BI428" i="3"/>
  <c r="BH428" i="3"/>
  <c r="BG428" i="3"/>
  <c r="BF428" i="3"/>
  <c r="T428" i="3"/>
  <c r="R428" i="3"/>
  <c r="P428" i="3"/>
  <c r="BI426" i="3"/>
  <c r="BH426" i="3"/>
  <c r="BG426" i="3"/>
  <c r="BF426" i="3"/>
  <c r="T426" i="3"/>
  <c r="R426" i="3"/>
  <c r="P426" i="3"/>
  <c r="BI424" i="3"/>
  <c r="BH424" i="3"/>
  <c r="BG424" i="3"/>
  <c r="BF424" i="3"/>
  <c r="T424" i="3"/>
  <c r="R424" i="3"/>
  <c r="P424" i="3"/>
  <c r="BI422" i="3"/>
  <c r="BH422" i="3"/>
  <c r="BG422" i="3"/>
  <c r="BF422" i="3"/>
  <c r="T422" i="3"/>
  <c r="R422" i="3"/>
  <c r="P422" i="3"/>
  <c r="BI420" i="3"/>
  <c r="BH420" i="3"/>
  <c r="BG420" i="3"/>
  <c r="BF420" i="3"/>
  <c r="T420" i="3"/>
  <c r="R420" i="3"/>
  <c r="P420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414" i="3"/>
  <c r="BH414" i="3"/>
  <c r="BG414" i="3"/>
  <c r="BF414" i="3"/>
  <c r="T414" i="3"/>
  <c r="R414" i="3"/>
  <c r="P414" i="3"/>
  <c r="BI412" i="3"/>
  <c r="BH412" i="3"/>
  <c r="BG412" i="3"/>
  <c r="BF412" i="3"/>
  <c r="T412" i="3"/>
  <c r="R412" i="3"/>
  <c r="P412" i="3"/>
  <c r="BI410" i="3"/>
  <c r="BH410" i="3"/>
  <c r="BG410" i="3"/>
  <c r="BF410" i="3"/>
  <c r="T410" i="3"/>
  <c r="R410" i="3"/>
  <c r="P410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R402" i="3"/>
  <c r="P402" i="3"/>
  <c r="BI400" i="3"/>
  <c r="BH400" i="3"/>
  <c r="BG400" i="3"/>
  <c r="BF400" i="3"/>
  <c r="T400" i="3"/>
  <c r="R400" i="3"/>
  <c r="P400" i="3"/>
  <c r="BI398" i="3"/>
  <c r="BH398" i="3"/>
  <c r="BG398" i="3"/>
  <c r="BF398" i="3"/>
  <c r="T398" i="3"/>
  <c r="R398" i="3"/>
  <c r="P398" i="3"/>
  <c r="BI396" i="3"/>
  <c r="BH396" i="3"/>
  <c r="BG396" i="3"/>
  <c r="BF396" i="3"/>
  <c r="T396" i="3"/>
  <c r="R396" i="3"/>
  <c r="P396" i="3"/>
  <c r="BI394" i="3"/>
  <c r="BH394" i="3"/>
  <c r="BG394" i="3"/>
  <c r="BF394" i="3"/>
  <c r="T394" i="3"/>
  <c r="R394" i="3"/>
  <c r="P394" i="3"/>
  <c r="BI392" i="3"/>
  <c r="BH392" i="3"/>
  <c r="BG392" i="3"/>
  <c r="BF392" i="3"/>
  <c r="T392" i="3"/>
  <c r="R392" i="3"/>
  <c r="P392" i="3"/>
  <c r="BI390" i="3"/>
  <c r="BH390" i="3"/>
  <c r="BG390" i="3"/>
  <c r="BF390" i="3"/>
  <c r="T390" i="3"/>
  <c r="R390" i="3"/>
  <c r="P390" i="3"/>
  <c r="BI388" i="3"/>
  <c r="BH388" i="3"/>
  <c r="BG388" i="3"/>
  <c r="BF388" i="3"/>
  <c r="T388" i="3"/>
  <c r="R388" i="3"/>
  <c r="P388" i="3"/>
  <c r="BI386" i="3"/>
  <c r="BH386" i="3"/>
  <c r="BG386" i="3"/>
  <c r="BF386" i="3"/>
  <c r="T386" i="3"/>
  <c r="R386" i="3"/>
  <c r="P386" i="3"/>
  <c r="BI384" i="3"/>
  <c r="BH384" i="3"/>
  <c r="BG384" i="3"/>
  <c r="BF384" i="3"/>
  <c r="T384" i="3"/>
  <c r="R384" i="3"/>
  <c r="P384" i="3"/>
  <c r="BI382" i="3"/>
  <c r="BH382" i="3"/>
  <c r="BG382" i="3"/>
  <c r="BF382" i="3"/>
  <c r="T382" i="3"/>
  <c r="R382" i="3"/>
  <c r="P382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8" i="3"/>
  <c r="BH368" i="3"/>
  <c r="BG368" i="3"/>
  <c r="BF368" i="3"/>
  <c r="T368" i="3"/>
  <c r="R368" i="3"/>
  <c r="P368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7" i="3"/>
  <c r="BH357" i="3"/>
  <c r="BG357" i="3"/>
  <c r="BF357" i="3"/>
  <c r="T357" i="3"/>
  <c r="R357" i="3"/>
  <c r="P357" i="3"/>
  <c r="BI355" i="3"/>
  <c r="BH355" i="3"/>
  <c r="BG355" i="3"/>
  <c r="BF355" i="3"/>
  <c r="T355" i="3"/>
  <c r="R355" i="3"/>
  <c r="P355" i="3"/>
  <c r="BI353" i="3"/>
  <c r="BH353" i="3"/>
  <c r="BG353" i="3"/>
  <c r="BF353" i="3"/>
  <c r="T353" i="3"/>
  <c r="R353" i="3"/>
  <c r="P353" i="3"/>
  <c r="BI351" i="3"/>
  <c r="BH351" i="3"/>
  <c r="BG351" i="3"/>
  <c r="BF351" i="3"/>
  <c r="T351" i="3"/>
  <c r="R351" i="3"/>
  <c r="P351" i="3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5" i="3"/>
  <c r="BH345" i="3"/>
  <c r="BG345" i="3"/>
  <c r="BF345" i="3"/>
  <c r="T345" i="3"/>
  <c r="R345" i="3"/>
  <c r="P345" i="3"/>
  <c r="BI343" i="3"/>
  <c r="BH343" i="3"/>
  <c r="BG343" i="3"/>
  <c r="BF343" i="3"/>
  <c r="T343" i="3"/>
  <c r="R343" i="3"/>
  <c r="P343" i="3"/>
  <c r="BI341" i="3"/>
  <c r="BH341" i="3"/>
  <c r="BG341" i="3"/>
  <c r="BF341" i="3"/>
  <c r="T341" i="3"/>
  <c r="R341" i="3"/>
  <c r="P341" i="3"/>
  <c r="BI339" i="3"/>
  <c r="BH339" i="3"/>
  <c r="BG339" i="3"/>
  <c r="BF339" i="3"/>
  <c r="T339" i="3"/>
  <c r="R339" i="3"/>
  <c r="P339" i="3"/>
  <c r="BI337" i="3"/>
  <c r="BH337" i="3"/>
  <c r="BG337" i="3"/>
  <c r="BF337" i="3"/>
  <c r="T337" i="3"/>
  <c r="R337" i="3"/>
  <c r="P337" i="3"/>
  <c r="BI335" i="3"/>
  <c r="BH335" i="3"/>
  <c r="BG335" i="3"/>
  <c r="BF335" i="3"/>
  <c r="T335" i="3"/>
  <c r="R335" i="3"/>
  <c r="P335" i="3"/>
  <c r="BI333" i="3"/>
  <c r="BH333" i="3"/>
  <c r="BG333" i="3"/>
  <c r="BF333" i="3"/>
  <c r="T333" i="3"/>
  <c r="R333" i="3"/>
  <c r="P333" i="3"/>
  <c r="BI331" i="3"/>
  <c r="BH331" i="3"/>
  <c r="BG331" i="3"/>
  <c r="BF331" i="3"/>
  <c r="T331" i="3"/>
  <c r="R331" i="3"/>
  <c r="P331" i="3"/>
  <c r="BI329" i="3"/>
  <c r="BH329" i="3"/>
  <c r="BG329" i="3"/>
  <c r="BF329" i="3"/>
  <c r="T329" i="3"/>
  <c r="R329" i="3"/>
  <c r="P329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J83" i="3"/>
  <c r="J82" i="3"/>
  <c r="F82" i="3"/>
  <c r="F80" i="3"/>
  <c r="E78" i="3"/>
  <c r="J55" i="3"/>
  <c r="J54" i="3"/>
  <c r="F54" i="3"/>
  <c r="F52" i="3"/>
  <c r="E50" i="3"/>
  <c r="J18" i="3"/>
  <c r="E18" i="3"/>
  <c r="F55" i="3"/>
  <c r="J17" i="3"/>
  <c r="J12" i="3"/>
  <c r="J52" i="3" s="1"/>
  <c r="E7" i="3"/>
  <c r="E48" i="3" s="1"/>
  <c r="J37" i="2"/>
  <c r="J36" i="2"/>
  <c r="AY55" i="1"/>
  <c r="J35" i="2"/>
  <c r="AX55" i="1"/>
  <c r="BI377" i="2"/>
  <c r="BH377" i="2"/>
  <c r="BG377" i="2"/>
  <c r="BF377" i="2"/>
  <c r="T377" i="2"/>
  <c r="R377" i="2"/>
  <c r="P377" i="2"/>
  <c r="BI346" i="2"/>
  <c r="BH346" i="2"/>
  <c r="BG346" i="2"/>
  <c r="BF346" i="2"/>
  <c r="T346" i="2"/>
  <c r="R346" i="2"/>
  <c r="P346" i="2"/>
  <c r="BI335" i="2"/>
  <c r="BH335" i="2"/>
  <c r="BG335" i="2"/>
  <c r="BF335" i="2"/>
  <c r="T335" i="2"/>
  <c r="R335" i="2"/>
  <c r="P335" i="2"/>
  <c r="BI321" i="2"/>
  <c r="BH321" i="2"/>
  <c r="BG321" i="2"/>
  <c r="BF321" i="2"/>
  <c r="T321" i="2"/>
  <c r="T313" i="2" s="1"/>
  <c r="R321" i="2"/>
  <c r="P321" i="2"/>
  <c r="BI314" i="2"/>
  <c r="BH314" i="2"/>
  <c r="BG314" i="2"/>
  <c r="BF314" i="2"/>
  <c r="T314" i="2"/>
  <c r="R314" i="2"/>
  <c r="R313" i="2" s="1"/>
  <c r="P314" i="2"/>
  <c r="P313" i="2" s="1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2" i="2"/>
  <c r="BH302" i="2"/>
  <c r="BG302" i="2"/>
  <c r="BF302" i="2"/>
  <c r="T302" i="2"/>
  <c r="R302" i="2"/>
  <c r="P302" i="2"/>
  <c r="BI295" i="2"/>
  <c r="BH295" i="2"/>
  <c r="BG295" i="2"/>
  <c r="BF295" i="2"/>
  <c r="T295" i="2"/>
  <c r="R295" i="2"/>
  <c r="P295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68" i="2"/>
  <c r="BH268" i="2"/>
  <c r="BG268" i="2"/>
  <c r="BF268" i="2"/>
  <c r="T268" i="2"/>
  <c r="R268" i="2"/>
  <c r="P268" i="2"/>
  <c r="BI262" i="2"/>
  <c r="BH262" i="2"/>
  <c r="BG262" i="2"/>
  <c r="BF262" i="2"/>
  <c r="T262" i="2"/>
  <c r="R262" i="2"/>
  <c r="P262" i="2"/>
  <c r="BI257" i="2"/>
  <c r="BH257" i="2"/>
  <c r="BG257" i="2"/>
  <c r="BF257" i="2"/>
  <c r="T257" i="2"/>
  <c r="R257" i="2"/>
  <c r="P257" i="2"/>
  <c r="BI252" i="2"/>
  <c r="BH252" i="2"/>
  <c r="BG252" i="2"/>
  <c r="BF252" i="2"/>
  <c r="T252" i="2"/>
  <c r="R252" i="2"/>
  <c r="P252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T197" i="2" s="1"/>
  <c r="R198" i="2"/>
  <c r="R197" i="2"/>
  <c r="P198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24" i="2"/>
  <c r="BH124" i="2"/>
  <c r="BG124" i="2"/>
  <c r="BF124" i="2"/>
  <c r="T124" i="2"/>
  <c r="R124" i="2"/>
  <c r="P124" i="2"/>
  <c r="BI117" i="2"/>
  <c r="BH117" i="2"/>
  <c r="BG117" i="2"/>
  <c r="BF117" i="2"/>
  <c r="T117" i="2"/>
  <c r="R117" i="2"/>
  <c r="P117" i="2"/>
  <c r="BI110" i="2"/>
  <c r="BH110" i="2"/>
  <c r="BG110" i="2"/>
  <c r="BF110" i="2"/>
  <c r="T110" i="2"/>
  <c r="R110" i="2"/>
  <c r="P110" i="2"/>
  <c r="BI104" i="2"/>
  <c r="BH104" i="2"/>
  <c r="BG104" i="2"/>
  <c r="BF104" i="2"/>
  <c r="T104" i="2"/>
  <c r="R104" i="2"/>
  <c r="P104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J90" i="2"/>
  <c r="J89" i="2"/>
  <c r="F89" i="2"/>
  <c r="F87" i="2"/>
  <c r="E85" i="2"/>
  <c r="J55" i="2"/>
  <c r="J54" i="2"/>
  <c r="F54" i="2"/>
  <c r="F52" i="2"/>
  <c r="E50" i="2"/>
  <c r="J18" i="2"/>
  <c r="E18" i="2"/>
  <c r="F55" i="2" s="1"/>
  <c r="J17" i="2"/>
  <c r="J12" i="2"/>
  <c r="J52" i="2"/>
  <c r="E7" i="2"/>
  <c r="E83" i="2" s="1"/>
  <c r="L50" i="1"/>
  <c r="AM50" i="1"/>
  <c r="AM49" i="1"/>
  <c r="L49" i="1"/>
  <c r="AM47" i="1"/>
  <c r="L47" i="1"/>
  <c r="L45" i="1"/>
  <c r="L44" i="1"/>
  <c r="BK190" i="2"/>
  <c r="BK145" i="2"/>
  <c r="J521" i="3"/>
  <c r="J533" i="3"/>
  <c r="J114" i="3"/>
  <c r="J205" i="2"/>
  <c r="BK258" i="3"/>
  <c r="J388" i="3"/>
  <c r="BK230" i="3"/>
  <c r="BK129" i="3"/>
  <c r="J96" i="2"/>
  <c r="J112" i="3"/>
  <c r="BK147" i="3"/>
  <c r="BK454" i="3"/>
  <c r="J537" i="3"/>
  <c r="BK151" i="3"/>
  <c r="J160" i="2"/>
  <c r="BK422" i="3"/>
  <c r="J473" i="3"/>
  <c r="BK234" i="3"/>
  <c r="BK329" i="3"/>
  <c r="J188" i="3"/>
  <c r="J222" i="2"/>
  <c r="J226" i="2"/>
  <c r="J446" i="3"/>
  <c r="J378" i="3"/>
  <c r="BK525" i="3"/>
  <c r="J335" i="2"/>
  <c r="BK145" i="3"/>
  <c r="J355" i="3"/>
  <c r="J509" i="3"/>
  <c r="J539" i="3"/>
  <c r="J523" i="3"/>
  <c r="J133" i="3"/>
  <c r="J543" i="3"/>
  <c r="J108" i="3"/>
  <c r="J307" i="2"/>
  <c r="J368" i="3"/>
  <c r="BK497" i="3"/>
  <c r="BK194" i="2"/>
  <c r="J347" i="3"/>
  <c r="BK503" i="3"/>
  <c r="BK182" i="3"/>
  <c r="J182" i="3"/>
  <c r="BK270" i="3"/>
  <c r="J262" i="2"/>
  <c r="J477" i="3"/>
  <c r="J137" i="3"/>
  <c r="J230" i="3"/>
  <c r="J240" i="3"/>
  <c r="BK287" i="2"/>
  <c r="J475" i="3"/>
  <c r="J517" i="3"/>
  <c r="J157" i="3"/>
  <c r="BK155" i="2"/>
  <c r="BK535" i="3"/>
  <c r="BK248" i="3"/>
  <c r="J424" i="3"/>
  <c r="J360" i="3"/>
  <c r="J229" i="2"/>
  <c r="BK444" i="3"/>
  <c r="J345" i="3"/>
  <c r="J278" i="3"/>
  <c r="BK558" i="3"/>
  <c r="BK314" i="2"/>
  <c r="BK313" i="2" s="1"/>
  <c r="J313" i="2" s="1"/>
  <c r="J72" i="2" s="1"/>
  <c r="BK485" i="3"/>
  <c r="BK517" i="3"/>
  <c r="BK560" i="3"/>
  <c r="J87" i="4"/>
  <c r="BK408" i="3"/>
  <c r="J151" i="3"/>
  <c r="J553" i="3"/>
  <c r="BK302" i="3"/>
  <c r="BK108" i="3"/>
  <c r="J277" i="2"/>
  <c r="BK192" i="3"/>
  <c r="J92" i="3"/>
  <c r="BK323" i="3"/>
  <c r="J246" i="2"/>
  <c r="J386" i="3"/>
  <c r="J569" i="3"/>
  <c r="BK268" i="3"/>
  <c r="J250" i="3"/>
  <c r="BK343" i="3"/>
  <c r="J551" i="3"/>
  <c r="J515" i="3"/>
  <c r="BK331" i="3"/>
  <c r="J315" i="3"/>
  <c r="J99" i="2"/>
  <c r="BK307" i="2"/>
  <c r="J254" i="3"/>
  <c r="J465" i="3"/>
  <c r="J505" i="3"/>
  <c r="BK110" i="3"/>
  <c r="J448" i="3"/>
  <c r="BK198" i="2"/>
  <c r="BK188" i="3"/>
  <c r="J135" i="3"/>
  <c r="J186" i="3"/>
  <c r="J396" i="3"/>
  <c r="J257" i="2"/>
  <c r="BK382" i="3"/>
  <c r="BK133" i="3"/>
  <c r="J100" i="3"/>
  <c r="J244" i="3"/>
  <c r="BK481" i="3"/>
  <c r="J225" i="2"/>
  <c r="J414" i="3"/>
  <c r="J228" i="3"/>
  <c r="BK353" i="3"/>
  <c r="J479" i="3"/>
  <c r="BK325" i="3"/>
  <c r="J198" i="2"/>
  <c r="BK402" i="3"/>
  <c r="BK180" i="3"/>
  <c r="BK92" i="3"/>
  <c r="J392" i="3"/>
  <c r="BK264" i="3"/>
  <c r="J290" i="2"/>
  <c r="J118" i="3"/>
  <c r="J222" i="3"/>
  <c r="BK157" i="3"/>
  <c r="BK228" i="2"/>
  <c r="BK176" i="2"/>
  <c r="J194" i="3"/>
  <c r="BK386" i="3"/>
  <c r="BK135" i="3"/>
  <c r="J272" i="3"/>
  <c r="BK335" i="2"/>
  <c r="J428" i="3"/>
  <c r="J321" i="3"/>
  <c r="BK571" i="3"/>
  <c r="BK346" i="2"/>
  <c r="J438" i="3"/>
  <c r="J242" i="3"/>
  <c r="J198" i="3"/>
  <c r="BK218" i="3"/>
  <c r="BK198" i="3"/>
  <c r="BK410" i="3"/>
  <c r="J541" i="3"/>
  <c r="J150" i="2"/>
  <c r="BK227" i="2"/>
  <c r="J513" i="3"/>
  <c r="J562" i="3"/>
  <c r="BK202" i="2"/>
  <c r="BK313" i="3"/>
  <c r="BK465" i="3"/>
  <c r="BK290" i="3"/>
  <c r="BK188" i="2"/>
  <c r="BK420" i="3"/>
  <c r="J246" i="3"/>
  <c r="BK404" i="3"/>
  <c r="BK495" i="3"/>
  <c r="BK114" i="3"/>
  <c r="BK184" i="2"/>
  <c r="J280" i="2"/>
  <c r="J501" i="3"/>
  <c r="J558" i="3"/>
  <c r="BK102" i="3"/>
  <c r="J461" i="3"/>
  <c r="J288" i="3"/>
  <c r="J294" i="3"/>
  <c r="J507" i="3"/>
  <c r="BK378" i="3"/>
  <c r="BK236" i="2"/>
  <c r="J298" i="3"/>
  <c r="BK355" i="3"/>
  <c r="BK116" i="3"/>
  <c r="J311" i="3"/>
  <c r="BK186" i="3"/>
  <c r="J319" i="3"/>
  <c r="J463" i="3"/>
  <c r="BK519" i="3"/>
  <c r="J444" i="3"/>
  <c r="BK257" i="2"/>
  <c r="J306" i="3"/>
  <c r="BK100" i="3"/>
  <c r="J567" i="3"/>
  <c r="J216" i="3"/>
  <c r="BK477" i="3"/>
  <c r="J117" i="2"/>
  <c r="BK493" i="3"/>
  <c r="BK487" i="3"/>
  <c r="J268" i="3"/>
  <c r="BK220" i="2"/>
  <c r="J287" i="2"/>
  <c r="J519" i="3"/>
  <c r="BK461" i="3"/>
  <c r="BK91" i="4"/>
  <c r="J122" i="3"/>
  <c r="J276" i="3"/>
  <c r="J398" i="3"/>
  <c r="BK222" i="2"/>
  <c r="BK351" i="3"/>
  <c r="BK463" i="3"/>
  <c r="BK254" i="3"/>
  <c r="BK229" i="2"/>
  <c r="J116" i="3"/>
  <c r="J94" i="3"/>
  <c r="BK475" i="3"/>
  <c r="BK376" i="3"/>
  <c r="BK171" i="2"/>
  <c r="J206" i="3"/>
  <c r="J471" i="3"/>
  <c r="J374" i="3"/>
  <c r="J564" i="3"/>
  <c r="J252" i="2"/>
  <c r="BK276" i="3"/>
  <c r="J353" i="3"/>
  <c r="J376" i="3"/>
  <c r="BK541" i="3"/>
  <c r="J135" i="2"/>
  <c r="J129" i="3"/>
  <c r="BK513" i="3"/>
  <c r="BK364" i="3"/>
  <c r="BK515" i="3"/>
  <c r="J94" i="4"/>
  <c r="J227" i="2"/>
  <c r="J256" i="3"/>
  <c r="BK274" i="3"/>
  <c r="BK118" i="3"/>
  <c r="BK438" i="3"/>
  <c r="J180" i="2"/>
  <c r="BK406" i="3"/>
  <c r="J384" i="3"/>
  <c r="BK569" i="3"/>
  <c r="BK388" i="3"/>
  <c r="J224" i="3"/>
  <c r="J314" i="2"/>
  <c r="BK357" i="3"/>
  <c r="J159" i="3"/>
  <c r="J192" i="3"/>
  <c r="BK448" i="3"/>
  <c r="J184" i="2"/>
  <c r="BK241" i="2"/>
  <c r="J264" i="3"/>
  <c r="BK292" i="3"/>
  <c r="J503" i="3"/>
  <c r="BK252" i="3"/>
  <c r="J228" i="2"/>
  <c r="BK491" i="3"/>
  <c r="BK501" i="3"/>
  <c r="BK206" i="3"/>
  <c r="J535" i="3"/>
  <c r="J172" i="3"/>
  <c r="BK266" i="3"/>
  <c r="BK521" i="3"/>
  <c r="BK211" i="2"/>
  <c r="J204" i="3"/>
  <c r="BK99" i="4"/>
  <c r="BK280" i="2"/>
  <c r="J110" i="3"/>
  <c r="J184" i="3"/>
  <c r="BK424" i="3"/>
  <c r="BK104" i="3"/>
  <c r="BK414" i="3"/>
  <c r="BK302" i="2"/>
  <c r="J120" i="3"/>
  <c r="BK327" i="3"/>
  <c r="J212" i="3"/>
  <c r="BK200" i="3"/>
  <c r="J208" i="2"/>
  <c r="BK311" i="2"/>
  <c r="BK222" i="3"/>
  <c r="BK511" i="3"/>
  <c r="BK452" i="3"/>
  <c r="J300" i="3"/>
  <c r="J241" i="2"/>
  <c r="J176" i="3"/>
  <c r="BK122" i="3"/>
  <c r="BK280" i="3"/>
  <c r="J459" i="3"/>
  <c r="J295" i="2"/>
  <c r="J208" i="3"/>
  <c r="BK153" i="3"/>
  <c r="BK564" i="3"/>
  <c r="J333" i="3"/>
  <c r="J311" i="2"/>
  <c r="BK374" i="3"/>
  <c r="J527" i="3"/>
  <c r="BK260" i="3"/>
  <c r="J248" i="3"/>
  <c r="BK523" i="3"/>
  <c r="J188" i="2"/>
  <c r="BK244" i="3"/>
  <c r="J493" i="3"/>
  <c r="BK430" i="3"/>
  <c r="J91" i="4"/>
  <c r="J218" i="2"/>
  <c r="J180" i="3"/>
  <c r="J357" i="3"/>
  <c r="BK202" i="3"/>
  <c r="J313" i="3"/>
  <c r="BK163" i="2"/>
  <c r="J467" i="3"/>
  <c r="J489" i="3"/>
  <c r="J566" i="3"/>
  <c r="J174" i="3"/>
  <c r="J372" i="3"/>
  <c r="BK432" i="3"/>
  <c r="BK170" i="3"/>
  <c r="BK226" i="3"/>
  <c r="BK309" i="2"/>
  <c r="BK507" i="3"/>
  <c r="J362" i="3"/>
  <c r="J96" i="4"/>
  <c r="BK117" i="2"/>
  <c r="BK224" i="3"/>
  <c r="BK262" i="3"/>
  <c r="J98" i="3"/>
  <c r="BK537" i="3"/>
  <c r="J153" i="3"/>
  <c r="J145" i="2"/>
  <c r="BK489" i="3"/>
  <c r="J549" i="3"/>
  <c r="BK400" i="3"/>
  <c r="J270" i="3"/>
  <c r="BK277" i="2"/>
  <c r="BK436" i="3"/>
  <c r="J351" i="3"/>
  <c r="J290" i="3"/>
  <c r="J138" i="2"/>
  <c r="J309" i="2"/>
  <c r="BK225" i="2"/>
  <c r="BK349" i="3"/>
  <c r="J390" i="3"/>
  <c r="BK214" i="3"/>
  <c r="J200" i="3"/>
  <c r="BK250" i="3"/>
  <c r="J104" i="2"/>
  <c r="J499" i="3"/>
  <c r="BK126" i="3"/>
  <c r="BK440" i="3"/>
  <c r="J511" i="3"/>
  <c r="J485" i="3"/>
  <c r="J394" i="3"/>
  <c r="BK172" i="3"/>
  <c r="BK92" i="4"/>
  <c r="BK205" i="2"/>
  <c r="BK208" i="3"/>
  <c r="BK216" i="3"/>
  <c r="J426" i="3"/>
  <c r="BK294" i="3"/>
  <c r="J370" i="3"/>
  <c r="J555" i="3"/>
  <c r="J218" i="3"/>
  <c r="BK298" i="3"/>
  <c r="J285" i="2"/>
  <c r="BK290" i="2"/>
  <c r="J234" i="3"/>
  <c r="BK88" i="3"/>
  <c r="BK442" i="3"/>
  <c r="BK288" i="3"/>
  <c r="J380" i="3"/>
  <c r="BK549" i="3"/>
  <c r="J404" i="3"/>
  <c r="BK295" i="2"/>
  <c r="BK226" i="2"/>
  <c r="J469" i="3"/>
  <c r="J495" i="3"/>
  <c r="J232" i="3"/>
  <c r="J155" i="3"/>
  <c r="BK543" i="3"/>
  <c r="J126" i="3"/>
  <c r="BK274" i="2"/>
  <c r="BK256" i="3"/>
  <c r="J214" i="3"/>
  <c r="J102" i="3"/>
  <c r="J382" i="3"/>
  <c r="BK308" i="3"/>
  <c r="BK240" i="3"/>
  <c r="J252" i="3"/>
  <c r="BK396" i="3"/>
  <c r="J96" i="3"/>
  <c r="BK457" i="3"/>
  <c r="BK178" i="3"/>
  <c r="J343" i="3"/>
  <c r="AS54" i="1"/>
  <c r="BK384" i="3"/>
  <c r="BK164" i="3"/>
  <c r="BK473" i="3"/>
  <c r="BK110" i="2"/>
  <c r="J174" i="2"/>
  <c r="BK174" i="2"/>
  <c r="BK469" i="3"/>
  <c r="BK531" i="3"/>
  <c r="BK141" i="3"/>
  <c r="BK339" i="3"/>
  <c r="BK304" i="3"/>
  <c r="J339" i="3"/>
  <c r="J329" i="3"/>
  <c r="J377" i="2"/>
  <c r="BK368" i="3"/>
  <c r="J143" i="3"/>
  <c r="J323" i="3"/>
  <c r="J560" i="3"/>
  <c r="BK333" i="3"/>
  <c r="J430" i="3"/>
  <c r="BK315" i="3"/>
  <c r="J190" i="2"/>
  <c r="J416" i="3"/>
  <c r="BK168" i="3"/>
  <c r="J139" i="3"/>
  <c r="BK286" i="3"/>
  <c r="BK551" i="3"/>
  <c r="BK319" i="3"/>
  <c r="J202" i="3"/>
  <c r="J232" i="2"/>
  <c r="J226" i="3"/>
  <c r="BK120" i="3"/>
  <c r="BK278" i="3"/>
  <c r="J317" i="3"/>
  <c r="J194" i="2"/>
  <c r="BK150" i="2"/>
  <c r="BK112" i="3"/>
  <c r="BK450" i="3"/>
  <c r="BK467" i="3"/>
  <c r="BK139" i="3"/>
  <c r="J302" i="2"/>
  <c r="BK124" i="3"/>
  <c r="BK174" i="3"/>
  <c r="J124" i="3"/>
  <c r="BK236" i="3"/>
  <c r="J93" i="4"/>
  <c r="J192" i="2"/>
  <c r="BK162" i="3"/>
  <c r="J400" i="3"/>
  <c r="J349" i="3"/>
  <c r="J327" i="3"/>
  <c r="BK392" i="3"/>
  <c r="J238" i="3"/>
  <c r="BK567" i="3"/>
  <c r="J304" i="3"/>
  <c r="J296" i="3"/>
  <c r="BK246" i="3"/>
  <c r="BK204" i="3"/>
  <c r="BK262" i="2"/>
  <c r="J418" i="3"/>
  <c r="BK282" i="3"/>
  <c r="J545" i="3"/>
  <c r="J302" i="3"/>
  <c r="BK94" i="4"/>
  <c r="BK377" i="2"/>
  <c r="BK192" i="2"/>
  <c r="BK94" i="3"/>
  <c r="BK499" i="3"/>
  <c r="BK96" i="4"/>
  <c r="BK99" i="2"/>
  <c r="J155" i="2"/>
  <c r="J325" i="3"/>
  <c r="J90" i="3"/>
  <c r="J440" i="3"/>
  <c r="J335" i="3"/>
  <c r="BK93" i="4"/>
  <c r="J211" i="2"/>
  <c r="J457" i="3"/>
  <c r="BK459" i="3"/>
  <c r="J164" i="3"/>
  <c r="J321" i="2"/>
  <c r="BK155" i="3"/>
  <c r="J104" i="3"/>
  <c r="J178" i="3"/>
  <c r="J341" i="3"/>
  <c r="BK180" i="2"/>
  <c r="BK135" i="2"/>
  <c r="BK212" i="3"/>
  <c r="J454" i="3"/>
  <c r="BK418" i="3"/>
  <c r="J432" i="3"/>
  <c r="BK311" i="3"/>
  <c r="BK218" i="2"/>
  <c r="BK446" i="3"/>
  <c r="J280" i="3"/>
  <c r="BK479" i="3"/>
  <c r="BK566" i="3"/>
  <c r="BK104" i="2"/>
  <c r="J436" i="3"/>
  <c r="J166" i="3"/>
  <c r="BK272" i="3"/>
  <c r="J366" i="3"/>
  <c r="J99" i="4"/>
  <c r="BK285" i="2"/>
  <c r="BK345" i="3"/>
  <c r="J406" i="3"/>
  <c r="BK545" i="3"/>
  <c r="J89" i="4"/>
  <c r="J412" i="3"/>
  <c r="J98" i="4"/>
  <c r="BK208" i="2"/>
  <c r="BK196" i="3"/>
  <c r="J141" i="3"/>
  <c r="BK337" i="3"/>
  <c r="J434" i="3"/>
  <c r="BK362" i="3"/>
  <c r="BK370" i="3"/>
  <c r="BK562" i="3"/>
  <c r="BK160" i="2"/>
  <c r="J220" i="3"/>
  <c r="BK143" i="3"/>
  <c r="J364" i="3"/>
  <c r="BK321" i="3"/>
  <c r="BK471" i="3"/>
  <c r="BK483" i="3"/>
  <c r="J268" i="2"/>
  <c r="BK166" i="3"/>
  <c r="J236" i="3"/>
  <c r="BK296" i="3"/>
  <c r="J571" i="3"/>
  <c r="BK89" i="4"/>
  <c r="J176" i="2"/>
  <c r="J258" i="3"/>
  <c r="BK398" i="3"/>
  <c r="J168" i="3"/>
  <c r="J442" i="3"/>
  <c r="J145" i="3"/>
  <c r="J171" i="2"/>
  <c r="BK390" i="3"/>
  <c r="J149" i="3"/>
  <c r="J547" i="3"/>
  <c r="BK228" i="3"/>
  <c r="J274" i="2"/>
  <c r="BK428" i="3"/>
  <c r="BK317" i="3"/>
  <c r="J286" i="3"/>
  <c r="J88" i="3"/>
  <c r="BK242" i="3"/>
  <c r="BK87" i="4"/>
  <c r="J236" i="2"/>
  <c r="BK137" i="3"/>
  <c r="J210" i="3"/>
  <c r="BK176" i="3"/>
  <c r="J531" i="3"/>
  <c r="BK300" i="3"/>
  <c r="J260" i="3"/>
  <c r="J262" i="3"/>
  <c r="J337" i="3"/>
  <c r="J450" i="3"/>
  <c r="BK232" i="2"/>
  <c r="BK106" i="3"/>
  <c r="BK341" i="3"/>
  <c r="BK306" i="3"/>
  <c r="J331" i="3"/>
  <c r="J452" i="3"/>
  <c r="J131" i="3"/>
  <c r="BK238" i="3"/>
  <c r="BK268" i="2"/>
  <c r="J202" i="2"/>
  <c r="J422" i="3"/>
  <c r="BK131" i="3"/>
  <c r="J346" i="2"/>
  <c r="BK194" i="3"/>
  <c r="J481" i="3"/>
  <c r="BK529" i="3"/>
  <c r="BK539" i="3"/>
  <c r="J284" i="3"/>
  <c r="BK366" i="3"/>
  <c r="BK98" i="3"/>
  <c r="BK90" i="3"/>
  <c r="BK555" i="3"/>
  <c r="BK360" i="3"/>
  <c r="BK138" i="2"/>
  <c r="J525" i="3"/>
  <c r="J266" i="3"/>
  <c r="BK220" i="3"/>
  <c r="J282" i="3"/>
  <c r="J92" i="4"/>
  <c r="J168" i="2"/>
  <c r="J483" i="3"/>
  <c r="BK149" i="3"/>
  <c r="BK547" i="3"/>
  <c r="J274" i="3"/>
  <c r="J186" i="2"/>
  <c r="BK533" i="3"/>
  <c r="J196" i="3"/>
  <c r="J292" i="3"/>
  <c r="J487" i="3"/>
  <c r="BK96" i="2"/>
  <c r="J106" i="3"/>
  <c r="J491" i="3"/>
  <c r="BK527" i="3"/>
  <c r="BK380" i="3"/>
  <c r="BK321" i="2"/>
  <c r="BK96" i="3"/>
  <c r="BK210" i="3"/>
  <c r="BK284" i="3"/>
  <c r="BK434" i="3"/>
  <c r="BK394" i="3"/>
  <c r="BK168" i="2"/>
  <c r="BK412" i="3"/>
  <c r="BK426" i="3"/>
  <c r="BK505" i="3"/>
  <c r="BK416" i="3"/>
  <c r="J124" i="2"/>
  <c r="J308" i="3"/>
  <c r="J162" i="3"/>
  <c r="J190" i="3"/>
  <c r="J408" i="3"/>
  <c r="BK184" i="3"/>
  <c r="BK372" i="3"/>
  <c r="BK246" i="2"/>
  <c r="J110" i="2"/>
  <c r="J497" i="3"/>
  <c r="J420" i="3"/>
  <c r="J170" i="3"/>
  <c r="BK252" i="2"/>
  <c r="BK159" i="3"/>
  <c r="BK347" i="3"/>
  <c r="BK232" i="3"/>
  <c r="BK553" i="3"/>
  <c r="J220" i="2"/>
  <c r="BK124" i="2"/>
  <c r="J410" i="3"/>
  <c r="BK509" i="3"/>
  <c r="J147" i="3"/>
  <c r="BK98" i="4"/>
  <c r="J163" i="2"/>
  <c r="BK186" i="2"/>
  <c r="J529" i="3"/>
  <c r="J402" i="3"/>
  <c r="BK190" i="3"/>
  <c r="BK335" i="3"/>
  <c r="BK95" i="2" l="1"/>
  <c r="J95" i="2" s="1"/>
  <c r="J61" i="2" s="1"/>
  <c r="T95" i="2"/>
  <c r="BK185" i="2"/>
  <c r="J185" i="2"/>
  <c r="J64" i="2" s="1"/>
  <c r="P235" i="2"/>
  <c r="P289" i="2"/>
  <c r="P109" i="2"/>
  <c r="R185" i="2"/>
  <c r="R201" i="2"/>
  <c r="BK224" i="2"/>
  <c r="J224" i="2" s="1"/>
  <c r="J69" i="2" s="1"/>
  <c r="R334" i="2"/>
  <c r="R161" i="3"/>
  <c r="P310" i="3"/>
  <c r="P557" i="3"/>
  <c r="T109" i="2"/>
  <c r="R235" i="2"/>
  <c r="T289" i="2"/>
  <c r="T87" i="3"/>
  <c r="T456" i="3"/>
  <c r="BK109" i="2"/>
  <c r="P185" i="2"/>
  <c r="P201" i="2"/>
  <c r="T201" i="2"/>
  <c r="P224" i="2"/>
  <c r="T334" i="2"/>
  <c r="BK161" i="3"/>
  <c r="J161" i="3" s="1"/>
  <c r="J62" i="3" s="1"/>
  <c r="BK456" i="3"/>
  <c r="J456" i="3"/>
  <c r="J65" i="3" s="1"/>
  <c r="T86" i="4"/>
  <c r="R109" i="2"/>
  <c r="P207" i="2"/>
  <c r="R224" i="2"/>
  <c r="BK128" i="3"/>
  <c r="J128" i="3"/>
  <c r="J61" i="3" s="1"/>
  <c r="T359" i="3"/>
  <c r="R90" i="4"/>
  <c r="P144" i="2"/>
  <c r="BK201" i="2"/>
  <c r="BK200" i="2" s="1"/>
  <c r="J200" i="2" s="1"/>
  <c r="J66" i="2" s="1"/>
  <c r="R207" i="2"/>
  <c r="BK289" i="2"/>
  <c r="J289" i="2"/>
  <c r="J71" i="2" s="1"/>
  <c r="P128" i="3"/>
  <c r="P359" i="3"/>
  <c r="BK86" i="4"/>
  <c r="P95" i="2"/>
  <c r="R95" i="2"/>
  <c r="T185" i="2"/>
  <c r="T235" i="2"/>
  <c r="T161" i="3"/>
  <c r="R310" i="3"/>
  <c r="BK557" i="3"/>
  <c r="J557" i="3"/>
  <c r="J66" i="3" s="1"/>
  <c r="P86" i="4"/>
  <c r="T144" i="2"/>
  <c r="BK235" i="2"/>
  <c r="J235" i="2" s="1"/>
  <c r="J70" i="2" s="1"/>
  <c r="P87" i="3"/>
  <c r="BK310" i="3"/>
  <c r="J310" i="3" s="1"/>
  <c r="J63" i="3" s="1"/>
  <c r="T310" i="3"/>
  <c r="R557" i="3"/>
  <c r="R86" i="4"/>
  <c r="R144" i="2"/>
  <c r="BK207" i="2"/>
  <c r="J207" i="2" s="1"/>
  <c r="J68" i="2" s="1"/>
  <c r="BK334" i="2"/>
  <c r="J334" i="2"/>
  <c r="J73" i="2" s="1"/>
  <c r="P161" i="3"/>
  <c r="P456" i="3"/>
  <c r="P97" i="4"/>
  <c r="P334" i="2"/>
  <c r="R128" i="3"/>
  <c r="BK359" i="3"/>
  <c r="J359" i="3" s="1"/>
  <c r="J64" i="3" s="1"/>
  <c r="T557" i="3"/>
  <c r="T90" i="4"/>
  <c r="R87" i="3"/>
  <c r="R456" i="3"/>
  <c r="P90" i="4"/>
  <c r="R97" i="4"/>
  <c r="BK144" i="2"/>
  <c r="J144" i="2"/>
  <c r="J63" i="2" s="1"/>
  <c r="T207" i="2"/>
  <c r="T224" i="2"/>
  <c r="R289" i="2"/>
  <c r="BK87" i="3"/>
  <c r="J87" i="3"/>
  <c r="J60" i="3"/>
  <c r="T128" i="3"/>
  <c r="R359" i="3"/>
  <c r="BK90" i="4"/>
  <c r="J90" i="4" s="1"/>
  <c r="J62" i="4" s="1"/>
  <c r="BK97" i="4"/>
  <c r="J97" i="4"/>
  <c r="J64" i="4" s="1"/>
  <c r="T97" i="4"/>
  <c r="BK197" i="2"/>
  <c r="J197" i="2"/>
  <c r="J65" i="2"/>
  <c r="BK95" i="4"/>
  <c r="J95" i="4" s="1"/>
  <c r="J63" i="4" s="1"/>
  <c r="E48" i="4"/>
  <c r="J78" i="4"/>
  <c r="BE94" i="4"/>
  <c r="BE98" i="4"/>
  <c r="F81" i="4"/>
  <c r="BE89" i="4"/>
  <c r="BE87" i="4"/>
  <c r="BE92" i="4"/>
  <c r="BE96" i="4"/>
  <c r="BE91" i="4"/>
  <c r="BE93" i="4"/>
  <c r="BE99" i="4"/>
  <c r="BE118" i="3"/>
  <c r="BE120" i="3"/>
  <c r="BE162" i="3"/>
  <c r="BE194" i="3"/>
  <c r="BE206" i="3"/>
  <c r="BE238" i="3"/>
  <c r="BE262" i="3"/>
  <c r="BE280" i="3"/>
  <c r="BE288" i="3"/>
  <c r="BE300" i="3"/>
  <c r="BE319" i="3"/>
  <c r="BE331" i="3"/>
  <c r="BE349" i="3"/>
  <c r="BE368" i="3"/>
  <c r="BE378" i="3"/>
  <c r="BE388" i="3"/>
  <c r="BE406" i="3"/>
  <c r="BE420" i="3"/>
  <c r="BE440" i="3"/>
  <c r="BE503" i="3"/>
  <c r="BE517" i="3"/>
  <c r="BE102" i="3"/>
  <c r="BE141" i="3"/>
  <c r="BE164" i="3"/>
  <c r="BE170" i="3"/>
  <c r="BE278" i="3"/>
  <c r="BE282" i="3"/>
  <c r="BE292" i="3"/>
  <c r="BE306" i="3"/>
  <c r="BE339" i="3"/>
  <c r="BE382" i="3"/>
  <c r="BE404" i="3"/>
  <c r="BE436" i="3"/>
  <c r="BE446" i="3"/>
  <c r="BE545" i="3"/>
  <c r="BE551" i="3"/>
  <c r="BE88" i="3"/>
  <c r="BE133" i="3"/>
  <c r="BE139" i="3"/>
  <c r="BE147" i="3"/>
  <c r="BE174" i="3"/>
  <c r="BE200" i="3"/>
  <c r="BE244" i="3"/>
  <c r="BE254" i="3"/>
  <c r="BE256" i="3"/>
  <c r="BE276" i="3"/>
  <c r="BE286" i="3"/>
  <c r="BE323" i="3"/>
  <c r="BE355" i="3"/>
  <c r="BE386" i="3"/>
  <c r="BE434" i="3"/>
  <c r="BE475" i="3"/>
  <c r="BE479" i="3"/>
  <c r="BE513" i="3"/>
  <c r="BE531" i="3"/>
  <c r="BE543" i="3"/>
  <c r="BE547" i="3"/>
  <c r="BE553" i="3"/>
  <c r="BE555" i="3"/>
  <c r="E76" i="3"/>
  <c r="BE92" i="3"/>
  <c r="BE131" i="3"/>
  <c r="BE159" i="3"/>
  <c r="BE172" i="3"/>
  <c r="BE232" i="3"/>
  <c r="BE317" i="3"/>
  <c r="BE335" i="3"/>
  <c r="BE400" i="3"/>
  <c r="BE410" i="3"/>
  <c r="BE426" i="3"/>
  <c r="BE442" i="3"/>
  <c r="BE457" i="3"/>
  <c r="BE485" i="3"/>
  <c r="BE491" i="3"/>
  <c r="BE537" i="3"/>
  <c r="BE541" i="3"/>
  <c r="BE549" i="3"/>
  <c r="BE558" i="3"/>
  <c r="BE560" i="3"/>
  <c r="BE566" i="3"/>
  <c r="BE100" i="3"/>
  <c r="BE110" i="3"/>
  <c r="BE137" i="3"/>
  <c r="BE143" i="3"/>
  <c r="BE157" i="3"/>
  <c r="BE180" i="3"/>
  <c r="BE202" i="3"/>
  <c r="BE208" i="3"/>
  <c r="BE214" i="3"/>
  <c r="BE220" i="3"/>
  <c r="BE234" i="3"/>
  <c r="BE252" i="3"/>
  <c r="BE284" i="3"/>
  <c r="BE290" i="3"/>
  <c r="BE294" i="3"/>
  <c r="BE298" i="3"/>
  <c r="BE327" i="3"/>
  <c r="BE351" i="3"/>
  <c r="BE362" i="3"/>
  <c r="BE394" i="3"/>
  <c r="BE402" i="3"/>
  <c r="BE438" i="3"/>
  <c r="BE461" i="3"/>
  <c r="BE487" i="3"/>
  <c r="BE511" i="3"/>
  <c r="BE523" i="3"/>
  <c r="BE535" i="3"/>
  <c r="BE539" i="3"/>
  <c r="BE562" i="3"/>
  <c r="BE564" i="3"/>
  <c r="BE567" i="3"/>
  <c r="BE569" i="3"/>
  <c r="BE571" i="3"/>
  <c r="BE114" i="3"/>
  <c r="BE124" i="3"/>
  <c r="BE149" i="3"/>
  <c r="BE190" i="3"/>
  <c r="BE204" i="3"/>
  <c r="BE242" i="3"/>
  <c r="BE258" i="3"/>
  <c r="BE272" i="3"/>
  <c r="BE313" i="3"/>
  <c r="BE325" i="3"/>
  <c r="BE353" i="3"/>
  <c r="BE374" i="3"/>
  <c r="BE380" i="3"/>
  <c r="BE390" i="3"/>
  <c r="BE412" i="3"/>
  <c r="BE416" i="3"/>
  <c r="BE450" i="3"/>
  <c r="BE463" i="3"/>
  <c r="BE473" i="3"/>
  <c r="BE483" i="3"/>
  <c r="BE489" i="3"/>
  <c r="BE507" i="3"/>
  <c r="BE521" i="3"/>
  <c r="BE527" i="3"/>
  <c r="J80" i="3"/>
  <c r="BE96" i="3"/>
  <c r="BE106" i="3"/>
  <c r="BE112" i="3"/>
  <c r="BE135" i="3"/>
  <c r="BE168" i="3"/>
  <c r="BE176" i="3"/>
  <c r="BE196" i="3"/>
  <c r="BE218" i="3"/>
  <c r="BE228" i="3"/>
  <c r="BE248" i="3"/>
  <c r="BE296" i="3"/>
  <c r="BE347" i="3"/>
  <c r="BE364" i="3"/>
  <c r="BE392" i="3"/>
  <c r="BE432" i="3"/>
  <c r="BE469" i="3"/>
  <c r="F83" i="3"/>
  <c r="BE126" i="3"/>
  <c r="BE151" i="3"/>
  <c r="BE192" i="3"/>
  <c r="BE240" i="3"/>
  <c r="BE260" i="3"/>
  <c r="BE268" i="3"/>
  <c r="BE302" i="3"/>
  <c r="BE321" i="3"/>
  <c r="BE341" i="3"/>
  <c r="BE366" i="3"/>
  <c r="BE372" i="3"/>
  <c r="BE424" i="3"/>
  <c r="BE452" i="3"/>
  <c r="BE459" i="3"/>
  <c r="BE467" i="3"/>
  <c r="BE477" i="3"/>
  <c r="BE497" i="3"/>
  <c r="BE509" i="3"/>
  <c r="BE525" i="3"/>
  <c r="BE90" i="3"/>
  <c r="BE94" i="3"/>
  <c r="BE108" i="3"/>
  <c r="BE116" i="3"/>
  <c r="BE145" i="3"/>
  <c r="BE155" i="3"/>
  <c r="BE188" i="3"/>
  <c r="BE198" i="3"/>
  <c r="BE212" i="3"/>
  <c r="BE216" i="3"/>
  <c r="BE222" i="3"/>
  <c r="BE230" i="3"/>
  <c r="BE264" i="3"/>
  <c r="BE370" i="3"/>
  <c r="BE418" i="3"/>
  <c r="BE428" i="3"/>
  <c r="BE454" i="3"/>
  <c r="BE481" i="3"/>
  <c r="BE515" i="3"/>
  <c r="BE529" i="3"/>
  <c r="J109" i="2"/>
  <c r="J62" i="2" s="1"/>
  <c r="BE104" i="3"/>
  <c r="BE129" i="3"/>
  <c r="BE166" i="3"/>
  <c r="BE182" i="3"/>
  <c r="BE186" i="3"/>
  <c r="BE224" i="3"/>
  <c r="BE270" i="3"/>
  <c r="BE311" i="3"/>
  <c r="BE396" i="3"/>
  <c r="BE408" i="3"/>
  <c r="BE414" i="3"/>
  <c r="BE448" i="3"/>
  <c r="BE495" i="3"/>
  <c r="BE501" i="3"/>
  <c r="BE533" i="3"/>
  <c r="BE153" i="3"/>
  <c r="BE178" i="3"/>
  <c r="BE184" i="3"/>
  <c r="BE226" i="3"/>
  <c r="BE236" i="3"/>
  <c r="BE274" i="3"/>
  <c r="BE304" i="3"/>
  <c r="BE337" i="3"/>
  <c r="BE345" i="3"/>
  <c r="BE360" i="3"/>
  <c r="BE471" i="3"/>
  <c r="BE499" i="3"/>
  <c r="BE505" i="3"/>
  <c r="BE98" i="3"/>
  <c r="BE122" i="3"/>
  <c r="BE210" i="3"/>
  <c r="BE246" i="3"/>
  <c r="BE250" i="3"/>
  <c r="BE266" i="3"/>
  <c r="BE308" i="3"/>
  <c r="BE315" i="3"/>
  <c r="BE329" i="3"/>
  <c r="BE333" i="3"/>
  <c r="BE343" i="3"/>
  <c r="BE357" i="3"/>
  <c r="BE376" i="3"/>
  <c r="BE384" i="3"/>
  <c r="BE398" i="3"/>
  <c r="BE422" i="3"/>
  <c r="BE430" i="3"/>
  <c r="BE444" i="3"/>
  <c r="BE465" i="3"/>
  <c r="BE493" i="3"/>
  <c r="BE519" i="3"/>
  <c r="BE138" i="2"/>
  <c r="BE188" i="2"/>
  <c r="BE211" i="2"/>
  <c r="BE377" i="2"/>
  <c r="BE96" i="2"/>
  <c r="BE163" i="2"/>
  <c r="BE174" i="2"/>
  <c r="BE205" i="2"/>
  <c r="BE228" i="2"/>
  <c r="BE241" i="2"/>
  <c r="BE246" i="2"/>
  <c r="BE257" i="2"/>
  <c r="BE268" i="2"/>
  <c r="BE295" i="2"/>
  <c r="BE314" i="2"/>
  <c r="BE277" i="2"/>
  <c r="BE346" i="2"/>
  <c r="E48" i="2"/>
  <c r="BE99" i="2"/>
  <c r="BE194" i="2"/>
  <c r="BE220" i="2"/>
  <c r="BE232" i="2"/>
  <c r="BE252" i="2"/>
  <c r="BE287" i="2"/>
  <c r="BE290" i="2"/>
  <c r="BE309" i="2"/>
  <c r="BE155" i="2"/>
  <c r="BE168" i="2"/>
  <c r="BE226" i="2"/>
  <c r="BE280" i="2"/>
  <c r="BE135" i="2"/>
  <c r="BE171" i="2"/>
  <c r="BE184" i="2"/>
  <c r="BE190" i="2"/>
  <c r="BE192" i="2"/>
  <c r="BE218" i="2"/>
  <c r="BE236" i="2"/>
  <c r="BE110" i="2"/>
  <c r="BE124" i="2"/>
  <c r="BE176" i="2"/>
  <c r="BE262" i="2"/>
  <c r="J87" i="2"/>
  <c r="BE104" i="2"/>
  <c r="BE150" i="2"/>
  <c r="BE274" i="2"/>
  <c r="BE302" i="2"/>
  <c r="BE307" i="2"/>
  <c r="BE311" i="2"/>
  <c r="BE321" i="2"/>
  <c r="BE335" i="2"/>
  <c r="F90" i="2"/>
  <c r="BE198" i="2"/>
  <c r="BE227" i="2"/>
  <c r="BE229" i="2"/>
  <c r="BE117" i="2"/>
  <c r="BE145" i="2"/>
  <c r="BE180" i="2"/>
  <c r="BE225" i="2"/>
  <c r="BE160" i="2"/>
  <c r="BE186" i="2"/>
  <c r="BE222" i="2"/>
  <c r="BE202" i="2"/>
  <c r="BE208" i="2"/>
  <c r="BE285" i="2"/>
  <c r="F36" i="4"/>
  <c r="BC57" i="1"/>
  <c r="J34" i="4"/>
  <c r="AW57" i="1"/>
  <c r="J34" i="3"/>
  <c r="AW56" i="1" s="1"/>
  <c r="F35" i="2"/>
  <c r="BB55" i="1" s="1"/>
  <c r="F34" i="2"/>
  <c r="BA55" i="1" s="1"/>
  <c r="F34" i="4"/>
  <c r="BA57" i="1" s="1"/>
  <c r="J34" i="2"/>
  <c r="AW55" i="1"/>
  <c r="F37" i="2"/>
  <c r="BD55" i="1"/>
  <c r="F36" i="3"/>
  <c r="BC56" i="1" s="1"/>
  <c r="F35" i="4"/>
  <c r="BB57" i="1"/>
  <c r="F35" i="3"/>
  <c r="BB56" i="1" s="1"/>
  <c r="F37" i="3"/>
  <c r="BD56" i="1" s="1"/>
  <c r="F37" i="4"/>
  <c r="BD57" i="1"/>
  <c r="F36" i="2"/>
  <c r="BC55" i="1"/>
  <c r="F34" i="3"/>
  <c r="BA56" i="1" s="1"/>
  <c r="J201" i="2" l="1"/>
  <c r="J67" i="2" s="1"/>
  <c r="R85" i="4"/>
  <c r="R84" i="4"/>
  <c r="P200" i="2"/>
  <c r="P85" i="4"/>
  <c r="P84" i="4"/>
  <c r="AU57" i="1" s="1"/>
  <c r="P94" i="2"/>
  <c r="BK85" i="4"/>
  <c r="BK84" i="4" s="1"/>
  <c r="J84" i="4" s="1"/>
  <c r="J59" i="4" s="1"/>
  <c r="BK94" i="2"/>
  <c r="BK93" i="2" s="1"/>
  <c r="J93" i="2" s="1"/>
  <c r="J59" i="2" s="1"/>
  <c r="J94" i="2"/>
  <c r="J60" i="2"/>
  <c r="R94" i="2"/>
  <c r="R93" i="2" s="1"/>
  <c r="R200" i="2"/>
  <c r="T85" i="4"/>
  <c r="T84" i="4"/>
  <c r="T200" i="2"/>
  <c r="T94" i="2"/>
  <c r="T93" i="2"/>
  <c r="R86" i="3"/>
  <c r="P86" i="3"/>
  <c r="AU56" i="1"/>
  <c r="T86" i="3"/>
  <c r="BK86" i="3"/>
  <c r="J86" i="3" s="1"/>
  <c r="J86" i="4"/>
  <c r="J61" i="4"/>
  <c r="F33" i="3"/>
  <c r="AZ56" i="1" s="1"/>
  <c r="J33" i="3"/>
  <c r="AV56" i="1" s="1"/>
  <c r="AT56" i="1" s="1"/>
  <c r="F33" i="2"/>
  <c r="AZ55" i="1"/>
  <c r="J33" i="2"/>
  <c r="AV55" i="1" s="1"/>
  <c r="AT55" i="1" s="1"/>
  <c r="F33" i="4"/>
  <c r="AZ57" i="1"/>
  <c r="BC54" i="1"/>
  <c r="W32" i="1"/>
  <c r="J33" i="4"/>
  <c r="AV57" i="1" s="1"/>
  <c r="AT57" i="1" s="1"/>
  <c r="BD54" i="1"/>
  <c r="W33" i="1" s="1"/>
  <c r="BA54" i="1"/>
  <c r="AW54" i="1" s="1"/>
  <c r="AK30" i="1" s="1"/>
  <c r="BB54" i="1"/>
  <c r="W31" i="1"/>
  <c r="J59" i="3" l="1"/>
  <c r="J30" i="3"/>
  <c r="AG56" i="1" s="1"/>
  <c r="AN56" i="1" s="1"/>
  <c r="P93" i="2"/>
  <c r="AU55" i="1" s="1"/>
  <c r="AU54" i="1" s="1"/>
  <c r="J85" i="4"/>
  <c r="J60" i="4"/>
  <c r="J30" i="4"/>
  <c r="AG57" i="1" s="1"/>
  <c r="AZ54" i="1"/>
  <c r="W29" i="1" s="1"/>
  <c r="AX54" i="1"/>
  <c r="W30" i="1"/>
  <c r="AY54" i="1"/>
  <c r="J30" i="2"/>
  <c r="AG55" i="1"/>
  <c r="J39" i="3" l="1"/>
  <c r="J39" i="4"/>
  <c r="J39" i="2"/>
  <c r="AN55" i="1"/>
  <c r="AN57" i="1"/>
  <c r="AG54" i="1"/>
  <c r="AK26" i="1" s="1"/>
  <c r="AK35" i="1" s="1"/>
  <c r="AV54" i="1"/>
  <c r="AK29" i="1"/>
  <c r="AT54" i="1" l="1"/>
  <c r="AN54" i="1"/>
</calcChain>
</file>

<file path=xl/sharedStrings.xml><?xml version="1.0" encoding="utf-8"?>
<sst xmlns="http://schemas.openxmlformats.org/spreadsheetml/2006/main" count="8444" uniqueCount="1645">
  <si>
    <t>Export Komplet</t>
  </si>
  <si>
    <t>VZ</t>
  </si>
  <si>
    <t>2.0</t>
  </si>
  <si>
    <t>ZAMOK</t>
  </si>
  <si>
    <t>False</t>
  </si>
  <si>
    <t>{b3db1336-55ca-4d64-b284-0476316e8693}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</si>
  <si>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</si>
  <si>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</si>
  <si>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</si>
  <si>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</si>
  <si>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</si>
  <si>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</si>
  <si>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</si>
  <si>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</si>
  <si>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23-04_4667INT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</si>
  <si>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</si>
  <si>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</si>
  <si>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Úprava vnitřních prostor budovy F2</t>
  </si>
  <si>
    <t>KSO:</t>
  </si>
  <si>
    <t/>
  </si>
  <si>
    <t>CC-CZ:</t>
  </si>
  <si>
    <t>Místo:</t>
  </si>
  <si>
    <t>Liberec</t>
  </si>
  <si>
    <t>Datum:</t>
  </si>
  <si>
    <t>5. 6. 2023</t>
  </si>
  <si>
    <t>Zadavatel:</t>
  </si>
  <si>
    <t>IČ:</t>
  </si>
  <si>
    <t>Technická univerzita v Liberci, Studentská 1402/2</t>
  </si>
  <si>
    <t>DIČ:</t>
  </si>
  <si>
    <t>Uchazeč:</t>
  </si>
  <si>
    <t>Vyplň údaj</t>
  </si>
  <si>
    <t>Projektant:</t>
  </si>
  <si>
    <t>Architektonická kancelář FUA</t>
  </si>
  <si>
    <t>True</t>
  </si>
  <si>
    <t>Zpracovatel:</t>
  </si>
  <si>
    <t>PROPOS Liberec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</si>
  <si>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</si>
  <si>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</si>
  <si>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</si>
  <si>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</si>
  <si>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</si>
  <si>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</si>
  <si>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</si>
  <si>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</si>
  <si>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</si>
  <si>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</si>
  <si>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</si>
  <si>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</si>
  <si>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</si>
  <si>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</si>
  <si>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</si>
  <si>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</si>
  <si>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</si>
  <si>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</si>
  <si>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</si>
  <si>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</si>
  <si>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</si>
  <si>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</si>
  <si>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</si>
  <si>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</si>
  <si>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</si>
  <si>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</si>
  <si>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</si>
  <si>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</si>
  <si>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</si>
  <si>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</si>
  <si>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</si>
  <si>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</si>
  <si>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</si>
  <si>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</si>
  <si>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</si>
  <si>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</si>
  <si>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</si>
  <si>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</si>
  <si>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</si>
  <si>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</si>
  <si>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</si>
  <si>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</si>
  <si>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</t>
  </si>
  <si>
    <t>{083d101f-27f5-40e8-becf-a4d7bdd7907b}</t>
  </si>
  <si>
    <t>2</t>
  </si>
  <si>
    <t>Elektroinstalace vnitřních prostor</t>
  </si>
  <si>
    <t>{9c6aa192-df71-4403-b688-e8fb48c4a557}</t>
  </si>
  <si>
    <t>3</t>
  </si>
  <si>
    <t>Vedlejší rozpočtové náklady pro úpravu vnitřních prostor</t>
  </si>
  <si>
    <t>{98aa268c-6028-439c-8b09-b811f3185501}</t>
  </si>
  <si>
    <t>KRYCÍ LIST SOUPISU PRACÍ</t>
  </si>
  <si>
    <t>Objekt:</t>
  </si>
  <si>
    <t>1 - Úprava vnitřních prostor budovy F2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</si>
  <si>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</si>
  <si>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</si>
  <si>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</si>
  <si>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</si>
  <si>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</si>
  <si>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</si>
  <si>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</si>
  <si>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</si>
  <si>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</si>
  <si>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</si>
  <si>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</si>
  <si>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</t>
  </si>
  <si>
    <t xml:space="preserve">    763 - Konstrukce suché výstavby</t>
  </si>
  <si>
    <t xml:space="preserve">    766 - Konstrukce truhlářské vč.přesunu hmot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</si>
  <si>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</si>
  <si>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</si>
  <si>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</si>
  <si>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</si>
  <si>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</si>
  <si>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</si>
  <si>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</si>
  <si>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</si>
  <si>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</si>
  <si>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</si>
  <si>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</si>
  <si>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</si>
  <si>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</si>
  <si>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</si>
  <si>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</si>
  <si>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</si>
  <si>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</si>
  <si>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</si>
  <si>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</si>
  <si>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</si>
  <si>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</si>
  <si>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</si>
  <si>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317234410</t>
  </si>
  <si>
    <t>Vyzdívka mezi nosníky cihlami pálenými na maltu cementovou</t>
  </si>
  <si>
    <t>m3</t>
  </si>
  <si>
    <t>CS ÚRS 2023 01</t>
  </si>
  <si>
    <t>4</t>
  </si>
  <si>
    <t>-1039231657</t>
  </si>
  <si>
    <t>Online PSC</t>
  </si>
  <si>
    <t>https://podminky.urs.cz/item/CS_URS_2023_01/317234410</t>
  </si>
  <si>
    <t>VV</t>
  </si>
  <si>
    <t>2,0*0,16*0,25</t>
  </si>
  <si>
    <t>317944323</t>
  </si>
  <si>
    <t>Válcované nosníky dodatečně osazované do připravených otvorů bez zazdění hlav č. 14 až 22</t>
  </si>
  <si>
    <t>t</t>
  </si>
  <si>
    <t>1186942618</t>
  </si>
  <si>
    <t>https://podminky.urs.cz/item/CS_URS_2023_01/317944323</t>
  </si>
  <si>
    <t>U č.160</t>
  </si>
  <si>
    <t>2,0*2*18,8*0,001</t>
  </si>
  <si>
    <t>Součet</t>
  </si>
  <si>
    <t>340271025</t>
  </si>
  <si>
    <t>Zazdívka otvorů v příčkách nebo stěnách pórobetonovými tvárnicemi plochy přes 1 m2 do 4 m2, objemová hmotnost 500 kg/m3, tloušťka příčky 100 mm</t>
  </si>
  <si>
    <t>m2</t>
  </si>
  <si>
    <t>-719802623</t>
  </si>
  <si>
    <t>https://podminky.urs.cz/item/CS_URS_2023_01/340271025</t>
  </si>
  <si>
    <t>dveře</t>
  </si>
  <si>
    <t>1,05*2,1*2</t>
  </si>
  <si>
    <t>6</t>
  </si>
  <si>
    <t>Úpravy povrchů, podlahy a osazování výplní</t>
  </si>
  <si>
    <t>612142001</t>
  </si>
  <si>
    <t>Potažení vnitřních ploch pletivem v ploše nebo pruzích, na plném podkladu sklovláknitým vtlačením do tmelu stěn</t>
  </si>
  <si>
    <t>1028715064</t>
  </si>
  <si>
    <t>https://podminky.urs.cz/item/CS_URS_2023_01/612142001</t>
  </si>
  <si>
    <t>dle zazdívek</t>
  </si>
  <si>
    <t>1,05*2,1*2*2</t>
  </si>
  <si>
    <t>ostatní plochy cca</t>
  </si>
  <si>
    <t>3,0</t>
  </si>
  <si>
    <t>5</t>
  </si>
  <si>
    <t>612321141</t>
  </si>
  <si>
    <t>Omítka vápenocementová vnitřních ploch nanášená ručně dvouvrstvá, tloušťky jádrové omítky do 10 mm a tloušťky štuku do 3 mm štuková svislých konstrukcí stěn</t>
  </si>
  <si>
    <t>-2062951379</t>
  </si>
  <si>
    <t>https://podminky.urs.cz/item/CS_URS_2023_01/612321141</t>
  </si>
  <si>
    <t>612325410.1</t>
  </si>
  <si>
    <t>Oprava vápenocementové omítky vnitřních ploch hladké, tloušťky do 20 mm, s celoplošným přeštukováním, tloušťky štuku 3 mm stěn, v rozsahu opravované plochy do 5 %</t>
  </si>
  <si>
    <t>-1776062347</t>
  </si>
  <si>
    <t>m.č.2.01</t>
  </si>
  <si>
    <t>(13,85+8,9+0,57+0,2+0,15*2)*2*3,05</t>
  </si>
  <si>
    <t>-(1,45+0,8)*1,97</t>
  </si>
  <si>
    <t>-1,0*2,1</t>
  </si>
  <si>
    <t>-0,9*2,1</t>
  </si>
  <si>
    <t>m.č.2.02-2.05</t>
  </si>
  <si>
    <t>(8,9+12,0+0,1+0,2)*2*3,05</t>
  </si>
  <si>
    <t>-(1,6+1,5+0,9+0,8)*1,97</t>
  </si>
  <si>
    <t>7</t>
  </si>
  <si>
    <t>615142002</t>
  </si>
  <si>
    <t>Potažení vnitřních ploch pletivem v ploše nebo pruzích, na plném podkladu sklovláknitým provizorním přichycením nosníků</t>
  </si>
  <si>
    <t>-1225665854</t>
  </si>
  <si>
    <t>https://podminky.urs.cz/item/CS_URS_2023_01/615142002</t>
  </si>
  <si>
    <t>(0,3*2+0,25)*2,0</t>
  </si>
  <si>
    <t>8</t>
  </si>
  <si>
    <t>631312141</t>
  </si>
  <si>
    <t>Doplnění dosavadních mazanin prostým betonem s dodáním hmot, bez potěru, plochy jednotlivě rýh v dosavadních mazaninách</t>
  </si>
  <si>
    <t>-1103242520</t>
  </si>
  <si>
    <t>https://podminky.urs.cz/item/CS_URS_2023_01/631312141</t>
  </si>
  <si>
    <t>po vybouraných příčkách a otvorech</t>
  </si>
  <si>
    <t>8,9*0,15*0,1</t>
  </si>
  <si>
    <t>(0,9+0,8)*0,1*0,1</t>
  </si>
  <si>
    <t>9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</si>
  <si>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</si>
  <si>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</si>
  <si>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</si>
  <si>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-978090726</t>
  </si>
  <si>
    <t>https://podminky.urs.cz/item/CS_URS_2023_01/949101111</t>
  </si>
  <si>
    <t>m.č.2.01-2.05</t>
  </si>
  <si>
    <t>123,6+22,4+9,4+61,8+11,4</t>
  </si>
  <si>
    <t>10</t>
  </si>
  <si>
    <t>952901111</t>
  </si>
  <si>
    <t>Vyčištění budov nebo objektů před předáním do užívání budov bytové nebo občanské výstavby, světlé výšky podlaží do 4 m</t>
  </si>
  <si>
    <t>813814328</t>
  </si>
  <si>
    <t>https://podminky.urs.cz/item/CS_URS_2023_01/952901111</t>
  </si>
  <si>
    <t>14,6*9,4</t>
  </si>
  <si>
    <t>12,35*9,4</t>
  </si>
  <si>
    <t>11</t>
  </si>
  <si>
    <t>962031132</t>
  </si>
  <si>
    <t>Bourání příček z cihel, tvárnic nebo příčkovek z cihel pálených, plných nebo dutých na maltu vápennou nebo vápenocementovou, tl. do 100 mm</t>
  </si>
  <si>
    <t>-986782296</t>
  </si>
  <si>
    <t>https://podminky.urs.cz/item/CS_URS_2023_01/962031132</t>
  </si>
  <si>
    <t>obezdívky ocelových sloupů</t>
  </si>
  <si>
    <t>(0,3+0,16)*2*3,05*4</t>
  </si>
  <si>
    <t>12</t>
  </si>
  <si>
    <t>962031133</t>
  </si>
  <si>
    <t>Bourání příček z cihel, tvárnic nebo příčkovek z cihel pálených, plných nebo dutých na maltu vápennou nebo vápenocementovou, tl. do 150 mm</t>
  </si>
  <si>
    <t>-417805586</t>
  </si>
  <si>
    <t>https://podminky.urs.cz/item/CS_URS_2023_01/962031133</t>
  </si>
  <si>
    <t>8,9*3,14</t>
  </si>
  <si>
    <t>13</t>
  </si>
  <si>
    <t>968072455</t>
  </si>
  <si>
    <t>Vybourání kovových rámů oken s křídly, dveřních zárubní, vrat, stěn, ostění nebo obkladů dveřních zárubní, plochy do 2 m2</t>
  </si>
  <si>
    <t>800424869</t>
  </si>
  <si>
    <t>https://podminky.urs.cz/item/CS_URS_2023_01/968072455</t>
  </si>
  <si>
    <t>zárubně</t>
  </si>
  <si>
    <t>0,9*1,97*3</t>
  </si>
  <si>
    <t>14</t>
  </si>
  <si>
    <t>971033641</t>
  </si>
  <si>
    <t>Vybourání otvorů ve zdivu základovém nebo nadzákladovém z cihel, tvárnic, příčkovek z cihel pálených na maltu vápennou nebo vápenocementovou plochy do 4 m2, tl. do 300 mm</t>
  </si>
  <si>
    <t>-1593104980</t>
  </si>
  <si>
    <t>https://podminky.urs.cz/item/CS_URS_2023_01/971033641</t>
  </si>
  <si>
    <t>(1,6*2,1-0,9*1,97)*0,25</t>
  </si>
  <si>
    <t>974031666</t>
  </si>
  <si>
    <t>Vysekání rýh ve zdivu cihelném na maltu vápennou nebo vápenocementovou pro vtahování nosníků do zdí, před vybouráním otvoru do hl. 150 mm, při v. nosníku do 250 mm</t>
  </si>
  <si>
    <t>m</t>
  </si>
  <si>
    <t>-346930605</t>
  </si>
  <si>
    <t>https://podminky.urs.cz/item/CS_URS_2023_01/974031666</t>
  </si>
  <si>
    <t>2,0*2</t>
  </si>
  <si>
    <t>16</t>
  </si>
  <si>
    <t>974031700.0</t>
  </si>
  <si>
    <t>Demontáž a likvidace horizontálních žaluzií v prostoru světlíků</t>
  </si>
  <si>
    <t>101210341</t>
  </si>
  <si>
    <t>2,0*4,8*4</t>
  </si>
  <si>
    <t>17</t>
  </si>
  <si>
    <t>974031700.1</t>
  </si>
  <si>
    <t>Ostatní bourací, demontážní a vyklizovací práce (na pokyn investora a dle zápisu v SD)</t>
  </si>
  <si>
    <t>hod</t>
  </si>
  <si>
    <t>1144177681</t>
  </si>
  <si>
    <t>předpoklad</t>
  </si>
  <si>
    <t>18</t>
  </si>
  <si>
    <t>974031800.1</t>
  </si>
  <si>
    <t>Zednické výpomoci specialistům PSV (na pokyn investora a dle zápisu v SD)</t>
  </si>
  <si>
    <t>2109064239</t>
  </si>
  <si>
    <t>60</t>
  </si>
  <si>
    <t>19</t>
  </si>
  <si>
    <t>974031900.1</t>
  </si>
  <si>
    <t>Ochrana stávajících konstrukcí před poškozením a znečištěním (vč.transportním ploch)</t>
  </si>
  <si>
    <t>kpl</t>
  </si>
  <si>
    <t>-2114279224</t>
  </si>
  <si>
    <t>997</t>
  </si>
  <si>
    <t>Přesun sutě</t>
  </si>
  <si>
    <t>20</t>
  </si>
  <si>
    <t>997013213</t>
  </si>
  <si>
    <t>Vnitrostaveništní doprava suti a vybouraných hmot vodorovně do 50 m svisle ručně pro budovy a haly výšky přes 9 do 12 m</t>
  </si>
  <si>
    <t>-216002971</t>
  </si>
  <si>
    <t>https://podminky.urs.cz/item/CS_URS_2023_01/997013213</t>
  </si>
  <si>
    <t>997013501</t>
  </si>
  <si>
    <t>Odvoz suti a vybouraných hmot na skládku nebo meziskládku se složením, na vzdálenost do 1 km</t>
  </si>
  <si>
    <t>583541300</t>
  </si>
  <si>
    <t>https://podminky.urs.cz/item/CS_URS_2023_01/997013501</t>
  </si>
  <si>
    <t>22</t>
  </si>
  <si>
    <t>997013509</t>
  </si>
  <si>
    <t>Odvoz suti a vybouraných hmot na skládku nebo meziskládku se složením, na vzdálenost Příplatek k ceně za každý další i započatý 1 km přes 1 km</t>
  </si>
  <si>
    <t>153853072</t>
  </si>
  <si>
    <t>https://podminky.urs.cz/item/CS_URS_2023_01/997013509</t>
  </si>
  <si>
    <t>23</t>
  </si>
  <si>
    <t>997013631</t>
  </si>
  <si>
    <t>Poplatek za uložení stavebního odpadu na skládce (skládkovné) směsného stavebního a demoličního zatříděného do Katalogu odpadů pod kódem 17 09 04</t>
  </si>
  <si>
    <t>1423634779</t>
  </si>
  <si>
    <t>https://podminky.urs.cz/item/CS_URS_2023_01/997013631</t>
  </si>
  <si>
    <t>24</t>
  </si>
  <si>
    <t>997013863</t>
  </si>
  <si>
    <t>Poplatek za uložení stavebního odpadu na recyklační skládce (skládkovné) cihelného zatříděného do Katalogu odpadů pod kódem 17 01 02</t>
  </si>
  <si>
    <t>1143337783</t>
  </si>
  <si>
    <t>https://podminky.urs.cz/item/CS_URS_2023_01/997013863</t>
  </si>
  <si>
    <t>13,428-2,5</t>
  </si>
  <si>
    <t>998</t>
  </si>
  <si>
    <t>Přesun hmot</t>
  </si>
  <si>
    <t>25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</si>
  <si>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</si>
  <si>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</si>
  <si>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1449727129</t>
  </si>
  <si>
    <t>https://podminky.urs.cz/item/CS_URS_2023_01/998018002</t>
  </si>
  <si>
    <t>PSV</t>
  </si>
  <si>
    <t>Práce a dodávky PSV</t>
  </si>
  <si>
    <t>721</t>
  </si>
  <si>
    <t xml:space="preserve">Zdravotechnika </t>
  </si>
  <si>
    <t>26</t>
  </si>
  <si>
    <t>721210001.1</t>
  </si>
  <si>
    <t>Demontáž umyvadel (3 ks) a dřezů (2 ks) vč.příslušenství a částečného zaslepení rozvodů a likvidace</t>
  </si>
  <si>
    <t>258950956</t>
  </si>
  <si>
    <t>P</t>
  </si>
  <si>
    <t>Poznámka k položce:_x000D_
Sociální doplňky umyyvadel (např.mýdelníky, osoušeče, koše, háčky apod.) investor demontuje v předstihu sám</t>
  </si>
  <si>
    <t>27</t>
  </si>
  <si>
    <t>721210005.1</t>
  </si>
  <si>
    <t xml:space="preserve">Montáž a dodávka standardního umyvadla (1 ks) vč.nové baterie a nového napojení </t>
  </si>
  <si>
    <t>-1355035030</t>
  </si>
  <si>
    <t>763</t>
  </si>
  <si>
    <t>Konstrukce suché výstavby</t>
  </si>
  <si>
    <t>28</t>
  </si>
  <si>
    <t>763111313</t>
  </si>
  <si>
    <t>Příčka ze sádrokartonových desek s nosnou konstrukcí z jednoduchých ocelových profilů UW, CW jednoduše opláštěná deskou standardní A tl. 12,5 mm, příčka tl. 100 mm, profil 75, bez izolace, EI do 30</t>
  </si>
  <si>
    <t>1042449921</t>
  </si>
  <si>
    <t>https://podminky.urs.cz/item/CS_URS_2023_01/763111313</t>
  </si>
  <si>
    <t>(8,9+2*4,95)*3,05</t>
  </si>
  <si>
    <t>29</t>
  </si>
  <si>
    <t>763164557</t>
  </si>
  <si>
    <t>Obklad konstrukcí sádrokartonovými deskami včetně ochranných úhelníků ve tvaru L rozvinuté šíře přes 0,8 m, opláštěný deskou protipožární DF, tl. 2 x 12,5 mm</t>
  </si>
  <si>
    <t>1144715035</t>
  </si>
  <si>
    <t>https://podminky.urs.cz/item/CS_URS_2023_01/763164557</t>
  </si>
  <si>
    <t>SDK obklad ocelových sloupů - 2x protipožárními deskami</t>
  </si>
  <si>
    <t>(0,2*2+0,3)*3,05</t>
  </si>
  <si>
    <t>0,3*4*3,05</t>
  </si>
  <si>
    <t>(0,2+0,22)*2*3,05*2</t>
  </si>
  <si>
    <t>30</t>
  </si>
  <si>
    <t>763164600.1</t>
  </si>
  <si>
    <t>Zapravení sádrokartonového podhledu po demontáži svítidel přetmelením a přebroušením</t>
  </si>
  <si>
    <t>kus</t>
  </si>
  <si>
    <t>1599744855</t>
  </si>
  <si>
    <t>31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</si>
  <si>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</si>
  <si>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</si>
  <si>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-748399785</t>
  </si>
  <si>
    <t>https://podminky.urs.cz/item/CS_URS_2023_01/998763302</t>
  </si>
  <si>
    <t>32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</si>
  <si>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</si>
  <si>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</si>
  <si>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580587127</t>
  </si>
  <si>
    <t>https://podminky.urs.cz/item/CS_URS_2023_01/998763381</t>
  </si>
  <si>
    <t>766</t>
  </si>
  <si>
    <t>Konstrukce truhlářské vč.přesunu hmot</t>
  </si>
  <si>
    <t>33</t>
  </si>
  <si>
    <t>766660110.1</t>
  </si>
  <si>
    <t>Montáž a dodávka - okno plastové vel.1500/1200 mm pevné neotvíratelné, výplň dvojsklo - ozn.01</t>
  </si>
  <si>
    <t>911445022</t>
  </si>
  <si>
    <t>34</t>
  </si>
  <si>
    <t>766660220.1</t>
  </si>
  <si>
    <t>Montáž a dodávka - 2křídl.dveře dřevěné vel.1450/1970 mm prosklené, povrch CPL, zárubeň stávající ocelová (bližší popis viz PD) - ozn.02</t>
  </si>
  <si>
    <t>1251863880</t>
  </si>
  <si>
    <t>35</t>
  </si>
  <si>
    <t>766660330.1</t>
  </si>
  <si>
    <t>Montáž a dodávka - 2křídl.dveře dřevěné vel.1500/2050 mm plné, povrch CPL, zárubeň ocelová pro SDK šířky 100 mm (bližší popis viz PD) - ozn.03</t>
  </si>
  <si>
    <t>-242178877</t>
  </si>
  <si>
    <t>36</t>
  </si>
  <si>
    <t>766660440.1</t>
  </si>
  <si>
    <t>Montáž a dodávka - 2křídl.dveře dřevěné vel.1500/1970 mm prosklené, povrch CPL, zárubeň stávající ocelová (bližší popis viz PD) - ozn.042</t>
  </si>
  <si>
    <t>-991755505</t>
  </si>
  <si>
    <t>37</t>
  </si>
  <si>
    <t>766691914</t>
  </si>
  <si>
    <t>Ostatní práce vyvěšení nebo zavěšení křídel dřevěných dveřních, plochy do 2 m2</t>
  </si>
  <si>
    <t>-2135981269</t>
  </si>
  <si>
    <t>https://podminky.urs.cz/item/CS_URS_2023_01/766691914</t>
  </si>
  <si>
    <t>38</t>
  </si>
  <si>
    <t>766691915</t>
  </si>
  <si>
    <t>Ostatní práce vyvěšení nebo zavěšení křídel dřevěných dveřních, plochy přes 2 m2</t>
  </si>
  <si>
    <t>-1412202658</t>
  </si>
  <si>
    <t>https://podminky.urs.cz/item/CS_URS_2023_01/766691915</t>
  </si>
  <si>
    <t>1*2</t>
  </si>
  <si>
    <t>776</t>
  </si>
  <si>
    <t>Podlahy povlakové</t>
  </si>
  <si>
    <t>39</t>
  </si>
  <si>
    <t>776121112</t>
  </si>
  <si>
    <t>Příprava podkladu penetrace vodou ředitelná podlah</t>
  </si>
  <si>
    <t>1558024885</t>
  </si>
  <si>
    <t>https://podminky.urs.cz/item/CS_URS_2023_01/776121112</t>
  </si>
  <si>
    <t>13,85*8,9-0,57*0,3-0,3*0,3-0,2*0,3+0,15*1,6+0,15*1,1</t>
  </si>
  <si>
    <t>40</t>
  </si>
  <si>
    <t>776141111</t>
  </si>
  <si>
    <t>Příprava podkladu vyrovnání samonivelační stěrkou podlah min.pevnosti 20 MPa, tloušťky do 3 mm</t>
  </si>
  <si>
    <t>1906220487</t>
  </si>
  <si>
    <t>https://podminky.urs.cz/item/CS_URS_2023_01/776141111</t>
  </si>
  <si>
    <t>41</t>
  </si>
  <si>
    <t>776201811</t>
  </si>
  <si>
    <t>Demontáž povlakových podlahovin lepených ručně bez podložky</t>
  </si>
  <si>
    <t>1861716377</t>
  </si>
  <si>
    <t>https://podminky.urs.cz/item/CS_URS_2023_01/776201811</t>
  </si>
  <si>
    <t>dílna a fotoateliér</t>
  </si>
  <si>
    <t>7,0*8,9+1,55*0,15</t>
  </si>
  <si>
    <t>6,65*8,9+1,1*0,15-0,57*0,3</t>
  </si>
  <si>
    <t>42</t>
  </si>
  <si>
    <t>776251111</t>
  </si>
  <si>
    <t>Montáž podlahovin z přírodního linolea (marmolea) lepením standardním lepidlem z pásů standardních</t>
  </si>
  <si>
    <t>-1220742142</t>
  </si>
  <si>
    <t>https://podminky.urs.cz/item/CS_URS_2023_01/776251111</t>
  </si>
  <si>
    <t>43</t>
  </si>
  <si>
    <t>M</t>
  </si>
  <si>
    <t>28411069</t>
  </si>
  <si>
    <t>linoleum přírodní ze 100% dřevité moučky tl 2,5mm, zátěž 34/43, R9, hořlavost Cfl S1</t>
  </si>
  <si>
    <t>-1679423739</t>
  </si>
  <si>
    <t>123,349*1,1</t>
  </si>
  <si>
    <t>soklík</t>
  </si>
  <si>
    <t>46,49*0,1*1,1</t>
  </si>
  <si>
    <t>44</t>
  </si>
  <si>
    <t>776410811</t>
  </si>
  <si>
    <t>Demontáž soklíků nebo lišt pryžových nebo plastových</t>
  </si>
  <si>
    <t>-1284882834</t>
  </si>
  <si>
    <t>https://podminky.urs.cz/item/CS_URS_2023_01/776410811</t>
  </si>
  <si>
    <t>(7,0+8,9+0,175+0,15)*2-1,45-0,9</t>
  </si>
  <si>
    <t>(6,65+8,9+0,15+0,57)*2-0,9*2</t>
  </si>
  <si>
    <t>45</t>
  </si>
  <si>
    <t>776411222</t>
  </si>
  <si>
    <t>Montáž soklíků tahaných (fabiony) z linolea (marmolea) obvodových, výšky přes 80 do 100 mm</t>
  </si>
  <si>
    <t>-2069476859</t>
  </si>
  <si>
    <t>https://podminky.urs.cz/item/CS_URS_2023_01/776411222</t>
  </si>
  <si>
    <t>(13,85+8,9+0,57+2*0,3+0,2+0,15*2)*2</t>
  </si>
  <si>
    <t>-1,45-0,9</t>
  </si>
  <si>
    <t>46</t>
  </si>
  <si>
    <t>776411223</t>
  </si>
  <si>
    <t>Montáž soklíků tahaných (fabiony) z linolea (marmolea) vnitřních rohů</t>
  </si>
  <si>
    <t>1553297029</t>
  </si>
  <si>
    <t>https://podminky.urs.cz/item/CS_URS_2023_01/776411223</t>
  </si>
  <si>
    <t>47</t>
  </si>
  <si>
    <t>776411224</t>
  </si>
  <si>
    <t>Montáž soklíků tahaných (fabiony) z linolea (marmolea) vnějších rohů</t>
  </si>
  <si>
    <t>697510771</t>
  </si>
  <si>
    <t>https://podminky.urs.cz/item/CS_URS_2023_01/776411224</t>
  </si>
  <si>
    <t>48</t>
  </si>
  <si>
    <t>776991821</t>
  </si>
  <si>
    <t>Ostatní práce odstranění lepidla ručně z podlah</t>
  </si>
  <si>
    <t>-1542254485</t>
  </si>
  <si>
    <t>https://podminky.urs.cz/item/CS_URS_2023_01/776991821</t>
  </si>
  <si>
    <t>dle dmtž podlah</t>
  </si>
  <si>
    <t>121,712</t>
  </si>
  <si>
    <t>49</t>
  </si>
  <si>
    <t>998776102</t>
  </si>
  <si>
    <t>Přesun hmot pro podlahy povlakové stanovený z hmotnosti přesunovaného materiálu vodorovná dopravní vzdálenost do 50 m v objektech výšky přes 6 do 12 m</t>
  </si>
  <si>
    <t>1999465098</t>
  </si>
  <si>
    <t>https://podminky.urs.cz/item/CS_URS_2023_01/998776102</t>
  </si>
  <si>
    <t>50</t>
  </si>
  <si>
    <t>998776181</t>
  </si>
  <si>
    <t>Přesun hmot pro podlahy povlakové stanovený z hmotnosti přesunovaného materiálu Příplatek k cenám za přesun prováděný bez použití mechanizace pro jakoukoliv výšku objektu</t>
  </si>
  <si>
    <t>-1517237336</t>
  </si>
  <si>
    <t>https://podminky.urs.cz/item/CS_URS_2023_01/998776181</t>
  </si>
  <si>
    <t>781</t>
  </si>
  <si>
    <t>Dokončovací práce - obklady</t>
  </si>
  <si>
    <t>51</t>
  </si>
  <si>
    <t>781151031</t>
  </si>
  <si>
    <t>Příprava podkladu před provedením obkladu celoplošné vyrovnání podkladu stěrkou, tloušťky 3 mm</t>
  </si>
  <si>
    <t>364765514</t>
  </si>
  <si>
    <t>https://podminky.urs.cz/item/CS_URS_2023_01/781151031</t>
  </si>
  <si>
    <t>1,05*2,1</t>
  </si>
  <si>
    <t>52</t>
  </si>
  <si>
    <t>781471810</t>
  </si>
  <si>
    <t>Demontáž obkladů z dlaždic keramických kladených do malty</t>
  </si>
  <si>
    <t>-638817650</t>
  </si>
  <si>
    <t>https://podminky.urs.cz/item/CS_URS_2023_01/781471810</t>
  </si>
  <si>
    <t>dílna, fotoateliér</t>
  </si>
  <si>
    <t>(1,93+0,6)*1,5*2</t>
  </si>
  <si>
    <t>učebna</t>
  </si>
  <si>
    <t>2,1*1,5</t>
  </si>
  <si>
    <t>53</t>
  </si>
  <si>
    <t>781474117</t>
  </si>
  <si>
    <t>Montáž obkladů vnitřních stěn z dlaždic keramických lepených flexibilním lepidlem maloformátových hladkých přes 35 do 45 ks/m2</t>
  </si>
  <si>
    <t>-32232745</t>
  </si>
  <si>
    <t>https://podminky.urs.cz/item/CS_URS_2023_01/781474117</t>
  </si>
  <si>
    <t>54</t>
  </si>
  <si>
    <t>59761255</t>
  </si>
  <si>
    <t>obklad keramický hladký přes 35 do 45ks/m2</t>
  </si>
  <si>
    <t>-1837085374</t>
  </si>
  <si>
    <t>2,205*1,1</t>
  </si>
  <si>
    <t>55</t>
  </si>
  <si>
    <t>998781102</t>
  </si>
  <si>
    <t>Přesun hmot pro obklady keramické stanovený z hmotnosti přesunovaného materiálu vodorovná dopravní vzdálenost do 50 m v objektech výšky přes 6 do 12 m</t>
  </si>
  <si>
    <t>-397398900</t>
  </si>
  <si>
    <t>https://podminky.urs.cz/item/CS_URS_2023_01/998781102</t>
  </si>
  <si>
    <t>56</t>
  </si>
  <si>
    <t>998781181</t>
  </si>
  <si>
    <t>Přesun hmot pro obklady keramické stanovený z hmotnosti přesunovaného materiálu Příplatek k cenám za přesun prováděný bez použití mechanizace pro jakoukoliv výšku objektu</t>
  </si>
  <si>
    <t>-1337589349</t>
  </si>
  <si>
    <t>https://podminky.urs.cz/item/CS_URS_2023_01/998781181</t>
  </si>
  <si>
    <t>783</t>
  </si>
  <si>
    <t>Dokončovací práce - nátěry</t>
  </si>
  <si>
    <t>57</t>
  </si>
  <si>
    <t>783301311</t>
  </si>
  <si>
    <t>Příprava podkladu zámečnických konstrukcí před provedením nátěru odmaštění odmašťovačem vodou ředitelným</t>
  </si>
  <si>
    <t>1953771382</t>
  </si>
  <si>
    <t>https://podminky.urs.cz/item/CS_URS_2023_01/783301311</t>
  </si>
  <si>
    <t>ponechávané zárubně</t>
  </si>
  <si>
    <t>(0,8+2*2,05)*0,2*2</t>
  </si>
  <si>
    <t>(0,9+2*2,05)*0,2</t>
  </si>
  <si>
    <t>(1,6+2*2,05)*0,3</t>
  </si>
  <si>
    <t>58</t>
  </si>
  <si>
    <t>783317101</t>
  </si>
  <si>
    <t>Krycí nátěr (email) zámečnických konstrukcí jednonásobný syntetický standardní</t>
  </si>
  <si>
    <t>466054446</t>
  </si>
  <si>
    <t>https://podminky.urs.cz/item/CS_URS_2023_01/783317101</t>
  </si>
  <si>
    <t>dvojnásobný krycí nátěr</t>
  </si>
  <si>
    <t>----------------------------</t>
  </si>
  <si>
    <t>(0,8+2*2,05)*0,2*2*2</t>
  </si>
  <si>
    <t>(0,9+2*2,05)*0,2*2</t>
  </si>
  <si>
    <t>(1,6+2*2,05)*0,3*2</t>
  </si>
  <si>
    <t>nové zárubně</t>
  </si>
  <si>
    <t>(1,45+2*2,05)*0,2*2*1</t>
  </si>
  <si>
    <t>(1,5+2*2,12)*0,2*2*3</t>
  </si>
  <si>
    <t>(1,5+2*2,05)*0,2*2*1</t>
  </si>
  <si>
    <t>784</t>
  </si>
  <si>
    <t>Dokončovací práce - malby a tapety</t>
  </si>
  <si>
    <t>59</t>
  </si>
  <si>
    <t>784121001</t>
  </si>
  <si>
    <t>Oškrabání malby v místnostech výšky do 3,80 m</t>
  </si>
  <si>
    <t>1926552666</t>
  </si>
  <si>
    <t>https://podminky.urs.cz/item/CS_URS_2023_01/784121001</t>
  </si>
  <si>
    <t>dle vyspravení omítek na stěnách</t>
  </si>
  <si>
    <t>-----------------------------------------</t>
  </si>
  <si>
    <t>784181101</t>
  </si>
  <si>
    <t>Penetrace podkladu jednonásobná základní akrylátová bezbarvá v místnostech výšky do 3,80 m</t>
  </si>
  <si>
    <t>1956262131</t>
  </si>
  <si>
    <t>https://podminky.urs.cz/item/CS_URS_2023_01/784181101</t>
  </si>
  <si>
    <t>dle nových omítek na zazdívkách</t>
  </si>
  <si>
    <t>---------------------------------------</t>
  </si>
  <si>
    <t>podhledy</t>
  </si>
  <si>
    <t>-----------</t>
  </si>
  <si>
    <t>odpočet světlíků</t>
  </si>
  <si>
    <t>-2,0*4,8*4</t>
  </si>
  <si>
    <t>lemy</t>
  </si>
  <si>
    <t>(2,0+4,8)*2*1,128*4</t>
  </si>
  <si>
    <t>SDK příčky</t>
  </si>
  <si>
    <t>-------------</t>
  </si>
  <si>
    <t>(8,9+2*4,95)*3,05*2</t>
  </si>
  <si>
    <t>SDK obklady sloupů</t>
  </si>
  <si>
    <t>-----------------------</t>
  </si>
  <si>
    <t>61</t>
  </si>
  <si>
    <t>784221101</t>
  </si>
  <si>
    <t>Malby z malířských směsí otěruvzdorných za sucha dvojnásobné, bílé za sucha otěruvzdorné dobře v místnostech výšky do 3,80 m</t>
  </si>
  <si>
    <t>-237053121</t>
  </si>
  <si>
    <t>https://podminky.urs.cz/item/CS_URS_2023_01/784221101</t>
  </si>
  <si>
    <t>659,614</t>
  </si>
  <si>
    <t>2 - Elektroinstalace vnitřních prostor</t>
  </si>
  <si>
    <t>Zadavatel ve vztahu k zadávací dokumentaci a všem jejím náležitostem uvádí, že pokud se kdekoliv objevují odkazy na obchodní firmy, názvy, specifická označení zboží a služeb, které platí pro určitou osobu, jedná se pouze o příkladný popis řemeslného zpracování, vizuálního, kvalitativního a technologického standardu a zadavatel jednoznačně připouští použití i jiných kvalitativně a technicky obdobných řešení. Dodavatel musí splňovat nařízení dané vyhláškou o obalech. Dodavatel musí zajistit servis a náhradní díly dle potřeby.V souladu s ČSN EN 60445 ed.3, ČSN 330165 ed.2, ČSN EN 60446, ČSN EN 60617-2, ČSN EN 61346-1, ČSN ICE 757  a ostatní předpisů a norem v platném znění budou prvky, obvody a kabelové vývody rozvaděčů a skříní a dále koncové prvky elektroinstalace a jejich obvody popsány a označeny. Koncové prvky elektroinstalace budou popsány a označeny mimo jiné i příslušností k rozvaděči a jističi. Značení obvodů na krycích deskách rozvaděčů a skříní bude provedeno číslem obvodu i popisem vývodu. Dále budou popsány a označeny veškeré koncové prvky elektroinstalace (zásuvky, spínače, svítidla apod.) a jejich obvody.    Veškeré označení prvků, obvodů a kabelových vývodů rozvaděčů, skříní a koncových prvků elektroinstalace bude v souladu s projektovou dokumentací skutečného provedení elektroinstalace.    Na všech rozvaděčích, skříních, vyměnitelných zařízeních elektroinstalace a koncových prvcích bude uvedeno označení výrobce a typ, napěťová hladina, příkon, krytí IP a ostatní údaje, které je nutné znát pro jejich jednoznačnou identifikaci a jejich nahrazení.  Zařízení slaboproudých rozvodů provede specializovaná certifikovaná firma dle příslušných ČSN, předpisů, požadavků, požadavků správce zařízení a skutečných požadavků investora a v návaznosti na kompaktibilitu s ostatními rozvody slaboproudých technologií objektu.</t>
  </si>
  <si>
    <t>1 - Silnoproud - svítidla</t>
  </si>
  <si>
    <t>2 - Silnoproud - dodávky zařízení</t>
  </si>
  <si>
    <t>3 - Silnoproud - nosný materiál</t>
  </si>
  <si>
    <t>4 - Silnoproud - kabely, vodiče, pásky</t>
  </si>
  <si>
    <t>5 - Slaboproud - rozvody SK (datové / telefonní rozvody)</t>
  </si>
  <si>
    <t>6 - Slaboproud - rozvody SKV+EZS, Asset</t>
  </si>
  <si>
    <t>7 - Demontážní, stavební, pomocné a ostatní práce</t>
  </si>
  <si>
    <t>Silnoproud - svítidla</t>
  </si>
  <si>
    <t>1.1</t>
  </si>
  <si>
    <t>Svítidlo LED lineární, cca 24W, Ra80, 4000K, el. předřadník, opál. kryt, přisazené, délka cca 1,5m, IP44(66), ozn. "A"</t>
  </si>
  <si>
    <t>ks</t>
  </si>
  <si>
    <t>1757508187</t>
  </si>
  <si>
    <t>Poznámka k položce:_x000D_
svítidla včetně světelných zdrojů, kompenzace, svorek, montážního materiálu a příslušenství - kompletní dodávka; výkres, umístění - E-01</t>
  </si>
  <si>
    <t>1.2</t>
  </si>
  <si>
    <t>1246676176</t>
  </si>
  <si>
    <t>Poznámka k položce:_x000D_
montáž včetně zapojení, E-01</t>
  </si>
  <si>
    <t>1.3</t>
  </si>
  <si>
    <t>Svítidlo LED lineární, cca 22W, Ra80, 4000K, el. předřadník, opál. kryt, přisazené, délka cca 1,2m, IP44(66), ozn. "B"</t>
  </si>
  <si>
    <t>1876958944</t>
  </si>
  <si>
    <t>Poznámka k položce:_x000D_
svítidla včetně světelných zdrojů, kompenzace, svorek, montážního materiálu a příslušenství - kompletní dodávka, E-01</t>
  </si>
  <si>
    <t>1.4</t>
  </si>
  <si>
    <t>-1525319071</t>
  </si>
  <si>
    <t>1.5</t>
  </si>
  <si>
    <t>Svítidlo LED lineární, cca 22W, Ra80, 4000K, el. předřadník, mikroprisma. kryt, přisazené, délka cca 1,2m, IP20, ozn. "C"</t>
  </si>
  <si>
    <t>-2072809467</t>
  </si>
  <si>
    <t>1.6</t>
  </si>
  <si>
    <t>1315107105</t>
  </si>
  <si>
    <t>1.7</t>
  </si>
  <si>
    <t>Svítidlo LED lineární, cca 22W, Ra80, 4000K, el. předřadník, asymetrický reflektor + akryl. kryt, přisazené, délka cca 1,2m, IP20, ozn. "D"</t>
  </si>
  <si>
    <t>-1182414139</t>
  </si>
  <si>
    <t>1.8</t>
  </si>
  <si>
    <t>-1998169368</t>
  </si>
  <si>
    <t>1.9</t>
  </si>
  <si>
    <t>Svítidlo LED lineární, cca 38W, Ra80, 4000K, el. předřadník, mikroprisma. kryt, přisazené, délka cca 1,5m, IP20, ozn. "E"</t>
  </si>
  <si>
    <t>302722305</t>
  </si>
  <si>
    <t>1.10</t>
  </si>
  <si>
    <t>2048394748</t>
  </si>
  <si>
    <t>1.11</t>
  </si>
  <si>
    <t>Svítidlo LED lineární, cca 38W, Ra80, 4000K, el. předřadník, asymetrický reflektor + akryl. kryt, přisazené, délka cca 1,5m, IP20, ozn. "F"</t>
  </si>
  <si>
    <t>529532817</t>
  </si>
  <si>
    <t>1.12</t>
  </si>
  <si>
    <t>-119072444</t>
  </si>
  <si>
    <t>1.13</t>
  </si>
  <si>
    <t>Svítidlo LED lineární, cca 44W, Ra80, 4000K, el. předřadník, mikroprisma. kryt, přisazené, délka cca 1,5m, IP20, ozn. "H"</t>
  </si>
  <si>
    <t>921798181</t>
  </si>
  <si>
    <t>Poznámka k položce:_x000D_
svítidla včetně světelných zdrojů, kompenzace, svorek, montážního materiálu a příslušenství - kompletní dodávka, E-04</t>
  </si>
  <si>
    <t>1.14</t>
  </si>
  <si>
    <t>-1572873123</t>
  </si>
  <si>
    <t>Poznámka k položce:_x000D_
montáž včetně zapojení, E-04</t>
  </si>
  <si>
    <t>1.15</t>
  </si>
  <si>
    <t>Svítidlo LED lineární, cca 38W, Ra80, 4000K, el. předřadník, opál. kryt, přisazené, délka cca 1,5m, IP44(66), ozn. "G"</t>
  </si>
  <si>
    <t>-298257896</t>
  </si>
  <si>
    <t>1.16</t>
  </si>
  <si>
    <t>657510733</t>
  </si>
  <si>
    <t>1.17</t>
  </si>
  <si>
    <t>Svítidlo LED 5-10W nouzové s vlatním akumulátorem - zálohování 3h, přisazené, opál. kryt + pikotogram, netrvalé osvětlení, IP44(66), ozn. "W"</t>
  </si>
  <si>
    <t>-1125638857</t>
  </si>
  <si>
    <t>1.18</t>
  </si>
  <si>
    <t>-1861071745</t>
  </si>
  <si>
    <t>1.19</t>
  </si>
  <si>
    <t>Svítidlo LED 5-10W nouzové s vlatním akumulátorem - zálohování 3h, nástěnné, opál. kryt + pikotogram s vyznačením směru úniku, netrvalé osvětlení, IP44(66), ozn. "Z"</t>
  </si>
  <si>
    <t>-1759111843</t>
  </si>
  <si>
    <t>Poznámka k položce:_x000D_
svítidla včetně světelných zdrojů, kompenzace, svorek, montážního materiálu a příslušenství - kompletní dodávka, E-01,04</t>
  </si>
  <si>
    <t>1.20</t>
  </si>
  <si>
    <t>-711272871</t>
  </si>
  <si>
    <t>Poznámka k položce:_x000D_
montáž včetně zapojení, E-01,04</t>
  </si>
  <si>
    <t>Silnoproud - dodávky zařízení</t>
  </si>
  <si>
    <t>2.1</t>
  </si>
  <si>
    <t>Úprava a doplnění stávajícího rozvaděče R2.3: doplnění přístrojů a vývodů pro jištění a napojení realizovaných světelných a zásuvkových obvodů, ochr. pospojování a uzemnění, odpojení původních dotčených světelných, zásuvkových a technolog. obvodů, demontáž vybraných odpojených přístrojů a prostorová úprava a zapojení vybavení skříně rozvaděče, aktualizace seznamu prvků a vývodů rozvaděče, stávající přístroje rozvaděče R2.3 původních odpojených vývodů zůstanou v rozvaděči ponechány jako rezervy dle tech. možností, kompletní dodávka včetně montážního materiálu a příslušenství - viz výkres E-09</t>
  </si>
  <si>
    <t>-2077895912</t>
  </si>
  <si>
    <t>Poznámka k položce:_x000D_
rozvaděče a skříně včetně příslušenství a montážního materiálu - kompletní dodávka; výkres, umístění - E-04,05,09</t>
  </si>
  <si>
    <t>2.2</t>
  </si>
  <si>
    <t>-151615859</t>
  </si>
  <si>
    <t>Poznámka k položce:_x000D_
montáž včetně zapojení, E-04,05,09</t>
  </si>
  <si>
    <t>2.3</t>
  </si>
  <si>
    <t>Úprava a doplnění stávajícího rozvaděče R2.4: doplnění nejištěného vývodu napojeného na fázové přípojnice přímo za hlavním vypínačem rozvaděče Q1 a vstupní svorkovnice PEN pro kabel CYKY-J 4x16 určený pro napojení nového rozvaděče R2.4.1 - 1ks, napojení vodiče CY25 z přípojnic uzemnění rozvaděče R2.4 vedený do nového rozvaděče R2.4.1 - 1ks, odpojení a vytažení stávajících kabelů 6x CYKY-J 3x2,5 (přívodní kabely do stávající podlahové zásuvkové krabice PK1, rozvaděče ROS5 a neověření kabely napájení rozvaděče RACK2 - ověření provede dodavatel eketro, uvedené kabely budou nasvorkovány v krabici KR2 vně rozvaděče R2.4 na kabely shodných typu a průřezů a přepojeny do nového rozvaděče R2.4.1) - 1ks, odpojení stávajících kabelů 2x CYKY-J 3x2,5 vedených do podlahové zásuvkové krabice PK2, zasvorkování, označení a ponechání kabelů v rozvaděči R2.4 jako rezervy - 1ks, odpojení stávajících kabelů demontovaných rozvodů elektroinstalace prostorů realizovaných místností dílny A a dílny B a jejich vytažení z R2.4 (tyto původní rozvody budou demontovány) - cca 25ks, doplnění proudového chrániče s nadproudovou ochranou B16/2/30mA/10kA/typ "A" včetně vodičů a svorek - 2ks = vývody pro dva nové zásuvkové obvody č. 2.4-X1 a 2.4-X2 umístěné v ateliéru, aktualizace seznamu prvků a vývodů rozvaděče R2.4, poznámka: stávající přístroje rozvaděče R2.4 původních odpojených vývodů zůstanou v rozvaděči ponechány jako rezervy</t>
  </si>
  <si>
    <t>-690587030</t>
  </si>
  <si>
    <t>Poznámka k položce:_x000D_
rozvaděče a skříně včetně příslušenství a montážního materiálu - kompletní dodávka, E-01,02</t>
  </si>
  <si>
    <t>2.4</t>
  </si>
  <si>
    <t>-1080656628</t>
  </si>
  <si>
    <t>Poznámka k položce:_x000D_
montáž včetně zapojení, E-01,02</t>
  </si>
  <si>
    <t>2.5</t>
  </si>
  <si>
    <t>Rozvaděč R2.4.1, rozměry a vnitřní uspořádání skříně dle skutečných konstrukčních možností na místě stavby - nutno ověřit, rozvaděč zhotoven v požadovaném krytí a s požadovanou zkratovou a požární odolností - rozvaděč kompletní včetně montážního materiálu a příslušenství - viz výkres E-08</t>
  </si>
  <si>
    <t>-1800392270</t>
  </si>
  <si>
    <t>Poznámka k položce:_x000D_
rozvaděče a skříně včetně příslušenství a montážního materiálu - kompletní dodávka, E-01,02,08</t>
  </si>
  <si>
    <t>2.6</t>
  </si>
  <si>
    <t>1378756263</t>
  </si>
  <si>
    <t>Poznámka k položce:_x000D_
montáž včetně zapojení, E-01,02,08</t>
  </si>
  <si>
    <t>2.7</t>
  </si>
  <si>
    <t>Skříň s tlačítkem HV - HLAVNÍ VYPÍNAČ (skříň nouzového vypnutí sítě NN v určeném prostoru) ozn. HV, kompletní včetně krabice a příslušenství - skříň zapuštěná chráněná (ochrana před náhodným stisknutím zábranou případně krycím sklem - požadavek sdělíá provozovatel dílen), popis - štítek, IP44(66), 1x tlačítko s aretací pro: 1x kontakt 1P, 10A / 230V AC, svorky, příslušenství, montážní materiál - kompletní</t>
  </si>
  <si>
    <t>62823455</t>
  </si>
  <si>
    <t>Poznámka k položce:_x000D_
skříně včetně příslušenství a montážního materiálu - kompletní dodávka, E-02</t>
  </si>
  <si>
    <t>2.8</t>
  </si>
  <si>
    <t>1827204927</t>
  </si>
  <si>
    <t>Poznámka k položce:_x000D_
montáž včetně zapojení, E-02</t>
  </si>
  <si>
    <t>2.9</t>
  </si>
  <si>
    <t>Krabice svorkovací ozn. KR1, přisazená, plast. oheň retardující, bezhalogenová, určená pro montáž na hořlavé podklady, IP44(66), 6x svorka 2,5mm2, 16A / 230/400V AC, skříň kompletní včetně montážního materiálu a příslušenství</t>
  </si>
  <si>
    <t>107863670</t>
  </si>
  <si>
    <t>Poznámka k položce:_x000D_
rozvaděče a skříně včetně příslušenství a montážního materiálu - kompletní dodávka, E-02</t>
  </si>
  <si>
    <t>2.10</t>
  </si>
  <si>
    <t>-1995716893</t>
  </si>
  <si>
    <t>2.11</t>
  </si>
  <si>
    <t>Krabice svorkovací ozn. KR2, zapuštěná, plast. oheň retardující, bezhalogenová, IP44(66), 18x svorka 2,5mm2, 16A / 230/400V AC, skříň kompletní včetně montážního materiálu a příslušenství</t>
  </si>
  <si>
    <t>-777317724</t>
  </si>
  <si>
    <t>2.12</t>
  </si>
  <si>
    <t>440491775</t>
  </si>
  <si>
    <t>2.13</t>
  </si>
  <si>
    <t>Zásuvková lišta přisazená ZLA - 2x zásuvka RJ45 Cat.6A - data, 1x zásuvka 16A/230V AC + přepěť. ochrana třídy T3, 1x zásuvka 16A/230V AC, IP44(20), skutečné osazení lišty upřesní investor, lišta kompletní včetně montážního materiálu a příslušenství</t>
  </si>
  <si>
    <t>-378648557</t>
  </si>
  <si>
    <t>Poznámka k položce:_x000D_
rozvaděče a skříně včetně příslušenství a montážního materiálu - kompletní dodávka, E-05,06</t>
  </si>
  <si>
    <t>2.14</t>
  </si>
  <si>
    <t>-390400115</t>
  </si>
  <si>
    <t>Poznámka k položce:_x000D_
montáž včetně zapojení, E-05,06</t>
  </si>
  <si>
    <t>2.15</t>
  </si>
  <si>
    <t>Rozvaděč RACK2, napojení NN včetně příslušenství</t>
  </si>
  <si>
    <t>-951663083</t>
  </si>
  <si>
    <t>Poznámka k položce:_x000D_
napojení / zapojení , E-02</t>
  </si>
  <si>
    <t>2.16</t>
  </si>
  <si>
    <t>Kompresor vzduchu stříkacího boxu, napojení ze zásuvky NN 2.4.1-46, uzemnnění ze svorky OUZ11 včetně příslušenství</t>
  </si>
  <si>
    <t>328764000</t>
  </si>
  <si>
    <t>Silnoproud - nosný materiál</t>
  </si>
  <si>
    <t>3.1</t>
  </si>
  <si>
    <t>spínač vestavný řazení 6+6 - 10A / 230V AC, včetně krytu a rámečku, do násobných rámečků - kompletní</t>
  </si>
  <si>
    <t>992076356</t>
  </si>
  <si>
    <t>Poznámka k položce:_x000D_
včetně příslušenství a montážního materiálu - kompletní dodávka; výkres, umístění - E-01,03</t>
  </si>
  <si>
    <t>3.2</t>
  </si>
  <si>
    <t>849066837</t>
  </si>
  <si>
    <t>Poznámka k položce:_x000D_
montáž včetně zapojení, E-01,03</t>
  </si>
  <si>
    <t>3.3</t>
  </si>
  <si>
    <t>spínač vestavný řazení 7 - 10A / 230V AC, včetně krytu a rámečku, do násobných rámečků - kompletní</t>
  </si>
  <si>
    <t>-1236934572</t>
  </si>
  <si>
    <t>Poznámka k položce:_x000D_
včetně příslušenství a montážního materiálu - kompletní dodávka, E-01</t>
  </si>
  <si>
    <t>3.4</t>
  </si>
  <si>
    <t>-1239175341</t>
  </si>
  <si>
    <t>3.5</t>
  </si>
  <si>
    <t>spínač vestavný řazení 6+6 - 10A / 230V AC, IP44, včetně krytu a rámečku, do násobných rámečků - kompletní</t>
  </si>
  <si>
    <t>1815558862</t>
  </si>
  <si>
    <t>3.6</t>
  </si>
  <si>
    <t>-1884770547</t>
  </si>
  <si>
    <t>3.7</t>
  </si>
  <si>
    <t>spínač vestavný řazení 7 - 10A / 230V AC, IP44, včetně krytu a rámečku, do násobných rámečků - kompletní</t>
  </si>
  <si>
    <t>-704399255</t>
  </si>
  <si>
    <t>3.8</t>
  </si>
  <si>
    <t>536457606</t>
  </si>
  <si>
    <t>3.9</t>
  </si>
  <si>
    <t>vypínač vestavný, 3f. 25A / 400V AC, IP44, včetně krabice, krytu a příslušenství - kompletní</t>
  </si>
  <si>
    <t>-1119951832</t>
  </si>
  <si>
    <t>Poznámka k položce:_x000D_
včetně příslušenství a montážního materiálu - kompletní dodávka, E-02</t>
  </si>
  <si>
    <t>3.10</t>
  </si>
  <si>
    <t>1202774916</t>
  </si>
  <si>
    <t>3.11</t>
  </si>
  <si>
    <t>zásuvka vestavná - 16A / 230V AC, ochr. clonky, včetně krytu a rámečku, do násobných rámečků - kompletní</t>
  </si>
  <si>
    <t>6460321</t>
  </si>
  <si>
    <t>Poznámka k položce:_x000D_
včetně příslušenství a montážního materiálu - kompletní dodávka, E-02,04</t>
  </si>
  <si>
    <t>3.12</t>
  </si>
  <si>
    <t>-641627150</t>
  </si>
  <si>
    <t>Poznámka k položce:_x000D_
montáž včetně zapojení, E-02,04</t>
  </si>
  <si>
    <t>3.13</t>
  </si>
  <si>
    <t>zásuvka vestavná - 16A / 230V AC, ochr. clonky, včetně přepěťové ochrany třídy T3, krytu a rámečku, do násobných rámečků - kompletní</t>
  </si>
  <si>
    <t>661762945</t>
  </si>
  <si>
    <t>3.14</t>
  </si>
  <si>
    <t>-1414312423</t>
  </si>
  <si>
    <t>3.15</t>
  </si>
  <si>
    <t>zásuvka vestavná - 16A / 230V AC, ochr. clonky, IP44, včetně krytu a rámečku, do násobných rámečků - kompletní</t>
  </si>
  <si>
    <t>1065188781</t>
  </si>
  <si>
    <t>3.16</t>
  </si>
  <si>
    <t>-2055914745</t>
  </si>
  <si>
    <t>3.17</t>
  </si>
  <si>
    <t>zásuvka vestavná - 16A / 230V AC, ochr. clonky, IP44, barevně odlišná + popisové pole, včetně krytu a rámečku, do násobných rámečků - kompletní</t>
  </si>
  <si>
    <t>390717365</t>
  </si>
  <si>
    <t>3.18</t>
  </si>
  <si>
    <t>971684706</t>
  </si>
  <si>
    <t>3.19</t>
  </si>
  <si>
    <t>zásuvka vestavná - 16A / 230V AC, ochr. clonky, IP44, včetně přepěťové ochrany třídy T3, krytu a rámečku, do násobných rámečků - kompletní</t>
  </si>
  <si>
    <t>-1478073564</t>
  </si>
  <si>
    <t>3.20</t>
  </si>
  <si>
    <t>-62301810</t>
  </si>
  <si>
    <t>3.21</t>
  </si>
  <si>
    <t>zásuvka vestavná do parapetního žlabu - 16A / 230V AC, ochr. clonky, IP44, včetně krytu a rámečku, do násobných rámečků - kompletní</t>
  </si>
  <si>
    <t>-555723190</t>
  </si>
  <si>
    <t>3.22</t>
  </si>
  <si>
    <t>1665538477</t>
  </si>
  <si>
    <t>3.23</t>
  </si>
  <si>
    <t>zásuvka vestavná do parapetního žlabu - 16A / 230V AC, ochr. clonky, IP44, barevně odlišná + popisové pole, včetně krytu a rámečku, do násobných rámečků - kompletní</t>
  </si>
  <si>
    <t>1265445524</t>
  </si>
  <si>
    <t>3.24</t>
  </si>
  <si>
    <t>1267879252</t>
  </si>
  <si>
    <t>3.25</t>
  </si>
  <si>
    <t>zásuvka přisazená - 16A / 230V AC, ochr. clonky, IP44, včetně krytu - kompletní</t>
  </si>
  <si>
    <t>1117611385</t>
  </si>
  <si>
    <t>62</t>
  </si>
  <si>
    <t>3.26</t>
  </si>
  <si>
    <t>391919426</t>
  </si>
  <si>
    <t>63</t>
  </si>
  <si>
    <t>3.27</t>
  </si>
  <si>
    <t>dvojzásuvka přisazená - 16A / 230V AC, ochr. clonky, montáž na hožlavé podklady, IP44, včetně krytu - kompletní</t>
  </si>
  <si>
    <t>1590611727</t>
  </si>
  <si>
    <t>64</t>
  </si>
  <si>
    <t>3.28</t>
  </si>
  <si>
    <t>1433990363</t>
  </si>
  <si>
    <t>65</t>
  </si>
  <si>
    <t>3.29</t>
  </si>
  <si>
    <t>vidlice zásuvková pro slaněný kabel - 16A / 230V AC, IP44 - kompletní</t>
  </si>
  <si>
    <t>1596762078</t>
  </si>
  <si>
    <t>66</t>
  </si>
  <si>
    <t>3.30</t>
  </si>
  <si>
    <t>717845128</t>
  </si>
  <si>
    <t>67</t>
  </si>
  <si>
    <t>3.31</t>
  </si>
  <si>
    <t>dvojzásuvka svorek ochr. uzemnění 2x ABB vestavná, IP44, včetně krytu a rámečku, do násobných rámečků - kompletní</t>
  </si>
  <si>
    <t>-1400650369</t>
  </si>
  <si>
    <t>68</t>
  </si>
  <si>
    <t>3.32</t>
  </si>
  <si>
    <t>-394099741</t>
  </si>
  <si>
    <t>69</t>
  </si>
  <si>
    <t>3.33</t>
  </si>
  <si>
    <t>dvojzásuvka svorek ochr. uzemnění 2x ABB vestavná, IP20(44), včetně krytu a rámečku, do násobných rámečků - kompletní</t>
  </si>
  <si>
    <t>347982919</t>
  </si>
  <si>
    <t>70</t>
  </si>
  <si>
    <t>3.34</t>
  </si>
  <si>
    <t>1007174718</t>
  </si>
  <si>
    <t>71</t>
  </si>
  <si>
    <t>3.35</t>
  </si>
  <si>
    <t>dvojzásuvka svorek ochr. uzemnění 2x ABB vestavná do parapetního žlabu, IP44, včetně krytu a rámečku, do násobných rámečků - kompletní</t>
  </si>
  <si>
    <t>1953487521</t>
  </si>
  <si>
    <t>72</t>
  </si>
  <si>
    <t>3.36</t>
  </si>
  <si>
    <t>1829550043</t>
  </si>
  <si>
    <t>73</t>
  </si>
  <si>
    <t>3.37</t>
  </si>
  <si>
    <t>Svorky zemnící, připojovací spojovací včetně příslušenství</t>
  </si>
  <si>
    <t>-1163648469</t>
  </si>
  <si>
    <t>Poznámka k položce:_x000D_
včetně příslušenství a montážního materiálu - kompletní dodávka, E-01,02,04,05</t>
  </si>
  <si>
    <t>74</t>
  </si>
  <si>
    <t>3.38</t>
  </si>
  <si>
    <t>-642239148</t>
  </si>
  <si>
    <t>Poznámka k položce:_x000D_
montáž včetně zapojení, E-01,02,04,05</t>
  </si>
  <si>
    <t>75</t>
  </si>
  <si>
    <t>3.39</t>
  </si>
  <si>
    <t>Svorky 3-5x1,5-2,5 včetně příslušenství</t>
  </si>
  <si>
    <t>160814710</t>
  </si>
  <si>
    <t>76</t>
  </si>
  <si>
    <t>3.40</t>
  </si>
  <si>
    <t>-7408562</t>
  </si>
  <si>
    <t>77</t>
  </si>
  <si>
    <t>3.41</t>
  </si>
  <si>
    <t>Hliníkový parapetní kanál přístrojový, rozměr cca 170/65, pro montáž zásuvek a vedení kabeláže, včetně příslušenství (spojky, koncovky, adaptéry, zem. svorky apod.) a montážního materiálu - kompletní, poznámka: případně otvory v kanálu opatřit kryty proti prachu - doporučené krytí IP 23-44</t>
  </si>
  <si>
    <t>-1049476489</t>
  </si>
  <si>
    <t>78</t>
  </si>
  <si>
    <t>3.42</t>
  </si>
  <si>
    <t>1260406599</t>
  </si>
  <si>
    <t>Poznámka k položce:_x000D_
montáž včetně zaklopení, E-02</t>
  </si>
  <si>
    <t>79</t>
  </si>
  <si>
    <t>3.43</t>
  </si>
  <si>
    <t>Plastový vkládací žlab, rozměr cca 40/20, oheň retardující bezhalogenový, montáž na hořlavé podklady, včetně příslušenství a montážního materiálu - kompletní</t>
  </si>
  <si>
    <t>-1076392035</t>
  </si>
  <si>
    <t>Poznámka k položce:_x000D_
včetně příslušenství a montážního materiálu - kompletní dodávka, montáž pod stoly, E-02,05</t>
  </si>
  <si>
    <t>80</t>
  </si>
  <si>
    <t>3.44</t>
  </si>
  <si>
    <t>752493397</t>
  </si>
  <si>
    <t>Poznámka k položce:_x000D_
montáž včetně zaklopení, E-02,05</t>
  </si>
  <si>
    <t>81</t>
  </si>
  <si>
    <t>3.45</t>
  </si>
  <si>
    <t>Krabice KP přístrojová hluboká pro násobnou montáž</t>
  </si>
  <si>
    <t>-1052638224</t>
  </si>
  <si>
    <t>82</t>
  </si>
  <si>
    <t>3.46</t>
  </si>
  <si>
    <t>-1812978771</t>
  </si>
  <si>
    <t>83</t>
  </si>
  <si>
    <t>3.47</t>
  </si>
  <si>
    <t>Krabice KP přístrojová hluboká pro násobnou montáž včetně svorek Wago</t>
  </si>
  <si>
    <t>1312112933</t>
  </si>
  <si>
    <t>84</t>
  </si>
  <si>
    <t>3.48</t>
  </si>
  <si>
    <t>81605446</t>
  </si>
  <si>
    <t>85</t>
  </si>
  <si>
    <t>3.49</t>
  </si>
  <si>
    <t>Krabice KPZ přístrojová pro upevnění do parapetního žlabu</t>
  </si>
  <si>
    <t>-908312911</t>
  </si>
  <si>
    <t>86</t>
  </si>
  <si>
    <t>3.50</t>
  </si>
  <si>
    <t>1667013378</t>
  </si>
  <si>
    <t>87</t>
  </si>
  <si>
    <t>3.51</t>
  </si>
  <si>
    <t>Krabice 1902 včetně svorek Wago</t>
  </si>
  <si>
    <t>-436545772</t>
  </si>
  <si>
    <t>88</t>
  </si>
  <si>
    <t>3.52</t>
  </si>
  <si>
    <t>1999433905</t>
  </si>
  <si>
    <t>89</t>
  </si>
  <si>
    <t>3.53</t>
  </si>
  <si>
    <t>Krabice KO97 včetně svorek Wago</t>
  </si>
  <si>
    <t>-1780277070</t>
  </si>
  <si>
    <t>90</t>
  </si>
  <si>
    <t>3.54</t>
  </si>
  <si>
    <t>1443583164</t>
  </si>
  <si>
    <t>91</t>
  </si>
  <si>
    <t>3.55</t>
  </si>
  <si>
    <t>Krabice Abox, IP44-66 včetně svorek 2,5-4mm2 Wago</t>
  </si>
  <si>
    <t>1220062189</t>
  </si>
  <si>
    <t>Poznámka k položce:_x000D_
včetně příslušenství a montážního materiálu - kompletní dodávka, E-01,02</t>
  </si>
  <si>
    <t>92</t>
  </si>
  <si>
    <t>3.56</t>
  </si>
  <si>
    <t>1064004987</t>
  </si>
  <si>
    <t>93</t>
  </si>
  <si>
    <t>3.57</t>
  </si>
  <si>
    <t>El. instal. trubka 2316</t>
  </si>
  <si>
    <t>1941254781</t>
  </si>
  <si>
    <t>94</t>
  </si>
  <si>
    <t>3.58</t>
  </si>
  <si>
    <t>-1963484935</t>
  </si>
  <si>
    <t>Poznámka k položce:_x000D_
montáž včetně uložení, E-01,02,04,05</t>
  </si>
  <si>
    <t>95</t>
  </si>
  <si>
    <t>3.59</t>
  </si>
  <si>
    <t>El. instal. trubka 2323</t>
  </si>
  <si>
    <t>-1130439640</t>
  </si>
  <si>
    <t>96</t>
  </si>
  <si>
    <t>3.60</t>
  </si>
  <si>
    <t>-1549983285</t>
  </si>
  <si>
    <t>97</t>
  </si>
  <si>
    <t>3.61</t>
  </si>
  <si>
    <t>El. instal. trubka 2329</t>
  </si>
  <si>
    <t>-263637420</t>
  </si>
  <si>
    <t>98</t>
  </si>
  <si>
    <t>3.62</t>
  </si>
  <si>
    <t>-1550131320</t>
  </si>
  <si>
    <t>99</t>
  </si>
  <si>
    <t>3.63</t>
  </si>
  <si>
    <t>El. instal. trubka 2336</t>
  </si>
  <si>
    <t>-92505643</t>
  </si>
  <si>
    <t>100</t>
  </si>
  <si>
    <t>3.64</t>
  </si>
  <si>
    <t>-1490194359</t>
  </si>
  <si>
    <t>101</t>
  </si>
  <si>
    <t>3.65</t>
  </si>
  <si>
    <t>El. instal. trubka 2348</t>
  </si>
  <si>
    <t>1071747990</t>
  </si>
  <si>
    <t>102</t>
  </si>
  <si>
    <t>3.66</t>
  </si>
  <si>
    <t>-284151166</t>
  </si>
  <si>
    <t>103</t>
  </si>
  <si>
    <t>3.67</t>
  </si>
  <si>
    <t>El. instal. trubka panc. tuhá d29</t>
  </si>
  <si>
    <t>-22885517</t>
  </si>
  <si>
    <t>Poznámka k položce:_x000D_
včetně příchytek, příslušenství a montážního materiálu - kompletní dodávka - od PK1 do KR1, E-02</t>
  </si>
  <si>
    <t>104</t>
  </si>
  <si>
    <t>3.68</t>
  </si>
  <si>
    <t>1153348976</t>
  </si>
  <si>
    <t>Poznámka k položce:_x000D_
montáž včetně uložení, E-02</t>
  </si>
  <si>
    <t>105</t>
  </si>
  <si>
    <t>3.69</t>
  </si>
  <si>
    <t>El. instal. trubka panc. tuhá d40</t>
  </si>
  <si>
    <t>619035640</t>
  </si>
  <si>
    <t>Poznámka k položce:_x000D_
včetně příchytek, příslušenství a montážního materiálu - kompletní dodávka - od podhledu ke stolu a poodlaze, E-05</t>
  </si>
  <si>
    <t>106</t>
  </si>
  <si>
    <t>3.70</t>
  </si>
  <si>
    <t>2036397761</t>
  </si>
  <si>
    <t>Poznámka k položce:_x000D_
montáž včetně uložení, E-05</t>
  </si>
  <si>
    <t>107</t>
  </si>
  <si>
    <t>3.71</t>
  </si>
  <si>
    <t>El. instal. lišta vkládací 17/17</t>
  </si>
  <si>
    <t>-851089329</t>
  </si>
  <si>
    <t>Poznámka k položce:_x000D_
včetně příchytek, příslušenství a montážního materiálu - kompletní dodávka - světelné rozvody nad podhledem , E-01,04</t>
  </si>
  <si>
    <t>108</t>
  </si>
  <si>
    <t>3.72</t>
  </si>
  <si>
    <t>178338308</t>
  </si>
  <si>
    <t>Poznámka k položce:_x000D_
montáž včetně uložení, E-01,04</t>
  </si>
  <si>
    <t>109</t>
  </si>
  <si>
    <t>3.73</t>
  </si>
  <si>
    <t>El. instal. lišta vkládací 40/20</t>
  </si>
  <si>
    <t>1993975090</t>
  </si>
  <si>
    <t>110</t>
  </si>
  <si>
    <t>3.74</t>
  </si>
  <si>
    <t>732649103</t>
  </si>
  <si>
    <t>Silnoproud - kabely, vodiče, pásky</t>
  </si>
  <si>
    <t>111</t>
  </si>
  <si>
    <t>4.1</t>
  </si>
  <si>
    <t>kabel CYKY-O 4x1,5</t>
  </si>
  <si>
    <t>-1067796445</t>
  </si>
  <si>
    <t>Poznámka k položce:_x000D_
včetně montážního materiálu; výkres, umístění - E-01</t>
  </si>
  <si>
    <t>112</t>
  </si>
  <si>
    <t>4.2</t>
  </si>
  <si>
    <t>-200613652</t>
  </si>
  <si>
    <t>Poznámka k položce:_x000D_
montáž včetně ukončení, E-01</t>
  </si>
  <si>
    <t>113</t>
  </si>
  <si>
    <t>4.3</t>
  </si>
  <si>
    <t>kabel CYKY-O 5x1,5</t>
  </si>
  <si>
    <t>-59659798</t>
  </si>
  <si>
    <t>Poznámka k položce:_x000D_
včetně montážního materiálu, E-01,04</t>
  </si>
  <si>
    <t>114</t>
  </si>
  <si>
    <t>4.4</t>
  </si>
  <si>
    <t>1226218454</t>
  </si>
  <si>
    <t>Poznámka k položce:_x000D_
montáž včetně ukončení, E-01,04</t>
  </si>
  <si>
    <t>115</t>
  </si>
  <si>
    <t>4.5</t>
  </si>
  <si>
    <t>kabel CYKY-O 7x1,5</t>
  </si>
  <si>
    <t>390171528</t>
  </si>
  <si>
    <t>116</t>
  </si>
  <si>
    <t>4.6</t>
  </si>
  <si>
    <t>898743495</t>
  </si>
  <si>
    <t>117</t>
  </si>
  <si>
    <t>4.7</t>
  </si>
  <si>
    <t>kabel CYKY-J 3x1,5</t>
  </si>
  <si>
    <t>1403987137</t>
  </si>
  <si>
    <t>118</t>
  </si>
  <si>
    <t>4.8</t>
  </si>
  <si>
    <t>-1256689862</t>
  </si>
  <si>
    <t>119</t>
  </si>
  <si>
    <t>4.9</t>
  </si>
  <si>
    <t>kabel CYKY-J 5x1,5</t>
  </si>
  <si>
    <t>531572956</t>
  </si>
  <si>
    <t>Poznámka k položce:_x000D_
včetně montážního materiálu, E-01</t>
  </si>
  <si>
    <t>120</t>
  </si>
  <si>
    <t>4.10</t>
  </si>
  <si>
    <t>-509952525</t>
  </si>
  <si>
    <t>121</t>
  </si>
  <si>
    <t>4.11</t>
  </si>
  <si>
    <t>kabel CYKY-J 7x1,5</t>
  </si>
  <si>
    <t>987653331</t>
  </si>
  <si>
    <t>122</t>
  </si>
  <si>
    <t>4.12</t>
  </si>
  <si>
    <t>-118595408</t>
  </si>
  <si>
    <t>123</t>
  </si>
  <si>
    <t>4.13</t>
  </si>
  <si>
    <t>kabel CYKY-J 3x2,5</t>
  </si>
  <si>
    <t>-456201868</t>
  </si>
  <si>
    <t>Poznámka k položce:_x000D_
včetně montážního materiálu, E-02,05</t>
  </si>
  <si>
    <t>124</t>
  </si>
  <si>
    <t>4.14</t>
  </si>
  <si>
    <t>2133494564</t>
  </si>
  <si>
    <t>Poznámka k položce:_x000D_
montáž včetně ukončení, E-02,05</t>
  </si>
  <si>
    <t>125</t>
  </si>
  <si>
    <t>4.15</t>
  </si>
  <si>
    <t>kabel CYKY-J 4x16</t>
  </si>
  <si>
    <t>-745141768</t>
  </si>
  <si>
    <t>Poznámka k položce:_x000D_
včetně montážního materiálu, E-02</t>
  </si>
  <si>
    <t>126</t>
  </si>
  <si>
    <t>4.16</t>
  </si>
  <si>
    <t>-220867708</t>
  </si>
  <si>
    <t>Poznámka k položce:_x000D_
montáž včetně ukončení, E-02</t>
  </si>
  <si>
    <t>127</t>
  </si>
  <si>
    <t>4.17</t>
  </si>
  <si>
    <t>kabel CHKE-V-J 5x1,5</t>
  </si>
  <si>
    <t>1264305941</t>
  </si>
  <si>
    <t>128</t>
  </si>
  <si>
    <t>4.18</t>
  </si>
  <si>
    <t>1364060840</t>
  </si>
  <si>
    <t>129</t>
  </si>
  <si>
    <t>4.19</t>
  </si>
  <si>
    <t>kabel CGTG-G 3x2,5</t>
  </si>
  <si>
    <t>-196676710</t>
  </si>
  <si>
    <t>130</t>
  </si>
  <si>
    <t>4.20</t>
  </si>
  <si>
    <t>-1536201143</t>
  </si>
  <si>
    <t>131</t>
  </si>
  <si>
    <t>4.21</t>
  </si>
  <si>
    <t>vodič CY6</t>
  </si>
  <si>
    <t>151926118</t>
  </si>
  <si>
    <t>132</t>
  </si>
  <si>
    <t>4.22</t>
  </si>
  <si>
    <t>640405237</t>
  </si>
  <si>
    <t>133</t>
  </si>
  <si>
    <t>4.23</t>
  </si>
  <si>
    <t>vodič CY25</t>
  </si>
  <si>
    <t>1345224907</t>
  </si>
  <si>
    <t>134</t>
  </si>
  <si>
    <t>4.24</t>
  </si>
  <si>
    <t>1399932545</t>
  </si>
  <si>
    <t>Slaboproud - rozvody SK (datové / telefonní rozvody)</t>
  </si>
  <si>
    <t>135</t>
  </si>
  <si>
    <t>5.1</t>
  </si>
  <si>
    <t>zásuvka vestavná (přisazená včetně krabice - dle požadavků správce SK TUL) - 1x RJ45, Cat. 6A, včetně krytu a rámečku - určená pro montáž na podhled, napojení AP-WIFI</t>
  </si>
  <si>
    <t>-502479652</t>
  </si>
  <si>
    <t>Poznámka k položce:_x000D_
včetně příslušenství a montážního materiálu - kompletní dodávka; výkres, umístění - E-03,06</t>
  </si>
  <si>
    <t>136</t>
  </si>
  <si>
    <t>5.2</t>
  </si>
  <si>
    <t>-53173399</t>
  </si>
  <si>
    <t>Poznámka k položce:_x000D_
montáž včetně zapojení, E-03,06</t>
  </si>
  <si>
    <t>137</t>
  </si>
  <si>
    <t>5.3</t>
  </si>
  <si>
    <t>zásuvka vestavná (přisazená - dle požadavků správce SK TUL) - 1x RJ45, Cat. 6A, IP44, včetně krytu a rámečku - určená pro montáž na podhled, napojení AP-WIFI</t>
  </si>
  <si>
    <t>1401328247</t>
  </si>
  <si>
    <t>Poznámka k položce:_x000D_
včetně příslušenství a montážního materiálu - kompletní dodávka, E-03</t>
  </si>
  <si>
    <t>138</t>
  </si>
  <si>
    <t>5.4</t>
  </si>
  <si>
    <t>625594612</t>
  </si>
  <si>
    <t>Poznámka k položce:_x000D_
montáž včetně zapojení, E-03</t>
  </si>
  <si>
    <t>139</t>
  </si>
  <si>
    <t>5.5</t>
  </si>
  <si>
    <t>zásuvka vestavná - 1x RJ45, Cat. 6A, IP44, včetně krytu a rámečku, napojení CAM - IP</t>
  </si>
  <si>
    <t>-606501308</t>
  </si>
  <si>
    <t>140</t>
  </si>
  <si>
    <t>5.6</t>
  </si>
  <si>
    <t>1178251188</t>
  </si>
  <si>
    <t>141</t>
  </si>
  <si>
    <t>5.7</t>
  </si>
  <si>
    <t>dvojzásuvka data / telefon vestavná - 2x RJ45, Cat. 6A, včetně krytu a rámečku - do samostatných / násobných rámečků - kompletní</t>
  </si>
  <si>
    <t>2140648925</t>
  </si>
  <si>
    <t>Poznámka k položce:_x000D_
včetně příslušenství a montážního materiálu - kompletní dodávka, E-03,06</t>
  </si>
  <si>
    <t>142</t>
  </si>
  <si>
    <t>5.8</t>
  </si>
  <si>
    <t>1918453200</t>
  </si>
  <si>
    <t>143</t>
  </si>
  <si>
    <t>5.9</t>
  </si>
  <si>
    <t>dvojzásuvka data / telefon vestavná - 2x RJ45, Cat. 6A, IP44, včetně krytu a rámečku - do samostatných / násobných rámečků - kompletní</t>
  </si>
  <si>
    <t>-885495434</t>
  </si>
  <si>
    <t>144</t>
  </si>
  <si>
    <t>5.10</t>
  </si>
  <si>
    <t>-240781057</t>
  </si>
  <si>
    <t>145</t>
  </si>
  <si>
    <t>5.11</t>
  </si>
  <si>
    <t>-289035618</t>
  </si>
  <si>
    <t>146</t>
  </si>
  <si>
    <t>5.12</t>
  </si>
  <si>
    <t>409511542</t>
  </si>
  <si>
    <t>147</t>
  </si>
  <si>
    <t>5.13</t>
  </si>
  <si>
    <t>Krabice KL přístrojová lištová hluboká</t>
  </si>
  <si>
    <t>1134178844</t>
  </si>
  <si>
    <t>148</t>
  </si>
  <si>
    <t>5.14</t>
  </si>
  <si>
    <t>-1236817798</t>
  </si>
  <si>
    <t>149</t>
  </si>
  <si>
    <t>5.15</t>
  </si>
  <si>
    <t>Krabice 1902</t>
  </si>
  <si>
    <t>1672707941</t>
  </si>
  <si>
    <t>150</t>
  </si>
  <si>
    <t>5.16</t>
  </si>
  <si>
    <t>1797929967</t>
  </si>
  <si>
    <t>Poznámka k položce:_x000D_
montáž včetně protažení, E-03,06</t>
  </si>
  <si>
    <t>151</t>
  </si>
  <si>
    <t>5.17</t>
  </si>
  <si>
    <t>Krabice KO97</t>
  </si>
  <si>
    <t>-357926692</t>
  </si>
  <si>
    <t>152</t>
  </si>
  <si>
    <t>5.18</t>
  </si>
  <si>
    <t>1467127758</t>
  </si>
  <si>
    <t>153</t>
  </si>
  <si>
    <t>5.19</t>
  </si>
  <si>
    <t>Krabice KO125</t>
  </si>
  <si>
    <t>689207564</t>
  </si>
  <si>
    <t>154</t>
  </si>
  <si>
    <t>5.20</t>
  </si>
  <si>
    <t>-408362736</t>
  </si>
  <si>
    <t>155</t>
  </si>
  <si>
    <t>5.21</t>
  </si>
  <si>
    <t>Krabice Abox, IP44-66</t>
  </si>
  <si>
    <t>270315584</t>
  </si>
  <si>
    <t>156</t>
  </si>
  <si>
    <t>5.22</t>
  </si>
  <si>
    <t>-2110267260</t>
  </si>
  <si>
    <t>157</t>
  </si>
  <si>
    <t>5.23</t>
  </si>
  <si>
    <t>307415298</t>
  </si>
  <si>
    <t>158</t>
  </si>
  <si>
    <t>5.24</t>
  </si>
  <si>
    <t>-814095744</t>
  </si>
  <si>
    <t>Poznámka k položce:_x000D_
montáž včetně uložení, E-03,06</t>
  </si>
  <si>
    <t>159</t>
  </si>
  <si>
    <t>5.25</t>
  </si>
  <si>
    <t>-1760890110</t>
  </si>
  <si>
    <t>160</t>
  </si>
  <si>
    <t>5.26</t>
  </si>
  <si>
    <t>1246443404</t>
  </si>
  <si>
    <t>161</t>
  </si>
  <si>
    <t>5.27</t>
  </si>
  <si>
    <t>1568639113</t>
  </si>
  <si>
    <t>162</t>
  </si>
  <si>
    <t>5.28</t>
  </si>
  <si>
    <t>-2086842135</t>
  </si>
  <si>
    <t>163</t>
  </si>
  <si>
    <t>5.29</t>
  </si>
  <si>
    <t>-202562190</t>
  </si>
  <si>
    <t>164</t>
  </si>
  <si>
    <t>5.30</t>
  </si>
  <si>
    <t>-709780396</t>
  </si>
  <si>
    <t>165</t>
  </si>
  <si>
    <t>5.31</t>
  </si>
  <si>
    <t>1831608211</t>
  </si>
  <si>
    <t>166</t>
  </si>
  <si>
    <t>5.32</t>
  </si>
  <si>
    <t>685248461</t>
  </si>
  <si>
    <t>167</t>
  </si>
  <si>
    <t>5.33</t>
  </si>
  <si>
    <t>El. instal. chránička SF32 pro stávající rezervní optický kabel OPT SM-24 zavedený do RACK2, pozor na poloměr ohybu OPT kabelu</t>
  </si>
  <si>
    <t>-1142710823</t>
  </si>
  <si>
    <t>168</t>
  </si>
  <si>
    <t>5.34</t>
  </si>
  <si>
    <t>-317939128</t>
  </si>
  <si>
    <t>Poznámka k položce:_x000D_
montáž včetně uložení, E-03</t>
  </si>
  <si>
    <t>169</t>
  </si>
  <si>
    <t>5.35</t>
  </si>
  <si>
    <t>1040145984</t>
  </si>
  <si>
    <t>Poznámka k položce:_x000D_
včetně příchytek, příslušenství a montážního materiálu - kompletní dodávka - rozvody nad podhledem , E-03,06</t>
  </si>
  <si>
    <t>170</t>
  </si>
  <si>
    <t>5.36</t>
  </si>
  <si>
    <t>666842595</t>
  </si>
  <si>
    <t>171</t>
  </si>
  <si>
    <t>5.37</t>
  </si>
  <si>
    <t>2091357945</t>
  </si>
  <si>
    <t>Poznámka k položce:_x000D_
včetně příchytek, příslušenství a montážního materiálu - kompletní dodávka - světelné nad podhledem , E-03,06</t>
  </si>
  <si>
    <t>172</t>
  </si>
  <si>
    <t>5.38</t>
  </si>
  <si>
    <t>-322548821</t>
  </si>
  <si>
    <t>173</t>
  </si>
  <si>
    <t>5.39</t>
  </si>
  <si>
    <t>Vedení SK (data / telefon) struktur. kabely U/UTP Cat.6A (dle ISO/IEC 1180:2001 ClassEA a ANSI/TIA 568B.2 Category 6A s přenosem kanálu minimálně do 500 MHz), přenosový protokolu 10 Gigabit Ethernet, 4 páry v kruhovém uspořádání jednotlivých párů a pláštěm v bezhalogenovém provedení LSZH např. dle IEC/EN 60332-1, max. průměr kabelu 7,5 mm - typ dle požadavků správce SK zařízení TUL</t>
  </si>
  <si>
    <t>780348528</t>
  </si>
  <si>
    <t>Poznámka k položce:_x000D_
včetně montážního materiálu, E-03,06</t>
  </si>
  <si>
    <t>174</t>
  </si>
  <si>
    <t>5.40</t>
  </si>
  <si>
    <t>1556977011</t>
  </si>
  <si>
    <t>Poznámka k položce:_x000D_
montáž včetně ukončení, E-03,06</t>
  </si>
  <si>
    <t>175</t>
  </si>
  <si>
    <t>5.41</t>
  </si>
  <si>
    <t>Zavedení rezervního optického kabelu OPT SM-24 v chrániče SF32 do rozvaděče RACK2 - dle požadavků správce SK zařízení TUL</t>
  </si>
  <si>
    <t>1637362709</t>
  </si>
  <si>
    <t>Poznámka k položce:_x000D_
montáž včetně ukončení, E-03</t>
  </si>
  <si>
    <t>176</t>
  </si>
  <si>
    <t>5.42</t>
  </si>
  <si>
    <t>Kamera CAM, IP kamera - napájení PoE, kompaktibilní s "HikVision", montážní materiál, konzole a příslušenství kompletní dodávka dle požadavků správce SK zařízení TUL</t>
  </si>
  <si>
    <t>1466660840</t>
  </si>
  <si>
    <t>177</t>
  </si>
  <si>
    <t>5.43</t>
  </si>
  <si>
    <t>-727775371</t>
  </si>
  <si>
    <t>178</t>
  </si>
  <si>
    <t>5.44</t>
  </si>
  <si>
    <t>AP WIFI, WIFI 6, nástěnná / stropní, možnost úplné systémové konfigurace, napájení POE 802.3af - montážní materiál a příslušenství kompletní dodávka dle požadavků správce SK zařízení TUL</t>
  </si>
  <si>
    <t>1928387810</t>
  </si>
  <si>
    <t>179</t>
  </si>
  <si>
    <t>5.45</t>
  </si>
  <si>
    <t>-1622412268</t>
  </si>
  <si>
    <t>180</t>
  </si>
  <si>
    <t>5.46</t>
  </si>
  <si>
    <t>Úprava a doplnění skříně / fyzická úprava velikosti skříně stávajícího rozvaděče RACK2 - kompletní dodávka dle požadavků správce SK data / telefon zařízení TUL - konektrové ukončení stávajícího rezervního optického kabelu SM-24 - 1ks, optické pole včetně napáječe a příslušenství - 1ks, napojení 43 ks nových datových a 3 ks nových telefonních linek (vždy 1ks telefonní linky ve vybrané datové zásuvce v prosotru místnosti dílny A, místnosti dílny B a knihovny - upřesní provozovatel dílen), odpojení původních demontovaných datových a telefonních linek realizovaných prostorech v počtu cca 27 ks, managent s adekvátním příslušenstvím, napájěče komponentů, svorky, konektory, kabeláž, případný switch s podporou napájení po datové lince POE 802.3af (AP-WIFI, CAM-IP), SW, oživení, měřící protokoly, montážní materiál, příslušenství apod. - kompletní dodávka dle požadavku správce SK zařízení TUL - požadavky ověří dodavatel elektro</t>
  </si>
  <si>
    <t>-1409500223</t>
  </si>
  <si>
    <t>Poznámka k položce:_x000D_
rozvaděče a skříně včetně příslušenství a montážního materiálu - kompletní dodávka, E-03</t>
  </si>
  <si>
    <t>181</t>
  </si>
  <si>
    <t>5.47</t>
  </si>
  <si>
    <t>-1922482109</t>
  </si>
  <si>
    <t>Poznámka k položce:_x000D_
montáž včetně zapojení, proměření linek, měřící protokol , E-03</t>
  </si>
  <si>
    <t>182</t>
  </si>
  <si>
    <t>5.48</t>
  </si>
  <si>
    <t>Zásuvková lišta přisazená ZLA - dodávka viz položka 2.13, zapojení a napojení 2x zásuvky RJ45 Cat.6A - data, včetně montážního materiálu a příslušenství</t>
  </si>
  <si>
    <t>430499627</t>
  </si>
  <si>
    <t>Poznámka k položce:_x000D_
napojení / zapojení, E-06</t>
  </si>
  <si>
    <t>Slaboproud - rozvody SKV+EZS, Asset</t>
  </si>
  <si>
    <t>183</t>
  </si>
  <si>
    <t>6.1</t>
  </si>
  <si>
    <t>EXPANDER /přídavné rozšíření o 1 linku, do EZS</t>
  </si>
  <si>
    <t>-1608917626</t>
  </si>
  <si>
    <t>Poznámka k položce:_x000D_
Dodávka ASSET, včetně příslušenství a montážního materiálu - kompletní dodávka; výkres, umístění - E-03</t>
  </si>
  <si>
    <t>184</t>
  </si>
  <si>
    <t>6.2</t>
  </si>
  <si>
    <t>-603670610</t>
  </si>
  <si>
    <t>Poznámka k položce:_x000D_
montáž včetně zapojení / propojení, E-03</t>
  </si>
  <si>
    <t>185</t>
  </si>
  <si>
    <t>6.3</t>
  </si>
  <si>
    <t>Propojení SKV s jinými externími systémy</t>
  </si>
  <si>
    <t>1418967571</t>
  </si>
  <si>
    <t>Poznámka k položce:_x000D_
ASSET, montáž včetně zapojení / propojení, E-03</t>
  </si>
  <si>
    <t>186</t>
  </si>
  <si>
    <t>6.4</t>
  </si>
  <si>
    <t>Programování základních parametrů ústředny</t>
  </si>
  <si>
    <t>1518047523</t>
  </si>
  <si>
    <t>Poznámka k položce:_x000D_
ASSET, dle požadavků TUL, E-03</t>
  </si>
  <si>
    <t>187</t>
  </si>
  <si>
    <t>6.5</t>
  </si>
  <si>
    <t>V ASSET 602 Čtečka bezkontaktních karet MIFARE bez PIN, ozn. CP,včetně příslušenství a montážního materiálu - kompletní</t>
  </si>
  <si>
    <t>215298143</t>
  </si>
  <si>
    <t>Poznámka k položce:_x000D_
Dodávka SKV, včetně příslušenství a montážního materiálu - kompletní dodávka, E-03</t>
  </si>
  <si>
    <t>188</t>
  </si>
  <si>
    <t>6.6</t>
  </si>
  <si>
    <t>489360609</t>
  </si>
  <si>
    <t>189</t>
  </si>
  <si>
    <t>6.7</t>
  </si>
  <si>
    <t>V ASSET 10 v. 2xx BEZ KRYTU Dveřní modul - slouží k připojení čteček</t>
  </si>
  <si>
    <t>102078306</t>
  </si>
  <si>
    <t>190</t>
  </si>
  <si>
    <t>6.8</t>
  </si>
  <si>
    <t>1145128401</t>
  </si>
  <si>
    <t>191</t>
  </si>
  <si>
    <t>6.9</t>
  </si>
  <si>
    <t>el. zámek BEFO PROFI 211211 (nízkoodběrový se signalizací), včetně příslušenství a montážního materiálu - kompletní, ozn. EZ</t>
  </si>
  <si>
    <t>-109878488</t>
  </si>
  <si>
    <t>192</t>
  </si>
  <si>
    <t>6.10</t>
  </si>
  <si>
    <t>-298534446</t>
  </si>
  <si>
    <t>193</t>
  </si>
  <si>
    <t>6.11</t>
  </si>
  <si>
    <t>MAS303 MG kontakt čtyřdrátový polarizovaný s pracovní mezerou, včetně příslušenství a montážního materiálu - kompletní, ozn. MG</t>
  </si>
  <si>
    <t>-116049870</t>
  </si>
  <si>
    <t>Poznámka k položce:_x000D_
Dodávka EZS, včetně příslušenství a montážního materiálu - kompletní dodávka, E-03</t>
  </si>
  <si>
    <t>194</t>
  </si>
  <si>
    <t>6.12</t>
  </si>
  <si>
    <t>994571391</t>
  </si>
  <si>
    <t>195</t>
  </si>
  <si>
    <t>6.13</t>
  </si>
  <si>
    <t>opakovač linky SKV, včetně příslušenství a montážního materiálu - kompletní</t>
  </si>
  <si>
    <t>437870154</t>
  </si>
  <si>
    <t>196</t>
  </si>
  <si>
    <t>6.14</t>
  </si>
  <si>
    <t>-93472510</t>
  </si>
  <si>
    <t>197</t>
  </si>
  <si>
    <t>6.15</t>
  </si>
  <si>
    <t>Oživení systému náklady na 1 čtečku</t>
  </si>
  <si>
    <t>-1362132970</t>
  </si>
  <si>
    <t>Poznámka k položce:_x000D_
SKV, dle požadavků TUL, E-03</t>
  </si>
  <si>
    <t>198</t>
  </si>
  <si>
    <t>6.16</t>
  </si>
  <si>
    <t>Programování a aktivace karty technika</t>
  </si>
  <si>
    <t>-1236119415</t>
  </si>
  <si>
    <t>199</t>
  </si>
  <si>
    <t>6.17</t>
  </si>
  <si>
    <t>LML-8 LINKOVÝ MODUL Linkový modul pro systémy ASSET bez krytu, včetně příslušenství a montážního materiálu - kompletní</t>
  </si>
  <si>
    <t>-1409350910</t>
  </si>
  <si>
    <t>200</t>
  </si>
  <si>
    <t>6.18</t>
  </si>
  <si>
    <t>-185249857</t>
  </si>
  <si>
    <t>201</t>
  </si>
  <si>
    <t>6.19</t>
  </si>
  <si>
    <t>RELML-8 Modul 8 relé pro připojení k LML-8 + krabice, včetně příslušenství a montážního materiálu - kompletní</t>
  </si>
  <si>
    <t>1281368942</t>
  </si>
  <si>
    <t>202</t>
  </si>
  <si>
    <t>6.20</t>
  </si>
  <si>
    <t>-191288667</t>
  </si>
  <si>
    <t>203</t>
  </si>
  <si>
    <t>6.21</t>
  </si>
  <si>
    <t>čidlo (dual, AM, spodní záclona, antimasking, běžný dosah), včetně příslušenství a montážního materiálu - kompletní, ozn. PIR/MW</t>
  </si>
  <si>
    <t>218877117</t>
  </si>
  <si>
    <t>204</t>
  </si>
  <si>
    <t>6.22</t>
  </si>
  <si>
    <t>135855794</t>
  </si>
  <si>
    <t>205</t>
  </si>
  <si>
    <t>6.23</t>
  </si>
  <si>
    <t>Oživení systému EZS na jeden detektor (HW)</t>
  </si>
  <si>
    <t>-1022579638</t>
  </si>
  <si>
    <t>Poznámka k položce:_x000D_
EZS, dle požadavků TUL, E-03</t>
  </si>
  <si>
    <t>206</t>
  </si>
  <si>
    <t>6.24</t>
  </si>
  <si>
    <t>Programování smyčky EZS (SW)</t>
  </si>
  <si>
    <t>452760760</t>
  </si>
  <si>
    <t>207</t>
  </si>
  <si>
    <t>6.25</t>
  </si>
  <si>
    <t>Oživení systému EZS - vyvažování neobsazených vstupů (HW)</t>
  </si>
  <si>
    <t>-491267842</t>
  </si>
  <si>
    <t>208</t>
  </si>
  <si>
    <t>6.26</t>
  </si>
  <si>
    <t>Programování smyčky EZS - neobsazených vstupů (SW)</t>
  </si>
  <si>
    <t>1891734613</t>
  </si>
  <si>
    <t>209</t>
  </si>
  <si>
    <t>6.27</t>
  </si>
  <si>
    <t>Programování sys. na jeden expandér (SW)</t>
  </si>
  <si>
    <t>1460514953</t>
  </si>
  <si>
    <t>210</t>
  </si>
  <si>
    <t>6.28</t>
  </si>
  <si>
    <t>Vytvoření prim. map. podkladů (půdorysů) - přehled</t>
  </si>
  <si>
    <t>1823620783</t>
  </si>
  <si>
    <t>Poznámka k položce:_x000D_
Programování LATIS, dle požadavků TUL, E-03</t>
  </si>
  <si>
    <t>211</t>
  </si>
  <si>
    <t>6.29</t>
  </si>
  <si>
    <t>Vytvoření prim. map. podkladů (půdorysů) - jedno podlaží</t>
  </si>
  <si>
    <t>-1200268533</t>
  </si>
  <si>
    <t>212</t>
  </si>
  <si>
    <t>6.30</t>
  </si>
  <si>
    <t>-2010879175</t>
  </si>
  <si>
    <t>213</t>
  </si>
  <si>
    <t>6.31</t>
  </si>
  <si>
    <t>Editace značky (oprava ve stávajícím)</t>
  </si>
  <si>
    <t>1715672804</t>
  </si>
  <si>
    <t>214</t>
  </si>
  <si>
    <t>6.32</t>
  </si>
  <si>
    <t>Editor událostí do grafiky LATIS SQL (SW_LAT)</t>
  </si>
  <si>
    <t>-414069713</t>
  </si>
  <si>
    <t>215</t>
  </si>
  <si>
    <t>6.33</t>
  </si>
  <si>
    <t>Editace prim. Map. podkladů (1 podlaží)</t>
  </si>
  <si>
    <t>-213633062</t>
  </si>
  <si>
    <t>216</t>
  </si>
  <si>
    <t>6.34</t>
  </si>
  <si>
    <t>sloučení primárních map v jeden celek</t>
  </si>
  <si>
    <t>1152378535</t>
  </si>
  <si>
    <t>217</t>
  </si>
  <si>
    <t>6.35</t>
  </si>
  <si>
    <t>Krabice 1902 / KU68</t>
  </si>
  <si>
    <t>575737351</t>
  </si>
  <si>
    <t>218</t>
  </si>
  <si>
    <t>6.36</t>
  </si>
  <si>
    <t>40310080</t>
  </si>
  <si>
    <t>Poznámka k položce:_x000D_
montáž včetně protažení, E-03</t>
  </si>
  <si>
    <t>219</t>
  </si>
  <si>
    <t>6.37</t>
  </si>
  <si>
    <t>Krabice KT250</t>
  </si>
  <si>
    <t>-1715121251</t>
  </si>
  <si>
    <t>220</t>
  </si>
  <si>
    <t>6.38</t>
  </si>
  <si>
    <t>-689295522</t>
  </si>
  <si>
    <t>221</t>
  </si>
  <si>
    <t>6.39</t>
  </si>
  <si>
    <t>El. instal. trubka d16, oheň retardující, bezhalogenová</t>
  </si>
  <si>
    <t>-1478178326</t>
  </si>
  <si>
    <t>Poznámka k položce:_x000D_
včetně příchytek, příslušenství a montážního materiálu - kompletní dodávka, E-03</t>
  </si>
  <si>
    <t>222</t>
  </si>
  <si>
    <t>6.40</t>
  </si>
  <si>
    <t>-485090713</t>
  </si>
  <si>
    <t>223</t>
  </si>
  <si>
    <t>6.41</t>
  </si>
  <si>
    <t>El. instal. trubka d23, oheň retardující, bezhalogenová</t>
  </si>
  <si>
    <t>1305411647</t>
  </si>
  <si>
    <t>224</t>
  </si>
  <si>
    <t>6.42</t>
  </si>
  <si>
    <t>1905236869</t>
  </si>
  <si>
    <t>225</t>
  </si>
  <si>
    <t>6.43</t>
  </si>
  <si>
    <t>El. instal. trubka d36, oheň retardující, bezhalogenová</t>
  </si>
  <si>
    <t>-1601413324</t>
  </si>
  <si>
    <t>226</t>
  </si>
  <si>
    <t>6.44</t>
  </si>
  <si>
    <t>385447572</t>
  </si>
  <si>
    <t>227</t>
  </si>
  <si>
    <t>6.45</t>
  </si>
  <si>
    <t>Vedení SKV+EZS struktur. kabely U/UTP Cat.6A (dle ISO/IEC 1180:2001 ClassEA a ANSI/TIA 568B.2 Category 6A s přenosem kanálu minimálně do 500 MHz), přenosový protokolu 10 Gigabit Ethernet, 4 páry v kruhovém uspořádání jednotlivých párů a pláštěm v bezhalog</t>
  </si>
  <si>
    <t>282219504</t>
  </si>
  <si>
    <t>Poznámka k položce:_x000D_
včetně montážního materiálu, E-03</t>
  </si>
  <si>
    <t>228</t>
  </si>
  <si>
    <t>6.46</t>
  </si>
  <si>
    <t>947006036</t>
  </si>
  <si>
    <t>229</t>
  </si>
  <si>
    <t>6.47</t>
  </si>
  <si>
    <t>kabel YY-JZ 4x2,5</t>
  </si>
  <si>
    <t>-320465049</t>
  </si>
  <si>
    <t>230</t>
  </si>
  <si>
    <t>6.48</t>
  </si>
  <si>
    <t>-503354838</t>
  </si>
  <si>
    <t>231</t>
  </si>
  <si>
    <t>6.49</t>
  </si>
  <si>
    <t>kabel LiYY 5x0,34</t>
  </si>
  <si>
    <t>-532830858</t>
  </si>
  <si>
    <t>232</t>
  </si>
  <si>
    <t>6.50</t>
  </si>
  <si>
    <t>-1625671912</t>
  </si>
  <si>
    <t>Demontážní, stavební, pomocné a ostatní práce</t>
  </si>
  <si>
    <t>233</t>
  </si>
  <si>
    <t>7.1</t>
  </si>
  <si>
    <t>vyhledání, odpojení a demontáže původní silnoproudé, slaboproudé elektroinstalace a jímací soustavy hromosvodu v realizované části objektu a její ekologická likvidace</t>
  </si>
  <si>
    <t>-253727233</t>
  </si>
  <si>
    <t>Poznámka k položce:_x000D_
kompletní včetně příslušenství a montážního materiálu</t>
  </si>
  <si>
    <t>234</t>
  </si>
  <si>
    <t>7.2</t>
  </si>
  <si>
    <t>vyhledání a přeložení původní silnoproudé a slaboproudé elektroinstalace v realizované části objektu - stávající kabeláž a zařízení vedené a umístěné v prosotrech místnosti dílny A, dílny B a knihovny, které nesouvisí s realizovanou elektroinstalací a jsou nutné pro napojení a provoz zařízení v ostatních prostorech objektu a které jsou vedené a umístěné na povrchu budou dle konstrukčních možností přemístěny případně vymístěny, vedení budou přeložena do el. instal. trubek pod omítku</t>
  </si>
  <si>
    <t>-1546638413</t>
  </si>
  <si>
    <t>235</t>
  </si>
  <si>
    <t>7.3</t>
  </si>
  <si>
    <t>dodatečné rýhy a prostupy do zdi a betonu</t>
  </si>
  <si>
    <t>1230387107</t>
  </si>
  <si>
    <t>236</t>
  </si>
  <si>
    <t>7.4</t>
  </si>
  <si>
    <t>protipožární ucpávky pro otvory d20 až d50 s odolností EI.60min</t>
  </si>
  <si>
    <t>-1180833587</t>
  </si>
  <si>
    <t>237</t>
  </si>
  <si>
    <t>7.5</t>
  </si>
  <si>
    <t>přesuny hmot a kapacit</t>
  </si>
  <si>
    <t>94609870</t>
  </si>
  <si>
    <t>238</t>
  </si>
  <si>
    <t>7.6</t>
  </si>
  <si>
    <t>Blíže nespecifikovatelné položky související s realizací objektu, dodatečné zhotovení napojovacích bodů, případné přeložky nedefinovaných zařízení, montážní konstrukce, nátěry konstrukcí a svarů apod.</t>
  </si>
  <si>
    <t>-167293395</t>
  </si>
  <si>
    <t>239</t>
  </si>
  <si>
    <t>7.7</t>
  </si>
  <si>
    <t>Výchozí revize</t>
  </si>
  <si>
    <t>-2145222097</t>
  </si>
  <si>
    <t>Poznámka k položce:_x000D_
kompletní výchozí revizní zprávy jednotlivých částí elektroinstalace</t>
  </si>
  <si>
    <t>240</t>
  </si>
  <si>
    <t>7.8</t>
  </si>
  <si>
    <t>Zajištění stanoviska TIČR k projektové dokumentaci elektroinstalace</t>
  </si>
  <si>
    <t>-474314951</t>
  </si>
  <si>
    <t>Poznámka k položce:_x000D_
kompletní administrace stanoviska</t>
  </si>
  <si>
    <t>3 - Vedlejší rozpočtové náklady pro úpravu vnitřních prostor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</si>
  <si>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</si>
  <si>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</si>
  <si>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</si>
  <si>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</si>
  <si>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</si>
  <si>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</si>
  <si>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</si>
  <si>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</si>
  <si>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</si>
  <si>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011002000.1</t>
  </si>
  <si>
    <t>Průzkumné a zjišťovací práce</t>
  </si>
  <si>
    <t>-1448502430</t>
  </si>
  <si>
    <t>Poznámka k položce:_x000D_
Zde uvedené položky vedlejších rozpočtových nákladů se vztahují ke stavebním úpravám vnitřních prostor a elektroinstalaci. _x000D_
Vedlejší náklady související s opravou střechy jsou uvedeny přímo v dílčím soupisu prací opravy střechy.</t>
  </si>
  <si>
    <t>013254000.1</t>
  </si>
  <si>
    <t>Dokumentace zajišťovaná zhotovitelem stavby (např. dokumentace skutečného provedení stavby, dílenská dokumentace, příp. jiná potřebná dokumentace)</t>
  </si>
  <si>
    <t>-1512382122</t>
  </si>
  <si>
    <t>VRN3</t>
  </si>
  <si>
    <t>Zařízení staveniště</t>
  </si>
  <si>
    <t>032002000.1</t>
  </si>
  <si>
    <t>Zřízení zařízení a vybavení staveniště, připojení energií, příp. dopravní opatření</t>
  </si>
  <si>
    <t>-1330167114</t>
  </si>
  <si>
    <t>034002000.1</t>
  </si>
  <si>
    <t>Zabezpečení, pronájem a provoz zařízení staveniště</t>
  </si>
  <si>
    <t>-1888013869</t>
  </si>
  <si>
    <t>039002000.1</t>
  </si>
  <si>
    <t>Zrušení zařízení staveniště vč. úklidu zařízení staveniště</t>
  </si>
  <si>
    <t>1515351058</t>
  </si>
  <si>
    <t>039903000.1</t>
  </si>
  <si>
    <t>Ochrana stávajících konstrukcí před poškozením</t>
  </si>
  <si>
    <t>1847524431</t>
  </si>
  <si>
    <t>VRN4</t>
  </si>
  <si>
    <t>Inženýrská činnost</t>
  </si>
  <si>
    <t>045002000.1</t>
  </si>
  <si>
    <t>Kompletační a koordinační činnost zhotovitele stavby</t>
  </si>
  <si>
    <t>-706600145</t>
  </si>
  <si>
    <t>VRN7</t>
  </si>
  <si>
    <t>Provozní vlivy</t>
  </si>
  <si>
    <t>071002000.1</t>
  </si>
  <si>
    <t>Provozní vlivy, provoz a požadavky investora, třetích osob, náklady související s umístěním stavby</t>
  </si>
  <si>
    <t>-393896856</t>
  </si>
  <si>
    <t>071002000.2</t>
  </si>
  <si>
    <t>Zajištění bezpečnosti na staveništi</t>
  </si>
  <si>
    <t>446224334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</si>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</sst>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49101111" TargetMode="External"/><Relationship Id="rId13" Type="http://schemas.openxmlformats.org/officeDocument/2006/relationships/hyperlink" Target="https://podminky.urs.cz/item/CS_URS_2023_01/971033641" TargetMode="External"/><Relationship Id="rId18" Type="http://schemas.openxmlformats.org/officeDocument/2006/relationships/hyperlink" Target="https://podminky.urs.cz/item/CS_URS_2023_01/997013631" TargetMode="External"/><Relationship Id="rId26" Type="http://schemas.openxmlformats.org/officeDocument/2006/relationships/hyperlink" Target="https://podminky.urs.cz/item/CS_URS_2023_01/766691915" TargetMode="External"/><Relationship Id="rId39" Type="http://schemas.openxmlformats.org/officeDocument/2006/relationships/hyperlink" Target="https://podminky.urs.cz/item/CS_URS_2023_01/781471810" TargetMode="External"/><Relationship Id="rId3" Type="http://schemas.openxmlformats.org/officeDocument/2006/relationships/hyperlink" Target="https://podminky.urs.cz/item/CS_URS_2023_01/340271025" TargetMode="External"/><Relationship Id="rId21" Type="http://schemas.openxmlformats.org/officeDocument/2006/relationships/hyperlink" Target="https://podminky.urs.cz/item/CS_URS_2023_01/763111313" TargetMode="External"/><Relationship Id="rId34" Type="http://schemas.openxmlformats.org/officeDocument/2006/relationships/hyperlink" Target="https://podminky.urs.cz/item/CS_URS_2023_01/776411224" TargetMode="External"/><Relationship Id="rId42" Type="http://schemas.openxmlformats.org/officeDocument/2006/relationships/hyperlink" Target="https://podminky.urs.cz/item/CS_URS_2023_01/998781181" TargetMode="External"/><Relationship Id="rId47" Type="http://schemas.openxmlformats.org/officeDocument/2006/relationships/hyperlink" Target="https://podminky.urs.cz/item/CS_URS_2023_01/784221101" TargetMode="External"/><Relationship Id="rId7" Type="http://schemas.openxmlformats.org/officeDocument/2006/relationships/hyperlink" Target="https://podminky.urs.cz/item/CS_URS_2023_01/631312141" TargetMode="External"/><Relationship Id="rId12" Type="http://schemas.openxmlformats.org/officeDocument/2006/relationships/hyperlink" Target="https://podminky.urs.cz/item/CS_URS_2023_01/968072455" TargetMode="External"/><Relationship Id="rId17" Type="http://schemas.openxmlformats.org/officeDocument/2006/relationships/hyperlink" Target="https://podminky.urs.cz/item/CS_URS_2023_01/997013509" TargetMode="External"/><Relationship Id="rId25" Type="http://schemas.openxmlformats.org/officeDocument/2006/relationships/hyperlink" Target="https://podminky.urs.cz/item/CS_URS_2023_01/766691914" TargetMode="External"/><Relationship Id="rId33" Type="http://schemas.openxmlformats.org/officeDocument/2006/relationships/hyperlink" Target="https://podminky.urs.cz/item/CS_URS_2023_01/776411223" TargetMode="External"/><Relationship Id="rId38" Type="http://schemas.openxmlformats.org/officeDocument/2006/relationships/hyperlink" Target="https://podminky.urs.cz/item/CS_URS_2023_01/781151031" TargetMode="External"/><Relationship Id="rId46" Type="http://schemas.openxmlformats.org/officeDocument/2006/relationships/hyperlink" Target="https://podminky.urs.cz/item/CS_URS_2023_01/784181101" TargetMode="External"/><Relationship Id="rId2" Type="http://schemas.openxmlformats.org/officeDocument/2006/relationships/hyperlink" Target="https://podminky.urs.cz/item/CS_URS_2023_01/317944323" TargetMode="External"/><Relationship Id="rId16" Type="http://schemas.openxmlformats.org/officeDocument/2006/relationships/hyperlink" Target="https://podminky.urs.cz/item/CS_URS_2023_01/997013501" TargetMode="External"/><Relationship Id="rId20" Type="http://schemas.openxmlformats.org/officeDocument/2006/relationships/hyperlink" Target="https://podminky.urs.cz/item/CS_URS_2023_01/998018002" TargetMode="External"/><Relationship Id="rId29" Type="http://schemas.openxmlformats.org/officeDocument/2006/relationships/hyperlink" Target="https://podminky.urs.cz/item/CS_URS_2023_01/776201811" TargetMode="External"/><Relationship Id="rId41" Type="http://schemas.openxmlformats.org/officeDocument/2006/relationships/hyperlink" Target="https://podminky.urs.cz/item/CS_URS_2023_01/998781102" TargetMode="External"/><Relationship Id="rId1" Type="http://schemas.openxmlformats.org/officeDocument/2006/relationships/hyperlink" Target="https://podminky.urs.cz/item/CS_URS_2023_01/317234410" TargetMode="External"/><Relationship Id="rId6" Type="http://schemas.openxmlformats.org/officeDocument/2006/relationships/hyperlink" Target="https://podminky.urs.cz/item/CS_URS_2023_01/615142002" TargetMode="External"/><Relationship Id="rId11" Type="http://schemas.openxmlformats.org/officeDocument/2006/relationships/hyperlink" Target="https://podminky.urs.cz/item/CS_URS_2023_01/962031133" TargetMode="External"/><Relationship Id="rId24" Type="http://schemas.openxmlformats.org/officeDocument/2006/relationships/hyperlink" Target="https://podminky.urs.cz/item/CS_URS_2023_01/998763381" TargetMode="External"/><Relationship Id="rId32" Type="http://schemas.openxmlformats.org/officeDocument/2006/relationships/hyperlink" Target="https://podminky.urs.cz/item/CS_URS_2023_01/776411222" TargetMode="External"/><Relationship Id="rId37" Type="http://schemas.openxmlformats.org/officeDocument/2006/relationships/hyperlink" Target="https://podminky.urs.cz/item/CS_URS_2023_01/998776181" TargetMode="External"/><Relationship Id="rId40" Type="http://schemas.openxmlformats.org/officeDocument/2006/relationships/hyperlink" Target="https://podminky.urs.cz/item/CS_URS_2023_01/781474117" TargetMode="External"/><Relationship Id="rId45" Type="http://schemas.openxmlformats.org/officeDocument/2006/relationships/hyperlink" Target="https://podminky.urs.cz/item/CS_URS_2023_01/784121001" TargetMode="External"/><Relationship Id="rId5" Type="http://schemas.openxmlformats.org/officeDocument/2006/relationships/hyperlink" Target="https://podminky.urs.cz/item/CS_URS_2023_01/612321141" TargetMode="External"/><Relationship Id="rId15" Type="http://schemas.openxmlformats.org/officeDocument/2006/relationships/hyperlink" Target="https://podminky.urs.cz/item/CS_URS_2023_01/997013213" TargetMode="External"/><Relationship Id="rId23" Type="http://schemas.openxmlformats.org/officeDocument/2006/relationships/hyperlink" Target="https://podminky.urs.cz/item/CS_URS_2023_01/998763302" TargetMode="External"/><Relationship Id="rId28" Type="http://schemas.openxmlformats.org/officeDocument/2006/relationships/hyperlink" Target="https://podminky.urs.cz/item/CS_URS_2023_01/776141111" TargetMode="External"/><Relationship Id="rId36" Type="http://schemas.openxmlformats.org/officeDocument/2006/relationships/hyperlink" Target="https://podminky.urs.cz/item/CS_URS_2023_01/998776102" TargetMode="External"/><Relationship Id="rId10" Type="http://schemas.openxmlformats.org/officeDocument/2006/relationships/hyperlink" Target="https://podminky.urs.cz/item/CS_URS_2023_01/962031132" TargetMode="External"/><Relationship Id="rId19" Type="http://schemas.openxmlformats.org/officeDocument/2006/relationships/hyperlink" Target="https://podminky.urs.cz/item/CS_URS_2023_01/997013863" TargetMode="External"/><Relationship Id="rId31" Type="http://schemas.openxmlformats.org/officeDocument/2006/relationships/hyperlink" Target="https://podminky.urs.cz/item/CS_URS_2023_01/776410811" TargetMode="External"/><Relationship Id="rId44" Type="http://schemas.openxmlformats.org/officeDocument/2006/relationships/hyperlink" Target="https://podminky.urs.cz/item/CS_URS_2023_01/783317101" TargetMode="External"/><Relationship Id="rId4" Type="http://schemas.openxmlformats.org/officeDocument/2006/relationships/hyperlink" Target="https://podminky.urs.cz/item/CS_URS_2023_01/612142001" TargetMode="External"/><Relationship Id="rId9" Type="http://schemas.openxmlformats.org/officeDocument/2006/relationships/hyperlink" Target="https://podminky.urs.cz/item/CS_URS_2023_01/952901111" TargetMode="External"/><Relationship Id="rId14" Type="http://schemas.openxmlformats.org/officeDocument/2006/relationships/hyperlink" Target="https://podminky.urs.cz/item/CS_URS_2023_01/974031666" TargetMode="External"/><Relationship Id="rId22" Type="http://schemas.openxmlformats.org/officeDocument/2006/relationships/hyperlink" Target="https://podminky.urs.cz/item/CS_URS_2023_01/763164557" TargetMode="External"/><Relationship Id="rId27" Type="http://schemas.openxmlformats.org/officeDocument/2006/relationships/hyperlink" Target="https://podminky.urs.cz/item/CS_URS_2023_01/776121112" TargetMode="External"/><Relationship Id="rId30" Type="http://schemas.openxmlformats.org/officeDocument/2006/relationships/hyperlink" Target="https://podminky.urs.cz/item/CS_URS_2023_01/776251111" TargetMode="External"/><Relationship Id="rId35" Type="http://schemas.openxmlformats.org/officeDocument/2006/relationships/hyperlink" Target="https://podminky.urs.cz/item/CS_URS_2023_01/776991821" TargetMode="External"/><Relationship Id="rId43" Type="http://schemas.openxmlformats.org/officeDocument/2006/relationships/hyperlink" Target="https://podminky.urs.cz/item/CS_URS_2023_01/783301311" TargetMode="External"/><Relationship Id="rId48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R5" s="20"/>
      <c r="BE5" s="265" t="s">
        <v>15</v>
      </c>
      <c r="BS5" s="17" t="s">
        <v>6</v>
      </c>
    </row>
    <row r="6" spans="1:74" ht="36.9" customHeight="1">
      <c r="B6" s="20"/>
      <c r="D6" s="26" t="s">
        <v>16</v>
      </c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R6" s="20"/>
      <c r="BE6" s="266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66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66"/>
      <c r="BS8" s="17" t="s">
        <v>6</v>
      </c>
    </row>
    <row r="9" spans="1:74" ht="14.4" customHeight="1">
      <c r="B9" s="20"/>
      <c r="AR9" s="20"/>
      <c r="BE9" s="266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19</v>
      </c>
      <c r="AR10" s="20"/>
      <c r="BE10" s="266"/>
      <c r="BS10" s="17" t="s">
        <v>6</v>
      </c>
    </row>
    <row r="11" spans="1:74" ht="18.45" customHeight="1">
      <c r="B11" s="20"/>
      <c r="E11" s="25" t="s">
        <v>27</v>
      </c>
      <c r="AK11" s="27" t="s">
        <v>28</v>
      </c>
      <c r="AN11" s="25" t="s">
        <v>19</v>
      </c>
      <c r="AR11" s="20"/>
      <c r="BE11" s="266"/>
      <c r="BS11" s="17" t="s">
        <v>6</v>
      </c>
    </row>
    <row r="12" spans="1:74" ht="6.9" customHeight="1">
      <c r="B12" s="20"/>
      <c r="AR12" s="20"/>
      <c r="BE12" s="266"/>
      <c r="BS12" s="17" t="s">
        <v>6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66"/>
      <c r="BS13" s="17" t="s">
        <v>6</v>
      </c>
    </row>
    <row r="14" spans="1:74" ht="13.2">
      <c r="B14" s="20"/>
      <c r="E14" s="271" t="s">
        <v>30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7" t="s">
        <v>28</v>
      </c>
      <c r="AN14" s="29" t="s">
        <v>30</v>
      </c>
      <c r="AR14" s="20"/>
      <c r="BE14" s="266"/>
      <c r="BS14" s="17" t="s">
        <v>6</v>
      </c>
    </row>
    <row r="15" spans="1:74" ht="6.9" customHeight="1">
      <c r="B15" s="20"/>
      <c r="AR15" s="20"/>
      <c r="BE15" s="266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19</v>
      </c>
      <c r="AR16" s="20"/>
      <c r="BE16" s="266"/>
      <c r="BS16" s="17" t="s">
        <v>4</v>
      </c>
    </row>
    <row r="17" spans="2:71" ht="18.45" customHeight="1">
      <c r="B17" s="20"/>
      <c r="E17" s="25" t="s">
        <v>32</v>
      </c>
      <c r="AK17" s="27" t="s">
        <v>28</v>
      </c>
      <c r="AN17" s="25" t="s">
        <v>19</v>
      </c>
      <c r="AR17" s="20"/>
      <c r="BE17" s="266"/>
      <c r="BS17" s="17" t="s">
        <v>33</v>
      </c>
    </row>
    <row r="18" spans="2:71" ht="6.9" customHeight="1">
      <c r="B18" s="20"/>
      <c r="AR18" s="20"/>
      <c r="BE18" s="266"/>
      <c r="BS18" s="17" t="s">
        <v>6</v>
      </c>
    </row>
    <row r="19" spans="2:71" ht="12" customHeight="1">
      <c r="B19" s="20"/>
      <c r="D19" s="27" t="s">
        <v>34</v>
      </c>
      <c r="AK19" s="27" t="s">
        <v>26</v>
      </c>
      <c r="AN19" s="25" t="s">
        <v>19</v>
      </c>
      <c r="AR19" s="20"/>
      <c r="BE19" s="266"/>
      <c r="BS19" s="17" t="s">
        <v>6</v>
      </c>
    </row>
    <row r="20" spans="2:71" ht="18.45" customHeight="1">
      <c r="B20" s="20"/>
      <c r="E20" s="25" t="s">
        <v>35</v>
      </c>
      <c r="AK20" s="27" t="s">
        <v>28</v>
      </c>
      <c r="AN20" s="25" t="s">
        <v>19</v>
      </c>
      <c r="AR20" s="20"/>
      <c r="BE20" s="266"/>
      <c r="BS20" s="17" t="s">
        <v>4</v>
      </c>
    </row>
    <row r="21" spans="2:71" ht="6.9" customHeight="1">
      <c r="B21" s="20"/>
      <c r="AR21" s="20"/>
      <c r="BE21" s="266"/>
    </row>
    <row r="22" spans="2:71" ht="12" customHeight="1">
      <c r="B22" s="20"/>
      <c r="D22" s="27" t="s">
        <v>36</v>
      </c>
      <c r="AR22" s="20"/>
      <c r="BE22" s="266"/>
    </row>
    <row r="23" spans="2:71" ht="47.25" customHeight="1">
      <c r="B23" s="20"/>
      <c r="E23" s="273" t="s">
        <v>37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R23" s="20"/>
      <c r="BE23" s="266"/>
    </row>
    <row r="24" spans="2:71" ht="6.9" customHeight="1">
      <c r="B24" s="20"/>
      <c r="AR24" s="20"/>
      <c r="BE24" s="266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66"/>
    </row>
    <row r="26" spans="2:71" s="1" customFormat="1" ht="25.95" customHeight="1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74">
        <f>ROUND(AG54,2)</f>
        <v>0</v>
      </c>
      <c r="AL26" s="275"/>
      <c r="AM26" s="275"/>
      <c r="AN26" s="275"/>
      <c r="AO26" s="275"/>
      <c r="AR26" s="32"/>
      <c r="BE26" s="266"/>
    </row>
    <row r="27" spans="2:71" s="1" customFormat="1" ht="6.9" customHeight="1">
      <c r="B27" s="32"/>
      <c r="AR27" s="32"/>
      <c r="BE27" s="266"/>
    </row>
    <row r="28" spans="2:71" s="1" customFormat="1" ht="13.2">
      <c r="B28" s="32"/>
      <c r="L28" s="276" t="s">
        <v>39</v>
      </c>
      <c r="M28" s="276"/>
      <c r="N28" s="276"/>
      <c r="O28" s="276"/>
      <c r="P28" s="276"/>
      <c r="W28" s="276" t="s">
        <v>40</v>
      </c>
      <c r="X28" s="276"/>
      <c r="Y28" s="276"/>
      <c r="Z28" s="276"/>
      <c r="AA28" s="276"/>
      <c r="AB28" s="276"/>
      <c r="AC28" s="276"/>
      <c r="AD28" s="276"/>
      <c r="AE28" s="276"/>
      <c r="AK28" s="276" t="s">
        <v>41</v>
      </c>
      <c r="AL28" s="276"/>
      <c r="AM28" s="276"/>
      <c r="AN28" s="276"/>
      <c r="AO28" s="276"/>
      <c r="AR28" s="32"/>
      <c r="BE28" s="266"/>
    </row>
    <row r="29" spans="2:71" s="2" customFormat="1" ht="14.4" customHeight="1">
      <c r="B29" s="36"/>
      <c r="D29" s="27" t="s">
        <v>42</v>
      </c>
      <c r="F29" s="27" t="s">
        <v>43</v>
      </c>
      <c r="L29" s="279">
        <v>0.21</v>
      </c>
      <c r="M29" s="278"/>
      <c r="N29" s="278"/>
      <c r="O29" s="278"/>
      <c r="P29" s="278"/>
      <c r="W29" s="277">
        <f>ROUND(AZ54, 2)</f>
        <v>0</v>
      </c>
      <c r="X29" s="278"/>
      <c r="Y29" s="278"/>
      <c r="Z29" s="278"/>
      <c r="AA29" s="278"/>
      <c r="AB29" s="278"/>
      <c r="AC29" s="278"/>
      <c r="AD29" s="278"/>
      <c r="AE29" s="278"/>
      <c r="AK29" s="277">
        <f>ROUND(AV54, 2)</f>
        <v>0</v>
      </c>
      <c r="AL29" s="278"/>
      <c r="AM29" s="278"/>
      <c r="AN29" s="278"/>
      <c r="AO29" s="278"/>
      <c r="AR29" s="36"/>
      <c r="BE29" s="267"/>
    </row>
    <row r="30" spans="2:71" s="2" customFormat="1" ht="14.4" customHeight="1">
      <c r="B30" s="36"/>
      <c r="F30" s="27" t="s">
        <v>44</v>
      </c>
      <c r="L30" s="279">
        <v>0.15</v>
      </c>
      <c r="M30" s="278"/>
      <c r="N30" s="278"/>
      <c r="O30" s="278"/>
      <c r="P30" s="278"/>
      <c r="W30" s="277">
        <f>ROUND(BA54, 2)</f>
        <v>0</v>
      </c>
      <c r="X30" s="278"/>
      <c r="Y30" s="278"/>
      <c r="Z30" s="278"/>
      <c r="AA30" s="278"/>
      <c r="AB30" s="278"/>
      <c r="AC30" s="278"/>
      <c r="AD30" s="278"/>
      <c r="AE30" s="278"/>
      <c r="AK30" s="277">
        <f>ROUND(AW54, 2)</f>
        <v>0</v>
      </c>
      <c r="AL30" s="278"/>
      <c r="AM30" s="278"/>
      <c r="AN30" s="278"/>
      <c r="AO30" s="278"/>
      <c r="AR30" s="36"/>
      <c r="BE30" s="267"/>
    </row>
    <row r="31" spans="2:71" s="2" customFormat="1" ht="14.4" hidden="1" customHeight="1">
      <c r="B31" s="36"/>
      <c r="F31" s="27" t="s">
        <v>45</v>
      </c>
      <c r="L31" s="279">
        <v>0.21</v>
      </c>
      <c r="M31" s="278"/>
      <c r="N31" s="278"/>
      <c r="O31" s="278"/>
      <c r="P31" s="278"/>
      <c r="W31" s="277">
        <f>ROUND(BB54, 2)</f>
        <v>0</v>
      </c>
      <c r="X31" s="278"/>
      <c r="Y31" s="278"/>
      <c r="Z31" s="278"/>
      <c r="AA31" s="278"/>
      <c r="AB31" s="278"/>
      <c r="AC31" s="278"/>
      <c r="AD31" s="278"/>
      <c r="AE31" s="278"/>
      <c r="AK31" s="277">
        <v>0</v>
      </c>
      <c r="AL31" s="278"/>
      <c r="AM31" s="278"/>
      <c r="AN31" s="278"/>
      <c r="AO31" s="278"/>
      <c r="AR31" s="36"/>
      <c r="BE31" s="267"/>
    </row>
    <row r="32" spans="2:71" s="2" customFormat="1" ht="14.4" hidden="1" customHeight="1">
      <c r="B32" s="36"/>
      <c r="F32" s="27" t="s">
        <v>46</v>
      </c>
      <c r="L32" s="279">
        <v>0.15</v>
      </c>
      <c r="M32" s="278"/>
      <c r="N32" s="278"/>
      <c r="O32" s="278"/>
      <c r="P32" s="278"/>
      <c r="W32" s="277">
        <f>ROUND(BC54, 2)</f>
        <v>0</v>
      </c>
      <c r="X32" s="278"/>
      <c r="Y32" s="278"/>
      <c r="Z32" s="278"/>
      <c r="AA32" s="278"/>
      <c r="AB32" s="278"/>
      <c r="AC32" s="278"/>
      <c r="AD32" s="278"/>
      <c r="AE32" s="278"/>
      <c r="AK32" s="277">
        <v>0</v>
      </c>
      <c r="AL32" s="278"/>
      <c r="AM32" s="278"/>
      <c r="AN32" s="278"/>
      <c r="AO32" s="278"/>
      <c r="AR32" s="36"/>
      <c r="BE32" s="267"/>
    </row>
    <row r="33" spans="2:44" s="2" customFormat="1" ht="14.4" hidden="1" customHeight="1">
      <c r="B33" s="36"/>
      <c r="F33" s="27" t="s">
        <v>47</v>
      </c>
      <c r="L33" s="279">
        <v>0</v>
      </c>
      <c r="M33" s="278"/>
      <c r="N33" s="278"/>
      <c r="O33" s="278"/>
      <c r="P33" s="278"/>
      <c r="W33" s="277">
        <f>ROUND(BD54, 2)</f>
        <v>0</v>
      </c>
      <c r="X33" s="278"/>
      <c r="Y33" s="278"/>
      <c r="Z33" s="278"/>
      <c r="AA33" s="278"/>
      <c r="AB33" s="278"/>
      <c r="AC33" s="278"/>
      <c r="AD33" s="278"/>
      <c r="AE33" s="278"/>
      <c r="AK33" s="277">
        <v>0</v>
      </c>
      <c r="AL33" s="278"/>
      <c r="AM33" s="278"/>
      <c r="AN33" s="278"/>
      <c r="AO33" s="278"/>
      <c r="AR33" s="36"/>
    </row>
    <row r="34" spans="2:44" s="1" customFormat="1" ht="6.9" customHeight="1">
      <c r="B34" s="32"/>
      <c r="AR34" s="32"/>
    </row>
    <row r="35" spans="2:44" s="1" customFormat="1" ht="25.95" customHeight="1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80" t="s">
        <v>50</v>
      </c>
      <c r="Y35" s="281"/>
      <c r="Z35" s="281"/>
      <c r="AA35" s="281"/>
      <c r="AB35" s="281"/>
      <c r="AC35" s="39"/>
      <c r="AD35" s="39"/>
      <c r="AE35" s="39"/>
      <c r="AF35" s="39"/>
      <c r="AG35" s="39"/>
      <c r="AH35" s="39"/>
      <c r="AI35" s="39"/>
      <c r="AJ35" s="39"/>
      <c r="AK35" s="282">
        <f>SUM(AK26:AK33)</f>
        <v>0</v>
      </c>
      <c r="AL35" s="281"/>
      <c r="AM35" s="281"/>
      <c r="AN35" s="281"/>
      <c r="AO35" s="283"/>
      <c r="AP35" s="37"/>
      <c r="AQ35" s="37"/>
      <c r="AR35" s="32"/>
    </row>
    <row r="36" spans="2:44" s="1" customFormat="1" ht="6.9" customHeight="1">
      <c r="B36" s="32"/>
      <c r="AR36" s="32"/>
    </row>
    <row r="37" spans="2:44" s="1" customFormat="1" ht="6.9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" customHeight="1">
      <c r="B42" s="32"/>
      <c r="C42" s="21" t="s">
        <v>51</v>
      </c>
      <c r="AR42" s="32"/>
    </row>
    <row r="43" spans="2:44" s="1" customFormat="1" ht="6.9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23-04_4667INT</v>
      </c>
      <c r="AR44" s="45"/>
    </row>
    <row r="45" spans="2:44" s="4" customFormat="1" ht="36.9" customHeight="1">
      <c r="B45" s="46"/>
      <c r="C45" s="47" t="s">
        <v>16</v>
      </c>
      <c r="L45" s="284" t="str">
        <f>K6</f>
        <v>Úprava vnitřních prostor budovy F2</v>
      </c>
      <c r="M45" s="285"/>
      <c r="N45" s="285"/>
      <c r="O45" s="285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285"/>
      <c r="AA45" s="285"/>
      <c r="AB45" s="285"/>
      <c r="AC45" s="285"/>
      <c r="AD45" s="285"/>
      <c r="AE45" s="285"/>
      <c r="AF45" s="285"/>
      <c r="AG45" s="285"/>
      <c r="AH45" s="285"/>
      <c r="AI45" s="285"/>
      <c r="AJ45" s="285"/>
      <c r="AK45" s="285"/>
      <c r="AL45" s="285"/>
      <c r="AM45" s="285"/>
      <c r="AN45" s="285"/>
      <c r="AO45" s="285"/>
      <c r="AR45" s="46"/>
    </row>
    <row r="46" spans="2:44" s="1" customFormat="1" ht="6.9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Liberec</v>
      </c>
      <c r="AI47" s="27" t="s">
        <v>23</v>
      </c>
      <c r="AM47" s="286" t="str">
        <f>IF(AN8= "","",AN8)</f>
        <v>5. 6. 2023</v>
      </c>
      <c r="AN47" s="286"/>
      <c r="AR47" s="32"/>
    </row>
    <row r="48" spans="2:44" s="1" customFormat="1" ht="6.9" customHeight="1">
      <c r="B48" s="32"/>
      <c r="AR48" s="32"/>
    </row>
    <row r="49" spans="1:91" s="1" customFormat="1" ht="25.65" customHeight="1">
      <c r="B49" s="32"/>
      <c r="C49" s="27" t="s">
        <v>25</v>
      </c>
      <c r="L49" s="3" t="str">
        <f>IF(E11= "","",E11)</f>
        <v>Technická univerzita v Liberci, Studentská 1402/2</v>
      </c>
      <c r="AI49" s="27" t="s">
        <v>31</v>
      </c>
      <c r="AM49" s="287" t="str">
        <f>IF(E17="","",E17)</f>
        <v>Architektonická kancelář FUA</v>
      </c>
      <c r="AN49" s="288"/>
      <c r="AO49" s="288"/>
      <c r="AP49" s="288"/>
      <c r="AR49" s="32"/>
      <c r="AS49" s="289" t="s">
        <v>52</v>
      </c>
      <c r="AT49" s="290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15" customHeight="1">
      <c r="B50" s="32"/>
      <c r="C50" s="27" t="s">
        <v>29</v>
      </c>
      <c r="L50" s="3" t="str">
        <f>IF(E14= "Vyplň údaj","",E14)</f>
        <v/>
      </c>
      <c r="AI50" s="27" t="s">
        <v>34</v>
      </c>
      <c r="AM50" s="287" t="str">
        <f>IF(E20="","",E20)</f>
        <v>PROPOS Liberec s.r.o.</v>
      </c>
      <c r="AN50" s="288"/>
      <c r="AO50" s="288"/>
      <c r="AP50" s="288"/>
      <c r="AR50" s="32"/>
      <c r="AS50" s="291"/>
      <c r="AT50" s="292"/>
      <c r="BD50" s="53"/>
    </row>
    <row r="51" spans="1:91" s="1" customFormat="1" ht="10.8" customHeight="1">
      <c r="B51" s="32"/>
      <c r="AR51" s="32"/>
      <c r="AS51" s="291"/>
      <c r="AT51" s="292"/>
      <c r="BD51" s="53"/>
    </row>
    <row r="52" spans="1:91" s="1" customFormat="1" ht="29.25" customHeight="1">
      <c r="B52" s="32"/>
      <c r="C52" s="293" t="s">
        <v>53</v>
      </c>
      <c r="D52" s="294"/>
      <c r="E52" s="294"/>
      <c r="F52" s="294"/>
      <c r="G52" s="294"/>
      <c r="H52" s="54"/>
      <c r="I52" s="295" t="s">
        <v>54</v>
      </c>
      <c r="J52" s="294"/>
      <c r="K52" s="294"/>
      <c r="L52" s="294"/>
      <c r="M52" s="294"/>
      <c r="N52" s="294"/>
      <c r="O52" s="294"/>
      <c r="P52" s="294"/>
      <c r="Q52" s="294"/>
      <c r="R52" s="294"/>
      <c r="S52" s="294"/>
      <c r="T52" s="294"/>
      <c r="U52" s="294"/>
      <c r="V52" s="294"/>
      <c r="W52" s="294"/>
      <c r="X52" s="294"/>
      <c r="Y52" s="294"/>
      <c r="Z52" s="294"/>
      <c r="AA52" s="294"/>
      <c r="AB52" s="294"/>
      <c r="AC52" s="294"/>
      <c r="AD52" s="294"/>
      <c r="AE52" s="294"/>
      <c r="AF52" s="294"/>
      <c r="AG52" s="296" t="s">
        <v>55</v>
      </c>
      <c r="AH52" s="294"/>
      <c r="AI52" s="294"/>
      <c r="AJ52" s="294"/>
      <c r="AK52" s="294"/>
      <c r="AL52" s="294"/>
      <c r="AM52" s="294"/>
      <c r="AN52" s="295" t="s">
        <v>56</v>
      </c>
      <c r="AO52" s="294"/>
      <c r="AP52" s="294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</row>
    <row r="53" spans="1:91" s="1" customFormat="1" ht="10.8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" customHeight="1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300">
        <f>ROUND(SUM(AG55:AG57),2)</f>
        <v>0</v>
      </c>
      <c r="AH54" s="300"/>
      <c r="AI54" s="300"/>
      <c r="AJ54" s="300"/>
      <c r="AK54" s="300"/>
      <c r="AL54" s="300"/>
      <c r="AM54" s="300"/>
      <c r="AN54" s="301">
        <f>SUM(AG54,AT54)</f>
        <v>0</v>
      </c>
      <c r="AO54" s="301"/>
      <c r="AP54" s="301"/>
      <c r="AQ54" s="64" t="s">
        <v>19</v>
      </c>
      <c r="AR54" s="60"/>
      <c r="AS54" s="65">
        <f>ROUND(SUM(AS55:AS57),2)</f>
        <v>0</v>
      </c>
      <c r="AT54" s="66">
        <f>ROUND(SUM(AV54:AW54),2)</f>
        <v>0</v>
      </c>
      <c r="AU54" s="67">
        <f>ROUND(SUM(AU55:AU57),5)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ROUND(SUM(AZ55:AZ57),2)</f>
        <v>0</v>
      </c>
      <c r="BA54" s="66">
        <f>ROUND(SUM(BA55:BA57),2)</f>
        <v>0</v>
      </c>
      <c r="BB54" s="66">
        <f>ROUND(SUM(BB55:BB57),2)</f>
        <v>0</v>
      </c>
      <c r="BC54" s="66">
        <f>ROUND(SUM(BC55:BC57),2)</f>
        <v>0</v>
      </c>
      <c r="BD54" s="68">
        <f>ROUND(SUM(BD55:BD57),2)</f>
        <v>0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19</v>
      </c>
    </row>
    <row r="55" spans="1:91" s="6" customFormat="1" ht="16.5" customHeight="1">
      <c r="A55" s="71" t="s">
        <v>76</v>
      </c>
      <c r="B55" s="72"/>
      <c r="C55" s="73"/>
      <c r="D55" s="299" t="s">
        <v>77</v>
      </c>
      <c r="E55" s="299"/>
      <c r="F55" s="299"/>
      <c r="G55" s="299"/>
      <c r="H55" s="299"/>
      <c r="I55" s="74"/>
      <c r="J55" s="299" t="s">
        <v>17</v>
      </c>
      <c r="K55" s="299"/>
      <c r="L55" s="299"/>
      <c r="M55" s="299"/>
      <c r="N55" s="299"/>
      <c r="O55" s="299"/>
      <c r="P55" s="299"/>
      <c r="Q55" s="299"/>
      <c r="R55" s="299"/>
      <c r="S55" s="299"/>
      <c r="T55" s="299"/>
      <c r="U55" s="299"/>
      <c r="V55" s="299"/>
      <c r="W55" s="299"/>
      <c r="X55" s="299"/>
      <c r="Y55" s="299"/>
      <c r="Z55" s="299"/>
      <c r="AA55" s="299"/>
      <c r="AB55" s="299"/>
      <c r="AC55" s="299"/>
      <c r="AD55" s="299"/>
      <c r="AE55" s="299"/>
      <c r="AF55" s="299"/>
      <c r="AG55" s="297">
        <f>'1 - Úprava vnitřních pros...'!J30</f>
        <v>0</v>
      </c>
      <c r="AH55" s="298"/>
      <c r="AI55" s="298"/>
      <c r="AJ55" s="298"/>
      <c r="AK55" s="298"/>
      <c r="AL55" s="298"/>
      <c r="AM55" s="298"/>
      <c r="AN55" s="297">
        <f>SUM(AG55,AT55)</f>
        <v>0</v>
      </c>
      <c r="AO55" s="298"/>
      <c r="AP55" s="298"/>
      <c r="AQ55" s="75" t="s">
        <v>78</v>
      </c>
      <c r="AR55" s="72"/>
      <c r="AS55" s="76">
        <v>0</v>
      </c>
      <c r="AT55" s="77">
        <f>ROUND(SUM(AV55:AW55),2)</f>
        <v>0</v>
      </c>
      <c r="AU55" s="78">
        <f>'1 - Úprava vnitřních pros...'!P93</f>
        <v>0</v>
      </c>
      <c r="AV55" s="77">
        <f>'1 - Úprava vnitřních pros...'!J33</f>
        <v>0</v>
      </c>
      <c r="AW55" s="77">
        <f>'1 - Úprava vnitřních pros...'!J34</f>
        <v>0</v>
      </c>
      <c r="AX55" s="77">
        <f>'1 - Úprava vnitřních pros...'!J35</f>
        <v>0</v>
      </c>
      <c r="AY55" s="77">
        <f>'1 - Úprava vnitřních pros...'!J36</f>
        <v>0</v>
      </c>
      <c r="AZ55" s="77">
        <f>'1 - Úprava vnitřních pros...'!F33</f>
        <v>0</v>
      </c>
      <c r="BA55" s="77">
        <f>'1 - Úprava vnitřních pros...'!F34</f>
        <v>0</v>
      </c>
      <c r="BB55" s="77">
        <f>'1 - Úprava vnitřních pros...'!F35</f>
        <v>0</v>
      </c>
      <c r="BC55" s="77">
        <f>'1 - Úprava vnitřních pros...'!F36</f>
        <v>0</v>
      </c>
      <c r="BD55" s="79">
        <f>'1 - Úprava vnitřních pros...'!F37</f>
        <v>0</v>
      </c>
      <c r="BT55" s="80" t="s">
        <v>77</v>
      </c>
      <c r="BV55" s="80" t="s">
        <v>74</v>
      </c>
      <c r="BW55" s="80" t="s">
        <v>79</v>
      </c>
      <c r="BX55" s="80" t="s">
        <v>5</v>
      </c>
      <c r="CL55" s="80" t="s">
        <v>19</v>
      </c>
      <c r="CM55" s="80" t="s">
        <v>80</v>
      </c>
    </row>
    <row r="56" spans="1:91" s="6" customFormat="1" ht="16.5" customHeight="1">
      <c r="A56" s="71" t="s">
        <v>76</v>
      </c>
      <c r="B56" s="72"/>
      <c r="C56" s="73"/>
      <c r="D56" s="299" t="s">
        <v>80</v>
      </c>
      <c r="E56" s="299"/>
      <c r="F56" s="299"/>
      <c r="G56" s="299"/>
      <c r="H56" s="299"/>
      <c r="I56" s="74"/>
      <c r="J56" s="299" t="s">
        <v>81</v>
      </c>
      <c r="K56" s="299"/>
      <c r="L56" s="299"/>
      <c r="M56" s="299"/>
      <c r="N56" s="299"/>
      <c r="O56" s="299"/>
      <c r="P56" s="299"/>
      <c r="Q56" s="299"/>
      <c r="R56" s="299"/>
      <c r="S56" s="299"/>
      <c r="T56" s="299"/>
      <c r="U56" s="299"/>
      <c r="V56" s="299"/>
      <c r="W56" s="299"/>
      <c r="X56" s="299"/>
      <c r="Y56" s="299"/>
      <c r="Z56" s="299"/>
      <c r="AA56" s="299"/>
      <c r="AB56" s="299"/>
      <c r="AC56" s="299"/>
      <c r="AD56" s="299"/>
      <c r="AE56" s="299"/>
      <c r="AF56" s="299"/>
      <c r="AG56" s="297">
        <f>'2 - Elektroinstalace vnit...'!J30</f>
        <v>0</v>
      </c>
      <c r="AH56" s="298"/>
      <c r="AI56" s="298"/>
      <c r="AJ56" s="298"/>
      <c r="AK56" s="298"/>
      <c r="AL56" s="298"/>
      <c r="AM56" s="298"/>
      <c r="AN56" s="297">
        <f>SUM(AG56,AT56)</f>
        <v>0</v>
      </c>
      <c r="AO56" s="298"/>
      <c r="AP56" s="298"/>
      <c r="AQ56" s="75" t="s">
        <v>78</v>
      </c>
      <c r="AR56" s="72"/>
      <c r="AS56" s="76">
        <v>0</v>
      </c>
      <c r="AT56" s="77">
        <f>ROUND(SUM(AV56:AW56),2)</f>
        <v>0</v>
      </c>
      <c r="AU56" s="78">
        <f>'2 - Elektroinstalace vnit...'!P86</f>
        <v>0</v>
      </c>
      <c r="AV56" s="77">
        <f>'2 - Elektroinstalace vnit...'!J33</f>
        <v>0</v>
      </c>
      <c r="AW56" s="77">
        <f>'2 - Elektroinstalace vnit...'!J34</f>
        <v>0</v>
      </c>
      <c r="AX56" s="77">
        <f>'2 - Elektroinstalace vnit...'!J35</f>
        <v>0</v>
      </c>
      <c r="AY56" s="77">
        <f>'2 - Elektroinstalace vnit...'!J36</f>
        <v>0</v>
      </c>
      <c r="AZ56" s="77">
        <f>'2 - Elektroinstalace vnit...'!F33</f>
        <v>0</v>
      </c>
      <c r="BA56" s="77">
        <f>'2 - Elektroinstalace vnit...'!F34</f>
        <v>0</v>
      </c>
      <c r="BB56" s="77">
        <f>'2 - Elektroinstalace vnit...'!F35</f>
        <v>0</v>
      </c>
      <c r="BC56" s="77">
        <f>'2 - Elektroinstalace vnit...'!F36</f>
        <v>0</v>
      </c>
      <c r="BD56" s="79">
        <f>'2 - Elektroinstalace vnit...'!F37</f>
        <v>0</v>
      </c>
      <c r="BT56" s="80" t="s">
        <v>77</v>
      </c>
      <c r="BV56" s="80" t="s">
        <v>74</v>
      </c>
      <c r="BW56" s="80" t="s">
        <v>82</v>
      </c>
      <c r="BX56" s="80" t="s">
        <v>5</v>
      </c>
      <c r="CL56" s="80" t="s">
        <v>19</v>
      </c>
      <c r="CM56" s="80" t="s">
        <v>80</v>
      </c>
    </row>
    <row r="57" spans="1:91" s="6" customFormat="1" ht="24.75" customHeight="1">
      <c r="A57" s="71" t="s">
        <v>76</v>
      </c>
      <c r="B57" s="72"/>
      <c r="C57" s="73"/>
      <c r="D57" s="299" t="s">
        <v>83</v>
      </c>
      <c r="E57" s="299"/>
      <c r="F57" s="299"/>
      <c r="G57" s="299"/>
      <c r="H57" s="299"/>
      <c r="I57" s="74"/>
      <c r="J57" s="299" t="s">
        <v>84</v>
      </c>
      <c r="K57" s="299"/>
      <c r="L57" s="299"/>
      <c r="M57" s="299"/>
      <c r="N57" s="299"/>
      <c r="O57" s="299"/>
      <c r="P57" s="299"/>
      <c r="Q57" s="299"/>
      <c r="R57" s="299"/>
      <c r="S57" s="299"/>
      <c r="T57" s="299"/>
      <c r="U57" s="299"/>
      <c r="V57" s="299"/>
      <c r="W57" s="299"/>
      <c r="X57" s="299"/>
      <c r="Y57" s="299"/>
      <c r="Z57" s="299"/>
      <c r="AA57" s="299"/>
      <c r="AB57" s="299"/>
      <c r="AC57" s="299"/>
      <c r="AD57" s="299"/>
      <c r="AE57" s="299"/>
      <c r="AF57" s="299"/>
      <c r="AG57" s="297">
        <f>'3 - Vedlejší rozpočtové n...'!J30</f>
        <v>0</v>
      </c>
      <c r="AH57" s="298"/>
      <c r="AI57" s="298"/>
      <c r="AJ57" s="298"/>
      <c r="AK57" s="298"/>
      <c r="AL57" s="298"/>
      <c r="AM57" s="298"/>
      <c r="AN57" s="297">
        <f>SUM(AG57,AT57)</f>
        <v>0</v>
      </c>
      <c r="AO57" s="298"/>
      <c r="AP57" s="298"/>
      <c r="AQ57" s="75" t="s">
        <v>78</v>
      </c>
      <c r="AR57" s="72"/>
      <c r="AS57" s="81">
        <v>0</v>
      </c>
      <c r="AT57" s="82">
        <f>ROUND(SUM(AV57:AW57),2)</f>
        <v>0</v>
      </c>
      <c r="AU57" s="83">
        <f>'3 - Vedlejší rozpočtové n...'!P84</f>
        <v>0</v>
      </c>
      <c r="AV57" s="82">
        <f>'3 - Vedlejší rozpočtové n...'!J33</f>
        <v>0</v>
      </c>
      <c r="AW57" s="82">
        <f>'3 - Vedlejší rozpočtové n...'!J34</f>
        <v>0</v>
      </c>
      <c r="AX57" s="82">
        <f>'3 - Vedlejší rozpočtové n...'!J35</f>
        <v>0</v>
      </c>
      <c r="AY57" s="82">
        <f>'3 - Vedlejší rozpočtové n...'!J36</f>
        <v>0</v>
      </c>
      <c r="AZ57" s="82">
        <f>'3 - Vedlejší rozpočtové n...'!F33</f>
        <v>0</v>
      </c>
      <c r="BA57" s="82">
        <f>'3 - Vedlejší rozpočtové n...'!F34</f>
        <v>0</v>
      </c>
      <c r="BB57" s="82">
        <f>'3 - Vedlejší rozpočtové n...'!F35</f>
        <v>0</v>
      </c>
      <c r="BC57" s="82">
        <f>'3 - Vedlejší rozpočtové n...'!F36</f>
        <v>0</v>
      </c>
      <c r="BD57" s="84">
        <f>'3 - Vedlejší rozpočtové n...'!F37</f>
        <v>0</v>
      </c>
      <c r="BT57" s="80" t="s">
        <v>77</v>
      </c>
      <c r="BV57" s="80" t="s">
        <v>74</v>
      </c>
      <c r="BW57" s="80" t="s">
        <v>85</v>
      </c>
      <c r="BX57" s="80" t="s">
        <v>5</v>
      </c>
      <c r="CL57" s="80" t="s">
        <v>19</v>
      </c>
      <c r="CM57" s="80" t="s">
        <v>80</v>
      </c>
    </row>
    <row r="58" spans="1:91" s="1" customFormat="1" ht="30" customHeight="1">
      <c r="B58" s="32"/>
      <c r="AR58" s="32"/>
    </row>
    <row r="59" spans="1:91" s="1" customFormat="1" ht="6.9" customHeight="1"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32"/>
    </row>
  </sheetData>
  <sheetProtection algorithmName="SHA-512" hashValue="w/UqO7ovs+l/dbe/2pKiIqnI+ort6j56gxfoTrqQ8f8VEXRkq7nOfIkX4wyVPZBgMoal08TG/FBi+zp+YMTEHg==" saltValue="Or7t/zFExjxSU0/AxROsqGq9fSybOBfGZsP5HqKACAPIEdYO2hOB3P2RAkdnEKh0PrGo3GCPvMrK8SNupkgfM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Úprava vnitřních pros...'!C2" display="/" xr:uid="{00000000-0004-0000-0000-000000000000}"/>
    <hyperlink ref="A56" location="'2 - Elektroinstalace vnit...'!C2" display="/" xr:uid="{00000000-0004-0000-0000-000001000000}"/>
    <hyperlink ref="A57" location="'3 - Vedlejší rozpočtové n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80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79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2:46" ht="24.9" customHeight="1">
      <c r="B4" s="20"/>
      <c r="D4" s="21" t="s">
        <v>86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2" t="str">
        <f>'Rekapitulace stavby'!K6</f>
        <v>Úprava vnitřních prostor budovy F2</v>
      </c>
      <c r="F7" s="303"/>
      <c r="G7" s="303"/>
      <c r="H7" s="303"/>
      <c r="L7" s="20"/>
    </row>
    <row r="8" spans="2:46" s="1" customFormat="1" ht="12" customHeight="1">
      <c r="B8" s="32"/>
      <c r="D8" s="27" t="s">
        <v>87</v>
      </c>
      <c r="L8" s="32"/>
    </row>
    <row r="9" spans="2:46" s="1" customFormat="1" ht="16.5" customHeight="1">
      <c r="B9" s="32"/>
      <c r="E9" s="284" t="s">
        <v>88</v>
      </c>
      <c r="F9" s="304"/>
      <c r="G9" s="304"/>
      <c r="H9" s="304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5. 6. 2023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5" t="str">
        <f>'Rekapitulace stavby'!E14</f>
        <v>Vyplň údaj</v>
      </c>
      <c r="F18" s="268"/>
      <c r="G18" s="268"/>
      <c r="H18" s="268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73" t="s">
        <v>19</v>
      </c>
      <c r="F27" s="273"/>
      <c r="G27" s="273"/>
      <c r="H27" s="273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ROUND(J93,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8">
        <f>ROUND((SUM(BE93:BE379)),  2)</f>
        <v>0</v>
      </c>
      <c r="I33" s="89">
        <v>0.21</v>
      </c>
      <c r="J33" s="88">
        <f>ROUND(((SUM(BE93:BE379))*I33),  2)</f>
        <v>0</v>
      </c>
      <c r="L33" s="32"/>
    </row>
    <row r="34" spans="2:12" s="1" customFormat="1" ht="14.4" customHeight="1">
      <c r="B34" s="32"/>
      <c r="E34" s="27" t="s">
        <v>44</v>
      </c>
      <c r="F34" s="88">
        <f>ROUND((SUM(BF93:BF379)),  2)</f>
        <v>0</v>
      </c>
      <c r="I34" s="89">
        <v>0.15</v>
      </c>
      <c r="J34" s="88">
        <f>ROUND(((SUM(BF93:BF379))*I34),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8">
        <f>ROUND((SUM(BG93:BG379)),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8">
        <f>ROUND((SUM(BH93:BH379)),  2)</f>
        <v>0</v>
      </c>
      <c r="I36" s="89">
        <v>0.15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8">
        <f>ROUND((SUM(BI93:BI379)),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89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2" t="str">
        <f>E7</f>
        <v>Úprava vnitřních prostor budovy F2</v>
      </c>
      <c r="F48" s="303"/>
      <c r="G48" s="303"/>
      <c r="H48" s="303"/>
      <c r="L48" s="32"/>
    </row>
    <row r="49" spans="2:47" s="1" customFormat="1" ht="12" customHeight="1">
      <c r="B49" s="32"/>
      <c r="C49" s="27" t="s">
        <v>87</v>
      </c>
      <c r="L49" s="32"/>
    </row>
    <row r="50" spans="2:47" s="1" customFormat="1" ht="16.5" customHeight="1">
      <c r="B50" s="32"/>
      <c r="E50" s="284" t="str">
        <f>E9</f>
        <v>1 - Úprava vnitřních prostor budovy F2</v>
      </c>
      <c r="F50" s="304"/>
      <c r="G50" s="304"/>
      <c r="H50" s="304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Liberec</v>
      </c>
      <c r="I52" s="27" t="s">
        <v>23</v>
      </c>
      <c r="J52" s="49" t="str">
        <f>IF(J12="","",J12)</f>
        <v>5. 6. 2023</v>
      </c>
      <c r="L52" s="32"/>
    </row>
    <row r="53" spans="2:47" s="1" customFormat="1" ht="6.9" customHeight="1">
      <c r="B53" s="32"/>
      <c r="L53" s="32"/>
    </row>
    <row r="54" spans="2:47" s="1" customFormat="1" ht="25.65" customHeight="1">
      <c r="B54" s="32"/>
      <c r="C54" s="27" t="s">
        <v>25</v>
      </c>
      <c r="F54" s="25" t="str">
        <f>E15</f>
        <v>Technická univerzita v Liberci, Studentská 1402/2</v>
      </c>
      <c r="I54" s="27" t="s">
        <v>31</v>
      </c>
      <c r="J54" s="30" t="str">
        <f>E21</f>
        <v>Architektonická kancelář FUA</v>
      </c>
      <c r="L54" s="32"/>
    </row>
    <row r="55" spans="2:47" s="1" customFormat="1" ht="25.6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PROPOS Liberec s.r.o.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90</v>
      </c>
      <c r="D57" s="90"/>
      <c r="E57" s="90"/>
      <c r="F57" s="90"/>
      <c r="G57" s="90"/>
      <c r="H57" s="90"/>
      <c r="I57" s="90"/>
      <c r="J57" s="97" t="s">
        <v>91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70</v>
      </c>
      <c r="J59" s="63">
        <f>J93</f>
        <v>0</v>
      </c>
      <c r="L59" s="32"/>
      <c r="AU59" s="17" t="s">
        <v>92</v>
      </c>
    </row>
    <row r="60" spans="2:47" s="8" customFormat="1" ht="24.9" customHeight="1">
      <c r="B60" s="99"/>
      <c r="D60" s="100" t="s">
        <v>93</v>
      </c>
      <c r="E60" s="101"/>
      <c r="F60" s="101"/>
      <c r="G60" s="101"/>
      <c r="H60" s="101"/>
      <c r="I60" s="101"/>
      <c r="J60" s="102">
        <f>J94</f>
        <v>0</v>
      </c>
      <c r="L60" s="99"/>
    </row>
    <row r="61" spans="2:47" s="9" customFormat="1" ht="19.95" customHeight="1">
      <c r="B61" s="103"/>
      <c r="D61" s="104" t="s">
        <v>94</v>
      </c>
      <c r="E61" s="105"/>
      <c r="F61" s="105"/>
      <c r="G61" s="105"/>
      <c r="H61" s="105"/>
      <c r="I61" s="105"/>
      <c r="J61" s="106">
        <f>J95</f>
        <v>0</v>
      </c>
      <c r="L61" s="103"/>
    </row>
    <row r="62" spans="2:47" s="9" customFormat="1" ht="19.95" customHeight="1">
      <c r="B62" s="103"/>
      <c r="D62" s="104" t="s">
        <v>95</v>
      </c>
      <c r="E62" s="105"/>
      <c r="F62" s="105"/>
      <c r="G62" s="105"/>
      <c r="H62" s="105"/>
      <c r="I62" s="105"/>
      <c r="J62" s="106">
        <f>J109</f>
        <v>0</v>
      </c>
      <c r="L62" s="103"/>
    </row>
    <row r="63" spans="2:47" s="9" customFormat="1" ht="19.95" customHeight="1">
      <c r="B63" s="103"/>
      <c r="D63" s="104" t="s">
        <v>96</v>
      </c>
      <c r="E63" s="105"/>
      <c r="F63" s="105"/>
      <c r="G63" s="105"/>
      <c r="H63" s="105"/>
      <c r="I63" s="105"/>
      <c r="J63" s="106">
        <f>J144</f>
        <v>0</v>
      </c>
      <c r="L63" s="103"/>
    </row>
    <row r="64" spans="2:47" s="9" customFormat="1" ht="19.95" customHeight="1">
      <c r="B64" s="103"/>
      <c r="D64" s="104" t="s">
        <v>97</v>
      </c>
      <c r="E64" s="105"/>
      <c r="F64" s="105"/>
      <c r="G64" s="105"/>
      <c r="H64" s="105"/>
      <c r="I64" s="105"/>
      <c r="J64" s="106">
        <f>J185</f>
        <v>0</v>
      </c>
      <c r="L64" s="103"/>
    </row>
    <row r="65" spans="2:12" s="9" customFormat="1" ht="19.95" customHeight="1">
      <c r="B65" s="103"/>
      <c r="D65" s="104" t="s">
        <v>98</v>
      </c>
      <c r="E65" s="105"/>
      <c r="F65" s="105"/>
      <c r="G65" s="105"/>
      <c r="H65" s="105"/>
      <c r="I65" s="105"/>
      <c r="J65" s="106">
        <f>J197</f>
        <v>0</v>
      </c>
      <c r="L65" s="103"/>
    </row>
    <row r="66" spans="2:12" s="8" customFormat="1" ht="24.9" customHeight="1">
      <c r="B66" s="99"/>
      <c r="D66" s="100" t="s">
        <v>99</v>
      </c>
      <c r="E66" s="101"/>
      <c r="F66" s="101"/>
      <c r="G66" s="101"/>
      <c r="H66" s="101"/>
      <c r="I66" s="101"/>
      <c r="J66" s="102">
        <f>J200</f>
        <v>0</v>
      </c>
      <c r="L66" s="99"/>
    </row>
    <row r="67" spans="2:12" s="9" customFormat="1" ht="19.95" customHeight="1">
      <c r="B67" s="103"/>
      <c r="D67" s="104" t="s">
        <v>100</v>
      </c>
      <c r="E67" s="105"/>
      <c r="F67" s="105"/>
      <c r="G67" s="105"/>
      <c r="H67" s="105"/>
      <c r="I67" s="105"/>
      <c r="J67" s="106">
        <f>J201</f>
        <v>0</v>
      </c>
      <c r="L67" s="103"/>
    </row>
    <row r="68" spans="2:12" s="9" customFormat="1" ht="19.95" customHeight="1">
      <c r="B68" s="103"/>
      <c r="D68" s="104" t="s">
        <v>101</v>
      </c>
      <c r="E68" s="105"/>
      <c r="F68" s="105"/>
      <c r="G68" s="105"/>
      <c r="H68" s="105"/>
      <c r="I68" s="105"/>
      <c r="J68" s="106">
        <f>J207</f>
        <v>0</v>
      </c>
      <c r="L68" s="103"/>
    </row>
    <row r="69" spans="2:12" s="9" customFormat="1" ht="19.95" customHeight="1">
      <c r="B69" s="103"/>
      <c r="D69" s="104" t="s">
        <v>102</v>
      </c>
      <c r="E69" s="105"/>
      <c r="F69" s="105"/>
      <c r="G69" s="105"/>
      <c r="H69" s="105"/>
      <c r="I69" s="105"/>
      <c r="J69" s="106">
        <f>J224</f>
        <v>0</v>
      </c>
      <c r="L69" s="103"/>
    </row>
    <row r="70" spans="2:12" s="9" customFormat="1" ht="19.95" customHeight="1">
      <c r="B70" s="103"/>
      <c r="D70" s="104" t="s">
        <v>103</v>
      </c>
      <c r="E70" s="105"/>
      <c r="F70" s="105"/>
      <c r="G70" s="105"/>
      <c r="H70" s="105"/>
      <c r="I70" s="105"/>
      <c r="J70" s="106">
        <f>J235</f>
        <v>0</v>
      </c>
      <c r="L70" s="103"/>
    </row>
    <row r="71" spans="2:12" s="9" customFormat="1" ht="19.95" customHeight="1">
      <c r="B71" s="103"/>
      <c r="D71" s="104" t="s">
        <v>104</v>
      </c>
      <c r="E71" s="105"/>
      <c r="F71" s="105"/>
      <c r="G71" s="105"/>
      <c r="H71" s="105"/>
      <c r="I71" s="105"/>
      <c r="J71" s="106">
        <f>J289</f>
        <v>0</v>
      </c>
      <c r="L71" s="103"/>
    </row>
    <row r="72" spans="2:12" s="9" customFormat="1" ht="19.95" customHeight="1">
      <c r="B72" s="103"/>
      <c r="D72" s="104" t="s">
        <v>105</v>
      </c>
      <c r="E72" s="105"/>
      <c r="F72" s="105"/>
      <c r="G72" s="105"/>
      <c r="H72" s="105"/>
      <c r="I72" s="105"/>
      <c r="J72" s="106">
        <f>J313</f>
        <v>0</v>
      </c>
      <c r="L72" s="103"/>
    </row>
    <row r="73" spans="2:12" s="9" customFormat="1" ht="19.95" customHeight="1">
      <c r="B73" s="103"/>
      <c r="D73" s="104" t="s">
        <v>106</v>
      </c>
      <c r="E73" s="105"/>
      <c r="F73" s="105"/>
      <c r="G73" s="105"/>
      <c r="H73" s="105"/>
      <c r="I73" s="105"/>
      <c r="J73" s="106">
        <f>J334</f>
        <v>0</v>
      </c>
      <c r="L73" s="103"/>
    </row>
    <row r="74" spans="2:12" s="1" customFormat="1" ht="21.75" customHeight="1">
      <c r="B74" s="32"/>
      <c r="L74" s="32"/>
    </row>
    <row r="75" spans="2:12" s="1" customFormat="1" ht="6.9" customHeight="1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32"/>
    </row>
    <row r="79" spans="2:12" s="1" customFormat="1" ht="6.9" customHeight="1"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32"/>
    </row>
    <row r="80" spans="2:12" s="1" customFormat="1" ht="24.9" customHeight="1">
      <c r="B80" s="32"/>
      <c r="C80" s="21" t="s">
        <v>107</v>
      </c>
      <c r="L80" s="32"/>
    </row>
    <row r="81" spans="2:65" s="1" customFormat="1" ht="6.9" customHeight="1">
      <c r="B81" s="32"/>
      <c r="L81" s="32"/>
    </row>
    <row r="82" spans="2:65" s="1" customFormat="1" ht="12" customHeight="1">
      <c r="B82" s="32"/>
      <c r="C82" s="27" t="s">
        <v>16</v>
      </c>
      <c r="L82" s="32"/>
    </row>
    <row r="83" spans="2:65" s="1" customFormat="1" ht="16.5" customHeight="1">
      <c r="B83" s="32"/>
      <c r="E83" s="302" t="str">
        <f>E7</f>
        <v>Úprava vnitřních prostor budovy F2</v>
      </c>
      <c r="F83" s="303"/>
      <c r="G83" s="303"/>
      <c r="H83" s="303"/>
      <c r="L83" s="32"/>
    </row>
    <row r="84" spans="2:65" s="1" customFormat="1" ht="12" customHeight="1">
      <c r="B84" s="32"/>
      <c r="C84" s="27" t="s">
        <v>87</v>
      </c>
      <c r="L84" s="32"/>
    </row>
    <row r="85" spans="2:65" s="1" customFormat="1" ht="16.5" customHeight="1">
      <c r="B85" s="32"/>
      <c r="E85" s="284" t="str">
        <f>E9</f>
        <v>1 - Úprava vnitřních prostor budovy F2</v>
      </c>
      <c r="F85" s="304"/>
      <c r="G85" s="304"/>
      <c r="H85" s="304"/>
      <c r="L85" s="32"/>
    </row>
    <row r="86" spans="2:65" s="1" customFormat="1" ht="6.9" customHeight="1">
      <c r="B86" s="32"/>
      <c r="L86" s="32"/>
    </row>
    <row r="87" spans="2:65" s="1" customFormat="1" ht="12" customHeight="1">
      <c r="B87" s="32"/>
      <c r="C87" s="27" t="s">
        <v>21</v>
      </c>
      <c r="F87" s="25" t="str">
        <f>F12</f>
        <v>Liberec</v>
      </c>
      <c r="I87" s="27" t="s">
        <v>23</v>
      </c>
      <c r="J87" s="49" t="str">
        <f>IF(J12="","",J12)</f>
        <v>5. 6. 2023</v>
      </c>
      <c r="L87" s="32"/>
    </row>
    <row r="88" spans="2:65" s="1" customFormat="1" ht="6.9" customHeight="1">
      <c r="B88" s="32"/>
      <c r="L88" s="32"/>
    </row>
    <row r="89" spans="2:65" s="1" customFormat="1" ht="25.65" customHeight="1">
      <c r="B89" s="32"/>
      <c r="C89" s="27" t="s">
        <v>25</v>
      </c>
      <c r="F89" s="25" t="str">
        <f>E15</f>
        <v>Technická univerzita v Liberci, Studentská 1402/2</v>
      </c>
      <c r="I89" s="27" t="s">
        <v>31</v>
      </c>
      <c r="J89" s="30" t="str">
        <f>E21</f>
        <v>Architektonická kancelář FUA</v>
      </c>
      <c r="L89" s="32"/>
    </row>
    <row r="90" spans="2:65" s="1" customFormat="1" ht="25.65" customHeight="1">
      <c r="B90" s="32"/>
      <c r="C90" s="27" t="s">
        <v>29</v>
      </c>
      <c r="F90" s="25" t="str">
        <f>IF(E18="","",E18)</f>
        <v>Vyplň údaj</v>
      </c>
      <c r="I90" s="27" t="s">
        <v>34</v>
      </c>
      <c r="J90" s="30" t="str">
        <f>E24</f>
        <v>PROPOS Liberec s.r.o.</v>
      </c>
      <c r="L90" s="32"/>
    </row>
    <row r="91" spans="2:65" s="1" customFormat="1" ht="10.35" customHeight="1">
      <c r="B91" s="32"/>
      <c r="L91" s="32"/>
    </row>
    <row r="92" spans="2:65" s="10" customFormat="1" ht="29.25" customHeight="1">
      <c r="B92" s="107"/>
      <c r="C92" s="108" t="s">
        <v>108</v>
      </c>
      <c r="D92" s="109" t="s">
        <v>57</v>
      </c>
      <c r="E92" s="109" t="s">
        <v>53</v>
      </c>
      <c r="F92" s="109" t="s">
        <v>54</v>
      </c>
      <c r="G92" s="109" t="s">
        <v>109</v>
      </c>
      <c r="H92" s="109" t="s">
        <v>110</v>
      </c>
      <c r="I92" s="109" t="s">
        <v>111</v>
      </c>
      <c r="J92" s="109" t="s">
        <v>91</v>
      </c>
      <c r="K92" s="110" t="s">
        <v>112</v>
      </c>
      <c r="L92" s="107"/>
      <c r="M92" s="56" t="s">
        <v>19</v>
      </c>
      <c r="N92" s="57" t="s">
        <v>42</v>
      </c>
      <c r="O92" s="57" t="s">
        <v>113</v>
      </c>
      <c r="P92" s="57" t="s">
        <v>114</v>
      </c>
      <c r="Q92" s="57" t="s">
        <v>115</v>
      </c>
      <c r="R92" s="57" t="s">
        <v>116</v>
      </c>
      <c r="S92" s="57" t="s">
        <v>117</v>
      </c>
      <c r="T92" s="58" t="s">
        <v>118</v>
      </c>
    </row>
    <row r="93" spans="2:65" s="1" customFormat="1" ht="22.8" customHeight="1">
      <c r="B93" s="32"/>
      <c r="C93" s="61" t="s">
        <v>119</v>
      </c>
      <c r="J93" s="111">
        <f>BK93</f>
        <v>0</v>
      </c>
      <c r="L93" s="32"/>
      <c r="M93" s="59"/>
      <c r="N93" s="50"/>
      <c r="O93" s="50"/>
      <c r="P93" s="112">
        <f>P94+P200</f>
        <v>0</v>
      </c>
      <c r="Q93" s="50"/>
      <c r="R93" s="112">
        <f>R94+R200</f>
        <v>5.7553304800000005</v>
      </c>
      <c r="S93" s="50"/>
      <c r="T93" s="113">
        <f>T94+T200</f>
        <v>13.42771192</v>
      </c>
      <c r="AT93" s="17" t="s">
        <v>71</v>
      </c>
      <c r="AU93" s="17" t="s">
        <v>92</v>
      </c>
      <c r="BK93" s="114">
        <f>BK94+BK200</f>
        <v>0</v>
      </c>
    </row>
    <row r="94" spans="2:65" s="11" customFormat="1" ht="25.95" customHeight="1">
      <c r="B94" s="115"/>
      <c r="D94" s="116" t="s">
        <v>71</v>
      </c>
      <c r="E94" s="117" t="s">
        <v>120</v>
      </c>
      <c r="F94" s="117" t="s">
        <v>121</v>
      </c>
      <c r="I94" s="118"/>
      <c r="J94" s="119">
        <f>BK94</f>
        <v>0</v>
      </c>
      <c r="L94" s="115"/>
      <c r="M94" s="120"/>
      <c r="P94" s="121">
        <f>P95+P109+P144+P185+P197</f>
        <v>0</v>
      </c>
      <c r="R94" s="121">
        <f>R95+R109+R144+R185+R197</f>
        <v>2.4406347200000003</v>
      </c>
      <c r="T94" s="122">
        <f>T95+T109+T144+T185+T197</f>
        <v>11.343094000000001</v>
      </c>
      <c r="AR94" s="116" t="s">
        <v>77</v>
      </c>
      <c r="AT94" s="123" t="s">
        <v>71</v>
      </c>
      <c r="AU94" s="123" t="s">
        <v>72</v>
      </c>
      <c r="AY94" s="116" t="s">
        <v>122</v>
      </c>
      <c r="BK94" s="124">
        <f>BK95+BK109+BK144+BK185+BK197</f>
        <v>0</v>
      </c>
    </row>
    <row r="95" spans="2:65" s="11" customFormat="1" ht="22.8" customHeight="1">
      <c r="B95" s="115"/>
      <c r="D95" s="116" t="s">
        <v>71</v>
      </c>
      <c r="E95" s="125" t="s">
        <v>83</v>
      </c>
      <c r="F95" s="125" t="s">
        <v>123</v>
      </c>
      <c r="I95" s="118"/>
      <c r="J95" s="126">
        <f>BK95</f>
        <v>0</v>
      </c>
      <c r="L95" s="115"/>
      <c r="M95" s="120"/>
      <c r="P95" s="121">
        <f>SUM(P96:P108)</f>
        <v>0</v>
      </c>
      <c r="R95" s="121">
        <f>SUM(R96:R108)</f>
        <v>0.51047930000000008</v>
      </c>
      <c r="T95" s="122">
        <f>SUM(T96:T108)</f>
        <v>0</v>
      </c>
      <c r="AR95" s="116" t="s">
        <v>77</v>
      </c>
      <c r="AT95" s="123" t="s">
        <v>71</v>
      </c>
      <c r="AU95" s="123" t="s">
        <v>77</v>
      </c>
      <c r="AY95" s="116" t="s">
        <v>122</v>
      </c>
      <c r="BK95" s="124">
        <f>SUM(BK96:BK108)</f>
        <v>0</v>
      </c>
    </row>
    <row r="96" spans="2:65" s="1" customFormat="1" ht="16.5" customHeight="1">
      <c r="B96" s="32"/>
      <c r="C96" s="127" t="s">
        <v>77</v>
      </c>
      <c r="D96" s="127" t="s">
        <v>124</v>
      </c>
      <c r="E96" s="128" t="s">
        <v>125</v>
      </c>
      <c r="F96" s="129" t="s">
        <v>126</v>
      </c>
      <c r="G96" s="130" t="s">
        <v>127</v>
      </c>
      <c r="H96" s="131">
        <v>0.08</v>
      </c>
      <c r="I96" s="132"/>
      <c r="J96" s="133">
        <f>ROUND(I96*H96,2)</f>
        <v>0</v>
      </c>
      <c r="K96" s="129" t="s">
        <v>128</v>
      </c>
      <c r="L96" s="32"/>
      <c r="M96" s="134" t="s">
        <v>19</v>
      </c>
      <c r="N96" s="135" t="s">
        <v>43</v>
      </c>
      <c r="P96" s="136">
        <f>O96*H96</f>
        <v>0</v>
      </c>
      <c r="Q96" s="136">
        <v>1.94302</v>
      </c>
      <c r="R96" s="136">
        <f>Q96*H96</f>
        <v>0.15544160000000001</v>
      </c>
      <c r="S96" s="136">
        <v>0</v>
      </c>
      <c r="T96" s="137">
        <f>S96*H96</f>
        <v>0</v>
      </c>
      <c r="AR96" s="138" t="s">
        <v>129</v>
      </c>
      <c r="AT96" s="138" t="s">
        <v>124</v>
      </c>
      <c r="AU96" s="138" t="s">
        <v>80</v>
      </c>
      <c r="AY96" s="17" t="s">
        <v>122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7" t="s">
        <v>77</v>
      </c>
      <c r="BK96" s="139">
        <f>ROUND(I96*H96,2)</f>
        <v>0</v>
      </c>
      <c r="BL96" s="17" t="s">
        <v>129</v>
      </c>
      <c r="BM96" s="138" t="s">
        <v>130</v>
      </c>
    </row>
    <row r="97" spans="2:65" s="1" customFormat="1" ht="10.199999999999999">
      <c r="B97" s="32"/>
      <c r="D97" s="140" t="s">
        <v>131</v>
      </c>
      <c r="F97" s="141" t="s">
        <v>132</v>
      </c>
      <c r="I97" s="142"/>
      <c r="L97" s="32"/>
      <c r="M97" s="143"/>
      <c r="T97" s="53"/>
      <c r="AT97" s="17" t="s">
        <v>131</v>
      </c>
      <c r="AU97" s="17" t="s">
        <v>80</v>
      </c>
    </row>
    <row r="98" spans="2:65" s="12" customFormat="1" ht="10.199999999999999">
      <c r="B98" s="144"/>
      <c r="D98" s="145" t="s">
        <v>133</v>
      </c>
      <c r="E98" s="146" t="s">
        <v>19</v>
      </c>
      <c r="F98" s="147" t="s">
        <v>134</v>
      </c>
      <c r="H98" s="148">
        <v>0.08</v>
      </c>
      <c r="I98" s="149"/>
      <c r="L98" s="144"/>
      <c r="M98" s="150"/>
      <c r="T98" s="151"/>
      <c r="AT98" s="146" t="s">
        <v>133</v>
      </c>
      <c r="AU98" s="146" t="s">
        <v>80</v>
      </c>
      <c r="AV98" s="12" t="s">
        <v>80</v>
      </c>
      <c r="AW98" s="12" t="s">
        <v>33</v>
      </c>
      <c r="AX98" s="12" t="s">
        <v>77</v>
      </c>
      <c r="AY98" s="146" t="s">
        <v>122</v>
      </c>
    </row>
    <row r="99" spans="2:65" s="1" customFormat="1" ht="16.5" customHeight="1">
      <c r="B99" s="32"/>
      <c r="C99" s="127" t="s">
        <v>80</v>
      </c>
      <c r="D99" s="127" t="s">
        <v>124</v>
      </c>
      <c r="E99" s="128" t="s">
        <v>135</v>
      </c>
      <c r="F99" s="129" t="s">
        <v>136</v>
      </c>
      <c r="G99" s="130" t="s">
        <v>137</v>
      </c>
      <c r="H99" s="131">
        <v>7.4999999999999997E-2</v>
      </c>
      <c r="I99" s="132"/>
      <c r="J99" s="133">
        <f>ROUND(I99*H99,2)</f>
        <v>0</v>
      </c>
      <c r="K99" s="129" t="s">
        <v>128</v>
      </c>
      <c r="L99" s="32"/>
      <c r="M99" s="134" t="s">
        <v>19</v>
      </c>
      <c r="N99" s="135" t="s">
        <v>43</v>
      </c>
      <c r="P99" s="136">
        <f>O99*H99</f>
        <v>0</v>
      </c>
      <c r="Q99" s="136">
        <v>1.0900000000000001</v>
      </c>
      <c r="R99" s="136">
        <f>Q99*H99</f>
        <v>8.1750000000000003E-2</v>
      </c>
      <c r="S99" s="136">
        <v>0</v>
      </c>
      <c r="T99" s="137">
        <f>S99*H99</f>
        <v>0</v>
      </c>
      <c r="AR99" s="138" t="s">
        <v>129</v>
      </c>
      <c r="AT99" s="138" t="s">
        <v>124</v>
      </c>
      <c r="AU99" s="138" t="s">
        <v>80</v>
      </c>
      <c r="AY99" s="17" t="s">
        <v>122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77</v>
      </c>
      <c r="BK99" s="139">
        <f>ROUND(I99*H99,2)</f>
        <v>0</v>
      </c>
      <c r="BL99" s="17" t="s">
        <v>129</v>
      </c>
      <c r="BM99" s="138" t="s">
        <v>138</v>
      </c>
    </row>
    <row r="100" spans="2:65" s="1" customFormat="1" ht="10.199999999999999">
      <c r="B100" s="32"/>
      <c r="D100" s="140" t="s">
        <v>131</v>
      </c>
      <c r="F100" s="141" t="s">
        <v>139</v>
      </c>
      <c r="I100" s="142"/>
      <c r="L100" s="32"/>
      <c r="M100" s="143"/>
      <c r="T100" s="53"/>
      <c r="AT100" s="17" t="s">
        <v>131</v>
      </c>
      <c r="AU100" s="17" t="s">
        <v>80</v>
      </c>
    </row>
    <row r="101" spans="2:65" s="13" customFormat="1" ht="10.199999999999999">
      <c r="B101" s="152"/>
      <c r="D101" s="145" t="s">
        <v>133</v>
      </c>
      <c r="E101" s="153" t="s">
        <v>19</v>
      </c>
      <c r="F101" s="154" t="s">
        <v>140</v>
      </c>
      <c r="H101" s="153" t="s">
        <v>19</v>
      </c>
      <c r="I101" s="155"/>
      <c r="L101" s="152"/>
      <c r="M101" s="156"/>
      <c r="T101" s="157"/>
      <c r="AT101" s="153" t="s">
        <v>133</v>
      </c>
      <c r="AU101" s="153" t="s">
        <v>80</v>
      </c>
      <c r="AV101" s="13" t="s">
        <v>77</v>
      </c>
      <c r="AW101" s="13" t="s">
        <v>33</v>
      </c>
      <c r="AX101" s="13" t="s">
        <v>72</v>
      </c>
      <c r="AY101" s="153" t="s">
        <v>122</v>
      </c>
    </row>
    <row r="102" spans="2:65" s="12" customFormat="1" ht="10.199999999999999">
      <c r="B102" s="144"/>
      <c r="D102" s="145" t="s">
        <v>133</v>
      </c>
      <c r="E102" s="146" t="s">
        <v>19</v>
      </c>
      <c r="F102" s="147" t="s">
        <v>141</v>
      </c>
      <c r="H102" s="148">
        <v>7.4999999999999997E-2</v>
      </c>
      <c r="I102" s="149"/>
      <c r="L102" s="144"/>
      <c r="M102" s="150"/>
      <c r="T102" s="151"/>
      <c r="AT102" s="146" t="s">
        <v>133</v>
      </c>
      <c r="AU102" s="146" t="s">
        <v>80</v>
      </c>
      <c r="AV102" s="12" t="s">
        <v>80</v>
      </c>
      <c r="AW102" s="12" t="s">
        <v>33</v>
      </c>
      <c r="AX102" s="12" t="s">
        <v>72</v>
      </c>
      <c r="AY102" s="146" t="s">
        <v>122</v>
      </c>
    </row>
    <row r="103" spans="2:65" s="14" customFormat="1" ht="10.199999999999999">
      <c r="B103" s="158"/>
      <c r="D103" s="145" t="s">
        <v>133</v>
      </c>
      <c r="E103" s="159" t="s">
        <v>19</v>
      </c>
      <c r="F103" s="160" t="s">
        <v>142</v>
      </c>
      <c r="H103" s="161">
        <v>7.4999999999999997E-2</v>
      </c>
      <c r="I103" s="162"/>
      <c r="L103" s="158"/>
      <c r="M103" s="163"/>
      <c r="T103" s="164"/>
      <c r="AT103" s="159" t="s">
        <v>133</v>
      </c>
      <c r="AU103" s="159" t="s">
        <v>80</v>
      </c>
      <c r="AV103" s="14" t="s">
        <v>129</v>
      </c>
      <c r="AW103" s="14" t="s">
        <v>33</v>
      </c>
      <c r="AX103" s="14" t="s">
        <v>77</v>
      </c>
      <c r="AY103" s="159" t="s">
        <v>122</v>
      </c>
    </row>
    <row r="104" spans="2:65" s="1" customFormat="1" ht="24.15" customHeight="1">
      <c r="B104" s="32"/>
      <c r="C104" s="127" t="s">
        <v>83</v>
      </c>
      <c r="D104" s="127" t="s">
        <v>124</v>
      </c>
      <c r="E104" s="128" t="s">
        <v>143</v>
      </c>
      <c r="F104" s="129" t="s">
        <v>144</v>
      </c>
      <c r="G104" s="130" t="s">
        <v>145</v>
      </c>
      <c r="H104" s="131">
        <v>4.41</v>
      </c>
      <c r="I104" s="132"/>
      <c r="J104" s="133">
        <f>ROUND(I104*H104,2)</f>
        <v>0</v>
      </c>
      <c r="K104" s="129" t="s">
        <v>128</v>
      </c>
      <c r="L104" s="32"/>
      <c r="M104" s="134" t="s">
        <v>19</v>
      </c>
      <c r="N104" s="135" t="s">
        <v>43</v>
      </c>
      <c r="P104" s="136">
        <f>O104*H104</f>
        <v>0</v>
      </c>
      <c r="Q104" s="136">
        <v>6.1969999999999997E-2</v>
      </c>
      <c r="R104" s="136">
        <f>Q104*H104</f>
        <v>0.27328770000000002</v>
      </c>
      <c r="S104" s="136">
        <v>0</v>
      </c>
      <c r="T104" s="137">
        <f>S104*H104</f>
        <v>0</v>
      </c>
      <c r="AR104" s="138" t="s">
        <v>129</v>
      </c>
      <c r="AT104" s="138" t="s">
        <v>124</v>
      </c>
      <c r="AU104" s="138" t="s">
        <v>80</v>
      </c>
      <c r="AY104" s="17" t="s">
        <v>122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77</v>
      </c>
      <c r="BK104" s="139">
        <f>ROUND(I104*H104,2)</f>
        <v>0</v>
      </c>
      <c r="BL104" s="17" t="s">
        <v>129</v>
      </c>
      <c r="BM104" s="138" t="s">
        <v>146</v>
      </c>
    </row>
    <row r="105" spans="2:65" s="1" customFormat="1" ht="10.199999999999999">
      <c r="B105" s="32"/>
      <c r="D105" s="140" t="s">
        <v>131</v>
      </c>
      <c r="F105" s="141" t="s">
        <v>147</v>
      </c>
      <c r="I105" s="142"/>
      <c r="L105" s="32"/>
      <c r="M105" s="143"/>
      <c r="T105" s="53"/>
      <c r="AT105" s="17" t="s">
        <v>131</v>
      </c>
      <c r="AU105" s="17" t="s">
        <v>80</v>
      </c>
    </row>
    <row r="106" spans="2:65" s="13" customFormat="1" ht="10.199999999999999">
      <c r="B106" s="152"/>
      <c r="D106" s="145" t="s">
        <v>133</v>
      </c>
      <c r="E106" s="153" t="s">
        <v>19</v>
      </c>
      <c r="F106" s="154" t="s">
        <v>148</v>
      </c>
      <c r="H106" s="153" t="s">
        <v>19</v>
      </c>
      <c r="I106" s="155"/>
      <c r="L106" s="152"/>
      <c r="M106" s="156"/>
      <c r="T106" s="157"/>
      <c r="AT106" s="153" t="s">
        <v>133</v>
      </c>
      <c r="AU106" s="153" t="s">
        <v>80</v>
      </c>
      <c r="AV106" s="13" t="s">
        <v>77</v>
      </c>
      <c r="AW106" s="13" t="s">
        <v>33</v>
      </c>
      <c r="AX106" s="13" t="s">
        <v>72</v>
      </c>
      <c r="AY106" s="153" t="s">
        <v>122</v>
      </c>
    </row>
    <row r="107" spans="2:65" s="12" customFormat="1" ht="10.199999999999999">
      <c r="B107" s="144"/>
      <c r="D107" s="145" t="s">
        <v>133</v>
      </c>
      <c r="E107" s="146" t="s">
        <v>19</v>
      </c>
      <c r="F107" s="147" t="s">
        <v>149</v>
      </c>
      <c r="H107" s="148">
        <v>4.41</v>
      </c>
      <c r="I107" s="149"/>
      <c r="L107" s="144"/>
      <c r="M107" s="150"/>
      <c r="T107" s="151"/>
      <c r="AT107" s="146" t="s">
        <v>133</v>
      </c>
      <c r="AU107" s="146" t="s">
        <v>80</v>
      </c>
      <c r="AV107" s="12" t="s">
        <v>80</v>
      </c>
      <c r="AW107" s="12" t="s">
        <v>33</v>
      </c>
      <c r="AX107" s="12" t="s">
        <v>72</v>
      </c>
      <c r="AY107" s="146" t="s">
        <v>122</v>
      </c>
    </row>
    <row r="108" spans="2:65" s="14" customFormat="1" ht="10.199999999999999">
      <c r="B108" s="158"/>
      <c r="D108" s="145" t="s">
        <v>133</v>
      </c>
      <c r="E108" s="159" t="s">
        <v>19</v>
      </c>
      <c r="F108" s="160" t="s">
        <v>142</v>
      </c>
      <c r="H108" s="161">
        <v>4.41</v>
      </c>
      <c r="I108" s="162"/>
      <c r="L108" s="158"/>
      <c r="M108" s="163"/>
      <c r="T108" s="164"/>
      <c r="AT108" s="159" t="s">
        <v>133</v>
      </c>
      <c r="AU108" s="159" t="s">
        <v>80</v>
      </c>
      <c r="AV108" s="14" t="s">
        <v>129</v>
      </c>
      <c r="AW108" s="14" t="s">
        <v>33</v>
      </c>
      <c r="AX108" s="14" t="s">
        <v>77</v>
      </c>
      <c r="AY108" s="159" t="s">
        <v>122</v>
      </c>
    </row>
    <row r="109" spans="2:65" s="11" customFormat="1" ht="22.8" customHeight="1">
      <c r="B109" s="115"/>
      <c r="D109" s="116" t="s">
        <v>71</v>
      </c>
      <c r="E109" s="125" t="s">
        <v>150</v>
      </c>
      <c r="F109" s="125" t="s">
        <v>151</v>
      </c>
      <c r="I109" s="118"/>
      <c r="J109" s="126">
        <f>BK109</f>
        <v>0</v>
      </c>
      <c r="L109" s="115"/>
      <c r="M109" s="120"/>
      <c r="P109" s="121">
        <f>SUM(P110:P143)</f>
        <v>0</v>
      </c>
      <c r="R109" s="121">
        <f>SUM(R110:R143)</f>
        <v>1.89030422</v>
      </c>
      <c r="T109" s="122">
        <f>SUM(T110:T143)</f>
        <v>0</v>
      </c>
      <c r="AR109" s="116" t="s">
        <v>77</v>
      </c>
      <c r="AT109" s="123" t="s">
        <v>71</v>
      </c>
      <c r="AU109" s="123" t="s">
        <v>77</v>
      </c>
      <c r="AY109" s="116" t="s">
        <v>122</v>
      </c>
      <c r="BK109" s="124">
        <f>SUM(BK110:BK143)</f>
        <v>0</v>
      </c>
    </row>
    <row r="110" spans="2:65" s="1" customFormat="1" ht="24.15" customHeight="1">
      <c r="B110" s="32"/>
      <c r="C110" s="127" t="s">
        <v>129</v>
      </c>
      <c r="D110" s="127" t="s">
        <v>124</v>
      </c>
      <c r="E110" s="128" t="s">
        <v>152</v>
      </c>
      <c r="F110" s="129" t="s">
        <v>153</v>
      </c>
      <c r="G110" s="130" t="s">
        <v>145</v>
      </c>
      <c r="H110" s="131">
        <v>11.82</v>
      </c>
      <c r="I110" s="132"/>
      <c r="J110" s="133">
        <f>ROUND(I110*H110,2)</f>
        <v>0</v>
      </c>
      <c r="K110" s="129" t="s">
        <v>128</v>
      </c>
      <c r="L110" s="32"/>
      <c r="M110" s="134" t="s">
        <v>19</v>
      </c>
      <c r="N110" s="135" t="s">
        <v>43</v>
      </c>
      <c r="P110" s="136">
        <f>O110*H110</f>
        <v>0</v>
      </c>
      <c r="Q110" s="136">
        <v>4.3800000000000002E-3</v>
      </c>
      <c r="R110" s="136">
        <f>Q110*H110</f>
        <v>5.1771600000000001E-2</v>
      </c>
      <c r="S110" s="136">
        <v>0</v>
      </c>
      <c r="T110" s="137">
        <f>S110*H110</f>
        <v>0</v>
      </c>
      <c r="AR110" s="138" t="s">
        <v>129</v>
      </c>
      <c r="AT110" s="138" t="s">
        <v>124</v>
      </c>
      <c r="AU110" s="138" t="s">
        <v>80</v>
      </c>
      <c r="AY110" s="17" t="s">
        <v>122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77</v>
      </c>
      <c r="BK110" s="139">
        <f>ROUND(I110*H110,2)</f>
        <v>0</v>
      </c>
      <c r="BL110" s="17" t="s">
        <v>129</v>
      </c>
      <c r="BM110" s="138" t="s">
        <v>154</v>
      </c>
    </row>
    <row r="111" spans="2:65" s="1" customFormat="1" ht="10.199999999999999">
      <c r="B111" s="32"/>
      <c r="D111" s="140" t="s">
        <v>131</v>
      </c>
      <c r="F111" s="141" t="s">
        <v>155</v>
      </c>
      <c r="I111" s="142"/>
      <c r="L111" s="32"/>
      <c r="M111" s="143"/>
      <c r="T111" s="53"/>
      <c r="AT111" s="17" t="s">
        <v>131</v>
      </c>
      <c r="AU111" s="17" t="s">
        <v>80</v>
      </c>
    </row>
    <row r="112" spans="2:65" s="13" customFormat="1" ht="10.199999999999999">
      <c r="B112" s="152"/>
      <c r="D112" s="145" t="s">
        <v>133</v>
      </c>
      <c r="E112" s="153" t="s">
        <v>19</v>
      </c>
      <c r="F112" s="154" t="s">
        <v>156</v>
      </c>
      <c r="H112" s="153" t="s">
        <v>19</v>
      </c>
      <c r="I112" s="155"/>
      <c r="L112" s="152"/>
      <c r="M112" s="156"/>
      <c r="T112" s="157"/>
      <c r="AT112" s="153" t="s">
        <v>133</v>
      </c>
      <c r="AU112" s="153" t="s">
        <v>80</v>
      </c>
      <c r="AV112" s="13" t="s">
        <v>77</v>
      </c>
      <c r="AW112" s="13" t="s">
        <v>33</v>
      </c>
      <c r="AX112" s="13" t="s">
        <v>72</v>
      </c>
      <c r="AY112" s="153" t="s">
        <v>122</v>
      </c>
    </row>
    <row r="113" spans="2:65" s="12" customFormat="1" ht="10.199999999999999">
      <c r="B113" s="144"/>
      <c r="D113" s="145" t="s">
        <v>133</v>
      </c>
      <c r="E113" s="146" t="s">
        <v>19</v>
      </c>
      <c r="F113" s="147" t="s">
        <v>157</v>
      </c>
      <c r="H113" s="148">
        <v>8.82</v>
      </c>
      <c r="I113" s="149"/>
      <c r="L113" s="144"/>
      <c r="M113" s="150"/>
      <c r="T113" s="151"/>
      <c r="AT113" s="146" t="s">
        <v>133</v>
      </c>
      <c r="AU113" s="146" t="s">
        <v>80</v>
      </c>
      <c r="AV113" s="12" t="s">
        <v>80</v>
      </c>
      <c r="AW113" s="12" t="s">
        <v>33</v>
      </c>
      <c r="AX113" s="12" t="s">
        <v>72</v>
      </c>
      <c r="AY113" s="146" t="s">
        <v>122</v>
      </c>
    </row>
    <row r="114" spans="2:65" s="13" customFormat="1" ht="10.199999999999999">
      <c r="B114" s="152"/>
      <c r="D114" s="145" t="s">
        <v>133</v>
      </c>
      <c r="E114" s="153" t="s">
        <v>19</v>
      </c>
      <c r="F114" s="154" t="s">
        <v>158</v>
      </c>
      <c r="H114" s="153" t="s">
        <v>19</v>
      </c>
      <c r="I114" s="155"/>
      <c r="L114" s="152"/>
      <c r="M114" s="156"/>
      <c r="T114" s="157"/>
      <c r="AT114" s="153" t="s">
        <v>133</v>
      </c>
      <c r="AU114" s="153" t="s">
        <v>80</v>
      </c>
      <c r="AV114" s="13" t="s">
        <v>77</v>
      </c>
      <c r="AW114" s="13" t="s">
        <v>33</v>
      </c>
      <c r="AX114" s="13" t="s">
        <v>72</v>
      </c>
      <c r="AY114" s="153" t="s">
        <v>122</v>
      </c>
    </row>
    <row r="115" spans="2:65" s="12" customFormat="1" ht="10.199999999999999">
      <c r="B115" s="144"/>
      <c r="D115" s="145" t="s">
        <v>133</v>
      </c>
      <c r="E115" s="146" t="s">
        <v>19</v>
      </c>
      <c r="F115" s="147" t="s">
        <v>159</v>
      </c>
      <c r="H115" s="148">
        <v>3</v>
      </c>
      <c r="I115" s="149"/>
      <c r="L115" s="144"/>
      <c r="M115" s="150"/>
      <c r="T115" s="151"/>
      <c r="AT115" s="146" t="s">
        <v>133</v>
      </c>
      <c r="AU115" s="146" t="s">
        <v>80</v>
      </c>
      <c r="AV115" s="12" t="s">
        <v>80</v>
      </c>
      <c r="AW115" s="12" t="s">
        <v>33</v>
      </c>
      <c r="AX115" s="12" t="s">
        <v>72</v>
      </c>
      <c r="AY115" s="146" t="s">
        <v>122</v>
      </c>
    </row>
    <row r="116" spans="2:65" s="14" customFormat="1" ht="10.199999999999999">
      <c r="B116" s="158"/>
      <c r="D116" s="145" t="s">
        <v>133</v>
      </c>
      <c r="E116" s="159" t="s">
        <v>19</v>
      </c>
      <c r="F116" s="160" t="s">
        <v>142</v>
      </c>
      <c r="H116" s="161">
        <v>11.82</v>
      </c>
      <c r="I116" s="162"/>
      <c r="L116" s="158"/>
      <c r="M116" s="163"/>
      <c r="T116" s="164"/>
      <c r="AT116" s="159" t="s">
        <v>133</v>
      </c>
      <c r="AU116" s="159" t="s">
        <v>80</v>
      </c>
      <c r="AV116" s="14" t="s">
        <v>129</v>
      </c>
      <c r="AW116" s="14" t="s">
        <v>33</v>
      </c>
      <c r="AX116" s="14" t="s">
        <v>77</v>
      </c>
      <c r="AY116" s="159" t="s">
        <v>122</v>
      </c>
    </row>
    <row r="117" spans="2:65" s="1" customFormat="1" ht="24.15" customHeight="1">
      <c r="B117" s="32"/>
      <c r="C117" s="127" t="s">
        <v>160</v>
      </c>
      <c r="D117" s="127" t="s">
        <v>124</v>
      </c>
      <c r="E117" s="128" t="s">
        <v>161</v>
      </c>
      <c r="F117" s="129" t="s">
        <v>162</v>
      </c>
      <c r="G117" s="130" t="s">
        <v>145</v>
      </c>
      <c r="H117" s="131">
        <v>11.82</v>
      </c>
      <c r="I117" s="132"/>
      <c r="J117" s="133">
        <f>ROUND(I117*H117,2)</f>
        <v>0</v>
      </c>
      <c r="K117" s="129" t="s">
        <v>128</v>
      </c>
      <c r="L117" s="32"/>
      <c r="M117" s="134" t="s">
        <v>19</v>
      </c>
      <c r="N117" s="135" t="s">
        <v>43</v>
      </c>
      <c r="P117" s="136">
        <f>O117*H117</f>
        <v>0</v>
      </c>
      <c r="Q117" s="136">
        <v>1.8380000000000001E-2</v>
      </c>
      <c r="R117" s="136">
        <f>Q117*H117</f>
        <v>0.21725160000000002</v>
      </c>
      <c r="S117" s="136">
        <v>0</v>
      </c>
      <c r="T117" s="137">
        <f>S117*H117</f>
        <v>0</v>
      </c>
      <c r="AR117" s="138" t="s">
        <v>129</v>
      </c>
      <c r="AT117" s="138" t="s">
        <v>124</v>
      </c>
      <c r="AU117" s="138" t="s">
        <v>80</v>
      </c>
      <c r="AY117" s="17" t="s">
        <v>122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77</v>
      </c>
      <c r="BK117" s="139">
        <f>ROUND(I117*H117,2)</f>
        <v>0</v>
      </c>
      <c r="BL117" s="17" t="s">
        <v>129</v>
      </c>
      <c r="BM117" s="138" t="s">
        <v>163</v>
      </c>
    </row>
    <row r="118" spans="2:65" s="1" customFormat="1" ht="10.199999999999999">
      <c r="B118" s="32"/>
      <c r="D118" s="140" t="s">
        <v>131</v>
      </c>
      <c r="F118" s="141" t="s">
        <v>164</v>
      </c>
      <c r="I118" s="142"/>
      <c r="L118" s="32"/>
      <c r="M118" s="143"/>
      <c r="T118" s="53"/>
      <c r="AT118" s="17" t="s">
        <v>131</v>
      </c>
      <c r="AU118" s="17" t="s">
        <v>80</v>
      </c>
    </row>
    <row r="119" spans="2:65" s="13" customFormat="1" ht="10.199999999999999">
      <c r="B119" s="152"/>
      <c r="D119" s="145" t="s">
        <v>133</v>
      </c>
      <c r="E119" s="153" t="s">
        <v>19</v>
      </c>
      <c r="F119" s="154" t="s">
        <v>156</v>
      </c>
      <c r="H119" s="153" t="s">
        <v>19</v>
      </c>
      <c r="I119" s="155"/>
      <c r="L119" s="152"/>
      <c r="M119" s="156"/>
      <c r="T119" s="157"/>
      <c r="AT119" s="153" t="s">
        <v>133</v>
      </c>
      <c r="AU119" s="153" t="s">
        <v>80</v>
      </c>
      <c r="AV119" s="13" t="s">
        <v>77</v>
      </c>
      <c r="AW119" s="13" t="s">
        <v>33</v>
      </c>
      <c r="AX119" s="13" t="s">
        <v>72</v>
      </c>
      <c r="AY119" s="153" t="s">
        <v>122</v>
      </c>
    </row>
    <row r="120" spans="2:65" s="12" customFormat="1" ht="10.199999999999999">
      <c r="B120" s="144"/>
      <c r="D120" s="145" t="s">
        <v>133</v>
      </c>
      <c r="E120" s="146" t="s">
        <v>19</v>
      </c>
      <c r="F120" s="147" t="s">
        <v>157</v>
      </c>
      <c r="H120" s="148">
        <v>8.82</v>
      </c>
      <c r="I120" s="149"/>
      <c r="L120" s="144"/>
      <c r="M120" s="150"/>
      <c r="T120" s="151"/>
      <c r="AT120" s="146" t="s">
        <v>133</v>
      </c>
      <c r="AU120" s="146" t="s">
        <v>80</v>
      </c>
      <c r="AV120" s="12" t="s">
        <v>80</v>
      </c>
      <c r="AW120" s="12" t="s">
        <v>33</v>
      </c>
      <c r="AX120" s="12" t="s">
        <v>72</v>
      </c>
      <c r="AY120" s="146" t="s">
        <v>122</v>
      </c>
    </row>
    <row r="121" spans="2:65" s="13" customFormat="1" ht="10.199999999999999">
      <c r="B121" s="152"/>
      <c r="D121" s="145" t="s">
        <v>133</v>
      </c>
      <c r="E121" s="153" t="s">
        <v>19</v>
      </c>
      <c r="F121" s="154" t="s">
        <v>158</v>
      </c>
      <c r="H121" s="153" t="s">
        <v>19</v>
      </c>
      <c r="I121" s="155"/>
      <c r="L121" s="152"/>
      <c r="M121" s="156"/>
      <c r="T121" s="157"/>
      <c r="AT121" s="153" t="s">
        <v>133</v>
      </c>
      <c r="AU121" s="153" t="s">
        <v>80</v>
      </c>
      <c r="AV121" s="13" t="s">
        <v>77</v>
      </c>
      <c r="AW121" s="13" t="s">
        <v>33</v>
      </c>
      <c r="AX121" s="13" t="s">
        <v>72</v>
      </c>
      <c r="AY121" s="153" t="s">
        <v>122</v>
      </c>
    </row>
    <row r="122" spans="2:65" s="12" customFormat="1" ht="10.199999999999999">
      <c r="B122" s="144"/>
      <c r="D122" s="145" t="s">
        <v>133</v>
      </c>
      <c r="E122" s="146" t="s">
        <v>19</v>
      </c>
      <c r="F122" s="147" t="s">
        <v>159</v>
      </c>
      <c r="H122" s="148">
        <v>3</v>
      </c>
      <c r="I122" s="149"/>
      <c r="L122" s="144"/>
      <c r="M122" s="150"/>
      <c r="T122" s="151"/>
      <c r="AT122" s="146" t="s">
        <v>133</v>
      </c>
      <c r="AU122" s="146" t="s">
        <v>80</v>
      </c>
      <c r="AV122" s="12" t="s">
        <v>80</v>
      </c>
      <c r="AW122" s="12" t="s">
        <v>33</v>
      </c>
      <c r="AX122" s="12" t="s">
        <v>72</v>
      </c>
      <c r="AY122" s="146" t="s">
        <v>122</v>
      </c>
    </row>
    <row r="123" spans="2:65" s="14" customFormat="1" ht="10.199999999999999">
      <c r="B123" s="158"/>
      <c r="D123" s="145" t="s">
        <v>133</v>
      </c>
      <c r="E123" s="159" t="s">
        <v>19</v>
      </c>
      <c r="F123" s="160" t="s">
        <v>142</v>
      </c>
      <c r="H123" s="161">
        <v>11.82</v>
      </c>
      <c r="I123" s="162"/>
      <c r="L123" s="158"/>
      <c r="M123" s="163"/>
      <c r="T123" s="164"/>
      <c r="AT123" s="159" t="s">
        <v>133</v>
      </c>
      <c r="AU123" s="159" t="s">
        <v>80</v>
      </c>
      <c r="AV123" s="14" t="s">
        <v>129</v>
      </c>
      <c r="AW123" s="14" t="s">
        <v>33</v>
      </c>
      <c r="AX123" s="14" t="s">
        <v>77</v>
      </c>
      <c r="AY123" s="159" t="s">
        <v>122</v>
      </c>
    </row>
    <row r="124" spans="2:65" s="1" customFormat="1" ht="24.15" customHeight="1">
      <c r="B124" s="32"/>
      <c r="C124" s="127" t="s">
        <v>150</v>
      </c>
      <c r="D124" s="127" t="s">
        <v>124</v>
      </c>
      <c r="E124" s="128" t="s">
        <v>165</v>
      </c>
      <c r="F124" s="129" t="s">
        <v>166</v>
      </c>
      <c r="G124" s="130" t="s">
        <v>145</v>
      </c>
      <c r="H124" s="131">
        <v>254.643</v>
      </c>
      <c r="I124" s="132"/>
      <c r="J124" s="133">
        <f>ROUND(I124*H124,2)</f>
        <v>0</v>
      </c>
      <c r="K124" s="129" t="s">
        <v>19</v>
      </c>
      <c r="L124" s="32"/>
      <c r="M124" s="134" t="s">
        <v>19</v>
      </c>
      <c r="N124" s="135" t="s">
        <v>43</v>
      </c>
      <c r="P124" s="136">
        <f>O124*H124</f>
        <v>0</v>
      </c>
      <c r="Q124" s="136">
        <v>5.0000000000000001E-3</v>
      </c>
      <c r="R124" s="136">
        <f>Q124*H124</f>
        <v>1.273215</v>
      </c>
      <c r="S124" s="136">
        <v>0</v>
      </c>
      <c r="T124" s="137">
        <f>S124*H124</f>
        <v>0</v>
      </c>
      <c r="AR124" s="138" t="s">
        <v>129</v>
      </c>
      <c r="AT124" s="138" t="s">
        <v>124</v>
      </c>
      <c r="AU124" s="138" t="s">
        <v>80</v>
      </c>
      <c r="AY124" s="17" t="s">
        <v>122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77</v>
      </c>
      <c r="BK124" s="139">
        <f>ROUND(I124*H124,2)</f>
        <v>0</v>
      </c>
      <c r="BL124" s="17" t="s">
        <v>129</v>
      </c>
      <c r="BM124" s="138" t="s">
        <v>167</v>
      </c>
    </row>
    <row r="125" spans="2:65" s="13" customFormat="1" ht="10.199999999999999">
      <c r="B125" s="152"/>
      <c r="D125" s="145" t="s">
        <v>133</v>
      </c>
      <c r="E125" s="153" t="s">
        <v>19</v>
      </c>
      <c r="F125" s="154" t="s">
        <v>168</v>
      </c>
      <c r="H125" s="153" t="s">
        <v>19</v>
      </c>
      <c r="I125" s="155"/>
      <c r="L125" s="152"/>
      <c r="M125" s="156"/>
      <c r="T125" s="157"/>
      <c r="AT125" s="153" t="s">
        <v>133</v>
      </c>
      <c r="AU125" s="153" t="s">
        <v>80</v>
      </c>
      <c r="AV125" s="13" t="s">
        <v>77</v>
      </c>
      <c r="AW125" s="13" t="s">
        <v>33</v>
      </c>
      <c r="AX125" s="13" t="s">
        <v>72</v>
      </c>
      <c r="AY125" s="153" t="s">
        <v>122</v>
      </c>
    </row>
    <row r="126" spans="2:65" s="12" customFormat="1" ht="10.199999999999999">
      <c r="B126" s="144"/>
      <c r="D126" s="145" t="s">
        <v>133</v>
      </c>
      <c r="E126" s="146" t="s">
        <v>19</v>
      </c>
      <c r="F126" s="147" t="s">
        <v>169</v>
      </c>
      <c r="H126" s="148">
        <v>145.30199999999999</v>
      </c>
      <c r="I126" s="149"/>
      <c r="L126" s="144"/>
      <c r="M126" s="150"/>
      <c r="T126" s="151"/>
      <c r="AT126" s="146" t="s">
        <v>133</v>
      </c>
      <c r="AU126" s="146" t="s">
        <v>80</v>
      </c>
      <c r="AV126" s="12" t="s">
        <v>80</v>
      </c>
      <c r="AW126" s="12" t="s">
        <v>33</v>
      </c>
      <c r="AX126" s="12" t="s">
        <v>72</v>
      </c>
      <c r="AY126" s="146" t="s">
        <v>122</v>
      </c>
    </row>
    <row r="127" spans="2:65" s="12" customFormat="1" ht="10.199999999999999">
      <c r="B127" s="144"/>
      <c r="D127" s="145" t="s">
        <v>133</v>
      </c>
      <c r="E127" s="146" t="s">
        <v>19</v>
      </c>
      <c r="F127" s="147" t="s">
        <v>170</v>
      </c>
      <c r="H127" s="148">
        <v>-4.4329999999999998</v>
      </c>
      <c r="I127" s="149"/>
      <c r="L127" s="144"/>
      <c r="M127" s="150"/>
      <c r="T127" s="151"/>
      <c r="AT127" s="146" t="s">
        <v>133</v>
      </c>
      <c r="AU127" s="146" t="s">
        <v>80</v>
      </c>
      <c r="AV127" s="12" t="s">
        <v>80</v>
      </c>
      <c r="AW127" s="12" t="s">
        <v>33</v>
      </c>
      <c r="AX127" s="12" t="s">
        <v>72</v>
      </c>
      <c r="AY127" s="146" t="s">
        <v>122</v>
      </c>
    </row>
    <row r="128" spans="2:65" s="12" customFormat="1" ht="10.199999999999999">
      <c r="B128" s="144"/>
      <c r="D128" s="145" t="s">
        <v>133</v>
      </c>
      <c r="E128" s="146" t="s">
        <v>19</v>
      </c>
      <c r="F128" s="147" t="s">
        <v>171</v>
      </c>
      <c r="H128" s="148">
        <v>-2.1</v>
      </c>
      <c r="I128" s="149"/>
      <c r="L128" s="144"/>
      <c r="M128" s="150"/>
      <c r="T128" s="151"/>
      <c r="AT128" s="146" t="s">
        <v>133</v>
      </c>
      <c r="AU128" s="146" t="s">
        <v>80</v>
      </c>
      <c r="AV128" s="12" t="s">
        <v>80</v>
      </c>
      <c r="AW128" s="12" t="s">
        <v>33</v>
      </c>
      <c r="AX128" s="12" t="s">
        <v>72</v>
      </c>
      <c r="AY128" s="146" t="s">
        <v>122</v>
      </c>
    </row>
    <row r="129" spans="2:65" s="12" customFormat="1" ht="10.199999999999999">
      <c r="B129" s="144"/>
      <c r="D129" s="145" t="s">
        <v>133</v>
      </c>
      <c r="E129" s="146" t="s">
        <v>19</v>
      </c>
      <c r="F129" s="147" t="s">
        <v>171</v>
      </c>
      <c r="H129" s="148">
        <v>-2.1</v>
      </c>
      <c r="I129" s="149"/>
      <c r="L129" s="144"/>
      <c r="M129" s="150"/>
      <c r="T129" s="151"/>
      <c r="AT129" s="146" t="s">
        <v>133</v>
      </c>
      <c r="AU129" s="146" t="s">
        <v>80</v>
      </c>
      <c r="AV129" s="12" t="s">
        <v>80</v>
      </c>
      <c r="AW129" s="12" t="s">
        <v>33</v>
      </c>
      <c r="AX129" s="12" t="s">
        <v>72</v>
      </c>
      <c r="AY129" s="146" t="s">
        <v>122</v>
      </c>
    </row>
    <row r="130" spans="2:65" s="12" customFormat="1" ht="10.199999999999999">
      <c r="B130" s="144"/>
      <c r="D130" s="145" t="s">
        <v>133</v>
      </c>
      <c r="E130" s="146" t="s">
        <v>19</v>
      </c>
      <c r="F130" s="147" t="s">
        <v>172</v>
      </c>
      <c r="H130" s="148">
        <v>-1.89</v>
      </c>
      <c r="I130" s="149"/>
      <c r="L130" s="144"/>
      <c r="M130" s="150"/>
      <c r="T130" s="151"/>
      <c r="AT130" s="146" t="s">
        <v>133</v>
      </c>
      <c r="AU130" s="146" t="s">
        <v>80</v>
      </c>
      <c r="AV130" s="12" t="s">
        <v>80</v>
      </c>
      <c r="AW130" s="12" t="s">
        <v>33</v>
      </c>
      <c r="AX130" s="12" t="s">
        <v>72</v>
      </c>
      <c r="AY130" s="146" t="s">
        <v>122</v>
      </c>
    </row>
    <row r="131" spans="2:65" s="13" customFormat="1" ht="10.199999999999999">
      <c r="B131" s="152"/>
      <c r="D131" s="145" t="s">
        <v>133</v>
      </c>
      <c r="E131" s="153" t="s">
        <v>19</v>
      </c>
      <c r="F131" s="154" t="s">
        <v>173</v>
      </c>
      <c r="H131" s="153" t="s">
        <v>19</v>
      </c>
      <c r="I131" s="155"/>
      <c r="L131" s="152"/>
      <c r="M131" s="156"/>
      <c r="T131" s="157"/>
      <c r="AT131" s="153" t="s">
        <v>133</v>
      </c>
      <c r="AU131" s="153" t="s">
        <v>80</v>
      </c>
      <c r="AV131" s="13" t="s">
        <v>77</v>
      </c>
      <c r="AW131" s="13" t="s">
        <v>33</v>
      </c>
      <c r="AX131" s="13" t="s">
        <v>72</v>
      </c>
      <c r="AY131" s="153" t="s">
        <v>122</v>
      </c>
    </row>
    <row r="132" spans="2:65" s="12" customFormat="1" ht="10.199999999999999">
      <c r="B132" s="144"/>
      <c r="D132" s="145" t="s">
        <v>133</v>
      </c>
      <c r="E132" s="146" t="s">
        <v>19</v>
      </c>
      <c r="F132" s="147" t="s">
        <v>174</v>
      </c>
      <c r="H132" s="148">
        <v>129.32</v>
      </c>
      <c r="I132" s="149"/>
      <c r="L132" s="144"/>
      <c r="M132" s="150"/>
      <c r="T132" s="151"/>
      <c r="AT132" s="146" t="s">
        <v>133</v>
      </c>
      <c r="AU132" s="146" t="s">
        <v>80</v>
      </c>
      <c r="AV132" s="12" t="s">
        <v>80</v>
      </c>
      <c r="AW132" s="12" t="s">
        <v>33</v>
      </c>
      <c r="AX132" s="12" t="s">
        <v>72</v>
      </c>
      <c r="AY132" s="146" t="s">
        <v>122</v>
      </c>
    </row>
    <row r="133" spans="2:65" s="12" customFormat="1" ht="10.199999999999999">
      <c r="B133" s="144"/>
      <c r="D133" s="145" t="s">
        <v>133</v>
      </c>
      <c r="E133" s="146" t="s">
        <v>19</v>
      </c>
      <c r="F133" s="147" t="s">
        <v>175</v>
      </c>
      <c r="H133" s="148">
        <v>-9.4559999999999995</v>
      </c>
      <c r="I133" s="149"/>
      <c r="L133" s="144"/>
      <c r="M133" s="150"/>
      <c r="T133" s="151"/>
      <c r="AT133" s="146" t="s">
        <v>133</v>
      </c>
      <c r="AU133" s="146" t="s">
        <v>80</v>
      </c>
      <c r="AV133" s="12" t="s">
        <v>80</v>
      </c>
      <c r="AW133" s="12" t="s">
        <v>33</v>
      </c>
      <c r="AX133" s="12" t="s">
        <v>72</v>
      </c>
      <c r="AY133" s="146" t="s">
        <v>122</v>
      </c>
    </row>
    <row r="134" spans="2:65" s="14" customFormat="1" ht="10.199999999999999">
      <c r="B134" s="158"/>
      <c r="D134" s="145" t="s">
        <v>133</v>
      </c>
      <c r="E134" s="159" t="s">
        <v>19</v>
      </c>
      <c r="F134" s="160" t="s">
        <v>142</v>
      </c>
      <c r="H134" s="161">
        <v>254.64300000000006</v>
      </c>
      <c r="I134" s="162"/>
      <c r="L134" s="158"/>
      <c r="M134" s="163"/>
      <c r="T134" s="164"/>
      <c r="AT134" s="159" t="s">
        <v>133</v>
      </c>
      <c r="AU134" s="159" t="s">
        <v>80</v>
      </c>
      <c r="AV134" s="14" t="s">
        <v>129</v>
      </c>
      <c r="AW134" s="14" t="s">
        <v>33</v>
      </c>
      <c r="AX134" s="14" t="s">
        <v>77</v>
      </c>
      <c r="AY134" s="159" t="s">
        <v>122</v>
      </c>
    </row>
    <row r="135" spans="2:65" s="1" customFormat="1" ht="24.15" customHeight="1">
      <c r="B135" s="32"/>
      <c r="C135" s="127" t="s">
        <v>176</v>
      </c>
      <c r="D135" s="127" t="s">
        <v>124</v>
      </c>
      <c r="E135" s="128" t="s">
        <v>177</v>
      </c>
      <c r="F135" s="129" t="s">
        <v>178</v>
      </c>
      <c r="G135" s="130" t="s">
        <v>145</v>
      </c>
      <c r="H135" s="131">
        <v>1.7</v>
      </c>
      <c r="I135" s="132"/>
      <c r="J135" s="133">
        <f>ROUND(I135*H135,2)</f>
        <v>0</v>
      </c>
      <c r="K135" s="129" t="s">
        <v>128</v>
      </c>
      <c r="L135" s="32"/>
      <c r="M135" s="134" t="s">
        <v>19</v>
      </c>
      <c r="N135" s="135" t="s">
        <v>43</v>
      </c>
      <c r="P135" s="136">
        <f>O135*H135</f>
        <v>0</v>
      </c>
      <c r="Q135" s="136">
        <v>3.6000000000000002E-4</v>
      </c>
      <c r="R135" s="136">
        <f>Q135*H135</f>
        <v>6.1200000000000002E-4</v>
      </c>
      <c r="S135" s="136">
        <v>0</v>
      </c>
      <c r="T135" s="137">
        <f>S135*H135</f>
        <v>0</v>
      </c>
      <c r="AR135" s="138" t="s">
        <v>129</v>
      </c>
      <c r="AT135" s="138" t="s">
        <v>124</v>
      </c>
      <c r="AU135" s="138" t="s">
        <v>80</v>
      </c>
      <c r="AY135" s="17" t="s">
        <v>122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7" t="s">
        <v>77</v>
      </c>
      <c r="BK135" s="139">
        <f>ROUND(I135*H135,2)</f>
        <v>0</v>
      </c>
      <c r="BL135" s="17" t="s">
        <v>129</v>
      </c>
      <c r="BM135" s="138" t="s">
        <v>179</v>
      </c>
    </row>
    <row r="136" spans="2:65" s="1" customFormat="1" ht="10.199999999999999">
      <c r="B136" s="32"/>
      <c r="D136" s="140" t="s">
        <v>131</v>
      </c>
      <c r="F136" s="141" t="s">
        <v>180</v>
      </c>
      <c r="I136" s="142"/>
      <c r="L136" s="32"/>
      <c r="M136" s="143"/>
      <c r="T136" s="53"/>
      <c r="AT136" s="17" t="s">
        <v>131</v>
      </c>
      <c r="AU136" s="17" t="s">
        <v>80</v>
      </c>
    </row>
    <row r="137" spans="2:65" s="12" customFormat="1" ht="10.199999999999999">
      <c r="B137" s="144"/>
      <c r="D137" s="145" t="s">
        <v>133</v>
      </c>
      <c r="E137" s="146" t="s">
        <v>19</v>
      </c>
      <c r="F137" s="147" t="s">
        <v>181</v>
      </c>
      <c r="H137" s="148">
        <v>1.7</v>
      </c>
      <c r="I137" s="149"/>
      <c r="L137" s="144"/>
      <c r="M137" s="150"/>
      <c r="T137" s="151"/>
      <c r="AT137" s="146" t="s">
        <v>133</v>
      </c>
      <c r="AU137" s="146" t="s">
        <v>80</v>
      </c>
      <c r="AV137" s="12" t="s">
        <v>80</v>
      </c>
      <c r="AW137" s="12" t="s">
        <v>33</v>
      </c>
      <c r="AX137" s="12" t="s">
        <v>77</v>
      </c>
      <c r="AY137" s="146" t="s">
        <v>122</v>
      </c>
    </row>
    <row r="138" spans="2:65" s="1" customFormat="1" ht="24.15" customHeight="1">
      <c r="B138" s="32"/>
      <c r="C138" s="127" t="s">
        <v>182</v>
      </c>
      <c r="D138" s="127" t="s">
        <v>124</v>
      </c>
      <c r="E138" s="128" t="s">
        <v>183</v>
      </c>
      <c r="F138" s="129" t="s">
        <v>184</v>
      </c>
      <c r="G138" s="130" t="s">
        <v>127</v>
      </c>
      <c r="H138" s="131">
        <v>0.151</v>
      </c>
      <c r="I138" s="132"/>
      <c r="J138" s="133">
        <f>ROUND(I138*H138,2)</f>
        <v>0</v>
      </c>
      <c r="K138" s="129" t="s">
        <v>128</v>
      </c>
      <c r="L138" s="32"/>
      <c r="M138" s="134" t="s">
        <v>19</v>
      </c>
      <c r="N138" s="135" t="s">
        <v>43</v>
      </c>
      <c r="P138" s="136">
        <f>O138*H138</f>
        <v>0</v>
      </c>
      <c r="Q138" s="136">
        <v>2.3010199999999998</v>
      </c>
      <c r="R138" s="136">
        <f>Q138*H138</f>
        <v>0.34745401999999997</v>
      </c>
      <c r="S138" s="136">
        <v>0</v>
      </c>
      <c r="T138" s="137">
        <f>S138*H138</f>
        <v>0</v>
      </c>
      <c r="AR138" s="138" t="s">
        <v>129</v>
      </c>
      <c r="AT138" s="138" t="s">
        <v>124</v>
      </c>
      <c r="AU138" s="138" t="s">
        <v>80</v>
      </c>
      <c r="AY138" s="17" t="s">
        <v>122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7" t="s">
        <v>77</v>
      </c>
      <c r="BK138" s="139">
        <f>ROUND(I138*H138,2)</f>
        <v>0</v>
      </c>
      <c r="BL138" s="17" t="s">
        <v>129</v>
      </c>
      <c r="BM138" s="138" t="s">
        <v>185</v>
      </c>
    </row>
    <row r="139" spans="2:65" s="1" customFormat="1" ht="10.199999999999999">
      <c r="B139" s="32"/>
      <c r="D139" s="140" t="s">
        <v>131</v>
      </c>
      <c r="F139" s="141" t="s">
        <v>186</v>
      </c>
      <c r="I139" s="142"/>
      <c r="L139" s="32"/>
      <c r="M139" s="143"/>
      <c r="T139" s="53"/>
      <c r="AT139" s="17" t="s">
        <v>131</v>
      </c>
      <c r="AU139" s="17" t="s">
        <v>80</v>
      </c>
    </row>
    <row r="140" spans="2:65" s="13" customFormat="1" ht="10.199999999999999">
      <c r="B140" s="152"/>
      <c r="D140" s="145" t="s">
        <v>133</v>
      </c>
      <c r="E140" s="153" t="s">
        <v>19</v>
      </c>
      <c r="F140" s="154" t="s">
        <v>187</v>
      </c>
      <c r="H140" s="153" t="s">
        <v>19</v>
      </c>
      <c r="I140" s="155"/>
      <c r="L140" s="152"/>
      <c r="M140" s="156"/>
      <c r="T140" s="157"/>
      <c r="AT140" s="153" t="s">
        <v>133</v>
      </c>
      <c r="AU140" s="153" t="s">
        <v>80</v>
      </c>
      <c r="AV140" s="13" t="s">
        <v>77</v>
      </c>
      <c r="AW140" s="13" t="s">
        <v>33</v>
      </c>
      <c r="AX140" s="13" t="s">
        <v>72</v>
      </c>
      <c r="AY140" s="153" t="s">
        <v>122</v>
      </c>
    </row>
    <row r="141" spans="2:65" s="12" customFormat="1" ht="10.199999999999999">
      <c r="B141" s="144"/>
      <c r="D141" s="145" t="s">
        <v>133</v>
      </c>
      <c r="E141" s="146" t="s">
        <v>19</v>
      </c>
      <c r="F141" s="147" t="s">
        <v>188</v>
      </c>
      <c r="H141" s="148">
        <v>0.13400000000000001</v>
      </c>
      <c r="I141" s="149"/>
      <c r="L141" s="144"/>
      <c r="M141" s="150"/>
      <c r="T141" s="151"/>
      <c r="AT141" s="146" t="s">
        <v>133</v>
      </c>
      <c r="AU141" s="146" t="s">
        <v>80</v>
      </c>
      <c r="AV141" s="12" t="s">
        <v>80</v>
      </c>
      <c r="AW141" s="12" t="s">
        <v>33</v>
      </c>
      <c r="AX141" s="12" t="s">
        <v>72</v>
      </c>
      <c r="AY141" s="146" t="s">
        <v>122</v>
      </c>
    </row>
    <row r="142" spans="2:65" s="12" customFormat="1" ht="10.199999999999999">
      <c r="B142" s="144"/>
      <c r="D142" s="145" t="s">
        <v>133</v>
      </c>
      <c r="E142" s="146" t="s">
        <v>19</v>
      </c>
      <c r="F142" s="147" t="s">
        <v>189</v>
      </c>
      <c r="H142" s="148">
        <v>1.7000000000000001E-2</v>
      </c>
      <c r="I142" s="149"/>
      <c r="L142" s="144"/>
      <c r="M142" s="150"/>
      <c r="T142" s="151"/>
      <c r="AT142" s="146" t="s">
        <v>133</v>
      </c>
      <c r="AU142" s="146" t="s">
        <v>80</v>
      </c>
      <c r="AV142" s="12" t="s">
        <v>80</v>
      </c>
      <c r="AW142" s="12" t="s">
        <v>33</v>
      </c>
      <c r="AX142" s="12" t="s">
        <v>72</v>
      </c>
      <c r="AY142" s="146" t="s">
        <v>122</v>
      </c>
    </row>
    <row r="143" spans="2:65" s="14" customFormat="1" ht="10.199999999999999">
      <c r="B143" s="158"/>
      <c r="D143" s="145" t="s">
        <v>133</v>
      </c>
      <c r="E143" s="159" t="s">
        <v>19</v>
      </c>
      <c r="F143" s="160" t="s">
        <v>142</v>
      </c>
      <c r="H143" s="161">
        <v>0.15100000000000002</v>
      </c>
      <c r="I143" s="162"/>
      <c r="L143" s="158"/>
      <c r="M143" s="163"/>
      <c r="T143" s="164"/>
      <c r="AT143" s="159" t="s">
        <v>133</v>
      </c>
      <c r="AU143" s="159" t="s">
        <v>80</v>
      </c>
      <c r="AV143" s="14" t="s">
        <v>129</v>
      </c>
      <c r="AW143" s="14" t="s">
        <v>33</v>
      </c>
      <c r="AX143" s="14" t="s">
        <v>77</v>
      </c>
      <c r="AY143" s="159" t="s">
        <v>122</v>
      </c>
    </row>
    <row r="144" spans="2:65" s="11" customFormat="1" ht="22.8" customHeight="1">
      <c r="B144" s="115"/>
      <c r="D144" s="116" t="s">
        <v>71</v>
      </c>
      <c r="E144" s="125" t="s">
        <v>190</v>
      </c>
      <c r="F144" s="125" t="s">
        <v>191</v>
      </c>
      <c r="I144" s="118"/>
      <c r="J144" s="126">
        <f>BK144</f>
        <v>0</v>
      </c>
      <c r="L144" s="115"/>
      <c r="M144" s="120"/>
      <c r="P144" s="121">
        <f>SUM(P145:P184)</f>
        <v>0</v>
      </c>
      <c r="R144" s="121">
        <f>SUM(R145:R184)</f>
        <v>3.9851200000000003E-2</v>
      </c>
      <c r="T144" s="122">
        <f>SUM(T145:T184)</f>
        <v>11.343094000000001</v>
      </c>
      <c r="AR144" s="116" t="s">
        <v>77</v>
      </c>
      <c r="AT144" s="123" t="s">
        <v>71</v>
      </c>
      <c r="AU144" s="123" t="s">
        <v>77</v>
      </c>
      <c r="AY144" s="116" t="s">
        <v>122</v>
      </c>
      <c r="BK144" s="124">
        <f>SUM(BK145:BK184)</f>
        <v>0</v>
      </c>
    </row>
    <row r="145" spans="2:65" s="1" customFormat="1" ht="24.15" customHeight="1">
      <c r="B145" s="32"/>
      <c r="C145" s="127" t="s">
        <v>190</v>
      </c>
      <c r="D145" s="127" t="s">
        <v>124</v>
      </c>
      <c r="E145" s="128" t="s">
        <v>192</v>
      </c>
      <c r="F145" s="129" t="s">
        <v>193</v>
      </c>
      <c r="G145" s="130" t="s">
        <v>145</v>
      </c>
      <c r="H145" s="131">
        <v>228.6</v>
      </c>
      <c r="I145" s="132"/>
      <c r="J145" s="133">
        <f>ROUND(I145*H145,2)</f>
        <v>0</v>
      </c>
      <c r="K145" s="129" t="s">
        <v>128</v>
      </c>
      <c r="L145" s="32"/>
      <c r="M145" s="134" t="s">
        <v>19</v>
      </c>
      <c r="N145" s="135" t="s">
        <v>43</v>
      </c>
      <c r="P145" s="136">
        <f>O145*H145</f>
        <v>0</v>
      </c>
      <c r="Q145" s="136">
        <v>1.2999999999999999E-4</v>
      </c>
      <c r="R145" s="136">
        <f>Q145*H145</f>
        <v>2.9717999999999998E-2</v>
      </c>
      <c r="S145" s="136">
        <v>0</v>
      </c>
      <c r="T145" s="137">
        <f>S145*H145</f>
        <v>0</v>
      </c>
      <c r="AR145" s="138" t="s">
        <v>129</v>
      </c>
      <c r="AT145" s="138" t="s">
        <v>124</v>
      </c>
      <c r="AU145" s="138" t="s">
        <v>80</v>
      </c>
      <c r="AY145" s="17" t="s">
        <v>122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77</v>
      </c>
      <c r="BK145" s="139">
        <f>ROUND(I145*H145,2)</f>
        <v>0</v>
      </c>
      <c r="BL145" s="17" t="s">
        <v>129</v>
      </c>
      <c r="BM145" s="138" t="s">
        <v>194</v>
      </c>
    </row>
    <row r="146" spans="2:65" s="1" customFormat="1" ht="10.199999999999999">
      <c r="B146" s="32"/>
      <c r="D146" s="140" t="s">
        <v>131</v>
      </c>
      <c r="F146" s="141" t="s">
        <v>195</v>
      </c>
      <c r="I146" s="142"/>
      <c r="L146" s="32"/>
      <c r="M146" s="143"/>
      <c r="T146" s="53"/>
      <c r="AT146" s="17" t="s">
        <v>131</v>
      </c>
      <c r="AU146" s="17" t="s">
        <v>80</v>
      </c>
    </row>
    <row r="147" spans="2:65" s="13" customFormat="1" ht="10.199999999999999">
      <c r="B147" s="152"/>
      <c r="D147" s="145" t="s">
        <v>133</v>
      </c>
      <c r="E147" s="153" t="s">
        <v>19</v>
      </c>
      <c r="F147" s="154" t="s">
        <v>196</v>
      </c>
      <c r="H147" s="153" t="s">
        <v>19</v>
      </c>
      <c r="I147" s="155"/>
      <c r="L147" s="152"/>
      <c r="M147" s="156"/>
      <c r="T147" s="157"/>
      <c r="AT147" s="153" t="s">
        <v>133</v>
      </c>
      <c r="AU147" s="153" t="s">
        <v>80</v>
      </c>
      <c r="AV147" s="13" t="s">
        <v>77</v>
      </c>
      <c r="AW147" s="13" t="s">
        <v>33</v>
      </c>
      <c r="AX147" s="13" t="s">
        <v>72</v>
      </c>
      <c r="AY147" s="153" t="s">
        <v>122</v>
      </c>
    </row>
    <row r="148" spans="2:65" s="12" customFormat="1" ht="10.199999999999999">
      <c r="B148" s="144"/>
      <c r="D148" s="145" t="s">
        <v>133</v>
      </c>
      <c r="E148" s="146" t="s">
        <v>19</v>
      </c>
      <c r="F148" s="147" t="s">
        <v>197</v>
      </c>
      <c r="H148" s="148">
        <v>228.6</v>
      </c>
      <c r="I148" s="149"/>
      <c r="L148" s="144"/>
      <c r="M148" s="150"/>
      <c r="T148" s="151"/>
      <c r="AT148" s="146" t="s">
        <v>133</v>
      </c>
      <c r="AU148" s="146" t="s">
        <v>80</v>
      </c>
      <c r="AV148" s="12" t="s">
        <v>80</v>
      </c>
      <c r="AW148" s="12" t="s">
        <v>33</v>
      </c>
      <c r="AX148" s="12" t="s">
        <v>72</v>
      </c>
      <c r="AY148" s="146" t="s">
        <v>122</v>
      </c>
    </row>
    <row r="149" spans="2:65" s="14" customFormat="1" ht="10.199999999999999">
      <c r="B149" s="158"/>
      <c r="D149" s="145" t="s">
        <v>133</v>
      </c>
      <c r="E149" s="159" t="s">
        <v>19</v>
      </c>
      <c r="F149" s="160" t="s">
        <v>142</v>
      </c>
      <c r="H149" s="161">
        <v>228.6</v>
      </c>
      <c r="I149" s="162"/>
      <c r="L149" s="158"/>
      <c r="M149" s="163"/>
      <c r="T149" s="164"/>
      <c r="AT149" s="159" t="s">
        <v>133</v>
      </c>
      <c r="AU149" s="159" t="s">
        <v>80</v>
      </c>
      <c r="AV149" s="14" t="s">
        <v>129</v>
      </c>
      <c r="AW149" s="14" t="s">
        <v>33</v>
      </c>
      <c r="AX149" s="14" t="s">
        <v>77</v>
      </c>
      <c r="AY149" s="159" t="s">
        <v>122</v>
      </c>
    </row>
    <row r="150" spans="2:65" s="1" customFormat="1" ht="24.15" customHeight="1">
      <c r="B150" s="32"/>
      <c r="C150" s="127" t="s">
        <v>198</v>
      </c>
      <c r="D150" s="127" t="s">
        <v>124</v>
      </c>
      <c r="E150" s="128" t="s">
        <v>199</v>
      </c>
      <c r="F150" s="129" t="s">
        <v>200</v>
      </c>
      <c r="G150" s="130" t="s">
        <v>145</v>
      </c>
      <c r="H150" s="131">
        <v>253.33</v>
      </c>
      <c r="I150" s="132"/>
      <c r="J150" s="133">
        <f>ROUND(I150*H150,2)</f>
        <v>0</v>
      </c>
      <c r="K150" s="129" t="s">
        <v>128</v>
      </c>
      <c r="L150" s="32"/>
      <c r="M150" s="134" t="s">
        <v>19</v>
      </c>
      <c r="N150" s="135" t="s">
        <v>43</v>
      </c>
      <c r="P150" s="136">
        <f>O150*H150</f>
        <v>0</v>
      </c>
      <c r="Q150" s="136">
        <v>4.0000000000000003E-5</v>
      </c>
      <c r="R150" s="136">
        <f>Q150*H150</f>
        <v>1.0133200000000002E-2</v>
      </c>
      <c r="S150" s="136">
        <v>0</v>
      </c>
      <c r="T150" s="137">
        <f>S150*H150</f>
        <v>0</v>
      </c>
      <c r="AR150" s="138" t="s">
        <v>129</v>
      </c>
      <c r="AT150" s="138" t="s">
        <v>124</v>
      </c>
      <c r="AU150" s="138" t="s">
        <v>80</v>
      </c>
      <c r="AY150" s="17" t="s">
        <v>122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77</v>
      </c>
      <c r="BK150" s="139">
        <f>ROUND(I150*H150,2)</f>
        <v>0</v>
      </c>
      <c r="BL150" s="17" t="s">
        <v>129</v>
      </c>
      <c r="BM150" s="138" t="s">
        <v>201</v>
      </c>
    </row>
    <row r="151" spans="2:65" s="1" customFormat="1" ht="10.199999999999999">
      <c r="B151" s="32"/>
      <c r="D151" s="140" t="s">
        <v>131</v>
      </c>
      <c r="F151" s="141" t="s">
        <v>202</v>
      </c>
      <c r="I151" s="142"/>
      <c r="L151" s="32"/>
      <c r="M151" s="143"/>
      <c r="T151" s="53"/>
      <c r="AT151" s="17" t="s">
        <v>131</v>
      </c>
      <c r="AU151" s="17" t="s">
        <v>80</v>
      </c>
    </row>
    <row r="152" spans="2:65" s="12" customFormat="1" ht="10.199999999999999">
      <c r="B152" s="144"/>
      <c r="D152" s="145" t="s">
        <v>133</v>
      </c>
      <c r="E152" s="146" t="s">
        <v>19</v>
      </c>
      <c r="F152" s="147" t="s">
        <v>203</v>
      </c>
      <c r="H152" s="148">
        <v>137.24</v>
      </c>
      <c r="I152" s="149"/>
      <c r="L152" s="144"/>
      <c r="M152" s="150"/>
      <c r="T152" s="151"/>
      <c r="AT152" s="146" t="s">
        <v>133</v>
      </c>
      <c r="AU152" s="146" t="s">
        <v>80</v>
      </c>
      <c r="AV152" s="12" t="s">
        <v>80</v>
      </c>
      <c r="AW152" s="12" t="s">
        <v>33</v>
      </c>
      <c r="AX152" s="12" t="s">
        <v>72</v>
      </c>
      <c r="AY152" s="146" t="s">
        <v>122</v>
      </c>
    </row>
    <row r="153" spans="2:65" s="12" customFormat="1" ht="10.199999999999999">
      <c r="B153" s="144"/>
      <c r="D153" s="145" t="s">
        <v>133</v>
      </c>
      <c r="E153" s="146" t="s">
        <v>19</v>
      </c>
      <c r="F153" s="147" t="s">
        <v>204</v>
      </c>
      <c r="H153" s="148">
        <v>116.09</v>
      </c>
      <c r="I153" s="149"/>
      <c r="L153" s="144"/>
      <c r="M153" s="150"/>
      <c r="T153" s="151"/>
      <c r="AT153" s="146" t="s">
        <v>133</v>
      </c>
      <c r="AU153" s="146" t="s">
        <v>80</v>
      </c>
      <c r="AV153" s="12" t="s">
        <v>80</v>
      </c>
      <c r="AW153" s="12" t="s">
        <v>33</v>
      </c>
      <c r="AX153" s="12" t="s">
        <v>72</v>
      </c>
      <c r="AY153" s="146" t="s">
        <v>122</v>
      </c>
    </row>
    <row r="154" spans="2:65" s="14" customFormat="1" ht="10.199999999999999">
      <c r="B154" s="158"/>
      <c r="D154" s="145" t="s">
        <v>133</v>
      </c>
      <c r="E154" s="159" t="s">
        <v>19</v>
      </c>
      <c r="F154" s="160" t="s">
        <v>142</v>
      </c>
      <c r="H154" s="161">
        <v>253.33</v>
      </c>
      <c r="I154" s="162"/>
      <c r="L154" s="158"/>
      <c r="M154" s="163"/>
      <c r="T154" s="164"/>
      <c r="AT154" s="159" t="s">
        <v>133</v>
      </c>
      <c r="AU154" s="159" t="s">
        <v>80</v>
      </c>
      <c r="AV154" s="14" t="s">
        <v>129</v>
      </c>
      <c r="AW154" s="14" t="s">
        <v>33</v>
      </c>
      <c r="AX154" s="14" t="s">
        <v>77</v>
      </c>
      <c r="AY154" s="159" t="s">
        <v>122</v>
      </c>
    </row>
    <row r="155" spans="2:65" s="1" customFormat="1" ht="24.15" customHeight="1">
      <c r="B155" s="32"/>
      <c r="C155" s="127" t="s">
        <v>205</v>
      </c>
      <c r="D155" s="127" t="s">
        <v>124</v>
      </c>
      <c r="E155" s="128" t="s">
        <v>206</v>
      </c>
      <c r="F155" s="129" t="s">
        <v>207</v>
      </c>
      <c r="G155" s="130" t="s">
        <v>145</v>
      </c>
      <c r="H155" s="131">
        <v>11.224</v>
      </c>
      <c r="I155" s="132"/>
      <c r="J155" s="133">
        <f>ROUND(I155*H155,2)</f>
        <v>0</v>
      </c>
      <c r="K155" s="129" t="s">
        <v>128</v>
      </c>
      <c r="L155" s="32"/>
      <c r="M155" s="134" t="s">
        <v>19</v>
      </c>
      <c r="N155" s="135" t="s">
        <v>43</v>
      </c>
      <c r="P155" s="136">
        <f>O155*H155</f>
        <v>0</v>
      </c>
      <c r="Q155" s="136">
        <v>0</v>
      </c>
      <c r="R155" s="136">
        <f>Q155*H155</f>
        <v>0</v>
      </c>
      <c r="S155" s="136">
        <v>0.13100000000000001</v>
      </c>
      <c r="T155" s="137">
        <f>S155*H155</f>
        <v>1.4703440000000001</v>
      </c>
      <c r="AR155" s="138" t="s">
        <v>129</v>
      </c>
      <c r="AT155" s="138" t="s">
        <v>124</v>
      </c>
      <c r="AU155" s="138" t="s">
        <v>80</v>
      </c>
      <c r="AY155" s="17" t="s">
        <v>122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7" t="s">
        <v>77</v>
      </c>
      <c r="BK155" s="139">
        <f>ROUND(I155*H155,2)</f>
        <v>0</v>
      </c>
      <c r="BL155" s="17" t="s">
        <v>129</v>
      </c>
      <c r="BM155" s="138" t="s">
        <v>208</v>
      </c>
    </row>
    <row r="156" spans="2:65" s="1" customFormat="1" ht="10.199999999999999">
      <c r="B156" s="32"/>
      <c r="D156" s="140" t="s">
        <v>131</v>
      </c>
      <c r="F156" s="141" t="s">
        <v>209</v>
      </c>
      <c r="I156" s="142"/>
      <c r="L156" s="32"/>
      <c r="M156" s="143"/>
      <c r="T156" s="53"/>
      <c r="AT156" s="17" t="s">
        <v>131</v>
      </c>
      <c r="AU156" s="17" t="s">
        <v>80</v>
      </c>
    </row>
    <row r="157" spans="2:65" s="13" customFormat="1" ht="10.199999999999999">
      <c r="B157" s="152"/>
      <c r="D157" s="145" t="s">
        <v>133</v>
      </c>
      <c r="E157" s="153" t="s">
        <v>19</v>
      </c>
      <c r="F157" s="154" t="s">
        <v>210</v>
      </c>
      <c r="H157" s="153" t="s">
        <v>19</v>
      </c>
      <c r="I157" s="155"/>
      <c r="L157" s="152"/>
      <c r="M157" s="156"/>
      <c r="T157" s="157"/>
      <c r="AT157" s="153" t="s">
        <v>133</v>
      </c>
      <c r="AU157" s="153" t="s">
        <v>80</v>
      </c>
      <c r="AV157" s="13" t="s">
        <v>77</v>
      </c>
      <c r="AW157" s="13" t="s">
        <v>33</v>
      </c>
      <c r="AX157" s="13" t="s">
        <v>72</v>
      </c>
      <c r="AY157" s="153" t="s">
        <v>122</v>
      </c>
    </row>
    <row r="158" spans="2:65" s="12" customFormat="1" ht="10.199999999999999">
      <c r="B158" s="144"/>
      <c r="D158" s="145" t="s">
        <v>133</v>
      </c>
      <c r="E158" s="146" t="s">
        <v>19</v>
      </c>
      <c r="F158" s="147" t="s">
        <v>211</v>
      </c>
      <c r="H158" s="148">
        <v>11.224</v>
      </c>
      <c r="I158" s="149"/>
      <c r="L158" s="144"/>
      <c r="M158" s="150"/>
      <c r="T158" s="151"/>
      <c r="AT158" s="146" t="s">
        <v>133</v>
      </c>
      <c r="AU158" s="146" t="s">
        <v>80</v>
      </c>
      <c r="AV158" s="12" t="s">
        <v>80</v>
      </c>
      <c r="AW158" s="12" t="s">
        <v>33</v>
      </c>
      <c r="AX158" s="12" t="s">
        <v>72</v>
      </c>
      <c r="AY158" s="146" t="s">
        <v>122</v>
      </c>
    </row>
    <row r="159" spans="2:65" s="14" customFormat="1" ht="10.199999999999999">
      <c r="B159" s="158"/>
      <c r="D159" s="145" t="s">
        <v>133</v>
      </c>
      <c r="E159" s="159" t="s">
        <v>19</v>
      </c>
      <c r="F159" s="160" t="s">
        <v>142</v>
      </c>
      <c r="H159" s="161">
        <v>11.224</v>
      </c>
      <c r="I159" s="162"/>
      <c r="L159" s="158"/>
      <c r="M159" s="163"/>
      <c r="T159" s="164"/>
      <c r="AT159" s="159" t="s">
        <v>133</v>
      </c>
      <c r="AU159" s="159" t="s">
        <v>80</v>
      </c>
      <c r="AV159" s="14" t="s">
        <v>129</v>
      </c>
      <c r="AW159" s="14" t="s">
        <v>33</v>
      </c>
      <c r="AX159" s="14" t="s">
        <v>77</v>
      </c>
      <c r="AY159" s="159" t="s">
        <v>122</v>
      </c>
    </row>
    <row r="160" spans="2:65" s="1" customFormat="1" ht="24.15" customHeight="1">
      <c r="B160" s="32"/>
      <c r="C160" s="127" t="s">
        <v>212</v>
      </c>
      <c r="D160" s="127" t="s">
        <v>124</v>
      </c>
      <c r="E160" s="128" t="s">
        <v>213</v>
      </c>
      <c r="F160" s="129" t="s">
        <v>214</v>
      </c>
      <c r="G160" s="130" t="s">
        <v>145</v>
      </c>
      <c r="H160" s="131">
        <v>27.946000000000002</v>
      </c>
      <c r="I160" s="132"/>
      <c r="J160" s="133">
        <f>ROUND(I160*H160,2)</f>
        <v>0</v>
      </c>
      <c r="K160" s="129" t="s">
        <v>128</v>
      </c>
      <c r="L160" s="32"/>
      <c r="M160" s="134" t="s">
        <v>19</v>
      </c>
      <c r="N160" s="135" t="s">
        <v>43</v>
      </c>
      <c r="P160" s="136">
        <f>O160*H160</f>
        <v>0</v>
      </c>
      <c r="Q160" s="136">
        <v>0</v>
      </c>
      <c r="R160" s="136">
        <f>Q160*H160</f>
        <v>0</v>
      </c>
      <c r="S160" s="136">
        <v>0.26100000000000001</v>
      </c>
      <c r="T160" s="137">
        <f>S160*H160</f>
        <v>7.2939060000000007</v>
      </c>
      <c r="AR160" s="138" t="s">
        <v>129</v>
      </c>
      <c r="AT160" s="138" t="s">
        <v>124</v>
      </c>
      <c r="AU160" s="138" t="s">
        <v>80</v>
      </c>
      <c r="AY160" s="17" t="s">
        <v>122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77</v>
      </c>
      <c r="BK160" s="139">
        <f>ROUND(I160*H160,2)</f>
        <v>0</v>
      </c>
      <c r="BL160" s="17" t="s">
        <v>129</v>
      </c>
      <c r="BM160" s="138" t="s">
        <v>215</v>
      </c>
    </row>
    <row r="161" spans="2:65" s="1" customFormat="1" ht="10.199999999999999">
      <c r="B161" s="32"/>
      <c r="D161" s="140" t="s">
        <v>131</v>
      </c>
      <c r="F161" s="141" t="s">
        <v>216</v>
      </c>
      <c r="I161" s="142"/>
      <c r="L161" s="32"/>
      <c r="M161" s="143"/>
      <c r="T161" s="53"/>
      <c r="AT161" s="17" t="s">
        <v>131</v>
      </c>
      <c r="AU161" s="17" t="s">
        <v>80</v>
      </c>
    </row>
    <row r="162" spans="2:65" s="12" customFormat="1" ht="10.199999999999999">
      <c r="B162" s="144"/>
      <c r="D162" s="145" t="s">
        <v>133</v>
      </c>
      <c r="E162" s="146" t="s">
        <v>19</v>
      </c>
      <c r="F162" s="147" t="s">
        <v>217</v>
      </c>
      <c r="H162" s="148">
        <v>27.946000000000002</v>
      </c>
      <c r="I162" s="149"/>
      <c r="L162" s="144"/>
      <c r="M162" s="150"/>
      <c r="T162" s="151"/>
      <c r="AT162" s="146" t="s">
        <v>133</v>
      </c>
      <c r="AU162" s="146" t="s">
        <v>80</v>
      </c>
      <c r="AV162" s="12" t="s">
        <v>80</v>
      </c>
      <c r="AW162" s="12" t="s">
        <v>33</v>
      </c>
      <c r="AX162" s="12" t="s">
        <v>77</v>
      </c>
      <c r="AY162" s="146" t="s">
        <v>122</v>
      </c>
    </row>
    <row r="163" spans="2:65" s="1" customFormat="1" ht="24.15" customHeight="1">
      <c r="B163" s="32"/>
      <c r="C163" s="127" t="s">
        <v>218</v>
      </c>
      <c r="D163" s="127" t="s">
        <v>124</v>
      </c>
      <c r="E163" s="128" t="s">
        <v>219</v>
      </c>
      <c r="F163" s="129" t="s">
        <v>220</v>
      </c>
      <c r="G163" s="130" t="s">
        <v>145</v>
      </c>
      <c r="H163" s="131">
        <v>5.319</v>
      </c>
      <c r="I163" s="132"/>
      <c r="J163" s="133">
        <f>ROUND(I163*H163,2)</f>
        <v>0</v>
      </c>
      <c r="K163" s="129" t="s">
        <v>128</v>
      </c>
      <c r="L163" s="32"/>
      <c r="M163" s="134" t="s">
        <v>19</v>
      </c>
      <c r="N163" s="135" t="s">
        <v>43</v>
      </c>
      <c r="P163" s="136">
        <f>O163*H163</f>
        <v>0</v>
      </c>
      <c r="Q163" s="136">
        <v>0</v>
      </c>
      <c r="R163" s="136">
        <f>Q163*H163</f>
        <v>0</v>
      </c>
      <c r="S163" s="136">
        <v>7.5999999999999998E-2</v>
      </c>
      <c r="T163" s="137">
        <f>S163*H163</f>
        <v>0.40424399999999999</v>
      </c>
      <c r="AR163" s="138" t="s">
        <v>129</v>
      </c>
      <c r="AT163" s="138" t="s">
        <v>124</v>
      </c>
      <c r="AU163" s="138" t="s">
        <v>80</v>
      </c>
      <c r="AY163" s="17" t="s">
        <v>122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77</v>
      </c>
      <c r="BK163" s="139">
        <f>ROUND(I163*H163,2)</f>
        <v>0</v>
      </c>
      <c r="BL163" s="17" t="s">
        <v>129</v>
      </c>
      <c r="BM163" s="138" t="s">
        <v>221</v>
      </c>
    </row>
    <row r="164" spans="2:65" s="1" customFormat="1" ht="10.199999999999999">
      <c r="B164" s="32"/>
      <c r="D164" s="140" t="s">
        <v>131</v>
      </c>
      <c r="F164" s="141" t="s">
        <v>222</v>
      </c>
      <c r="I164" s="142"/>
      <c r="L164" s="32"/>
      <c r="M164" s="143"/>
      <c r="T164" s="53"/>
      <c r="AT164" s="17" t="s">
        <v>131</v>
      </c>
      <c r="AU164" s="17" t="s">
        <v>80</v>
      </c>
    </row>
    <row r="165" spans="2:65" s="13" customFormat="1" ht="10.199999999999999">
      <c r="B165" s="152"/>
      <c r="D165" s="145" t="s">
        <v>133</v>
      </c>
      <c r="E165" s="153" t="s">
        <v>19</v>
      </c>
      <c r="F165" s="154" t="s">
        <v>223</v>
      </c>
      <c r="H165" s="153" t="s">
        <v>19</v>
      </c>
      <c r="I165" s="155"/>
      <c r="L165" s="152"/>
      <c r="M165" s="156"/>
      <c r="T165" s="157"/>
      <c r="AT165" s="153" t="s">
        <v>133</v>
      </c>
      <c r="AU165" s="153" t="s">
        <v>80</v>
      </c>
      <c r="AV165" s="13" t="s">
        <v>77</v>
      </c>
      <c r="AW165" s="13" t="s">
        <v>33</v>
      </c>
      <c r="AX165" s="13" t="s">
        <v>72</v>
      </c>
      <c r="AY165" s="153" t="s">
        <v>122</v>
      </c>
    </row>
    <row r="166" spans="2:65" s="12" customFormat="1" ht="10.199999999999999">
      <c r="B166" s="144"/>
      <c r="D166" s="145" t="s">
        <v>133</v>
      </c>
      <c r="E166" s="146" t="s">
        <v>19</v>
      </c>
      <c r="F166" s="147" t="s">
        <v>224</v>
      </c>
      <c r="H166" s="148">
        <v>5.319</v>
      </c>
      <c r="I166" s="149"/>
      <c r="L166" s="144"/>
      <c r="M166" s="150"/>
      <c r="T166" s="151"/>
      <c r="AT166" s="146" t="s">
        <v>133</v>
      </c>
      <c r="AU166" s="146" t="s">
        <v>80</v>
      </c>
      <c r="AV166" s="12" t="s">
        <v>80</v>
      </c>
      <c r="AW166" s="12" t="s">
        <v>33</v>
      </c>
      <c r="AX166" s="12" t="s">
        <v>72</v>
      </c>
      <c r="AY166" s="146" t="s">
        <v>122</v>
      </c>
    </row>
    <row r="167" spans="2:65" s="14" customFormat="1" ht="10.199999999999999">
      <c r="B167" s="158"/>
      <c r="D167" s="145" t="s">
        <v>133</v>
      </c>
      <c r="E167" s="159" t="s">
        <v>19</v>
      </c>
      <c r="F167" s="160" t="s">
        <v>142</v>
      </c>
      <c r="H167" s="161">
        <v>5.319</v>
      </c>
      <c r="I167" s="162"/>
      <c r="L167" s="158"/>
      <c r="M167" s="163"/>
      <c r="T167" s="164"/>
      <c r="AT167" s="159" t="s">
        <v>133</v>
      </c>
      <c r="AU167" s="159" t="s">
        <v>80</v>
      </c>
      <c r="AV167" s="14" t="s">
        <v>129</v>
      </c>
      <c r="AW167" s="14" t="s">
        <v>33</v>
      </c>
      <c r="AX167" s="14" t="s">
        <v>77</v>
      </c>
      <c r="AY167" s="159" t="s">
        <v>122</v>
      </c>
    </row>
    <row r="168" spans="2:65" s="1" customFormat="1" ht="24.15" customHeight="1">
      <c r="B168" s="32"/>
      <c r="C168" s="127" t="s">
        <v>225</v>
      </c>
      <c r="D168" s="127" t="s">
        <v>124</v>
      </c>
      <c r="E168" s="128" t="s">
        <v>226</v>
      </c>
      <c r="F168" s="129" t="s">
        <v>227</v>
      </c>
      <c r="G168" s="130" t="s">
        <v>127</v>
      </c>
      <c r="H168" s="131">
        <v>0.39700000000000002</v>
      </c>
      <c r="I168" s="132"/>
      <c r="J168" s="133">
        <f>ROUND(I168*H168,2)</f>
        <v>0</v>
      </c>
      <c r="K168" s="129" t="s">
        <v>128</v>
      </c>
      <c r="L168" s="32"/>
      <c r="M168" s="134" t="s">
        <v>19</v>
      </c>
      <c r="N168" s="135" t="s">
        <v>43</v>
      </c>
      <c r="P168" s="136">
        <f>O168*H168</f>
        <v>0</v>
      </c>
      <c r="Q168" s="136">
        <v>0</v>
      </c>
      <c r="R168" s="136">
        <f>Q168*H168</f>
        <v>0</v>
      </c>
      <c r="S168" s="136">
        <v>1.8</v>
      </c>
      <c r="T168" s="137">
        <f>S168*H168</f>
        <v>0.71460000000000001</v>
      </c>
      <c r="AR168" s="138" t="s">
        <v>129</v>
      </c>
      <c r="AT168" s="138" t="s">
        <v>124</v>
      </c>
      <c r="AU168" s="138" t="s">
        <v>80</v>
      </c>
      <c r="AY168" s="17" t="s">
        <v>122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7" t="s">
        <v>77</v>
      </c>
      <c r="BK168" s="139">
        <f>ROUND(I168*H168,2)</f>
        <v>0</v>
      </c>
      <c r="BL168" s="17" t="s">
        <v>129</v>
      </c>
      <c r="BM168" s="138" t="s">
        <v>228</v>
      </c>
    </row>
    <row r="169" spans="2:65" s="1" customFormat="1" ht="10.199999999999999">
      <c r="B169" s="32"/>
      <c r="D169" s="140" t="s">
        <v>131</v>
      </c>
      <c r="F169" s="141" t="s">
        <v>229</v>
      </c>
      <c r="I169" s="142"/>
      <c r="L169" s="32"/>
      <c r="M169" s="143"/>
      <c r="T169" s="53"/>
      <c r="AT169" s="17" t="s">
        <v>131</v>
      </c>
      <c r="AU169" s="17" t="s">
        <v>80</v>
      </c>
    </row>
    <row r="170" spans="2:65" s="12" customFormat="1" ht="10.199999999999999">
      <c r="B170" s="144"/>
      <c r="D170" s="145" t="s">
        <v>133</v>
      </c>
      <c r="E170" s="146" t="s">
        <v>19</v>
      </c>
      <c r="F170" s="147" t="s">
        <v>230</v>
      </c>
      <c r="H170" s="148">
        <v>0.39700000000000002</v>
      </c>
      <c r="I170" s="149"/>
      <c r="L170" s="144"/>
      <c r="M170" s="150"/>
      <c r="T170" s="151"/>
      <c r="AT170" s="146" t="s">
        <v>133</v>
      </c>
      <c r="AU170" s="146" t="s">
        <v>80</v>
      </c>
      <c r="AV170" s="12" t="s">
        <v>80</v>
      </c>
      <c r="AW170" s="12" t="s">
        <v>33</v>
      </c>
      <c r="AX170" s="12" t="s">
        <v>77</v>
      </c>
      <c r="AY170" s="146" t="s">
        <v>122</v>
      </c>
    </row>
    <row r="171" spans="2:65" s="1" customFormat="1" ht="24.15" customHeight="1">
      <c r="B171" s="32"/>
      <c r="C171" s="127" t="s">
        <v>8</v>
      </c>
      <c r="D171" s="127" t="s">
        <v>124</v>
      </c>
      <c r="E171" s="128" t="s">
        <v>231</v>
      </c>
      <c r="F171" s="129" t="s">
        <v>232</v>
      </c>
      <c r="G171" s="130" t="s">
        <v>233</v>
      </c>
      <c r="H171" s="131">
        <v>4</v>
      </c>
      <c r="I171" s="132"/>
      <c r="J171" s="133">
        <f>ROUND(I171*H171,2)</f>
        <v>0</v>
      </c>
      <c r="K171" s="129" t="s">
        <v>128</v>
      </c>
      <c r="L171" s="32"/>
      <c r="M171" s="134" t="s">
        <v>19</v>
      </c>
      <c r="N171" s="135" t="s">
        <v>43</v>
      </c>
      <c r="P171" s="136">
        <f>O171*H171</f>
        <v>0</v>
      </c>
      <c r="Q171" s="136">
        <v>0</v>
      </c>
      <c r="R171" s="136">
        <f>Q171*H171</f>
        <v>0</v>
      </c>
      <c r="S171" s="136">
        <v>6.5000000000000002E-2</v>
      </c>
      <c r="T171" s="137">
        <f>S171*H171</f>
        <v>0.26</v>
      </c>
      <c r="AR171" s="138" t="s">
        <v>129</v>
      </c>
      <c r="AT171" s="138" t="s">
        <v>124</v>
      </c>
      <c r="AU171" s="138" t="s">
        <v>80</v>
      </c>
      <c r="AY171" s="17" t="s">
        <v>122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7" t="s">
        <v>77</v>
      </c>
      <c r="BK171" s="139">
        <f>ROUND(I171*H171,2)</f>
        <v>0</v>
      </c>
      <c r="BL171" s="17" t="s">
        <v>129</v>
      </c>
      <c r="BM171" s="138" t="s">
        <v>234</v>
      </c>
    </row>
    <row r="172" spans="2:65" s="1" customFormat="1" ht="10.199999999999999">
      <c r="B172" s="32"/>
      <c r="D172" s="140" t="s">
        <v>131</v>
      </c>
      <c r="F172" s="141" t="s">
        <v>235</v>
      </c>
      <c r="I172" s="142"/>
      <c r="L172" s="32"/>
      <c r="M172" s="143"/>
      <c r="T172" s="53"/>
      <c r="AT172" s="17" t="s">
        <v>131</v>
      </c>
      <c r="AU172" s="17" t="s">
        <v>80</v>
      </c>
    </row>
    <row r="173" spans="2:65" s="12" customFormat="1" ht="10.199999999999999">
      <c r="B173" s="144"/>
      <c r="D173" s="145" t="s">
        <v>133</v>
      </c>
      <c r="E173" s="146" t="s">
        <v>19</v>
      </c>
      <c r="F173" s="147" t="s">
        <v>236</v>
      </c>
      <c r="H173" s="148">
        <v>4</v>
      </c>
      <c r="I173" s="149"/>
      <c r="L173" s="144"/>
      <c r="M173" s="150"/>
      <c r="T173" s="151"/>
      <c r="AT173" s="146" t="s">
        <v>133</v>
      </c>
      <c r="AU173" s="146" t="s">
        <v>80</v>
      </c>
      <c r="AV173" s="12" t="s">
        <v>80</v>
      </c>
      <c r="AW173" s="12" t="s">
        <v>33</v>
      </c>
      <c r="AX173" s="12" t="s">
        <v>77</v>
      </c>
      <c r="AY173" s="146" t="s">
        <v>122</v>
      </c>
    </row>
    <row r="174" spans="2:65" s="1" customFormat="1" ht="16.5" customHeight="1">
      <c r="B174" s="32"/>
      <c r="C174" s="127" t="s">
        <v>237</v>
      </c>
      <c r="D174" s="127" t="s">
        <v>124</v>
      </c>
      <c r="E174" s="128" t="s">
        <v>238</v>
      </c>
      <c r="F174" s="129" t="s">
        <v>239</v>
      </c>
      <c r="G174" s="130" t="s">
        <v>145</v>
      </c>
      <c r="H174" s="131">
        <v>38.4</v>
      </c>
      <c r="I174" s="132"/>
      <c r="J174" s="133">
        <f>ROUND(I174*H174,2)</f>
        <v>0</v>
      </c>
      <c r="K174" s="129" t="s">
        <v>19</v>
      </c>
      <c r="L174" s="32"/>
      <c r="M174" s="134" t="s">
        <v>19</v>
      </c>
      <c r="N174" s="135" t="s">
        <v>43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129</v>
      </c>
      <c r="AT174" s="138" t="s">
        <v>124</v>
      </c>
      <c r="AU174" s="138" t="s">
        <v>80</v>
      </c>
      <c r="AY174" s="17" t="s">
        <v>122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7" t="s">
        <v>77</v>
      </c>
      <c r="BK174" s="139">
        <f>ROUND(I174*H174,2)</f>
        <v>0</v>
      </c>
      <c r="BL174" s="17" t="s">
        <v>129</v>
      </c>
      <c r="BM174" s="138" t="s">
        <v>240</v>
      </c>
    </row>
    <row r="175" spans="2:65" s="12" customFormat="1" ht="10.199999999999999">
      <c r="B175" s="144"/>
      <c r="D175" s="145" t="s">
        <v>133</v>
      </c>
      <c r="E175" s="146" t="s">
        <v>19</v>
      </c>
      <c r="F175" s="147" t="s">
        <v>241</v>
      </c>
      <c r="H175" s="148">
        <v>38.4</v>
      </c>
      <c r="I175" s="149"/>
      <c r="L175" s="144"/>
      <c r="M175" s="150"/>
      <c r="T175" s="151"/>
      <c r="AT175" s="146" t="s">
        <v>133</v>
      </c>
      <c r="AU175" s="146" t="s">
        <v>80</v>
      </c>
      <c r="AV175" s="12" t="s">
        <v>80</v>
      </c>
      <c r="AW175" s="12" t="s">
        <v>33</v>
      </c>
      <c r="AX175" s="12" t="s">
        <v>77</v>
      </c>
      <c r="AY175" s="146" t="s">
        <v>122</v>
      </c>
    </row>
    <row r="176" spans="2:65" s="1" customFormat="1" ht="16.5" customHeight="1">
      <c r="B176" s="32"/>
      <c r="C176" s="127" t="s">
        <v>242</v>
      </c>
      <c r="D176" s="127" t="s">
        <v>124</v>
      </c>
      <c r="E176" s="128" t="s">
        <v>243</v>
      </c>
      <c r="F176" s="129" t="s">
        <v>244</v>
      </c>
      <c r="G176" s="130" t="s">
        <v>245</v>
      </c>
      <c r="H176" s="131">
        <v>12</v>
      </c>
      <c r="I176" s="132"/>
      <c r="J176" s="133">
        <f>ROUND(I176*H176,2)</f>
        <v>0</v>
      </c>
      <c r="K176" s="129" t="s">
        <v>19</v>
      </c>
      <c r="L176" s="32"/>
      <c r="M176" s="134" t="s">
        <v>19</v>
      </c>
      <c r="N176" s="135" t="s">
        <v>43</v>
      </c>
      <c r="P176" s="136">
        <f>O176*H176</f>
        <v>0</v>
      </c>
      <c r="Q176" s="136">
        <v>0</v>
      </c>
      <c r="R176" s="136">
        <f>Q176*H176</f>
        <v>0</v>
      </c>
      <c r="S176" s="136">
        <v>0.1</v>
      </c>
      <c r="T176" s="137">
        <f>S176*H176</f>
        <v>1.2000000000000002</v>
      </c>
      <c r="AR176" s="138" t="s">
        <v>129</v>
      </c>
      <c r="AT176" s="138" t="s">
        <v>124</v>
      </c>
      <c r="AU176" s="138" t="s">
        <v>80</v>
      </c>
      <c r="AY176" s="17" t="s">
        <v>122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7" t="s">
        <v>77</v>
      </c>
      <c r="BK176" s="139">
        <f>ROUND(I176*H176,2)</f>
        <v>0</v>
      </c>
      <c r="BL176" s="17" t="s">
        <v>129</v>
      </c>
      <c r="BM176" s="138" t="s">
        <v>246</v>
      </c>
    </row>
    <row r="177" spans="2:65" s="13" customFormat="1" ht="10.199999999999999">
      <c r="B177" s="152"/>
      <c r="D177" s="145" t="s">
        <v>133</v>
      </c>
      <c r="E177" s="153" t="s">
        <v>19</v>
      </c>
      <c r="F177" s="154" t="s">
        <v>247</v>
      </c>
      <c r="H177" s="153" t="s">
        <v>19</v>
      </c>
      <c r="I177" s="155"/>
      <c r="L177" s="152"/>
      <c r="M177" s="156"/>
      <c r="T177" s="157"/>
      <c r="AT177" s="153" t="s">
        <v>133</v>
      </c>
      <c r="AU177" s="153" t="s">
        <v>80</v>
      </c>
      <c r="AV177" s="13" t="s">
        <v>77</v>
      </c>
      <c r="AW177" s="13" t="s">
        <v>33</v>
      </c>
      <c r="AX177" s="13" t="s">
        <v>72</v>
      </c>
      <c r="AY177" s="153" t="s">
        <v>122</v>
      </c>
    </row>
    <row r="178" spans="2:65" s="12" customFormat="1" ht="10.199999999999999">
      <c r="B178" s="144"/>
      <c r="D178" s="145" t="s">
        <v>133</v>
      </c>
      <c r="E178" s="146" t="s">
        <v>19</v>
      </c>
      <c r="F178" s="147" t="s">
        <v>212</v>
      </c>
      <c r="H178" s="148">
        <v>12</v>
      </c>
      <c r="I178" s="149"/>
      <c r="L178" s="144"/>
      <c r="M178" s="150"/>
      <c r="T178" s="151"/>
      <c r="AT178" s="146" t="s">
        <v>133</v>
      </c>
      <c r="AU178" s="146" t="s">
        <v>80</v>
      </c>
      <c r="AV178" s="12" t="s">
        <v>80</v>
      </c>
      <c r="AW178" s="12" t="s">
        <v>33</v>
      </c>
      <c r="AX178" s="12" t="s">
        <v>72</v>
      </c>
      <c r="AY178" s="146" t="s">
        <v>122</v>
      </c>
    </row>
    <row r="179" spans="2:65" s="14" customFormat="1" ht="10.199999999999999">
      <c r="B179" s="158"/>
      <c r="D179" s="145" t="s">
        <v>133</v>
      </c>
      <c r="E179" s="159" t="s">
        <v>19</v>
      </c>
      <c r="F179" s="160" t="s">
        <v>142</v>
      </c>
      <c r="H179" s="161">
        <v>12</v>
      </c>
      <c r="I179" s="162"/>
      <c r="L179" s="158"/>
      <c r="M179" s="163"/>
      <c r="T179" s="164"/>
      <c r="AT179" s="159" t="s">
        <v>133</v>
      </c>
      <c r="AU179" s="159" t="s">
        <v>80</v>
      </c>
      <c r="AV179" s="14" t="s">
        <v>129</v>
      </c>
      <c r="AW179" s="14" t="s">
        <v>33</v>
      </c>
      <c r="AX179" s="14" t="s">
        <v>77</v>
      </c>
      <c r="AY179" s="159" t="s">
        <v>122</v>
      </c>
    </row>
    <row r="180" spans="2:65" s="1" customFormat="1" ht="16.5" customHeight="1">
      <c r="B180" s="32"/>
      <c r="C180" s="127" t="s">
        <v>248</v>
      </c>
      <c r="D180" s="127" t="s">
        <v>124</v>
      </c>
      <c r="E180" s="128" t="s">
        <v>249</v>
      </c>
      <c r="F180" s="129" t="s">
        <v>250</v>
      </c>
      <c r="G180" s="130" t="s">
        <v>245</v>
      </c>
      <c r="H180" s="131">
        <v>60</v>
      </c>
      <c r="I180" s="132"/>
      <c r="J180" s="133">
        <f>ROUND(I180*H180,2)</f>
        <v>0</v>
      </c>
      <c r="K180" s="129" t="s">
        <v>19</v>
      </c>
      <c r="L180" s="32"/>
      <c r="M180" s="134" t="s">
        <v>19</v>
      </c>
      <c r="N180" s="135" t="s">
        <v>43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129</v>
      </c>
      <c r="AT180" s="138" t="s">
        <v>124</v>
      </c>
      <c r="AU180" s="138" t="s">
        <v>80</v>
      </c>
      <c r="AY180" s="17" t="s">
        <v>122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7" t="s">
        <v>77</v>
      </c>
      <c r="BK180" s="139">
        <f>ROUND(I180*H180,2)</f>
        <v>0</v>
      </c>
      <c r="BL180" s="17" t="s">
        <v>129</v>
      </c>
      <c r="BM180" s="138" t="s">
        <v>251</v>
      </c>
    </row>
    <row r="181" spans="2:65" s="13" customFormat="1" ht="10.199999999999999">
      <c r="B181" s="152"/>
      <c r="D181" s="145" t="s">
        <v>133</v>
      </c>
      <c r="E181" s="153" t="s">
        <v>19</v>
      </c>
      <c r="F181" s="154" t="s">
        <v>247</v>
      </c>
      <c r="H181" s="153" t="s">
        <v>19</v>
      </c>
      <c r="I181" s="155"/>
      <c r="L181" s="152"/>
      <c r="M181" s="156"/>
      <c r="T181" s="157"/>
      <c r="AT181" s="153" t="s">
        <v>133</v>
      </c>
      <c r="AU181" s="153" t="s">
        <v>80</v>
      </c>
      <c r="AV181" s="13" t="s">
        <v>77</v>
      </c>
      <c r="AW181" s="13" t="s">
        <v>33</v>
      </c>
      <c r="AX181" s="13" t="s">
        <v>72</v>
      </c>
      <c r="AY181" s="153" t="s">
        <v>122</v>
      </c>
    </row>
    <row r="182" spans="2:65" s="12" customFormat="1" ht="10.199999999999999">
      <c r="B182" s="144"/>
      <c r="D182" s="145" t="s">
        <v>133</v>
      </c>
      <c r="E182" s="146" t="s">
        <v>19</v>
      </c>
      <c r="F182" s="147" t="s">
        <v>252</v>
      </c>
      <c r="H182" s="148">
        <v>60</v>
      </c>
      <c r="I182" s="149"/>
      <c r="L182" s="144"/>
      <c r="M182" s="150"/>
      <c r="T182" s="151"/>
      <c r="AT182" s="146" t="s">
        <v>133</v>
      </c>
      <c r="AU182" s="146" t="s">
        <v>80</v>
      </c>
      <c r="AV182" s="12" t="s">
        <v>80</v>
      </c>
      <c r="AW182" s="12" t="s">
        <v>33</v>
      </c>
      <c r="AX182" s="12" t="s">
        <v>72</v>
      </c>
      <c r="AY182" s="146" t="s">
        <v>122</v>
      </c>
    </row>
    <row r="183" spans="2:65" s="14" customFormat="1" ht="10.199999999999999">
      <c r="B183" s="158"/>
      <c r="D183" s="145" t="s">
        <v>133</v>
      </c>
      <c r="E183" s="159" t="s">
        <v>19</v>
      </c>
      <c r="F183" s="160" t="s">
        <v>142</v>
      </c>
      <c r="H183" s="161">
        <v>60</v>
      </c>
      <c r="I183" s="162"/>
      <c r="L183" s="158"/>
      <c r="M183" s="163"/>
      <c r="T183" s="164"/>
      <c r="AT183" s="159" t="s">
        <v>133</v>
      </c>
      <c r="AU183" s="159" t="s">
        <v>80</v>
      </c>
      <c r="AV183" s="14" t="s">
        <v>129</v>
      </c>
      <c r="AW183" s="14" t="s">
        <v>33</v>
      </c>
      <c r="AX183" s="14" t="s">
        <v>77</v>
      </c>
      <c r="AY183" s="159" t="s">
        <v>122</v>
      </c>
    </row>
    <row r="184" spans="2:65" s="1" customFormat="1" ht="16.5" customHeight="1">
      <c r="B184" s="32"/>
      <c r="C184" s="127" t="s">
        <v>253</v>
      </c>
      <c r="D184" s="127" t="s">
        <v>124</v>
      </c>
      <c r="E184" s="128" t="s">
        <v>254</v>
      </c>
      <c r="F184" s="129" t="s">
        <v>255</v>
      </c>
      <c r="G184" s="130" t="s">
        <v>256</v>
      </c>
      <c r="H184" s="131">
        <v>1</v>
      </c>
      <c r="I184" s="132"/>
      <c r="J184" s="133">
        <f>ROUND(I184*H184,2)</f>
        <v>0</v>
      </c>
      <c r="K184" s="129" t="s">
        <v>19</v>
      </c>
      <c r="L184" s="32"/>
      <c r="M184" s="134" t="s">
        <v>19</v>
      </c>
      <c r="N184" s="135" t="s">
        <v>43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129</v>
      </c>
      <c r="AT184" s="138" t="s">
        <v>124</v>
      </c>
      <c r="AU184" s="138" t="s">
        <v>80</v>
      </c>
      <c r="AY184" s="17" t="s">
        <v>122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7" t="s">
        <v>77</v>
      </c>
      <c r="BK184" s="139">
        <f>ROUND(I184*H184,2)</f>
        <v>0</v>
      </c>
      <c r="BL184" s="17" t="s">
        <v>129</v>
      </c>
      <c r="BM184" s="138" t="s">
        <v>257</v>
      </c>
    </row>
    <row r="185" spans="2:65" s="11" customFormat="1" ht="22.8" customHeight="1">
      <c r="B185" s="115"/>
      <c r="D185" s="116" t="s">
        <v>71</v>
      </c>
      <c r="E185" s="125" t="s">
        <v>258</v>
      </c>
      <c r="F185" s="125" t="s">
        <v>259</v>
      </c>
      <c r="I185" s="118"/>
      <c r="J185" s="126">
        <f>BK185</f>
        <v>0</v>
      </c>
      <c r="L185" s="115"/>
      <c r="M185" s="120"/>
      <c r="P185" s="121">
        <f>SUM(P186:P196)</f>
        <v>0</v>
      </c>
      <c r="R185" s="121">
        <f>SUM(R186:R196)</f>
        <v>0</v>
      </c>
      <c r="T185" s="122">
        <f>SUM(T186:T196)</f>
        <v>0</v>
      </c>
      <c r="AR185" s="116" t="s">
        <v>77</v>
      </c>
      <c r="AT185" s="123" t="s">
        <v>71</v>
      </c>
      <c r="AU185" s="123" t="s">
        <v>77</v>
      </c>
      <c r="AY185" s="116" t="s">
        <v>122</v>
      </c>
      <c r="BK185" s="124">
        <f>SUM(BK186:BK196)</f>
        <v>0</v>
      </c>
    </row>
    <row r="186" spans="2:65" s="1" customFormat="1" ht="24.15" customHeight="1">
      <c r="B186" s="32"/>
      <c r="C186" s="127" t="s">
        <v>260</v>
      </c>
      <c r="D186" s="127" t="s">
        <v>124</v>
      </c>
      <c r="E186" s="128" t="s">
        <v>261</v>
      </c>
      <c r="F186" s="129" t="s">
        <v>262</v>
      </c>
      <c r="G186" s="130" t="s">
        <v>137</v>
      </c>
      <c r="H186" s="131">
        <v>13.428000000000001</v>
      </c>
      <c r="I186" s="132"/>
      <c r="J186" s="133">
        <f>ROUND(I186*H186,2)</f>
        <v>0</v>
      </c>
      <c r="K186" s="129" t="s">
        <v>128</v>
      </c>
      <c r="L186" s="32"/>
      <c r="M186" s="134" t="s">
        <v>19</v>
      </c>
      <c r="N186" s="135" t="s">
        <v>43</v>
      </c>
      <c r="P186" s="136">
        <f>O186*H186</f>
        <v>0</v>
      </c>
      <c r="Q186" s="136">
        <v>0</v>
      </c>
      <c r="R186" s="136">
        <f>Q186*H186</f>
        <v>0</v>
      </c>
      <c r="S186" s="136">
        <v>0</v>
      </c>
      <c r="T186" s="137">
        <f>S186*H186</f>
        <v>0</v>
      </c>
      <c r="AR186" s="138" t="s">
        <v>129</v>
      </c>
      <c r="AT186" s="138" t="s">
        <v>124</v>
      </c>
      <c r="AU186" s="138" t="s">
        <v>80</v>
      </c>
      <c r="AY186" s="17" t="s">
        <v>122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7" t="s">
        <v>77</v>
      </c>
      <c r="BK186" s="139">
        <f>ROUND(I186*H186,2)</f>
        <v>0</v>
      </c>
      <c r="BL186" s="17" t="s">
        <v>129</v>
      </c>
      <c r="BM186" s="138" t="s">
        <v>263</v>
      </c>
    </row>
    <row r="187" spans="2:65" s="1" customFormat="1" ht="10.199999999999999">
      <c r="B187" s="32"/>
      <c r="D187" s="140" t="s">
        <v>131</v>
      </c>
      <c r="F187" s="141" t="s">
        <v>264</v>
      </c>
      <c r="I187" s="142"/>
      <c r="L187" s="32"/>
      <c r="M187" s="143"/>
      <c r="T187" s="53"/>
      <c r="AT187" s="17" t="s">
        <v>131</v>
      </c>
      <c r="AU187" s="17" t="s">
        <v>80</v>
      </c>
    </row>
    <row r="188" spans="2:65" s="1" customFormat="1" ht="21.75" customHeight="1">
      <c r="B188" s="32"/>
      <c r="C188" s="127" t="s">
        <v>7</v>
      </c>
      <c r="D188" s="127" t="s">
        <v>124</v>
      </c>
      <c r="E188" s="128" t="s">
        <v>265</v>
      </c>
      <c r="F188" s="129" t="s">
        <v>266</v>
      </c>
      <c r="G188" s="130" t="s">
        <v>137</v>
      </c>
      <c r="H188" s="131">
        <v>13.428000000000001</v>
      </c>
      <c r="I188" s="132"/>
      <c r="J188" s="133">
        <f>ROUND(I188*H188,2)</f>
        <v>0</v>
      </c>
      <c r="K188" s="129" t="s">
        <v>128</v>
      </c>
      <c r="L188" s="32"/>
      <c r="M188" s="134" t="s">
        <v>19</v>
      </c>
      <c r="N188" s="135" t="s">
        <v>43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129</v>
      </c>
      <c r="AT188" s="138" t="s">
        <v>124</v>
      </c>
      <c r="AU188" s="138" t="s">
        <v>80</v>
      </c>
      <c r="AY188" s="17" t="s">
        <v>122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7" t="s">
        <v>77</v>
      </c>
      <c r="BK188" s="139">
        <f>ROUND(I188*H188,2)</f>
        <v>0</v>
      </c>
      <c r="BL188" s="17" t="s">
        <v>129</v>
      </c>
      <c r="BM188" s="138" t="s">
        <v>267</v>
      </c>
    </row>
    <row r="189" spans="2:65" s="1" customFormat="1" ht="10.199999999999999">
      <c r="B189" s="32"/>
      <c r="D189" s="140" t="s">
        <v>131</v>
      </c>
      <c r="F189" s="141" t="s">
        <v>268</v>
      </c>
      <c r="I189" s="142"/>
      <c r="L189" s="32"/>
      <c r="M189" s="143"/>
      <c r="T189" s="53"/>
      <c r="AT189" s="17" t="s">
        <v>131</v>
      </c>
      <c r="AU189" s="17" t="s">
        <v>80</v>
      </c>
    </row>
    <row r="190" spans="2:65" s="1" customFormat="1" ht="24.15" customHeight="1">
      <c r="B190" s="32"/>
      <c r="C190" s="127" t="s">
        <v>269</v>
      </c>
      <c r="D190" s="127" t="s">
        <v>124</v>
      </c>
      <c r="E190" s="128" t="s">
        <v>270</v>
      </c>
      <c r="F190" s="129" t="s">
        <v>271</v>
      </c>
      <c r="G190" s="130" t="s">
        <v>137</v>
      </c>
      <c r="H190" s="131">
        <v>13.428000000000001</v>
      </c>
      <c r="I190" s="132"/>
      <c r="J190" s="133">
        <f>ROUND(I190*H190,2)</f>
        <v>0</v>
      </c>
      <c r="K190" s="129" t="s">
        <v>128</v>
      </c>
      <c r="L190" s="32"/>
      <c r="M190" s="134" t="s">
        <v>19</v>
      </c>
      <c r="N190" s="135" t="s">
        <v>43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129</v>
      </c>
      <c r="AT190" s="138" t="s">
        <v>124</v>
      </c>
      <c r="AU190" s="138" t="s">
        <v>80</v>
      </c>
      <c r="AY190" s="17" t="s">
        <v>122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7" t="s">
        <v>77</v>
      </c>
      <c r="BK190" s="139">
        <f>ROUND(I190*H190,2)</f>
        <v>0</v>
      </c>
      <c r="BL190" s="17" t="s">
        <v>129</v>
      </c>
      <c r="BM190" s="138" t="s">
        <v>272</v>
      </c>
    </row>
    <row r="191" spans="2:65" s="1" customFormat="1" ht="10.199999999999999">
      <c r="B191" s="32"/>
      <c r="D191" s="140" t="s">
        <v>131</v>
      </c>
      <c r="F191" s="141" t="s">
        <v>273</v>
      </c>
      <c r="I191" s="142"/>
      <c r="L191" s="32"/>
      <c r="M191" s="143"/>
      <c r="T191" s="53"/>
      <c r="AT191" s="17" t="s">
        <v>131</v>
      </c>
      <c r="AU191" s="17" t="s">
        <v>80</v>
      </c>
    </row>
    <row r="192" spans="2:65" s="1" customFormat="1" ht="24.15" customHeight="1">
      <c r="B192" s="32"/>
      <c r="C192" s="127" t="s">
        <v>274</v>
      </c>
      <c r="D192" s="127" t="s">
        <v>124</v>
      </c>
      <c r="E192" s="128" t="s">
        <v>275</v>
      </c>
      <c r="F192" s="129" t="s">
        <v>276</v>
      </c>
      <c r="G192" s="130" t="s">
        <v>137</v>
      </c>
      <c r="H192" s="131">
        <v>2.5</v>
      </c>
      <c r="I192" s="132"/>
      <c r="J192" s="133">
        <f>ROUND(I192*H192,2)</f>
        <v>0</v>
      </c>
      <c r="K192" s="129" t="s">
        <v>128</v>
      </c>
      <c r="L192" s="32"/>
      <c r="M192" s="134" t="s">
        <v>19</v>
      </c>
      <c r="N192" s="135" t="s">
        <v>43</v>
      </c>
      <c r="P192" s="136">
        <f>O192*H192</f>
        <v>0</v>
      </c>
      <c r="Q192" s="136">
        <v>0</v>
      </c>
      <c r="R192" s="136">
        <f>Q192*H192</f>
        <v>0</v>
      </c>
      <c r="S192" s="136">
        <v>0</v>
      </c>
      <c r="T192" s="137">
        <f>S192*H192</f>
        <v>0</v>
      </c>
      <c r="AR192" s="138" t="s">
        <v>129</v>
      </c>
      <c r="AT192" s="138" t="s">
        <v>124</v>
      </c>
      <c r="AU192" s="138" t="s">
        <v>80</v>
      </c>
      <c r="AY192" s="17" t="s">
        <v>122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7" t="s">
        <v>77</v>
      </c>
      <c r="BK192" s="139">
        <f>ROUND(I192*H192,2)</f>
        <v>0</v>
      </c>
      <c r="BL192" s="17" t="s">
        <v>129</v>
      </c>
      <c r="BM192" s="138" t="s">
        <v>277</v>
      </c>
    </row>
    <row r="193" spans="2:65" s="1" customFormat="1" ht="10.199999999999999">
      <c r="B193" s="32"/>
      <c r="D193" s="140" t="s">
        <v>131</v>
      </c>
      <c r="F193" s="141" t="s">
        <v>278</v>
      </c>
      <c r="I193" s="142"/>
      <c r="L193" s="32"/>
      <c r="M193" s="143"/>
      <c r="T193" s="53"/>
      <c r="AT193" s="17" t="s">
        <v>131</v>
      </c>
      <c r="AU193" s="17" t="s">
        <v>80</v>
      </c>
    </row>
    <row r="194" spans="2:65" s="1" customFormat="1" ht="24.15" customHeight="1">
      <c r="B194" s="32"/>
      <c r="C194" s="127" t="s">
        <v>279</v>
      </c>
      <c r="D194" s="127" t="s">
        <v>124</v>
      </c>
      <c r="E194" s="128" t="s">
        <v>280</v>
      </c>
      <c r="F194" s="129" t="s">
        <v>281</v>
      </c>
      <c r="G194" s="130" t="s">
        <v>137</v>
      </c>
      <c r="H194" s="131">
        <v>10.928000000000001</v>
      </c>
      <c r="I194" s="132"/>
      <c r="J194" s="133">
        <f>ROUND(I194*H194,2)</f>
        <v>0</v>
      </c>
      <c r="K194" s="129" t="s">
        <v>128</v>
      </c>
      <c r="L194" s="32"/>
      <c r="M194" s="134" t="s">
        <v>19</v>
      </c>
      <c r="N194" s="135" t="s">
        <v>43</v>
      </c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AR194" s="138" t="s">
        <v>129</v>
      </c>
      <c r="AT194" s="138" t="s">
        <v>124</v>
      </c>
      <c r="AU194" s="138" t="s">
        <v>80</v>
      </c>
      <c r="AY194" s="17" t="s">
        <v>122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7" t="s">
        <v>77</v>
      </c>
      <c r="BK194" s="139">
        <f>ROUND(I194*H194,2)</f>
        <v>0</v>
      </c>
      <c r="BL194" s="17" t="s">
        <v>129</v>
      </c>
      <c r="BM194" s="138" t="s">
        <v>282</v>
      </c>
    </row>
    <row r="195" spans="2:65" s="1" customFormat="1" ht="10.199999999999999">
      <c r="B195" s="32"/>
      <c r="D195" s="140" t="s">
        <v>131</v>
      </c>
      <c r="F195" s="141" t="s">
        <v>283</v>
      </c>
      <c r="I195" s="142"/>
      <c r="L195" s="32"/>
      <c r="M195" s="143"/>
      <c r="T195" s="53"/>
      <c r="AT195" s="17" t="s">
        <v>131</v>
      </c>
      <c r="AU195" s="17" t="s">
        <v>80</v>
      </c>
    </row>
    <row r="196" spans="2:65" s="12" customFormat="1" ht="10.199999999999999">
      <c r="B196" s="144"/>
      <c r="D196" s="145" t="s">
        <v>133</v>
      </c>
      <c r="E196" s="146" t="s">
        <v>19</v>
      </c>
      <c r="F196" s="147" t="s">
        <v>284</v>
      </c>
      <c r="H196" s="148">
        <v>10.928000000000001</v>
      </c>
      <c r="I196" s="149"/>
      <c r="L196" s="144"/>
      <c r="M196" s="150"/>
      <c r="T196" s="151"/>
      <c r="AT196" s="146" t="s">
        <v>133</v>
      </c>
      <c r="AU196" s="146" t="s">
        <v>80</v>
      </c>
      <c r="AV196" s="12" t="s">
        <v>80</v>
      </c>
      <c r="AW196" s="12" t="s">
        <v>33</v>
      </c>
      <c r="AX196" s="12" t="s">
        <v>77</v>
      </c>
      <c r="AY196" s="146" t="s">
        <v>122</v>
      </c>
    </row>
    <row r="197" spans="2:65" s="11" customFormat="1" ht="22.8" customHeight="1">
      <c r="B197" s="115"/>
      <c r="D197" s="116" t="s">
        <v>71</v>
      </c>
      <c r="E197" s="125" t="s">
        <v>285</v>
      </c>
      <c r="F197" s="125" t="s">
        <v>286</v>
      </c>
      <c r="I197" s="118"/>
      <c r="J197" s="126">
        <f>BK197</f>
        <v>0</v>
      </c>
      <c r="L197" s="115"/>
      <c r="M197" s="120"/>
      <c r="P197" s="121">
        <f>SUM(P198:P199)</f>
        <v>0</v>
      </c>
      <c r="R197" s="121">
        <f>SUM(R198:R199)</f>
        <v>0</v>
      </c>
      <c r="T197" s="122">
        <f>SUM(T198:T199)</f>
        <v>0</v>
      </c>
      <c r="AR197" s="116" t="s">
        <v>77</v>
      </c>
      <c r="AT197" s="123" t="s">
        <v>71</v>
      </c>
      <c r="AU197" s="123" t="s">
        <v>77</v>
      </c>
      <c r="AY197" s="116" t="s">
        <v>122</v>
      </c>
      <c r="BK197" s="124">
        <f>SUM(BK198:BK199)</f>
        <v>0</v>
      </c>
    </row>
    <row r="198" spans="2:65" s="1" customFormat="1" ht="33" customHeight="1">
      <c r="B198" s="32"/>
      <c r="C198" s="127" t="s">
        <v>287</v>
      </c>
      <c r="D198" s="127" t="s">
        <v>124</v>
      </c>
      <c r="E198" s="128" t="s">
        <v>288</v>
      </c>
      <c r="F198" s="129" t="s">
        <v>289</v>
      </c>
      <c r="G198" s="130" t="s">
        <v>137</v>
      </c>
      <c r="H198" s="131">
        <v>2.4409999999999998</v>
      </c>
      <c r="I198" s="132"/>
      <c r="J198" s="133">
        <f>ROUND(I198*H198,2)</f>
        <v>0</v>
      </c>
      <c r="K198" s="129" t="s">
        <v>128</v>
      </c>
      <c r="L198" s="32"/>
      <c r="M198" s="134" t="s">
        <v>19</v>
      </c>
      <c r="N198" s="135" t="s">
        <v>43</v>
      </c>
      <c r="P198" s="136">
        <f>O198*H198</f>
        <v>0</v>
      </c>
      <c r="Q198" s="136">
        <v>0</v>
      </c>
      <c r="R198" s="136">
        <f>Q198*H198</f>
        <v>0</v>
      </c>
      <c r="S198" s="136">
        <v>0</v>
      </c>
      <c r="T198" s="137">
        <f>S198*H198</f>
        <v>0</v>
      </c>
      <c r="AR198" s="138" t="s">
        <v>129</v>
      </c>
      <c r="AT198" s="138" t="s">
        <v>124</v>
      </c>
      <c r="AU198" s="138" t="s">
        <v>80</v>
      </c>
      <c r="AY198" s="17" t="s">
        <v>122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7" t="s">
        <v>77</v>
      </c>
      <c r="BK198" s="139">
        <f>ROUND(I198*H198,2)</f>
        <v>0</v>
      </c>
      <c r="BL198" s="17" t="s">
        <v>129</v>
      </c>
      <c r="BM198" s="138" t="s">
        <v>290</v>
      </c>
    </row>
    <row r="199" spans="2:65" s="1" customFormat="1" ht="10.199999999999999">
      <c r="B199" s="32"/>
      <c r="D199" s="140" t="s">
        <v>131</v>
      </c>
      <c r="F199" s="141" t="s">
        <v>291</v>
      </c>
      <c r="I199" s="142"/>
      <c r="L199" s="32"/>
      <c r="M199" s="143"/>
      <c r="T199" s="53"/>
      <c r="AT199" s="17" t="s">
        <v>131</v>
      </c>
      <c r="AU199" s="17" t="s">
        <v>80</v>
      </c>
    </row>
    <row r="200" spans="2:65" s="11" customFormat="1" ht="25.95" customHeight="1">
      <c r="B200" s="115"/>
      <c r="D200" s="116" t="s">
        <v>71</v>
      </c>
      <c r="E200" s="117" t="s">
        <v>292</v>
      </c>
      <c r="F200" s="117" t="s">
        <v>293</v>
      </c>
      <c r="I200" s="118"/>
      <c r="J200" s="119">
        <f>BK200</f>
        <v>0</v>
      </c>
      <c r="L200" s="115"/>
      <c r="M200" s="120"/>
      <c r="P200" s="121">
        <f>P201+P207+P224+P235+P289+P313+P334</f>
        <v>0</v>
      </c>
      <c r="R200" s="121">
        <f>R201+R207+R224+R235+R289+R313+R334</f>
        <v>3.3146957600000002</v>
      </c>
      <c r="T200" s="122">
        <f>T201+T207+T224+T235+T289+T313+T334</f>
        <v>2.0846179199999999</v>
      </c>
      <c r="AR200" s="116" t="s">
        <v>80</v>
      </c>
      <c r="AT200" s="123" t="s">
        <v>71</v>
      </c>
      <c r="AU200" s="123" t="s">
        <v>72</v>
      </c>
      <c r="AY200" s="116" t="s">
        <v>122</v>
      </c>
      <c r="BK200" s="124">
        <f>BK201+BK207+BK224+BK235+BK289+BK313+BK334</f>
        <v>0</v>
      </c>
    </row>
    <row r="201" spans="2:65" s="11" customFormat="1" ht="22.8" customHeight="1">
      <c r="B201" s="115"/>
      <c r="D201" s="116" t="s">
        <v>71</v>
      </c>
      <c r="E201" s="125" t="s">
        <v>294</v>
      </c>
      <c r="F201" s="125" t="s">
        <v>295</v>
      </c>
      <c r="I201" s="118"/>
      <c r="J201" s="126">
        <f>BK201</f>
        <v>0</v>
      </c>
      <c r="L201" s="115"/>
      <c r="M201" s="120"/>
      <c r="P201" s="121">
        <f>SUM(P202:P206)</f>
        <v>0</v>
      </c>
      <c r="R201" s="121">
        <f>SUM(R202:R206)</f>
        <v>0</v>
      </c>
      <c r="T201" s="122">
        <f>SUM(T202:T206)</f>
        <v>0</v>
      </c>
      <c r="AR201" s="116" t="s">
        <v>80</v>
      </c>
      <c r="AT201" s="123" t="s">
        <v>71</v>
      </c>
      <c r="AU201" s="123" t="s">
        <v>77</v>
      </c>
      <c r="AY201" s="116" t="s">
        <v>122</v>
      </c>
      <c r="BK201" s="124">
        <f>SUM(BK202:BK206)</f>
        <v>0</v>
      </c>
    </row>
    <row r="202" spans="2:65" s="1" customFormat="1" ht="21.75" customHeight="1">
      <c r="B202" s="32"/>
      <c r="C202" s="127" t="s">
        <v>296</v>
      </c>
      <c r="D202" s="127" t="s">
        <v>124</v>
      </c>
      <c r="E202" s="128" t="s">
        <v>297</v>
      </c>
      <c r="F202" s="129" t="s">
        <v>298</v>
      </c>
      <c r="G202" s="130" t="s">
        <v>256</v>
      </c>
      <c r="H202" s="131">
        <v>1</v>
      </c>
      <c r="I202" s="132"/>
      <c r="J202" s="133">
        <f>ROUND(I202*H202,2)</f>
        <v>0</v>
      </c>
      <c r="K202" s="129" t="s">
        <v>19</v>
      </c>
      <c r="L202" s="32"/>
      <c r="M202" s="134" t="s">
        <v>19</v>
      </c>
      <c r="N202" s="135" t="s">
        <v>43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237</v>
      </c>
      <c r="AT202" s="138" t="s">
        <v>124</v>
      </c>
      <c r="AU202" s="138" t="s">
        <v>80</v>
      </c>
      <c r="AY202" s="17" t="s">
        <v>122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7" t="s">
        <v>77</v>
      </c>
      <c r="BK202" s="139">
        <f>ROUND(I202*H202,2)</f>
        <v>0</v>
      </c>
      <c r="BL202" s="17" t="s">
        <v>237</v>
      </c>
      <c r="BM202" s="138" t="s">
        <v>299</v>
      </c>
    </row>
    <row r="203" spans="2:65" s="1" customFormat="1" ht="19.2">
      <c r="B203" s="32"/>
      <c r="D203" s="145" t="s">
        <v>300</v>
      </c>
      <c r="F203" s="165" t="s">
        <v>301</v>
      </c>
      <c r="I203" s="142"/>
      <c r="L203" s="32"/>
      <c r="M203" s="143"/>
      <c r="T203" s="53"/>
      <c r="AT203" s="17" t="s">
        <v>300</v>
      </c>
      <c r="AU203" s="17" t="s">
        <v>80</v>
      </c>
    </row>
    <row r="204" spans="2:65" s="12" customFormat="1" ht="10.199999999999999">
      <c r="B204" s="144"/>
      <c r="D204" s="145" t="s">
        <v>133</v>
      </c>
      <c r="E204" s="146" t="s">
        <v>19</v>
      </c>
      <c r="F204" s="147" t="s">
        <v>77</v>
      </c>
      <c r="H204" s="148">
        <v>1</v>
      </c>
      <c r="I204" s="149"/>
      <c r="L204" s="144"/>
      <c r="M204" s="150"/>
      <c r="T204" s="151"/>
      <c r="AT204" s="146" t="s">
        <v>133</v>
      </c>
      <c r="AU204" s="146" t="s">
        <v>80</v>
      </c>
      <c r="AV204" s="12" t="s">
        <v>80</v>
      </c>
      <c r="AW204" s="12" t="s">
        <v>33</v>
      </c>
      <c r="AX204" s="12" t="s">
        <v>77</v>
      </c>
      <c r="AY204" s="146" t="s">
        <v>122</v>
      </c>
    </row>
    <row r="205" spans="2:65" s="1" customFormat="1" ht="16.5" customHeight="1">
      <c r="B205" s="32"/>
      <c r="C205" s="127" t="s">
        <v>302</v>
      </c>
      <c r="D205" s="127" t="s">
        <v>124</v>
      </c>
      <c r="E205" s="128" t="s">
        <v>303</v>
      </c>
      <c r="F205" s="129" t="s">
        <v>304</v>
      </c>
      <c r="G205" s="130" t="s">
        <v>256</v>
      </c>
      <c r="H205" s="131">
        <v>1</v>
      </c>
      <c r="I205" s="132"/>
      <c r="J205" s="133">
        <f>ROUND(I205*H205,2)</f>
        <v>0</v>
      </c>
      <c r="K205" s="129" t="s">
        <v>19</v>
      </c>
      <c r="L205" s="32"/>
      <c r="M205" s="134" t="s">
        <v>19</v>
      </c>
      <c r="N205" s="135" t="s">
        <v>43</v>
      </c>
      <c r="P205" s="136">
        <f>O205*H205</f>
        <v>0</v>
      </c>
      <c r="Q205" s="136">
        <v>0</v>
      </c>
      <c r="R205" s="136">
        <f>Q205*H205</f>
        <v>0</v>
      </c>
      <c r="S205" s="136">
        <v>0</v>
      </c>
      <c r="T205" s="137">
        <f>S205*H205</f>
        <v>0</v>
      </c>
      <c r="AR205" s="138" t="s">
        <v>237</v>
      </c>
      <c r="AT205" s="138" t="s">
        <v>124</v>
      </c>
      <c r="AU205" s="138" t="s">
        <v>80</v>
      </c>
      <c r="AY205" s="17" t="s">
        <v>122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7" t="s">
        <v>77</v>
      </c>
      <c r="BK205" s="139">
        <f>ROUND(I205*H205,2)</f>
        <v>0</v>
      </c>
      <c r="BL205" s="17" t="s">
        <v>237</v>
      </c>
      <c r="BM205" s="138" t="s">
        <v>305</v>
      </c>
    </row>
    <row r="206" spans="2:65" s="12" customFormat="1" ht="10.199999999999999">
      <c r="B206" s="144"/>
      <c r="D206" s="145" t="s">
        <v>133</v>
      </c>
      <c r="E206" s="146" t="s">
        <v>19</v>
      </c>
      <c r="F206" s="147" t="s">
        <v>77</v>
      </c>
      <c r="H206" s="148">
        <v>1</v>
      </c>
      <c r="I206" s="149"/>
      <c r="L206" s="144"/>
      <c r="M206" s="150"/>
      <c r="T206" s="151"/>
      <c r="AT206" s="146" t="s">
        <v>133</v>
      </c>
      <c r="AU206" s="146" t="s">
        <v>80</v>
      </c>
      <c r="AV206" s="12" t="s">
        <v>80</v>
      </c>
      <c r="AW206" s="12" t="s">
        <v>33</v>
      </c>
      <c r="AX206" s="12" t="s">
        <v>77</v>
      </c>
      <c r="AY206" s="146" t="s">
        <v>122</v>
      </c>
    </row>
    <row r="207" spans="2:65" s="11" customFormat="1" ht="22.8" customHeight="1">
      <c r="B207" s="115"/>
      <c r="D207" s="116" t="s">
        <v>71</v>
      </c>
      <c r="E207" s="125" t="s">
        <v>306</v>
      </c>
      <c r="F207" s="125" t="s">
        <v>307</v>
      </c>
      <c r="I207" s="118"/>
      <c r="J207" s="126">
        <f>BK207</f>
        <v>0</v>
      </c>
      <c r="L207" s="115"/>
      <c r="M207" s="120"/>
      <c r="P207" s="121">
        <f>SUM(P208:P223)</f>
        <v>0</v>
      </c>
      <c r="R207" s="121">
        <f>SUM(R208:R223)</f>
        <v>1.5769640700000003</v>
      </c>
      <c r="T207" s="122">
        <f>SUM(T208:T223)</f>
        <v>0</v>
      </c>
      <c r="AR207" s="116" t="s">
        <v>80</v>
      </c>
      <c r="AT207" s="123" t="s">
        <v>71</v>
      </c>
      <c r="AU207" s="123" t="s">
        <v>77</v>
      </c>
      <c r="AY207" s="116" t="s">
        <v>122</v>
      </c>
      <c r="BK207" s="124">
        <f>SUM(BK208:BK223)</f>
        <v>0</v>
      </c>
    </row>
    <row r="208" spans="2:65" s="1" customFormat="1" ht="33" customHeight="1">
      <c r="B208" s="32"/>
      <c r="C208" s="127" t="s">
        <v>308</v>
      </c>
      <c r="D208" s="127" t="s">
        <v>124</v>
      </c>
      <c r="E208" s="128" t="s">
        <v>309</v>
      </c>
      <c r="F208" s="129" t="s">
        <v>310</v>
      </c>
      <c r="G208" s="130" t="s">
        <v>145</v>
      </c>
      <c r="H208" s="131">
        <v>57.34</v>
      </c>
      <c r="I208" s="132"/>
      <c r="J208" s="133">
        <f>ROUND(I208*H208,2)</f>
        <v>0</v>
      </c>
      <c r="K208" s="129" t="s">
        <v>128</v>
      </c>
      <c r="L208" s="32"/>
      <c r="M208" s="134" t="s">
        <v>19</v>
      </c>
      <c r="N208" s="135" t="s">
        <v>43</v>
      </c>
      <c r="P208" s="136">
        <f>O208*H208</f>
        <v>0</v>
      </c>
      <c r="Q208" s="136">
        <v>2.2450000000000001E-2</v>
      </c>
      <c r="R208" s="136">
        <f>Q208*H208</f>
        <v>1.2872830000000002</v>
      </c>
      <c r="S208" s="136">
        <v>0</v>
      </c>
      <c r="T208" s="137">
        <f>S208*H208</f>
        <v>0</v>
      </c>
      <c r="AR208" s="138" t="s">
        <v>237</v>
      </c>
      <c r="AT208" s="138" t="s">
        <v>124</v>
      </c>
      <c r="AU208" s="138" t="s">
        <v>80</v>
      </c>
      <c r="AY208" s="17" t="s">
        <v>122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77</v>
      </c>
      <c r="BK208" s="139">
        <f>ROUND(I208*H208,2)</f>
        <v>0</v>
      </c>
      <c r="BL208" s="17" t="s">
        <v>237</v>
      </c>
      <c r="BM208" s="138" t="s">
        <v>311</v>
      </c>
    </row>
    <row r="209" spans="2:65" s="1" customFormat="1" ht="10.199999999999999">
      <c r="B209" s="32"/>
      <c r="D209" s="140" t="s">
        <v>131</v>
      </c>
      <c r="F209" s="141" t="s">
        <v>312</v>
      </c>
      <c r="I209" s="142"/>
      <c r="L209" s="32"/>
      <c r="M209" s="143"/>
      <c r="T209" s="53"/>
      <c r="AT209" s="17" t="s">
        <v>131</v>
      </c>
      <c r="AU209" s="17" t="s">
        <v>80</v>
      </c>
    </row>
    <row r="210" spans="2:65" s="12" customFormat="1" ht="10.199999999999999">
      <c r="B210" s="144"/>
      <c r="D210" s="145" t="s">
        <v>133</v>
      </c>
      <c r="E210" s="146" t="s">
        <v>19</v>
      </c>
      <c r="F210" s="147" t="s">
        <v>313</v>
      </c>
      <c r="H210" s="148">
        <v>57.34</v>
      </c>
      <c r="I210" s="149"/>
      <c r="L210" s="144"/>
      <c r="M210" s="150"/>
      <c r="T210" s="151"/>
      <c r="AT210" s="146" t="s">
        <v>133</v>
      </c>
      <c r="AU210" s="146" t="s">
        <v>80</v>
      </c>
      <c r="AV210" s="12" t="s">
        <v>80</v>
      </c>
      <c r="AW210" s="12" t="s">
        <v>33</v>
      </c>
      <c r="AX210" s="12" t="s">
        <v>77</v>
      </c>
      <c r="AY210" s="146" t="s">
        <v>122</v>
      </c>
    </row>
    <row r="211" spans="2:65" s="1" customFormat="1" ht="24.15" customHeight="1">
      <c r="B211" s="32"/>
      <c r="C211" s="127" t="s">
        <v>314</v>
      </c>
      <c r="D211" s="127" t="s">
        <v>124</v>
      </c>
      <c r="E211" s="128" t="s">
        <v>315</v>
      </c>
      <c r="F211" s="129" t="s">
        <v>316</v>
      </c>
      <c r="G211" s="130" t="s">
        <v>145</v>
      </c>
      <c r="H211" s="131">
        <v>10.919</v>
      </c>
      <c r="I211" s="132"/>
      <c r="J211" s="133">
        <f>ROUND(I211*H211,2)</f>
        <v>0</v>
      </c>
      <c r="K211" s="129" t="s">
        <v>128</v>
      </c>
      <c r="L211" s="32"/>
      <c r="M211" s="134" t="s">
        <v>19</v>
      </c>
      <c r="N211" s="135" t="s">
        <v>43</v>
      </c>
      <c r="P211" s="136">
        <f>O211*H211</f>
        <v>0</v>
      </c>
      <c r="Q211" s="136">
        <v>2.6530000000000001E-2</v>
      </c>
      <c r="R211" s="136">
        <f>Q211*H211</f>
        <v>0.28968107000000004</v>
      </c>
      <c r="S211" s="136">
        <v>0</v>
      </c>
      <c r="T211" s="137">
        <f>S211*H211</f>
        <v>0</v>
      </c>
      <c r="AR211" s="138" t="s">
        <v>237</v>
      </c>
      <c r="AT211" s="138" t="s">
        <v>124</v>
      </c>
      <c r="AU211" s="138" t="s">
        <v>80</v>
      </c>
      <c r="AY211" s="17" t="s">
        <v>122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77</v>
      </c>
      <c r="BK211" s="139">
        <f>ROUND(I211*H211,2)</f>
        <v>0</v>
      </c>
      <c r="BL211" s="17" t="s">
        <v>237</v>
      </c>
      <c r="BM211" s="138" t="s">
        <v>317</v>
      </c>
    </row>
    <row r="212" spans="2:65" s="1" customFormat="1" ht="10.199999999999999">
      <c r="B212" s="32"/>
      <c r="D212" s="140" t="s">
        <v>131</v>
      </c>
      <c r="F212" s="141" t="s">
        <v>318</v>
      </c>
      <c r="I212" s="142"/>
      <c r="L212" s="32"/>
      <c r="M212" s="143"/>
      <c r="T212" s="53"/>
      <c r="AT212" s="17" t="s">
        <v>131</v>
      </c>
      <c r="AU212" s="17" t="s">
        <v>80</v>
      </c>
    </row>
    <row r="213" spans="2:65" s="13" customFormat="1" ht="10.199999999999999">
      <c r="B213" s="152"/>
      <c r="D213" s="145" t="s">
        <v>133</v>
      </c>
      <c r="E213" s="153" t="s">
        <v>19</v>
      </c>
      <c r="F213" s="154" t="s">
        <v>319</v>
      </c>
      <c r="H213" s="153" t="s">
        <v>19</v>
      </c>
      <c r="I213" s="155"/>
      <c r="L213" s="152"/>
      <c r="M213" s="156"/>
      <c r="T213" s="157"/>
      <c r="AT213" s="153" t="s">
        <v>133</v>
      </c>
      <c r="AU213" s="153" t="s">
        <v>80</v>
      </c>
      <c r="AV213" s="13" t="s">
        <v>77</v>
      </c>
      <c r="AW213" s="13" t="s">
        <v>33</v>
      </c>
      <c r="AX213" s="13" t="s">
        <v>72</v>
      </c>
      <c r="AY213" s="153" t="s">
        <v>122</v>
      </c>
    </row>
    <row r="214" spans="2:65" s="12" customFormat="1" ht="10.199999999999999">
      <c r="B214" s="144"/>
      <c r="D214" s="145" t="s">
        <v>133</v>
      </c>
      <c r="E214" s="146" t="s">
        <v>19</v>
      </c>
      <c r="F214" s="147" t="s">
        <v>320</v>
      </c>
      <c r="H214" s="148">
        <v>2.1349999999999998</v>
      </c>
      <c r="I214" s="149"/>
      <c r="L214" s="144"/>
      <c r="M214" s="150"/>
      <c r="T214" s="151"/>
      <c r="AT214" s="146" t="s">
        <v>133</v>
      </c>
      <c r="AU214" s="146" t="s">
        <v>80</v>
      </c>
      <c r="AV214" s="12" t="s">
        <v>80</v>
      </c>
      <c r="AW214" s="12" t="s">
        <v>33</v>
      </c>
      <c r="AX214" s="12" t="s">
        <v>72</v>
      </c>
      <c r="AY214" s="146" t="s">
        <v>122</v>
      </c>
    </row>
    <row r="215" spans="2:65" s="12" customFormat="1" ht="10.199999999999999">
      <c r="B215" s="144"/>
      <c r="D215" s="145" t="s">
        <v>133</v>
      </c>
      <c r="E215" s="146" t="s">
        <v>19</v>
      </c>
      <c r="F215" s="147" t="s">
        <v>321</v>
      </c>
      <c r="H215" s="148">
        <v>3.66</v>
      </c>
      <c r="I215" s="149"/>
      <c r="L215" s="144"/>
      <c r="M215" s="150"/>
      <c r="T215" s="151"/>
      <c r="AT215" s="146" t="s">
        <v>133</v>
      </c>
      <c r="AU215" s="146" t="s">
        <v>80</v>
      </c>
      <c r="AV215" s="12" t="s">
        <v>80</v>
      </c>
      <c r="AW215" s="12" t="s">
        <v>33</v>
      </c>
      <c r="AX215" s="12" t="s">
        <v>72</v>
      </c>
      <c r="AY215" s="146" t="s">
        <v>122</v>
      </c>
    </row>
    <row r="216" spans="2:65" s="12" customFormat="1" ht="10.199999999999999">
      <c r="B216" s="144"/>
      <c r="D216" s="145" t="s">
        <v>133</v>
      </c>
      <c r="E216" s="146" t="s">
        <v>19</v>
      </c>
      <c r="F216" s="147" t="s">
        <v>322</v>
      </c>
      <c r="H216" s="148">
        <v>5.1239999999999997</v>
      </c>
      <c r="I216" s="149"/>
      <c r="L216" s="144"/>
      <c r="M216" s="150"/>
      <c r="T216" s="151"/>
      <c r="AT216" s="146" t="s">
        <v>133</v>
      </c>
      <c r="AU216" s="146" t="s">
        <v>80</v>
      </c>
      <c r="AV216" s="12" t="s">
        <v>80</v>
      </c>
      <c r="AW216" s="12" t="s">
        <v>33</v>
      </c>
      <c r="AX216" s="12" t="s">
        <v>72</v>
      </c>
      <c r="AY216" s="146" t="s">
        <v>122</v>
      </c>
    </row>
    <row r="217" spans="2:65" s="14" customFormat="1" ht="10.199999999999999">
      <c r="B217" s="158"/>
      <c r="D217" s="145" t="s">
        <v>133</v>
      </c>
      <c r="E217" s="159" t="s">
        <v>19</v>
      </c>
      <c r="F217" s="160" t="s">
        <v>142</v>
      </c>
      <c r="H217" s="161">
        <v>10.919</v>
      </c>
      <c r="I217" s="162"/>
      <c r="L217" s="158"/>
      <c r="M217" s="163"/>
      <c r="T217" s="164"/>
      <c r="AT217" s="159" t="s">
        <v>133</v>
      </c>
      <c r="AU217" s="159" t="s">
        <v>80</v>
      </c>
      <c r="AV217" s="14" t="s">
        <v>129</v>
      </c>
      <c r="AW217" s="14" t="s">
        <v>33</v>
      </c>
      <c r="AX217" s="14" t="s">
        <v>77</v>
      </c>
      <c r="AY217" s="159" t="s">
        <v>122</v>
      </c>
    </row>
    <row r="218" spans="2:65" s="1" customFormat="1" ht="16.5" customHeight="1">
      <c r="B218" s="32"/>
      <c r="C218" s="127" t="s">
        <v>323</v>
      </c>
      <c r="D218" s="127" t="s">
        <v>124</v>
      </c>
      <c r="E218" s="128" t="s">
        <v>324</v>
      </c>
      <c r="F218" s="129" t="s">
        <v>325</v>
      </c>
      <c r="G218" s="130" t="s">
        <v>326</v>
      </c>
      <c r="H218" s="131">
        <v>28</v>
      </c>
      <c r="I218" s="132"/>
      <c r="J218" s="133">
        <f>ROUND(I218*H218,2)</f>
        <v>0</v>
      </c>
      <c r="K218" s="129" t="s">
        <v>19</v>
      </c>
      <c r="L218" s="32"/>
      <c r="M218" s="134" t="s">
        <v>19</v>
      </c>
      <c r="N218" s="135" t="s">
        <v>43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237</v>
      </c>
      <c r="AT218" s="138" t="s">
        <v>124</v>
      </c>
      <c r="AU218" s="138" t="s">
        <v>80</v>
      </c>
      <c r="AY218" s="17" t="s">
        <v>122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77</v>
      </c>
      <c r="BK218" s="139">
        <f>ROUND(I218*H218,2)</f>
        <v>0</v>
      </c>
      <c r="BL218" s="17" t="s">
        <v>237</v>
      </c>
      <c r="BM218" s="138" t="s">
        <v>327</v>
      </c>
    </row>
    <row r="219" spans="2:65" s="12" customFormat="1" ht="10.199999999999999">
      <c r="B219" s="144"/>
      <c r="D219" s="145" t="s">
        <v>133</v>
      </c>
      <c r="E219" s="146" t="s">
        <v>19</v>
      </c>
      <c r="F219" s="147" t="s">
        <v>308</v>
      </c>
      <c r="H219" s="148">
        <v>28</v>
      </c>
      <c r="I219" s="149"/>
      <c r="L219" s="144"/>
      <c r="M219" s="150"/>
      <c r="T219" s="151"/>
      <c r="AT219" s="146" t="s">
        <v>133</v>
      </c>
      <c r="AU219" s="146" t="s">
        <v>80</v>
      </c>
      <c r="AV219" s="12" t="s">
        <v>80</v>
      </c>
      <c r="AW219" s="12" t="s">
        <v>33</v>
      </c>
      <c r="AX219" s="12" t="s">
        <v>77</v>
      </c>
      <c r="AY219" s="146" t="s">
        <v>122</v>
      </c>
    </row>
    <row r="220" spans="2:65" s="1" customFormat="1" ht="37.799999999999997" customHeight="1">
      <c r="B220" s="32"/>
      <c r="C220" s="127" t="s">
        <v>328</v>
      </c>
      <c r="D220" s="127" t="s">
        <v>124</v>
      </c>
      <c r="E220" s="128" t="s">
        <v>329</v>
      </c>
      <c r="F220" s="129" t="s">
        <v>330</v>
      </c>
      <c r="G220" s="130" t="s">
        <v>137</v>
      </c>
      <c r="H220" s="131">
        <v>1.577</v>
      </c>
      <c r="I220" s="132"/>
      <c r="J220" s="133">
        <f>ROUND(I220*H220,2)</f>
        <v>0</v>
      </c>
      <c r="K220" s="129" t="s">
        <v>128</v>
      </c>
      <c r="L220" s="32"/>
      <c r="M220" s="134" t="s">
        <v>19</v>
      </c>
      <c r="N220" s="135" t="s">
        <v>43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237</v>
      </c>
      <c r="AT220" s="138" t="s">
        <v>124</v>
      </c>
      <c r="AU220" s="138" t="s">
        <v>80</v>
      </c>
      <c r="AY220" s="17" t="s">
        <v>122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7" t="s">
        <v>77</v>
      </c>
      <c r="BK220" s="139">
        <f>ROUND(I220*H220,2)</f>
        <v>0</v>
      </c>
      <c r="BL220" s="17" t="s">
        <v>237</v>
      </c>
      <c r="BM220" s="138" t="s">
        <v>331</v>
      </c>
    </row>
    <row r="221" spans="2:65" s="1" customFormat="1" ht="10.199999999999999">
      <c r="B221" s="32"/>
      <c r="D221" s="140" t="s">
        <v>131</v>
      </c>
      <c r="F221" s="141" t="s">
        <v>332</v>
      </c>
      <c r="I221" s="142"/>
      <c r="L221" s="32"/>
      <c r="M221" s="143"/>
      <c r="T221" s="53"/>
      <c r="AT221" s="17" t="s">
        <v>131</v>
      </c>
      <c r="AU221" s="17" t="s">
        <v>80</v>
      </c>
    </row>
    <row r="222" spans="2:65" s="1" customFormat="1" ht="33" customHeight="1">
      <c r="B222" s="32"/>
      <c r="C222" s="127" t="s">
        <v>333</v>
      </c>
      <c r="D222" s="127" t="s">
        <v>124</v>
      </c>
      <c r="E222" s="128" t="s">
        <v>334</v>
      </c>
      <c r="F222" s="129" t="s">
        <v>335</v>
      </c>
      <c r="G222" s="130" t="s">
        <v>137</v>
      </c>
      <c r="H222" s="131">
        <v>1.577</v>
      </c>
      <c r="I222" s="132"/>
      <c r="J222" s="133">
        <f>ROUND(I222*H222,2)</f>
        <v>0</v>
      </c>
      <c r="K222" s="129" t="s">
        <v>128</v>
      </c>
      <c r="L222" s="32"/>
      <c r="M222" s="134" t="s">
        <v>19</v>
      </c>
      <c r="N222" s="135" t="s">
        <v>43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237</v>
      </c>
      <c r="AT222" s="138" t="s">
        <v>124</v>
      </c>
      <c r="AU222" s="138" t="s">
        <v>80</v>
      </c>
      <c r="AY222" s="17" t="s">
        <v>122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7" t="s">
        <v>77</v>
      </c>
      <c r="BK222" s="139">
        <f>ROUND(I222*H222,2)</f>
        <v>0</v>
      </c>
      <c r="BL222" s="17" t="s">
        <v>237</v>
      </c>
      <c r="BM222" s="138" t="s">
        <v>336</v>
      </c>
    </row>
    <row r="223" spans="2:65" s="1" customFormat="1" ht="10.199999999999999">
      <c r="B223" s="32"/>
      <c r="D223" s="140" t="s">
        <v>131</v>
      </c>
      <c r="F223" s="141" t="s">
        <v>337</v>
      </c>
      <c r="I223" s="142"/>
      <c r="L223" s="32"/>
      <c r="M223" s="143"/>
      <c r="T223" s="53"/>
      <c r="AT223" s="17" t="s">
        <v>131</v>
      </c>
      <c r="AU223" s="17" t="s">
        <v>80</v>
      </c>
    </row>
    <row r="224" spans="2:65" s="11" customFormat="1" ht="22.8" customHeight="1">
      <c r="B224" s="115"/>
      <c r="D224" s="116" t="s">
        <v>71</v>
      </c>
      <c r="E224" s="125" t="s">
        <v>338</v>
      </c>
      <c r="F224" s="125" t="s">
        <v>339</v>
      </c>
      <c r="I224" s="118"/>
      <c r="J224" s="126">
        <f>BK224</f>
        <v>0</v>
      </c>
      <c r="L224" s="115"/>
      <c r="M224" s="120"/>
      <c r="P224" s="121">
        <f>SUM(P225:P234)</f>
        <v>0</v>
      </c>
      <c r="R224" s="121">
        <f>SUM(R225:R234)</f>
        <v>0</v>
      </c>
      <c r="T224" s="122">
        <f>SUM(T225:T234)</f>
        <v>0.80288000000000004</v>
      </c>
      <c r="AR224" s="116" t="s">
        <v>80</v>
      </c>
      <c r="AT224" s="123" t="s">
        <v>71</v>
      </c>
      <c r="AU224" s="123" t="s">
        <v>77</v>
      </c>
      <c r="AY224" s="116" t="s">
        <v>122</v>
      </c>
      <c r="BK224" s="124">
        <f>SUM(BK225:BK234)</f>
        <v>0</v>
      </c>
    </row>
    <row r="225" spans="2:65" s="1" customFormat="1" ht="21.75" customHeight="1">
      <c r="B225" s="32"/>
      <c r="C225" s="127" t="s">
        <v>340</v>
      </c>
      <c r="D225" s="127" t="s">
        <v>124</v>
      </c>
      <c r="E225" s="128" t="s">
        <v>341</v>
      </c>
      <c r="F225" s="129" t="s">
        <v>342</v>
      </c>
      <c r="G225" s="130" t="s">
        <v>326</v>
      </c>
      <c r="H225" s="131">
        <v>1</v>
      </c>
      <c r="I225" s="132"/>
      <c r="J225" s="133">
        <f>ROUND(I225*H225,2)</f>
        <v>0</v>
      </c>
      <c r="K225" s="129" t="s">
        <v>19</v>
      </c>
      <c r="L225" s="32"/>
      <c r="M225" s="134" t="s">
        <v>19</v>
      </c>
      <c r="N225" s="135" t="s">
        <v>43</v>
      </c>
      <c r="P225" s="136">
        <f>O225*H225</f>
        <v>0</v>
      </c>
      <c r="Q225" s="136">
        <v>0</v>
      </c>
      <c r="R225" s="136">
        <f>Q225*H225</f>
        <v>0</v>
      </c>
      <c r="S225" s="136">
        <v>0.11248</v>
      </c>
      <c r="T225" s="137">
        <f>S225*H225</f>
        <v>0.11248</v>
      </c>
      <c r="AR225" s="138" t="s">
        <v>237</v>
      </c>
      <c r="AT225" s="138" t="s">
        <v>124</v>
      </c>
      <c r="AU225" s="138" t="s">
        <v>80</v>
      </c>
      <c r="AY225" s="17" t="s">
        <v>122</v>
      </c>
      <c r="BE225" s="139">
        <f>IF(N225="základní",J225,0)</f>
        <v>0</v>
      </c>
      <c r="BF225" s="139">
        <f>IF(N225="snížená",J225,0)</f>
        <v>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17" t="s">
        <v>77</v>
      </c>
      <c r="BK225" s="139">
        <f>ROUND(I225*H225,2)</f>
        <v>0</v>
      </c>
      <c r="BL225" s="17" t="s">
        <v>237</v>
      </c>
      <c r="BM225" s="138" t="s">
        <v>343</v>
      </c>
    </row>
    <row r="226" spans="2:65" s="1" customFormat="1" ht="24.15" customHeight="1">
      <c r="B226" s="32"/>
      <c r="C226" s="127" t="s">
        <v>344</v>
      </c>
      <c r="D226" s="127" t="s">
        <v>124</v>
      </c>
      <c r="E226" s="128" t="s">
        <v>345</v>
      </c>
      <c r="F226" s="129" t="s">
        <v>346</v>
      </c>
      <c r="G226" s="130" t="s">
        <v>326</v>
      </c>
      <c r="H226" s="131">
        <v>1</v>
      </c>
      <c r="I226" s="132"/>
      <c r="J226" s="133">
        <f>ROUND(I226*H226,2)</f>
        <v>0</v>
      </c>
      <c r="K226" s="129" t="s">
        <v>19</v>
      </c>
      <c r="L226" s="32"/>
      <c r="M226" s="134" t="s">
        <v>19</v>
      </c>
      <c r="N226" s="135" t="s">
        <v>43</v>
      </c>
      <c r="P226" s="136">
        <f>O226*H226</f>
        <v>0</v>
      </c>
      <c r="Q226" s="136">
        <v>0</v>
      </c>
      <c r="R226" s="136">
        <f>Q226*H226</f>
        <v>0</v>
      </c>
      <c r="S226" s="136">
        <v>0.11248</v>
      </c>
      <c r="T226" s="137">
        <f>S226*H226</f>
        <v>0.11248</v>
      </c>
      <c r="AR226" s="138" t="s">
        <v>237</v>
      </c>
      <c r="AT226" s="138" t="s">
        <v>124</v>
      </c>
      <c r="AU226" s="138" t="s">
        <v>80</v>
      </c>
      <c r="AY226" s="17" t="s">
        <v>122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77</v>
      </c>
      <c r="BK226" s="139">
        <f>ROUND(I226*H226,2)</f>
        <v>0</v>
      </c>
      <c r="BL226" s="17" t="s">
        <v>237</v>
      </c>
      <c r="BM226" s="138" t="s">
        <v>347</v>
      </c>
    </row>
    <row r="227" spans="2:65" s="1" customFormat="1" ht="24.15" customHeight="1">
      <c r="B227" s="32"/>
      <c r="C227" s="127" t="s">
        <v>348</v>
      </c>
      <c r="D227" s="127" t="s">
        <v>124</v>
      </c>
      <c r="E227" s="128" t="s">
        <v>349</v>
      </c>
      <c r="F227" s="129" t="s">
        <v>350</v>
      </c>
      <c r="G227" s="130" t="s">
        <v>326</v>
      </c>
      <c r="H227" s="131">
        <v>3</v>
      </c>
      <c r="I227" s="132"/>
      <c r="J227" s="133">
        <f>ROUND(I227*H227,2)</f>
        <v>0</v>
      </c>
      <c r="K227" s="129" t="s">
        <v>19</v>
      </c>
      <c r="L227" s="32"/>
      <c r="M227" s="134" t="s">
        <v>19</v>
      </c>
      <c r="N227" s="135" t="s">
        <v>43</v>
      </c>
      <c r="P227" s="136">
        <f>O227*H227</f>
        <v>0</v>
      </c>
      <c r="Q227" s="136">
        <v>0</v>
      </c>
      <c r="R227" s="136">
        <f>Q227*H227</f>
        <v>0</v>
      </c>
      <c r="S227" s="136">
        <v>0.11248</v>
      </c>
      <c r="T227" s="137">
        <f>S227*H227</f>
        <v>0.33743999999999996</v>
      </c>
      <c r="AR227" s="138" t="s">
        <v>237</v>
      </c>
      <c r="AT227" s="138" t="s">
        <v>124</v>
      </c>
      <c r="AU227" s="138" t="s">
        <v>80</v>
      </c>
      <c r="AY227" s="17" t="s">
        <v>122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7" t="s">
        <v>77</v>
      </c>
      <c r="BK227" s="139">
        <f>ROUND(I227*H227,2)</f>
        <v>0</v>
      </c>
      <c r="BL227" s="17" t="s">
        <v>237</v>
      </c>
      <c r="BM227" s="138" t="s">
        <v>351</v>
      </c>
    </row>
    <row r="228" spans="2:65" s="1" customFormat="1" ht="24.15" customHeight="1">
      <c r="B228" s="32"/>
      <c r="C228" s="127" t="s">
        <v>352</v>
      </c>
      <c r="D228" s="127" t="s">
        <v>124</v>
      </c>
      <c r="E228" s="128" t="s">
        <v>353</v>
      </c>
      <c r="F228" s="129" t="s">
        <v>354</v>
      </c>
      <c r="G228" s="130" t="s">
        <v>326</v>
      </c>
      <c r="H228" s="131">
        <v>1</v>
      </c>
      <c r="I228" s="132"/>
      <c r="J228" s="133">
        <f>ROUND(I228*H228,2)</f>
        <v>0</v>
      </c>
      <c r="K228" s="129" t="s">
        <v>19</v>
      </c>
      <c r="L228" s="32"/>
      <c r="M228" s="134" t="s">
        <v>19</v>
      </c>
      <c r="N228" s="135" t="s">
        <v>43</v>
      </c>
      <c r="P228" s="136">
        <f>O228*H228</f>
        <v>0</v>
      </c>
      <c r="Q228" s="136">
        <v>0</v>
      </c>
      <c r="R228" s="136">
        <f>Q228*H228</f>
        <v>0</v>
      </c>
      <c r="S228" s="136">
        <v>0.11248</v>
      </c>
      <c r="T228" s="137">
        <f>S228*H228</f>
        <v>0.11248</v>
      </c>
      <c r="AR228" s="138" t="s">
        <v>237</v>
      </c>
      <c r="AT228" s="138" t="s">
        <v>124</v>
      </c>
      <c r="AU228" s="138" t="s">
        <v>80</v>
      </c>
      <c r="AY228" s="17" t="s">
        <v>122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7" t="s">
        <v>77</v>
      </c>
      <c r="BK228" s="139">
        <f>ROUND(I228*H228,2)</f>
        <v>0</v>
      </c>
      <c r="BL228" s="17" t="s">
        <v>237</v>
      </c>
      <c r="BM228" s="138" t="s">
        <v>355</v>
      </c>
    </row>
    <row r="229" spans="2:65" s="1" customFormat="1" ht="16.5" customHeight="1">
      <c r="B229" s="32"/>
      <c r="C229" s="127" t="s">
        <v>356</v>
      </c>
      <c r="D229" s="127" t="s">
        <v>124</v>
      </c>
      <c r="E229" s="128" t="s">
        <v>357</v>
      </c>
      <c r="F229" s="129" t="s">
        <v>358</v>
      </c>
      <c r="G229" s="130" t="s">
        <v>326</v>
      </c>
      <c r="H229" s="131">
        <v>3</v>
      </c>
      <c r="I229" s="132"/>
      <c r="J229" s="133">
        <f>ROUND(I229*H229,2)</f>
        <v>0</v>
      </c>
      <c r="K229" s="129" t="s">
        <v>128</v>
      </c>
      <c r="L229" s="32"/>
      <c r="M229" s="134" t="s">
        <v>19</v>
      </c>
      <c r="N229" s="135" t="s">
        <v>43</v>
      </c>
      <c r="P229" s="136">
        <f>O229*H229</f>
        <v>0</v>
      </c>
      <c r="Q229" s="136">
        <v>0</v>
      </c>
      <c r="R229" s="136">
        <f>Q229*H229</f>
        <v>0</v>
      </c>
      <c r="S229" s="136">
        <v>2.4E-2</v>
      </c>
      <c r="T229" s="137">
        <f>S229*H229</f>
        <v>7.2000000000000008E-2</v>
      </c>
      <c r="AR229" s="138" t="s">
        <v>237</v>
      </c>
      <c r="AT229" s="138" t="s">
        <v>124</v>
      </c>
      <c r="AU229" s="138" t="s">
        <v>80</v>
      </c>
      <c r="AY229" s="17" t="s">
        <v>122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7" t="s">
        <v>77</v>
      </c>
      <c r="BK229" s="139">
        <f>ROUND(I229*H229,2)</f>
        <v>0</v>
      </c>
      <c r="BL229" s="17" t="s">
        <v>237</v>
      </c>
      <c r="BM229" s="138" t="s">
        <v>359</v>
      </c>
    </row>
    <row r="230" spans="2:65" s="1" customFormat="1" ht="10.199999999999999">
      <c r="B230" s="32"/>
      <c r="D230" s="140" t="s">
        <v>131</v>
      </c>
      <c r="F230" s="141" t="s">
        <v>360</v>
      </c>
      <c r="I230" s="142"/>
      <c r="L230" s="32"/>
      <c r="M230" s="143"/>
      <c r="T230" s="53"/>
      <c r="AT230" s="17" t="s">
        <v>131</v>
      </c>
      <c r="AU230" s="17" t="s">
        <v>80</v>
      </c>
    </row>
    <row r="231" spans="2:65" s="12" customFormat="1" ht="10.199999999999999">
      <c r="B231" s="144"/>
      <c r="D231" s="145" t="s">
        <v>133</v>
      </c>
      <c r="E231" s="146" t="s">
        <v>19</v>
      </c>
      <c r="F231" s="147" t="s">
        <v>83</v>
      </c>
      <c r="H231" s="148">
        <v>3</v>
      </c>
      <c r="I231" s="149"/>
      <c r="L231" s="144"/>
      <c r="M231" s="150"/>
      <c r="T231" s="151"/>
      <c r="AT231" s="146" t="s">
        <v>133</v>
      </c>
      <c r="AU231" s="146" t="s">
        <v>80</v>
      </c>
      <c r="AV231" s="12" t="s">
        <v>80</v>
      </c>
      <c r="AW231" s="12" t="s">
        <v>33</v>
      </c>
      <c r="AX231" s="12" t="s">
        <v>77</v>
      </c>
      <c r="AY231" s="146" t="s">
        <v>122</v>
      </c>
    </row>
    <row r="232" spans="2:65" s="1" customFormat="1" ht="16.5" customHeight="1">
      <c r="B232" s="32"/>
      <c r="C232" s="127" t="s">
        <v>361</v>
      </c>
      <c r="D232" s="127" t="s">
        <v>124</v>
      </c>
      <c r="E232" s="128" t="s">
        <v>362</v>
      </c>
      <c r="F232" s="129" t="s">
        <v>363</v>
      </c>
      <c r="G232" s="130" t="s">
        <v>326</v>
      </c>
      <c r="H232" s="131">
        <v>2</v>
      </c>
      <c r="I232" s="132"/>
      <c r="J232" s="133">
        <f>ROUND(I232*H232,2)</f>
        <v>0</v>
      </c>
      <c r="K232" s="129" t="s">
        <v>128</v>
      </c>
      <c r="L232" s="32"/>
      <c r="M232" s="134" t="s">
        <v>19</v>
      </c>
      <c r="N232" s="135" t="s">
        <v>43</v>
      </c>
      <c r="P232" s="136">
        <f>O232*H232</f>
        <v>0</v>
      </c>
      <c r="Q232" s="136">
        <v>0</v>
      </c>
      <c r="R232" s="136">
        <f>Q232*H232</f>
        <v>0</v>
      </c>
      <c r="S232" s="136">
        <v>2.8000000000000001E-2</v>
      </c>
      <c r="T232" s="137">
        <f>S232*H232</f>
        <v>5.6000000000000001E-2</v>
      </c>
      <c r="AR232" s="138" t="s">
        <v>237</v>
      </c>
      <c r="AT232" s="138" t="s">
        <v>124</v>
      </c>
      <c r="AU232" s="138" t="s">
        <v>80</v>
      </c>
      <c r="AY232" s="17" t="s">
        <v>122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7" t="s">
        <v>77</v>
      </c>
      <c r="BK232" s="139">
        <f>ROUND(I232*H232,2)</f>
        <v>0</v>
      </c>
      <c r="BL232" s="17" t="s">
        <v>237</v>
      </c>
      <c r="BM232" s="138" t="s">
        <v>364</v>
      </c>
    </row>
    <row r="233" spans="2:65" s="1" customFormat="1" ht="10.199999999999999">
      <c r="B233" s="32"/>
      <c r="D233" s="140" t="s">
        <v>131</v>
      </c>
      <c r="F233" s="141" t="s">
        <v>365</v>
      </c>
      <c r="I233" s="142"/>
      <c r="L233" s="32"/>
      <c r="M233" s="143"/>
      <c r="T233" s="53"/>
      <c r="AT233" s="17" t="s">
        <v>131</v>
      </c>
      <c r="AU233" s="17" t="s">
        <v>80</v>
      </c>
    </row>
    <row r="234" spans="2:65" s="12" customFormat="1" ht="10.199999999999999">
      <c r="B234" s="144"/>
      <c r="D234" s="145" t="s">
        <v>133</v>
      </c>
      <c r="E234" s="146" t="s">
        <v>19</v>
      </c>
      <c r="F234" s="147" t="s">
        <v>366</v>
      </c>
      <c r="H234" s="148">
        <v>2</v>
      </c>
      <c r="I234" s="149"/>
      <c r="L234" s="144"/>
      <c r="M234" s="150"/>
      <c r="T234" s="151"/>
      <c r="AT234" s="146" t="s">
        <v>133</v>
      </c>
      <c r="AU234" s="146" t="s">
        <v>80</v>
      </c>
      <c r="AV234" s="12" t="s">
        <v>80</v>
      </c>
      <c r="AW234" s="12" t="s">
        <v>33</v>
      </c>
      <c r="AX234" s="12" t="s">
        <v>77</v>
      </c>
      <c r="AY234" s="146" t="s">
        <v>122</v>
      </c>
    </row>
    <row r="235" spans="2:65" s="11" customFormat="1" ht="22.8" customHeight="1">
      <c r="B235" s="115"/>
      <c r="D235" s="116" t="s">
        <v>71</v>
      </c>
      <c r="E235" s="125" t="s">
        <v>367</v>
      </c>
      <c r="F235" s="125" t="s">
        <v>368</v>
      </c>
      <c r="I235" s="118"/>
      <c r="J235" s="126">
        <f>BK235</f>
        <v>0</v>
      </c>
      <c r="L235" s="115"/>
      <c r="M235" s="120"/>
      <c r="P235" s="121">
        <f>SUM(P236:P288)</f>
        <v>0</v>
      </c>
      <c r="R235" s="121">
        <f>SUM(R236:R288)</f>
        <v>1.09642062</v>
      </c>
      <c r="T235" s="122">
        <f>SUM(T236:T288)</f>
        <v>0.32253199999999999</v>
      </c>
      <c r="AR235" s="116" t="s">
        <v>80</v>
      </c>
      <c r="AT235" s="123" t="s">
        <v>71</v>
      </c>
      <c r="AU235" s="123" t="s">
        <v>77</v>
      </c>
      <c r="AY235" s="116" t="s">
        <v>122</v>
      </c>
      <c r="BK235" s="124">
        <f>SUM(BK236:BK288)</f>
        <v>0</v>
      </c>
    </row>
    <row r="236" spans="2:65" s="1" customFormat="1" ht="16.5" customHeight="1">
      <c r="B236" s="32"/>
      <c r="C236" s="127" t="s">
        <v>369</v>
      </c>
      <c r="D236" s="127" t="s">
        <v>124</v>
      </c>
      <c r="E236" s="128" t="s">
        <v>370</v>
      </c>
      <c r="F236" s="129" t="s">
        <v>371</v>
      </c>
      <c r="G236" s="130" t="s">
        <v>145</v>
      </c>
      <c r="H236" s="131">
        <v>123.349</v>
      </c>
      <c r="I236" s="132"/>
      <c r="J236" s="133">
        <f>ROUND(I236*H236,2)</f>
        <v>0</v>
      </c>
      <c r="K236" s="129" t="s">
        <v>128</v>
      </c>
      <c r="L236" s="32"/>
      <c r="M236" s="134" t="s">
        <v>19</v>
      </c>
      <c r="N236" s="135" t="s">
        <v>43</v>
      </c>
      <c r="P236" s="136">
        <f>O236*H236</f>
        <v>0</v>
      </c>
      <c r="Q236" s="136">
        <v>3.0000000000000001E-5</v>
      </c>
      <c r="R236" s="136">
        <f>Q236*H236</f>
        <v>3.7004700000000004E-3</v>
      </c>
      <c r="S236" s="136">
        <v>0</v>
      </c>
      <c r="T236" s="137">
        <f>S236*H236</f>
        <v>0</v>
      </c>
      <c r="AR236" s="138" t="s">
        <v>237</v>
      </c>
      <c r="AT236" s="138" t="s">
        <v>124</v>
      </c>
      <c r="AU236" s="138" t="s">
        <v>80</v>
      </c>
      <c r="AY236" s="17" t="s">
        <v>122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7" t="s">
        <v>77</v>
      </c>
      <c r="BK236" s="139">
        <f>ROUND(I236*H236,2)</f>
        <v>0</v>
      </c>
      <c r="BL236" s="17" t="s">
        <v>237</v>
      </c>
      <c r="BM236" s="138" t="s">
        <v>372</v>
      </c>
    </row>
    <row r="237" spans="2:65" s="1" customFormat="1" ht="10.199999999999999">
      <c r="B237" s="32"/>
      <c r="D237" s="140" t="s">
        <v>131</v>
      </c>
      <c r="F237" s="141" t="s">
        <v>373</v>
      </c>
      <c r="I237" s="142"/>
      <c r="L237" s="32"/>
      <c r="M237" s="143"/>
      <c r="T237" s="53"/>
      <c r="AT237" s="17" t="s">
        <v>131</v>
      </c>
      <c r="AU237" s="17" t="s">
        <v>80</v>
      </c>
    </row>
    <row r="238" spans="2:65" s="13" customFormat="1" ht="10.199999999999999">
      <c r="B238" s="152"/>
      <c r="D238" s="145" t="s">
        <v>133</v>
      </c>
      <c r="E238" s="153" t="s">
        <v>19</v>
      </c>
      <c r="F238" s="154" t="s">
        <v>168</v>
      </c>
      <c r="H238" s="153" t="s">
        <v>19</v>
      </c>
      <c r="I238" s="155"/>
      <c r="L238" s="152"/>
      <c r="M238" s="156"/>
      <c r="T238" s="157"/>
      <c r="AT238" s="153" t="s">
        <v>133</v>
      </c>
      <c r="AU238" s="153" t="s">
        <v>80</v>
      </c>
      <c r="AV238" s="13" t="s">
        <v>77</v>
      </c>
      <c r="AW238" s="13" t="s">
        <v>33</v>
      </c>
      <c r="AX238" s="13" t="s">
        <v>72</v>
      </c>
      <c r="AY238" s="153" t="s">
        <v>122</v>
      </c>
    </row>
    <row r="239" spans="2:65" s="12" customFormat="1" ht="10.199999999999999">
      <c r="B239" s="144"/>
      <c r="D239" s="145" t="s">
        <v>133</v>
      </c>
      <c r="E239" s="146" t="s">
        <v>19</v>
      </c>
      <c r="F239" s="147" t="s">
        <v>374</v>
      </c>
      <c r="H239" s="148">
        <v>123.349</v>
      </c>
      <c r="I239" s="149"/>
      <c r="L239" s="144"/>
      <c r="M239" s="150"/>
      <c r="T239" s="151"/>
      <c r="AT239" s="146" t="s">
        <v>133</v>
      </c>
      <c r="AU239" s="146" t="s">
        <v>80</v>
      </c>
      <c r="AV239" s="12" t="s">
        <v>80</v>
      </c>
      <c r="AW239" s="12" t="s">
        <v>33</v>
      </c>
      <c r="AX239" s="12" t="s">
        <v>72</v>
      </c>
      <c r="AY239" s="146" t="s">
        <v>122</v>
      </c>
    </row>
    <row r="240" spans="2:65" s="14" customFormat="1" ht="10.199999999999999">
      <c r="B240" s="158"/>
      <c r="D240" s="145" t="s">
        <v>133</v>
      </c>
      <c r="E240" s="159" t="s">
        <v>19</v>
      </c>
      <c r="F240" s="160" t="s">
        <v>142</v>
      </c>
      <c r="H240" s="161">
        <v>123.349</v>
      </c>
      <c r="I240" s="162"/>
      <c r="L240" s="158"/>
      <c r="M240" s="163"/>
      <c r="T240" s="164"/>
      <c r="AT240" s="159" t="s">
        <v>133</v>
      </c>
      <c r="AU240" s="159" t="s">
        <v>80</v>
      </c>
      <c r="AV240" s="14" t="s">
        <v>129</v>
      </c>
      <c r="AW240" s="14" t="s">
        <v>33</v>
      </c>
      <c r="AX240" s="14" t="s">
        <v>77</v>
      </c>
      <c r="AY240" s="159" t="s">
        <v>122</v>
      </c>
    </row>
    <row r="241" spans="2:65" s="1" customFormat="1" ht="21.75" customHeight="1">
      <c r="B241" s="32"/>
      <c r="C241" s="127" t="s">
        <v>375</v>
      </c>
      <c r="D241" s="127" t="s">
        <v>124</v>
      </c>
      <c r="E241" s="128" t="s">
        <v>376</v>
      </c>
      <c r="F241" s="129" t="s">
        <v>377</v>
      </c>
      <c r="G241" s="130" t="s">
        <v>145</v>
      </c>
      <c r="H241" s="131">
        <v>123.349</v>
      </c>
      <c r="I241" s="132"/>
      <c r="J241" s="133">
        <f>ROUND(I241*H241,2)</f>
        <v>0</v>
      </c>
      <c r="K241" s="129" t="s">
        <v>128</v>
      </c>
      <c r="L241" s="32"/>
      <c r="M241" s="134" t="s">
        <v>19</v>
      </c>
      <c r="N241" s="135" t="s">
        <v>43</v>
      </c>
      <c r="P241" s="136">
        <f>O241*H241</f>
        <v>0</v>
      </c>
      <c r="Q241" s="136">
        <v>4.5500000000000002E-3</v>
      </c>
      <c r="R241" s="136">
        <f>Q241*H241</f>
        <v>0.5612379500000001</v>
      </c>
      <c r="S241" s="136">
        <v>0</v>
      </c>
      <c r="T241" s="137">
        <f>S241*H241</f>
        <v>0</v>
      </c>
      <c r="AR241" s="138" t="s">
        <v>237</v>
      </c>
      <c r="AT241" s="138" t="s">
        <v>124</v>
      </c>
      <c r="AU241" s="138" t="s">
        <v>80</v>
      </c>
      <c r="AY241" s="17" t="s">
        <v>122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7" t="s">
        <v>77</v>
      </c>
      <c r="BK241" s="139">
        <f>ROUND(I241*H241,2)</f>
        <v>0</v>
      </c>
      <c r="BL241" s="17" t="s">
        <v>237</v>
      </c>
      <c r="BM241" s="138" t="s">
        <v>378</v>
      </c>
    </row>
    <row r="242" spans="2:65" s="1" customFormat="1" ht="10.199999999999999">
      <c r="B242" s="32"/>
      <c r="D242" s="140" t="s">
        <v>131</v>
      </c>
      <c r="F242" s="141" t="s">
        <v>379</v>
      </c>
      <c r="I242" s="142"/>
      <c r="L242" s="32"/>
      <c r="M242" s="143"/>
      <c r="T242" s="53"/>
      <c r="AT242" s="17" t="s">
        <v>131</v>
      </c>
      <c r="AU242" s="17" t="s">
        <v>80</v>
      </c>
    </row>
    <row r="243" spans="2:65" s="13" customFormat="1" ht="10.199999999999999">
      <c r="B243" s="152"/>
      <c r="D243" s="145" t="s">
        <v>133</v>
      </c>
      <c r="E243" s="153" t="s">
        <v>19</v>
      </c>
      <c r="F243" s="154" t="s">
        <v>168</v>
      </c>
      <c r="H243" s="153" t="s">
        <v>19</v>
      </c>
      <c r="I243" s="155"/>
      <c r="L243" s="152"/>
      <c r="M243" s="156"/>
      <c r="T243" s="157"/>
      <c r="AT243" s="153" t="s">
        <v>133</v>
      </c>
      <c r="AU243" s="153" t="s">
        <v>80</v>
      </c>
      <c r="AV243" s="13" t="s">
        <v>77</v>
      </c>
      <c r="AW243" s="13" t="s">
        <v>33</v>
      </c>
      <c r="AX243" s="13" t="s">
        <v>72</v>
      </c>
      <c r="AY243" s="153" t="s">
        <v>122</v>
      </c>
    </row>
    <row r="244" spans="2:65" s="12" customFormat="1" ht="10.199999999999999">
      <c r="B244" s="144"/>
      <c r="D244" s="145" t="s">
        <v>133</v>
      </c>
      <c r="E244" s="146" t="s">
        <v>19</v>
      </c>
      <c r="F244" s="147" t="s">
        <v>374</v>
      </c>
      <c r="H244" s="148">
        <v>123.349</v>
      </c>
      <c r="I244" s="149"/>
      <c r="L244" s="144"/>
      <c r="M244" s="150"/>
      <c r="T244" s="151"/>
      <c r="AT244" s="146" t="s">
        <v>133</v>
      </c>
      <c r="AU244" s="146" t="s">
        <v>80</v>
      </c>
      <c r="AV244" s="12" t="s">
        <v>80</v>
      </c>
      <c r="AW244" s="12" t="s">
        <v>33</v>
      </c>
      <c r="AX244" s="12" t="s">
        <v>72</v>
      </c>
      <c r="AY244" s="146" t="s">
        <v>122</v>
      </c>
    </row>
    <row r="245" spans="2:65" s="14" customFormat="1" ht="10.199999999999999">
      <c r="B245" s="158"/>
      <c r="D245" s="145" t="s">
        <v>133</v>
      </c>
      <c r="E245" s="159" t="s">
        <v>19</v>
      </c>
      <c r="F245" s="160" t="s">
        <v>142</v>
      </c>
      <c r="H245" s="161">
        <v>123.349</v>
      </c>
      <c r="I245" s="162"/>
      <c r="L245" s="158"/>
      <c r="M245" s="163"/>
      <c r="T245" s="164"/>
      <c r="AT245" s="159" t="s">
        <v>133</v>
      </c>
      <c r="AU245" s="159" t="s">
        <v>80</v>
      </c>
      <c r="AV245" s="14" t="s">
        <v>129</v>
      </c>
      <c r="AW245" s="14" t="s">
        <v>33</v>
      </c>
      <c r="AX245" s="14" t="s">
        <v>77</v>
      </c>
      <c r="AY245" s="159" t="s">
        <v>122</v>
      </c>
    </row>
    <row r="246" spans="2:65" s="1" customFormat="1" ht="16.5" customHeight="1">
      <c r="B246" s="32"/>
      <c r="C246" s="127" t="s">
        <v>380</v>
      </c>
      <c r="D246" s="127" t="s">
        <v>124</v>
      </c>
      <c r="E246" s="128" t="s">
        <v>381</v>
      </c>
      <c r="F246" s="129" t="s">
        <v>382</v>
      </c>
      <c r="G246" s="130" t="s">
        <v>145</v>
      </c>
      <c r="H246" s="131">
        <v>121.712</v>
      </c>
      <c r="I246" s="132"/>
      <c r="J246" s="133">
        <f>ROUND(I246*H246,2)</f>
        <v>0</v>
      </c>
      <c r="K246" s="129" t="s">
        <v>128</v>
      </c>
      <c r="L246" s="32"/>
      <c r="M246" s="134" t="s">
        <v>19</v>
      </c>
      <c r="N246" s="135" t="s">
        <v>43</v>
      </c>
      <c r="P246" s="136">
        <f>O246*H246</f>
        <v>0</v>
      </c>
      <c r="Q246" s="136">
        <v>0</v>
      </c>
      <c r="R246" s="136">
        <f>Q246*H246</f>
        <v>0</v>
      </c>
      <c r="S246" s="136">
        <v>2.5000000000000001E-3</v>
      </c>
      <c r="T246" s="137">
        <f>S246*H246</f>
        <v>0.30427999999999999</v>
      </c>
      <c r="AR246" s="138" t="s">
        <v>237</v>
      </c>
      <c r="AT246" s="138" t="s">
        <v>124</v>
      </c>
      <c r="AU246" s="138" t="s">
        <v>80</v>
      </c>
      <c r="AY246" s="17" t="s">
        <v>122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7" t="s">
        <v>77</v>
      </c>
      <c r="BK246" s="139">
        <f>ROUND(I246*H246,2)</f>
        <v>0</v>
      </c>
      <c r="BL246" s="17" t="s">
        <v>237</v>
      </c>
      <c r="BM246" s="138" t="s">
        <v>383</v>
      </c>
    </row>
    <row r="247" spans="2:65" s="1" customFormat="1" ht="10.199999999999999">
      <c r="B247" s="32"/>
      <c r="D247" s="140" t="s">
        <v>131</v>
      </c>
      <c r="F247" s="141" t="s">
        <v>384</v>
      </c>
      <c r="I247" s="142"/>
      <c r="L247" s="32"/>
      <c r="M247" s="143"/>
      <c r="T247" s="53"/>
      <c r="AT247" s="17" t="s">
        <v>131</v>
      </c>
      <c r="AU247" s="17" t="s">
        <v>80</v>
      </c>
    </row>
    <row r="248" spans="2:65" s="13" customFormat="1" ht="10.199999999999999">
      <c r="B248" s="152"/>
      <c r="D248" s="145" t="s">
        <v>133</v>
      </c>
      <c r="E248" s="153" t="s">
        <v>19</v>
      </c>
      <c r="F248" s="154" t="s">
        <v>385</v>
      </c>
      <c r="H248" s="153" t="s">
        <v>19</v>
      </c>
      <c r="I248" s="155"/>
      <c r="L248" s="152"/>
      <c r="M248" s="156"/>
      <c r="T248" s="157"/>
      <c r="AT248" s="153" t="s">
        <v>133</v>
      </c>
      <c r="AU248" s="153" t="s">
        <v>80</v>
      </c>
      <c r="AV248" s="13" t="s">
        <v>77</v>
      </c>
      <c r="AW248" s="13" t="s">
        <v>33</v>
      </c>
      <c r="AX248" s="13" t="s">
        <v>72</v>
      </c>
      <c r="AY248" s="153" t="s">
        <v>122</v>
      </c>
    </row>
    <row r="249" spans="2:65" s="12" customFormat="1" ht="10.199999999999999">
      <c r="B249" s="144"/>
      <c r="D249" s="145" t="s">
        <v>133</v>
      </c>
      <c r="E249" s="146" t="s">
        <v>19</v>
      </c>
      <c r="F249" s="147" t="s">
        <v>386</v>
      </c>
      <c r="H249" s="148">
        <v>62.533000000000001</v>
      </c>
      <c r="I249" s="149"/>
      <c r="L249" s="144"/>
      <c r="M249" s="150"/>
      <c r="T249" s="151"/>
      <c r="AT249" s="146" t="s">
        <v>133</v>
      </c>
      <c r="AU249" s="146" t="s">
        <v>80</v>
      </c>
      <c r="AV249" s="12" t="s">
        <v>80</v>
      </c>
      <c r="AW249" s="12" t="s">
        <v>33</v>
      </c>
      <c r="AX249" s="12" t="s">
        <v>72</v>
      </c>
      <c r="AY249" s="146" t="s">
        <v>122</v>
      </c>
    </row>
    <row r="250" spans="2:65" s="12" customFormat="1" ht="10.199999999999999">
      <c r="B250" s="144"/>
      <c r="D250" s="145" t="s">
        <v>133</v>
      </c>
      <c r="E250" s="146" t="s">
        <v>19</v>
      </c>
      <c r="F250" s="147" t="s">
        <v>387</v>
      </c>
      <c r="H250" s="148">
        <v>59.179000000000002</v>
      </c>
      <c r="I250" s="149"/>
      <c r="L250" s="144"/>
      <c r="M250" s="150"/>
      <c r="T250" s="151"/>
      <c r="AT250" s="146" t="s">
        <v>133</v>
      </c>
      <c r="AU250" s="146" t="s">
        <v>80</v>
      </c>
      <c r="AV250" s="12" t="s">
        <v>80</v>
      </c>
      <c r="AW250" s="12" t="s">
        <v>33</v>
      </c>
      <c r="AX250" s="12" t="s">
        <v>72</v>
      </c>
      <c r="AY250" s="146" t="s">
        <v>122</v>
      </c>
    </row>
    <row r="251" spans="2:65" s="14" customFormat="1" ht="10.199999999999999">
      <c r="B251" s="158"/>
      <c r="D251" s="145" t="s">
        <v>133</v>
      </c>
      <c r="E251" s="159" t="s">
        <v>19</v>
      </c>
      <c r="F251" s="160" t="s">
        <v>142</v>
      </c>
      <c r="H251" s="161">
        <v>121.712</v>
      </c>
      <c r="I251" s="162"/>
      <c r="L251" s="158"/>
      <c r="M251" s="163"/>
      <c r="T251" s="164"/>
      <c r="AT251" s="159" t="s">
        <v>133</v>
      </c>
      <c r="AU251" s="159" t="s">
        <v>80</v>
      </c>
      <c r="AV251" s="14" t="s">
        <v>129</v>
      </c>
      <c r="AW251" s="14" t="s">
        <v>33</v>
      </c>
      <c r="AX251" s="14" t="s">
        <v>77</v>
      </c>
      <c r="AY251" s="159" t="s">
        <v>122</v>
      </c>
    </row>
    <row r="252" spans="2:65" s="1" customFormat="1" ht="21.75" customHeight="1">
      <c r="B252" s="32"/>
      <c r="C252" s="127" t="s">
        <v>388</v>
      </c>
      <c r="D252" s="127" t="s">
        <v>124</v>
      </c>
      <c r="E252" s="128" t="s">
        <v>389</v>
      </c>
      <c r="F252" s="129" t="s">
        <v>390</v>
      </c>
      <c r="G252" s="130" t="s">
        <v>145</v>
      </c>
      <c r="H252" s="131">
        <v>123.349</v>
      </c>
      <c r="I252" s="132"/>
      <c r="J252" s="133">
        <f>ROUND(I252*H252,2)</f>
        <v>0</v>
      </c>
      <c r="K252" s="129" t="s">
        <v>128</v>
      </c>
      <c r="L252" s="32"/>
      <c r="M252" s="134" t="s">
        <v>19</v>
      </c>
      <c r="N252" s="135" t="s">
        <v>43</v>
      </c>
      <c r="P252" s="136">
        <f>O252*H252</f>
        <v>0</v>
      </c>
      <c r="Q252" s="136">
        <v>4.0000000000000002E-4</v>
      </c>
      <c r="R252" s="136">
        <f>Q252*H252</f>
        <v>4.9339600000000004E-2</v>
      </c>
      <c r="S252" s="136">
        <v>0</v>
      </c>
      <c r="T252" s="137">
        <f>S252*H252</f>
        <v>0</v>
      </c>
      <c r="AR252" s="138" t="s">
        <v>237</v>
      </c>
      <c r="AT252" s="138" t="s">
        <v>124</v>
      </c>
      <c r="AU252" s="138" t="s">
        <v>80</v>
      </c>
      <c r="AY252" s="17" t="s">
        <v>122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7" t="s">
        <v>77</v>
      </c>
      <c r="BK252" s="139">
        <f>ROUND(I252*H252,2)</f>
        <v>0</v>
      </c>
      <c r="BL252" s="17" t="s">
        <v>237</v>
      </c>
      <c r="BM252" s="138" t="s">
        <v>391</v>
      </c>
    </row>
    <row r="253" spans="2:65" s="1" customFormat="1" ht="10.199999999999999">
      <c r="B253" s="32"/>
      <c r="D253" s="140" t="s">
        <v>131</v>
      </c>
      <c r="F253" s="141" t="s">
        <v>392</v>
      </c>
      <c r="I253" s="142"/>
      <c r="L253" s="32"/>
      <c r="M253" s="143"/>
      <c r="T253" s="53"/>
      <c r="AT253" s="17" t="s">
        <v>131</v>
      </c>
      <c r="AU253" s="17" t="s">
        <v>80</v>
      </c>
    </row>
    <row r="254" spans="2:65" s="13" customFormat="1" ht="10.199999999999999">
      <c r="B254" s="152"/>
      <c r="D254" s="145" t="s">
        <v>133</v>
      </c>
      <c r="E254" s="153" t="s">
        <v>19</v>
      </c>
      <c r="F254" s="154" t="s">
        <v>168</v>
      </c>
      <c r="H254" s="153" t="s">
        <v>19</v>
      </c>
      <c r="I254" s="155"/>
      <c r="L254" s="152"/>
      <c r="M254" s="156"/>
      <c r="T254" s="157"/>
      <c r="AT254" s="153" t="s">
        <v>133</v>
      </c>
      <c r="AU254" s="153" t="s">
        <v>80</v>
      </c>
      <c r="AV254" s="13" t="s">
        <v>77</v>
      </c>
      <c r="AW254" s="13" t="s">
        <v>33</v>
      </c>
      <c r="AX254" s="13" t="s">
        <v>72</v>
      </c>
      <c r="AY254" s="153" t="s">
        <v>122</v>
      </c>
    </row>
    <row r="255" spans="2:65" s="12" customFormat="1" ht="10.199999999999999">
      <c r="B255" s="144"/>
      <c r="D255" s="145" t="s">
        <v>133</v>
      </c>
      <c r="E255" s="146" t="s">
        <v>19</v>
      </c>
      <c r="F255" s="147" t="s">
        <v>374</v>
      </c>
      <c r="H255" s="148">
        <v>123.349</v>
      </c>
      <c r="I255" s="149"/>
      <c r="L255" s="144"/>
      <c r="M255" s="150"/>
      <c r="T255" s="151"/>
      <c r="AT255" s="146" t="s">
        <v>133</v>
      </c>
      <c r="AU255" s="146" t="s">
        <v>80</v>
      </c>
      <c r="AV255" s="12" t="s">
        <v>80</v>
      </c>
      <c r="AW255" s="12" t="s">
        <v>33</v>
      </c>
      <c r="AX255" s="12" t="s">
        <v>72</v>
      </c>
      <c r="AY255" s="146" t="s">
        <v>122</v>
      </c>
    </row>
    <row r="256" spans="2:65" s="14" customFormat="1" ht="10.199999999999999">
      <c r="B256" s="158"/>
      <c r="D256" s="145" t="s">
        <v>133</v>
      </c>
      <c r="E256" s="159" t="s">
        <v>19</v>
      </c>
      <c r="F256" s="160" t="s">
        <v>142</v>
      </c>
      <c r="H256" s="161">
        <v>123.349</v>
      </c>
      <c r="I256" s="162"/>
      <c r="L256" s="158"/>
      <c r="M256" s="163"/>
      <c r="T256" s="164"/>
      <c r="AT256" s="159" t="s">
        <v>133</v>
      </c>
      <c r="AU256" s="159" t="s">
        <v>80</v>
      </c>
      <c r="AV256" s="14" t="s">
        <v>129</v>
      </c>
      <c r="AW256" s="14" t="s">
        <v>33</v>
      </c>
      <c r="AX256" s="14" t="s">
        <v>77</v>
      </c>
      <c r="AY256" s="159" t="s">
        <v>122</v>
      </c>
    </row>
    <row r="257" spans="2:65" s="1" customFormat="1" ht="16.5" customHeight="1">
      <c r="B257" s="32"/>
      <c r="C257" s="166" t="s">
        <v>393</v>
      </c>
      <c r="D257" s="166" t="s">
        <v>394</v>
      </c>
      <c r="E257" s="167" t="s">
        <v>395</v>
      </c>
      <c r="F257" s="168" t="s">
        <v>396</v>
      </c>
      <c r="G257" s="169" t="s">
        <v>145</v>
      </c>
      <c r="H257" s="170">
        <v>140.798</v>
      </c>
      <c r="I257" s="171"/>
      <c r="J257" s="172">
        <f>ROUND(I257*H257,2)</f>
        <v>0</v>
      </c>
      <c r="K257" s="168" t="s">
        <v>128</v>
      </c>
      <c r="L257" s="173"/>
      <c r="M257" s="174" t="s">
        <v>19</v>
      </c>
      <c r="N257" s="175" t="s">
        <v>43</v>
      </c>
      <c r="P257" s="136">
        <f>O257*H257</f>
        <v>0</v>
      </c>
      <c r="Q257" s="136">
        <v>3.3999999999999998E-3</v>
      </c>
      <c r="R257" s="136">
        <f>Q257*H257</f>
        <v>0.47871320000000001</v>
      </c>
      <c r="S257" s="136">
        <v>0</v>
      </c>
      <c r="T257" s="137">
        <f>S257*H257</f>
        <v>0</v>
      </c>
      <c r="AR257" s="138" t="s">
        <v>333</v>
      </c>
      <c r="AT257" s="138" t="s">
        <v>394</v>
      </c>
      <c r="AU257" s="138" t="s">
        <v>80</v>
      </c>
      <c r="AY257" s="17" t="s">
        <v>122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7" t="s">
        <v>77</v>
      </c>
      <c r="BK257" s="139">
        <f>ROUND(I257*H257,2)</f>
        <v>0</v>
      </c>
      <c r="BL257" s="17" t="s">
        <v>237</v>
      </c>
      <c r="BM257" s="138" t="s">
        <v>397</v>
      </c>
    </row>
    <row r="258" spans="2:65" s="12" customFormat="1" ht="10.199999999999999">
      <c r="B258" s="144"/>
      <c r="D258" s="145" t="s">
        <v>133</v>
      </c>
      <c r="E258" s="146" t="s">
        <v>19</v>
      </c>
      <c r="F258" s="147" t="s">
        <v>398</v>
      </c>
      <c r="H258" s="148">
        <v>135.684</v>
      </c>
      <c r="I258" s="149"/>
      <c r="L258" s="144"/>
      <c r="M258" s="150"/>
      <c r="T258" s="151"/>
      <c r="AT258" s="146" t="s">
        <v>133</v>
      </c>
      <c r="AU258" s="146" t="s">
        <v>80</v>
      </c>
      <c r="AV258" s="12" t="s">
        <v>80</v>
      </c>
      <c r="AW258" s="12" t="s">
        <v>33</v>
      </c>
      <c r="AX258" s="12" t="s">
        <v>72</v>
      </c>
      <c r="AY258" s="146" t="s">
        <v>122</v>
      </c>
    </row>
    <row r="259" spans="2:65" s="13" customFormat="1" ht="10.199999999999999">
      <c r="B259" s="152"/>
      <c r="D259" s="145" t="s">
        <v>133</v>
      </c>
      <c r="E259" s="153" t="s">
        <v>19</v>
      </c>
      <c r="F259" s="154" t="s">
        <v>399</v>
      </c>
      <c r="H259" s="153" t="s">
        <v>19</v>
      </c>
      <c r="I259" s="155"/>
      <c r="L259" s="152"/>
      <c r="M259" s="156"/>
      <c r="T259" s="157"/>
      <c r="AT259" s="153" t="s">
        <v>133</v>
      </c>
      <c r="AU259" s="153" t="s">
        <v>80</v>
      </c>
      <c r="AV259" s="13" t="s">
        <v>77</v>
      </c>
      <c r="AW259" s="13" t="s">
        <v>33</v>
      </c>
      <c r="AX259" s="13" t="s">
        <v>72</v>
      </c>
      <c r="AY259" s="153" t="s">
        <v>122</v>
      </c>
    </row>
    <row r="260" spans="2:65" s="12" customFormat="1" ht="10.199999999999999">
      <c r="B260" s="144"/>
      <c r="D260" s="145" t="s">
        <v>133</v>
      </c>
      <c r="E260" s="146" t="s">
        <v>19</v>
      </c>
      <c r="F260" s="147" t="s">
        <v>400</v>
      </c>
      <c r="H260" s="148">
        <v>5.1139999999999999</v>
      </c>
      <c r="I260" s="149"/>
      <c r="L260" s="144"/>
      <c r="M260" s="150"/>
      <c r="T260" s="151"/>
      <c r="AT260" s="146" t="s">
        <v>133</v>
      </c>
      <c r="AU260" s="146" t="s">
        <v>80</v>
      </c>
      <c r="AV260" s="12" t="s">
        <v>80</v>
      </c>
      <c r="AW260" s="12" t="s">
        <v>33</v>
      </c>
      <c r="AX260" s="12" t="s">
        <v>72</v>
      </c>
      <c r="AY260" s="146" t="s">
        <v>122</v>
      </c>
    </row>
    <row r="261" spans="2:65" s="14" customFormat="1" ht="10.199999999999999">
      <c r="B261" s="158"/>
      <c r="D261" s="145" t="s">
        <v>133</v>
      </c>
      <c r="E261" s="159" t="s">
        <v>19</v>
      </c>
      <c r="F261" s="160" t="s">
        <v>142</v>
      </c>
      <c r="H261" s="161">
        <v>140.798</v>
      </c>
      <c r="I261" s="162"/>
      <c r="L261" s="158"/>
      <c r="M261" s="163"/>
      <c r="T261" s="164"/>
      <c r="AT261" s="159" t="s">
        <v>133</v>
      </c>
      <c r="AU261" s="159" t="s">
        <v>80</v>
      </c>
      <c r="AV261" s="14" t="s">
        <v>129</v>
      </c>
      <c r="AW261" s="14" t="s">
        <v>33</v>
      </c>
      <c r="AX261" s="14" t="s">
        <v>77</v>
      </c>
      <c r="AY261" s="159" t="s">
        <v>122</v>
      </c>
    </row>
    <row r="262" spans="2:65" s="1" customFormat="1" ht="16.5" customHeight="1">
      <c r="B262" s="32"/>
      <c r="C262" s="127" t="s">
        <v>401</v>
      </c>
      <c r="D262" s="127" t="s">
        <v>124</v>
      </c>
      <c r="E262" s="128" t="s">
        <v>402</v>
      </c>
      <c r="F262" s="129" t="s">
        <v>403</v>
      </c>
      <c r="G262" s="130" t="s">
        <v>233</v>
      </c>
      <c r="H262" s="131">
        <v>60.84</v>
      </c>
      <c r="I262" s="132"/>
      <c r="J262" s="133">
        <f>ROUND(I262*H262,2)</f>
        <v>0</v>
      </c>
      <c r="K262" s="129" t="s">
        <v>128</v>
      </c>
      <c r="L262" s="32"/>
      <c r="M262" s="134" t="s">
        <v>19</v>
      </c>
      <c r="N262" s="135" t="s">
        <v>43</v>
      </c>
      <c r="P262" s="136">
        <f>O262*H262</f>
        <v>0</v>
      </c>
      <c r="Q262" s="136">
        <v>0</v>
      </c>
      <c r="R262" s="136">
        <f>Q262*H262</f>
        <v>0</v>
      </c>
      <c r="S262" s="136">
        <v>2.9999999999999997E-4</v>
      </c>
      <c r="T262" s="137">
        <f>S262*H262</f>
        <v>1.8252000000000001E-2</v>
      </c>
      <c r="AR262" s="138" t="s">
        <v>237</v>
      </c>
      <c r="AT262" s="138" t="s">
        <v>124</v>
      </c>
      <c r="AU262" s="138" t="s">
        <v>80</v>
      </c>
      <c r="AY262" s="17" t="s">
        <v>122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7" t="s">
        <v>77</v>
      </c>
      <c r="BK262" s="139">
        <f>ROUND(I262*H262,2)</f>
        <v>0</v>
      </c>
      <c r="BL262" s="17" t="s">
        <v>237</v>
      </c>
      <c r="BM262" s="138" t="s">
        <v>404</v>
      </c>
    </row>
    <row r="263" spans="2:65" s="1" customFormat="1" ht="10.199999999999999">
      <c r="B263" s="32"/>
      <c r="D263" s="140" t="s">
        <v>131</v>
      </c>
      <c r="F263" s="141" t="s">
        <v>405</v>
      </c>
      <c r="I263" s="142"/>
      <c r="L263" s="32"/>
      <c r="M263" s="143"/>
      <c r="T263" s="53"/>
      <c r="AT263" s="17" t="s">
        <v>131</v>
      </c>
      <c r="AU263" s="17" t="s">
        <v>80</v>
      </c>
    </row>
    <row r="264" spans="2:65" s="13" customFormat="1" ht="10.199999999999999">
      <c r="B264" s="152"/>
      <c r="D264" s="145" t="s">
        <v>133</v>
      </c>
      <c r="E264" s="153" t="s">
        <v>19</v>
      </c>
      <c r="F264" s="154" t="s">
        <v>385</v>
      </c>
      <c r="H264" s="153" t="s">
        <v>19</v>
      </c>
      <c r="I264" s="155"/>
      <c r="L264" s="152"/>
      <c r="M264" s="156"/>
      <c r="T264" s="157"/>
      <c r="AT264" s="153" t="s">
        <v>133</v>
      </c>
      <c r="AU264" s="153" t="s">
        <v>80</v>
      </c>
      <c r="AV264" s="13" t="s">
        <v>77</v>
      </c>
      <c r="AW264" s="13" t="s">
        <v>33</v>
      </c>
      <c r="AX264" s="13" t="s">
        <v>72</v>
      </c>
      <c r="AY264" s="153" t="s">
        <v>122</v>
      </c>
    </row>
    <row r="265" spans="2:65" s="12" customFormat="1" ht="10.199999999999999">
      <c r="B265" s="144"/>
      <c r="D265" s="145" t="s">
        <v>133</v>
      </c>
      <c r="E265" s="146" t="s">
        <v>19</v>
      </c>
      <c r="F265" s="147" t="s">
        <v>406</v>
      </c>
      <c r="H265" s="148">
        <v>30.1</v>
      </c>
      <c r="I265" s="149"/>
      <c r="L265" s="144"/>
      <c r="M265" s="150"/>
      <c r="T265" s="151"/>
      <c r="AT265" s="146" t="s">
        <v>133</v>
      </c>
      <c r="AU265" s="146" t="s">
        <v>80</v>
      </c>
      <c r="AV265" s="12" t="s">
        <v>80</v>
      </c>
      <c r="AW265" s="12" t="s">
        <v>33</v>
      </c>
      <c r="AX265" s="12" t="s">
        <v>72</v>
      </c>
      <c r="AY265" s="146" t="s">
        <v>122</v>
      </c>
    </row>
    <row r="266" spans="2:65" s="12" customFormat="1" ht="10.199999999999999">
      <c r="B266" s="144"/>
      <c r="D266" s="145" t="s">
        <v>133</v>
      </c>
      <c r="E266" s="146" t="s">
        <v>19</v>
      </c>
      <c r="F266" s="147" t="s">
        <v>407</v>
      </c>
      <c r="H266" s="148">
        <v>30.74</v>
      </c>
      <c r="I266" s="149"/>
      <c r="L266" s="144"/>
      <c r="M266" s="150"/>
      <c r="T266" s="151"/>
      <c r="AT266" s="146" t="s">
        <v>133</v>
      </c>
      <c r="AU266" s="146" t="s">
        <v>80</v>
      </c>
      <c r="AV266" s="12" t="s">
        <v>80</v>
      </c>
      <c r="AW266" s="12" t="s">
        <v>33</v>
      </c>
      <c r="AX266" s="12" t="s">
        <v>72</v>
      </c>
      <c r="AY266" s="146" t="s">
        <v>122</v>
      </c>
    </row>
    <row r="267" spans="2:65" s="14" customFormat="1" ht="10.199999999999999">
      <c r="B267" s="158"/>
      <c r="D267" s="145" t="s">
        <v>133</v>
      </c>
      <c r="E267" s="159" t="s">
        <v>19</v>
      </c>
      <c r="F267" s="160" t="s">
        <v>142</v>
      </c>
      <c r="H267" s="161">
        <v>60.84</v>
      </c>
      <c r="I267" s="162"/>
      <c r="L267" s="158"/>
      <c r="M267" s="163"/>
      <c r="T267" s="164"/>
      <c r="AT267" s="159" t="s">
        <v>133</v>
      </c>
      <c r="AU267" s="159" t="s">
        <v>80</v>
      </c>
      <c r="AV267" s="14" t="s">
        <v>129</v>
      </c>
      <c r="AW267" s="14" t="s">
        <v>33</v>
      </c>
      <c r="AX267" s="14" t="s">
        <v>77</v>
      </c>
      <c r="AY267" s="159" t="s">
        <v>122</v>
      </c>
    </row>
    <row r="268" spans="2:65" s="1" customFormat="1" ht="16.5" customHeight="1">
      <c r="B268" s="32"/>
      <c r="C268" s="127" t="s">
        <v>408</v>
      </c>
      <c r="D268" s="127" t="s">
        <v>124</v>
      </c>
      <c r="E268" s="128" t="s">
        <v>409</v>
      </c>
      <c r="F268" s="129" t="s">
        <v>410</v>
      </c>
      <c r="G268" s="130" t="s">
        <v>233</v>
      </c>
      <c r="H268" s="131">
        <v>46.49</v>
      </c>
      <c r="I268" s="132"/>
      <c r="J268" s="133">
        <f>ROUND(I268*H268,2)</f>
        <v>0</v>
      </c>
      <c r="K268" s="129" t="s">
        <v>128</v>
      </c>
      <c r="L268" s="32"/>
      <c r="M268" s="134" t="s">
        <v>19</v>
      </c>
      <c r="N268" s="135" t="s">
        <v>43</v>
      </c>
      <c r="P268" s="136">
        <f>O268*H268</f>
        <v>0</v>
      </c>
      <c r="Q268" s="136">
        <v>6.0000000000000002E-5</v>
      </c>
      <c r="R268" s="136">
        <f>Q268*H268</f>
        <v>2.7894E-3</v>
      </c>
      <c r="S268" s="136">
        <v>0</v>
      </c>
      <c r="T268" s="137">
        <f>S268*H268</f>
        <v>0</v>
      </c>
      <c r="AR268" s="138" t="s">
        <v>237</v>
      </c>
      <c r="AT268" s="138" t="s">
        <v>124</v>
      </c>
      <c r="AU268" s="138" t="s">
        <v>80</v>
      </c>
      <c r="AY268" s="17" t="s">
        <v>122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7" t="s">
        <v>77</v>
      </c>
      <c r="BK268" s="139">
        <f>ROUND(I268*H268,2)</f>
        <v>0</v>
      </c>
      <c r="BL268" s="17" t="s">
        <v>237</v>
      </c>
      <c r="BM268" s="138" t="s">
        <v>411</v>
      </c>
    </row>
    <row r="269" spans="2:65" s="1" customFormat="1" ht="10.199999999999999">
      <c r="B269" s="32"/>
      <c r="D269" s="140" t="s">
        <v>131</v>
      </c>
      <c r="F269" s="141" t="s">
        <v>412</v>
      </c>
      <c r="I269" s="142"/>
      <c r="L269" s="32"/>
      <c r="M269" s="143"/>
      <c r="T269" s="53"/>
      <c r="AT269" s="17" t="s">
        <v>131</v>
      </c>
      <c r="AU269" s="17" t="s">
        <v>80</v>
      </c>
    </row>
    <row r="270" spans="2:65" s="13" customFormat="1" ht="10.199999999999999">
      <c r="B270" s="152"/>
      <c r="D270" s="145" t="s">
        <v>133</v>
      </c>
      <c r="E270" s="153" t="s">
        <v>19</v>
      </c>
      <c r="F270" s="154" t="s">
        <v>168</v>
      </c>
      <c r="H270" s="153" t="s">
        <v>19</v>
      </c>
      <c r="I270" s="155"/>
      <c r="L270" s="152"/>
      <c r="M270" s="156"/>
      <c r="T270" s="157"/>
      <c r="AT270" s="153" t="s">
        <v>133</v>
      </c>
      <c r="AU270" s="153" t="s">
        <v>80</v>
      </c>
      <c r="AV270" s="13" t="s">
        <v>77</v>
      </c>
      <c r="AW270" s="13" t="s">
        <v>33</v>
      </c>
      <c r="AX270" s="13" t="s">
        <v>72</v>
      </c>
      <c r="AY270" s="153" t="s">
        <v>122</v>
      </c>
    </row>
    <row r="271" spans="2:65" s="12" customFormat="1" ht="10.199999999999999">
      <c r="B271" s="144"/>
      <c r="D271" s="145" t="s">
        <v>133</v>
      </c>
      <c r="E271" s="146" t="s">
        <v>19</v>
      </c>
      <c r="F271" s="147" t="s">
        <v>413</v>
      </c>
      <c r="H271" s="148">
        <v>48.84</v>
      </c>
      <c r="I271" s="149"/>
      <c r="L271" s="144"/>
      <c r="M271" s="150"/>
      <c r="T271" s="151"/>
      <c r="AT271" s="146" t="s">
        <v>133</v>
      </c>
      <c r="AU271" s="146" t="s">
        <v>80</v>
      </c>
      <c r="AV271" s="12" t="s">
        <v>80</v>
      </c>
      <c r="AW271" s="12" t="s">
        <v>33</v>
      </c>
      <c r="AX271" s="12" t="s">
        <v>72</v>
      </c>
      <c r="AY271" s="146" t="s">
        <v>122</v>
      </c>
    </row>
    <row r="272" spans="2:65" s="12" customFormat="1" ht="10.199999999999999">
      <c r="B272" s="144"/>
      <c r="D272" s="145" t="s">
        <v>133</v>
      </c>
      <c r="E272" s="146" t="s">
        <v>19</v>
      </c>
      <c r="F272" s="147" t="s">
        <v>414</v>
      </c>
      <c r="H272" s="148">
        <v>-2.35</v>
      </c>
      <c r="I272" s="149"/>
      <c r="L272" s="144"/>
      <c r="M272" s="150"/>
      <c r="T272" s="151"/>
      <c r="AT272" s="146" t="s">
        <v>133</v>
      </c>
      <c r="AU272" s="146" t="s">
        <v>80</v>
      </c>
      <c r="AV272" s="12" t="s">
        <v>80</v>
      </c>
      <c r="AW272" s="12" t="s">
        <v>33</v>
      </c>
      <c r="AX272" s="12" t="s">
        <v>72</v>
      </c>
      <c r="AY272" s="146" t="s">
        <v>122</v>
      </c>
    </row>
    <row r="273" spans="2:65" s="14" customFormat="1" ht="10.199999999999999">
      <c r="B273" s="158"/>
      <c r="D273" s="145" t="s">
        <v>133</v>
      </c>
      <c r="E273" s="159" t="s">
        <v>19</v>
      </c>
      <c r="F273" s="160" t="s">
        <v>142</v>
      </c>
      <c r="H273" s="161">
        <v>46.49</v>
      </c>
      <c r="I273" s="162"/>
      <c r="L273" s="158"/>
      <c r="M273" s="163"/>
      <c r="T273" s="164"/>
      <c r="AT273" s="159" t="s">
        <v>133</v>
      </c>
      <c r="AU273" s="159" t="s">
        <v>80</v>
      </c>
      <c r="AV273" s="14" t="s">
        <v>129</v>
      </c>
      <c r="AW273" s="14" t="s">
        <v>33</v>
      </c>
      <c r="AX273" s="14" t="s">
        <v>77</v>
      </c>
      <c r="AY273" s="159" t="s">
        <v>122</v>
      </c>
    </row>
    <row r="274" spans="2:65" s="1" customFormat="1" ht="16.5" customHeight="1">
      <c r="B274" s="32"/>
      <c r="C274" s="127" t="s">
        <v>415</v>
      </c>
      <c r="D274" s="127" t="s">
        <v>124</v>
      </c>
      <c r="E274" s="128" t="s">
        <v>416</v>
      </c>
      <c r="F274" s="129" t="s">
        <v>417</v>
      </c>
      <c r="G274" s="130" t="s">
        <v>326</v>
      </c>
      <c r="H274" s="131">
        <v>12</v>
      </c>
      <c r="I274" s="132"/>
      <c r="J274" s="133">
        <f>ROUND(I274*H274,2)</f>
        <v>0</v>
      </c>
      <c r="K274" s="129" t="s">
        <v>128</v>
      </c>
      <c r="L274" s="32"/>
      <c r="M274" s="134" t="s">
        <v>19</v>
      </c>
      <c r="N274" s="135" t="s">
        <v>43</v>
      </c>
      <c r="P274" s="136">
        <f>O274*H274</f>
        <v>0</v>
      </c>
      <c r="Q274" s="136">
        <v>4.0000000000000003E-5</v>
      </c>
      <c r="R274" s="136">
        <f>Q274*H274</f>
        <v>4.8000000000000007E-4</v>
      </c>
      <c r="S274" s="136">
        <v>0</v>
      </c>
      <c r="T274" s="137">
        <f>S274*H274</f>
        <v>0</v>
      </c>
      <c r="AR274" s="138" t="s">
        <v>237</v>
      </c>
      <c r="AT274" s="138" t="s">
        <v>124</v>
      </c>
      <c r="AU274" s="138" t="s">
        <v>80</v>
      </c>
      <c r="AY274" s="17" t="s">
        <v>122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7" t="s">
        <v>77</v>
      </c>
      <c r="BK274" s="139">
        <f>ROUND(I274*H274,2)</f>
        <v>0</v>
      </c>
      <c r="BL274" s="17" t="s">
        <v>237</v>
      </c>
      <c r="BM274" s="138" t="s">
        <v>418</v>
      </c>
    </row>
    <row r="275" spans="2:65" s="1" customFormat="1" ht="10.199999999999999">
      <c r="B275" s="32"/>
      <c r="D275" s="140" t="s">
        <v>131</v>
      </c>
      <c r="F275" s="141" t="s">
        <v>419</v>
      </c>
      <c r="I275" s="142"/>
      <c r="L275" s="32"/>
      <c r="M275" s="143"/>
      <c r="T275" s="53"/>
      <c r="AT275" s="17" t="s">
        <v>131</v>
      </c>
      <c r="AU275" s="17" t="s">
        <v>80</v>
      </c>
    </row>
    <row r="276" spans="2:65" s="12" customFormat="1" ht="10.199999999999999">
      <c r="B276" s="144"/>
      <c r="D276" s="145" t="s">
        <v>133</v>
      </c>
      <c r="E276" s="146" t="s">
        <v>19</v>
      </c>
      <c r="F276" s="147" t="s">
        <v>212</v>
      </c>
      <c r="H276" s="148">
        <v>12</v>
      </c>
      <c r="I276" s="149"/>
      <c r="L276" s="144"/>
      <c r="M276" s="150"/>
      <c r="T276" s="151"/>
      <c r="AT276" s="146" t="s">
        <v>133</v>
      </c>
      <c r="AU276" s="146" t="s">
        <v>80</v>
      </c>
      <c r="AV276" s="12" t="s">
        <v>80</v>
      </c>
      <c r="AW276" s="12" t="s">
        <v>33</v>
      </c>
      <c r="AX276" s="12" t="s">
        <v>77</v>
      </c>
      <c r="AY276" s="146" t="s">
        <v>122</v>
      </c>
    </row>
    <row r="277" spans="2:65" s="1" customFormat="1" ht="16.5" customHeight="1">
      <c r="B277" s="32"/>
      <c r="C277" s="127" t="s">
        <v>420</v>
      </c>
      <c r="D277" s="127" t="s">
        <v>124</v>
      </c>
      <c r="E277" s="128" t="s">
        <v>421</v>
      </c>
      <c r="F277" s="129" t="s">
        <v>422</v>
      </c>
      <c r="G277" s="130" t="s">
        <v>326</v>
      </c>
      <c r="H277" s="131">
        <v>4</v>
      </c>
      <c r="I277" s="132"/>
      <c r="J277" s="133">
        <f>ROUND(I277*H277,2)</f>
        <v>0</v>
      </c>
      <c r="K277" s="129" t="s">
        <v>128</v>
      </c>
      <c r="L277" s="32"/>
      <c r="M277" s="134" t="s">
        <v>19</v>
      </c>
      <c r="N277" s="135" t="s">
        <v>43</v>
      </c>
      <c r="P277" s="136">
        <f>O277*H277</f>
        <v>0</v>
      </c>
      <c r="Q277" s="136">
        <v>4.0000000000000003E-5</v>
      </c>
      <c r="R277" s="136">
        <f>Q277*H277</f>
        <v>1.6000000000000001E-4</v>
      </c>
      <c r="S277" s="136">
        <v>0</v>
      </c>
      <c r="T277" s="137">
        <f>S277*H277</f>
        <v>0</v>
      </c>
      <c r="AR277" s="138" t="s">
        <v>237</v>
      </c>
      <c r="AT277" s="138" t="s">
        <v>124</v>
      </c>
      <c r="AU277" s="138" t="s">
        <v>80</v>
      </c>
      <c r="AY277" s="17" t="s">
        <v>122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7" t="s">
        <v>77</v>
      </c>
      <c r="BK277" s="139">
        <f>ROUND(I277*H277,2)</f>
        <v>0</v>
      </c>
      <c r="BL277" s="17" t="s">
        <v>237</v>
      </c>
      <c r="BM277" s="138" t="s">
        <v>423</v>
      </c>
    </row>
    <row r="278" spans="2:65" s="1" customFormat="1" ht="10.199999999999999">
      <c r="B278" s="32"/>
      <c r="D278" s="140" t="s">
        <v>131</v>
      </c>
      <c r="F278" s="141" t="s">
        <v>424</v>
      </c>
      <c r="I278" s="142"/>
      <c r="L278" s="32"/>
      <c r="M278" s="143"/>
      <c r="T278" s="53"/>
      <c r="AT278" s="17" t="s">
        <v>131</v>
      </c>
      <c r="AU278" s="17" t="s">
        <v>80</v>
      </c>
    </row>
    <row r="279" spans="2:65" s="12" customFormat="1" ht="10.199999999999999">
      <c r="B279" s="144"/>
      <c r="D279" s="145" t="s">
        <v>133</v>
      </c>
      <c r="E279" s="146" t="s">
        <v>19</v>
      </c>
      <c r="F279" s="147" t="s">
        <v>129</v>
      </c>
      <c r="H279" s="148">
        <v>4</v>
      </c>
      <c r="I279" s="149"/>
      <c r="L279" s="144"/>
      <c r="M279" s="150"/>
      <c r="T279" s="151"/>
      <c r="AT279" s="146" t="s">
        <v>133</v>
      </c>
      <c r="AU279" s="146" t="s">
        <v>80</v>
      </c>
      <c r="AV279" s="12" t="s">
        <v>80</v>
      </c>
      <c r="AW279" s="12" t="s">
        <v>33</v>
      </c>
      <c r="AX279" s="12" t="s">
        <v>77</v>
      </c>
      <c r="AY279" s="146" t="s">
        <v>122</v>
      </c>
    </row>
    <row r="280" spans="2:65" s="1" customFormat="1" ht="16.5" customHeight="1">
      <c r="B280" s="32"/>
      <c r="C280" s="127" t="s">
        <v>425</v>
      </c>
      <c r="D280" s="127" t="s">
        <v>124</v>
      </c>
      <c r="E280" s="128" t="s">
        <v>426</v>
      </c>
      <c r="F280" s="129" t="s">
        <v>427</v>
      </c>
      <c r="G280" s="130" t="s">
        <v>145</v>
      </c>
      <c r="H280" s="131">
        <v>121.712</v>
      </c>
      <c r="I280" s="132"/>
      <c r="J280" s="133">
        <f>ROUND(I280*H280,2)</f>
        <v>0</v>
      </c>
      <c r="K280" s="129" t="s">
        <v>128</v>
      </c>
      <c r="L280" s="32"/>
      <c r="M280" s="134" t="s">
        <v>19</v>
      </c>
      <c r="N280" s="135" t="s">
        <v>43</v>
      </c>
      <c r="P280" s="136">
        <f>O280*H280</f>
        <v>0</v>
      </c>
      <c r="Q280" s="136">
        <v>0</v>
      </c>
      <c r="R280" s="136">
        <f>Q280*H280</f>
        <v>0</v>
      </c>
      <c r="S280" s="136">
        <v>0</v>
      </c>
      <c r="T280" s="137">
        <f>S280*H280</f>
        <v>0</v>
      </c>
      <c r="AR280" s="138" t="s">
        <v>237</v>
      </c>
      <c r="AT280" s="138" t="s">
        <v>124</v>
      </c>
      <c r="AU280" s="138" t="s">
        <v>80</v>
      </c>
      <c r="AY280" s="17" t="s">
        <v>122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7" t="s">
        <v>77</v>
      </c>
      <c r="BK280" s="139">
        <f>ROUND(I280*H280,2)</f>
        <v>0</v>
      </c>
      <c r="BL280" s="17" t="s">
        <v>237</v>
      </c>
      <c r="BM280" s="138" t="s">
        <v>428</v>
      </c>
    </row>
    <row r="281" spans="2:65" s="1" customFormat="1" ht="10.199999999999999">
      <c r="B281" s="32"/>
      <c r="D281" s="140" t="s">
        <v>131</v>
      </c>
      <c r="F281" s="141" t="s">
        <v>429</v>
      </c>
      <c r="I281" s="142"/>
      <c r="L281" s="32"/>
      <c r="M281" s="143"/>
      <c r="T281" s="53"/>
      <c r="AT281" s="17" t="s">
        <v>131</v>
      </c>
      <c r="AU281" s="17" t="s">
        <v>80</v>
      </c>
    </row>
    <row r="282" spans="2:65" s="13" customFormat="1" ht="10.199999999999999">
      <c r="B282" s="152"/>
      <c r="D282" s="145" t="s">
        <v>133</v>
      </c>
      <c r="E282" s="153" t="s">
        <v>19</v>
      </c>
      <c r="F282" s="154" t="s">
        <v>430</v>
      </c>
      <c r="H282" s="153" t="s">
        <v>19</v>
      </c>
      <c r="I282" s="155"/>
      <c r="L282" s="152"/>
      <c r="M282" s="156"/>
      <c r="T282" s="157"/>
      <c r="AT282" s="153" t="s">
        <v>133</v>
      </c>
      <c r="AU282" s="153" t="s">
        <v>80</v>
      </c>
      <c r="AV282" s="13" t="s">
        <v>77</v>
      </c>
      <c r="AW282" s="13" t="s">
        <v>33</v>
      </c>
      <c r="AX282" s="13" t="s">
        <v>72</v>
      </c>
      <c r="AY282" s="153" t="s">
        <v>122</v>
      </c>
    </row>
    <row r="283" spans="2:65" s="12" customFormat="1" ht="10.199999999999999">
      <c r="B283" s="144"/>
      <c r="D283" s="145" t="s">
        <v>133</v>
      </c>
      <c r="E283" s="146" t="s">
        <v>19</v>
      </c>
      <c r="F283" s="147" t="s">
        <v>431</v>
      </c>
      <c r="H283" s="148">
        <v>121.712</v>
      </c>
      <c r="I283" s="149"/>
      <c r="L283" s="144"/>
      <c r="M283" s="150"/>
      <c r="T283" s="151"/>
      <c r="AT283" s="146" t="s">
        <v>133</v>
      </c>
      <c r="AU283" s="146" t="s">
        <v>80</v>
      </c>
      <c r="AV283" s="12" t="s">
        <v>80</v>
      </c>
      <c r="AW283" s="12" t="s">
        <v>33</v>
      </c>
      <c r="AX283" s="12" t="s">
        <v>72</v>
      </c>
      <c r="AY283" s="146" t="s">
        <v>122</v>
      </c>
    </row>
    <row r="284" spans="2:65" s="14" customFormat="1" ht="10.199999999999999">
      <c r="B284" s="158"/>
      <c r="D284" s="145" t="s">
        <v>133</v>
      </c>
      <c r="E284" s="159" t="s">
        <v>19</v>
      </c>
      <c r="F284" s="160" t="s">
        <v>142</v>
      </c>
      <c r="H284" s="161">
        <v>121.712</v>
      </c>
      <c r="I284" s="162"/>
      <c r="L284" s="158"/>
      <c r="M284" s="163"/>
      <c r="T284" s="164"/>
      <c r="AT284" s="159" t="s">
        <v>133</v>
      </c>
      <c r="AU284" s="159" t="s">
        <v>80</v>
      </c>
      <c r="AV284" s="14" t="s">
        <v>129</v>
      </c>
      <c r="AW284" s="14" t="s">
        <v>33</v>
      </c>
      <c r="AX284" s="14" t="s">
        <v>77</v>
      </c>
      <c r="AY284" s="159" t="s">
        <v>122</v>
      </c>
    </row>
    <row r="285" spans="2:65" s="1" customFormat="1" ht="24.15" customHeight="1">
      <c r="B285" s="32"/>
      <c r="C285" s="127" t="s">
        <v>432</v>
      </c>
      <c r="D285" s="127" t="s">
        <v>124</v>
      </c>
      <c r="E285" s="128" t="s">
        <v>433</v>
      </c>
      <c r="F285" s="129" t="s">
        <v>434</v>
      </c>
      <c r="G285" s="130" t="s">
        <v>137</v>
      </c>
      <c r="H285" s="131">
        <v>1.0960000000000001</v>
      </c>
      <c r="I285" s="132"/>
      <c r="J285" s="133">
        <f>ROUND(I285*H285,2)</f>
        <v>0</v>
      </c>
      <c r="K285" s="129" t="s">
        <v>128</v>
      </c>
      <c r="L285" s="32"/>
      <c r="M285" s="134" t="s">
        <v>19</v>
      </c>
      <c r="N285" s="135" t="s">
        <v>43</v>
      </c>
      <c r="P285" s="136">
        <f>O285*H285</f>
        <v>0</v>
      </c>
      <c r="Q285" s="136">
        <v>0</v>
      </c>
      <c r="R285" s="136">
        <f>Q285*H285</f>
        <v>0</v>
      </c>
      <c r="S285" s="136">
        <v>0</v>
      </c>
      <c r="T285" s="137">
        <f>S285*H285</f>
        <v>0</v>
      </c>
      <c r="AR285" s="138" t="s">
        <v>237</v>
      </c>
      <c r="AT285" s="138" t="s">
        <v>124</v>
      </c>
      <c r="AU285" s="138" t="s">
        <v>80</v>
      </c>
      <c r="AY285" s="17" t="s">
        <v>122</v>
      </c>
      <c r="BE285" s="139">
        <f>IF(N285="základní",J285,0)</f>
        <v>0</v>
      </c>
      <c r="BF285" s="139">
        <f>IF(N285="snížená",J285,0)</f>
        <v>0</v>
      </c>
      <c r="BG285" s="139">
        <f>IF(N285="zákl. přenesená",J285,0)</f>
        <v>0</v>
      </c>
      <c r="BH285" s="139">
        <f>IF(N285="sníž. přenesená",J285,0)</f>
        <v>0</v>
      </c>
      <c r="BI285" s="139">
        <f>IF(N285="nulová",J285,0)</f>
        <v>0</v>
      </c>
      <c r="BJ285" s="17" t="s">
        <v>77</v>
      </c>
      <c r="BK285" s="139">
        <f>ROUND(I285*H285,2)</f>
        <v>0</v>
      </c>
      <c r="BL285" s="17" t="s">
        <v>237</v>
      </c>
      <c r="BM285" s="138" t="s">
        <v>435</v>
      </c>
    </row>
    <row r="286" spans="2:65" s="1" customFormat="1" ht="10.199999999999999">
      <c r="B286" s="32"/>
      <c r="D286" s="140" t="s">
        <v>131</v>
      </c>
      <c r="F286" s="141" t="s">
        <v>436</v>
      </c>
      <c r="I286" s="142"/>
      <c r="L286" s="32"/>
      <c r="M286" s="143"/>
      <c r="T286" s="53"/>
      <c r="AT286" s="17" t="s">
        <v>131</v>
      </c>
      <c r="AU286" s="17" t="s">
        <v>80</v>
      </c>
    </row>
    <row r="287" spans="2:65" s="1" customFormat="1" ht="24.15" customHeight="1">
      <c r="B287" s="32"/>
      <c r="C287" s="127" t="s">
        <v>437</v>
      </c>
      <c r="D287" s="127" t="s">
        <v>124</v>
      </c>
      <c r="E287" s="128" t="s">
        <v>438</v>
      </c>
      <c r="F287" s="129" t="s">
        <v>439</v>
      </c>
      <c r="G287" s="130" t="s">
        <v>137</v>
      </c>
      <c r="H287" s="131">
        <v>1.0960000000000001</v>
      </c>
      <c r="I287" s="132"/>
      <c r="J287" s="133">
        <f>ROUND(I287*H287,2)</f>
        <v>0</v>
      </c>
      <c r="K287" s="129" t="s">
        <v>128</v>
      </c>
      <c r="L287" s="32"/>
      <c r="M287" s="134" t="s">
        <v>19</v>
      </c>
      <c r="N287" s="135" t="s">
        <v>43</v>
      </c>
      <c r="P287" s="136">
        <f>O287*H287</f>
        <v>0</v>
      </c>
      <c r="Q287" s="136">
        <v>0</v>
      </c>
      <c r="R287" s="136">
        <f>Q287*H287</f>
        <v>0</v>
      </c>
      <c r="S287" s="136">
        <v>0</v>
      </c>
      <c r="T287" s="137">
        <f>S287*H287</f>
        <v>0</v>
      </c>
      <c r="AR287" s="138" t="s">
        <v>237</v>
      </c>
      <c r="AT287" s="138" t="s">
        <v>124</v>
      </c>
      <c r="AU287" s="138" t="s">
        <v>80</v>
      </c>
      <c r="AY287" s="17" t="s">
        <v>122</v>
      </c>
      <c r="BE287" s="139">
        <f>IF(N287="základní",J287,0)</f>
        <v>0</v>
      </c>
      <c r="BF287" s="139">
        <f>IF(N287="snížená",J287,0)</f>
        <v>0</v>
      </c>
      <c r="BG287" s="139">
        <f>IF(N287="zákl. přenesená",J287,0)</f>
        <v>0</v>
      </c>
      <c r="BH287" s="139">
        <f>IF(N287="sníž. přenesená",J287,0)</f>
        <v>0</v>
      </c>
      <c r="BI287" s="139">
        <f>IF(N287="nulová",J287,0)</f>
        <v>0</v>
      </c>
      <c r="BJ287" s="17" t="s">
        <v>77</v>
      </c>
      <c r="BK287" s="139">
        <f>ROUND(I287*H287,2)</f>
        <v>0</v>
      </c>
      <c r="BL287" s="17" t="s">
        <v>237</v>
      </c>
      <c r="BM287" s="138" t="s">
        <v>440</v>
      </c>
    </row>
    <row r="288" spans="2:65" s="1" customFormat="1" ht="10.199999999999999">
      <c r="B288" s="32"/>
      <c r="D288" s="140" t="s">
        <v>131</v>
      </c>
      <c r="F288" s="141" t="s">
        <v>441</v>
      </c>
      <c r="I288" s="142"/>
      <c r="L288" s="32"/>
      <c r="M288" s="143"/>
      <c r="T288" s="53"/>
      <c r="AT288" s="17" t="s">
        <v>131</v>
      </c>
      <c r="AU288" s="17" t="s">
        <v>80</v>
      </c>
    </row>
    <row r="289" spans="2:65" s="11" customFormat="1" ht="22.8" customHeight="1">
      <c r="B289" s="115"/>
      <c r="D289" s="116" t="s">
        <v>71</v>
      </c>
      <c r="E289" s="125" t="s">
        <v>442</v>
      </c>
      <c r="F289" s="125" t="s">
        <v>443</v>
      </c>
      <c r="I289" s="118"/>
      <c r="J289" s="126">
        <f>BK289</f>
        <v>0</v>
      </c>
      <c r="L289" s="115"/>
      <c r="M289" s="120"/>
      <c r="P289" s="121">
        <f>SUM(P290:P312)</f>
        <v>0</v>
      </c>
      <c r="R289" s="121">
        <f>SUM(R290:R312)</f>
        <v>4.461205E-2</v>
      </c>
      <c r="T289" s="122">
        <f>SUM(T290:T312)</f>
        <v>0.87531000000000003</v>
      </c>
      <c r="AR289" s="116" t="s">
        <v>80</v>
      </c>
      <c r="AT289" s="123" t="s">
        <v>71</v>
      </c>
      <c r="AU289" s="123" t="s">
        <v>77</v>
      </c>
      <c r="AY289" s="116" t="s">
        <v>122</v>
      </c>
      <c r="BK289" s="124">
        <f>SUM(BK290:BK312)</f>
        <v>0</v>
      </c>
    </row>
    <row r="290" spans="2:65" s="1" customFormat="1" ht="21.75" customHeight="1">
      <c r="B290" s="32"/>
      <c r="C290" s="127" t="s">
        <v>444</v>
      </c>
      <c r="D290" s="127" t="s">
        <v>124</v>
      </c>
      <c r="E290" s="128" t="s">
        <v>445</v>
      </c>
      <c r="F290" s="129" t="s">
        <v>446</v>
      </c>
      <c r="G290" s="130" t="s">
        <v>145</v>
      </c>
      <c r="H290" s="131">
        <v>2.2050000000000001</v>
      </c>
      <c r="I290" s="132"/>
      <c r="J290" s="133">
        <f>ROUND(I290*H290,2)</f>
        <v>0</v>
      </c>
      <c r="K290" s="129" t="s">
        <v>128</v>
      </c>
      <c r="L290" s="32"/>
      <c r="M290" s="134" t="s">
        <v>19</v>
      </c>
      <c r="N290" s="135" t="s">
        <v>43</v>
      </c>
      <c r="P290" s="136">
        <f>O290*H290</f>
        <v>0</v>
      </c>
      <c r="Q290" s="136">
        <v>4.4999999999999997E-3</v>
      </c>
      <c r="R290" s="136">
        <f>Q290*H290</f>
        <v>9.922499999999999E-3</v>
      </c>
      <c r="S290" s="136">
        <v>0</v>
      </c>
      <c r="T290" s="137">
        <f>S290*H290</f>
        <v>0</v>
      </c>
      <c r="AR290" s="138" t="s">
        <v>237</v>
      </c>
      <c r="AT290" s="138" t="s">
        <v>124</v>
      </c>
      <c r="AU290" s="138" t="s">
        <v>80</v>
      </c>
      <c r="AY290" s="17" t="s">
        <v>122</v>
      </c>
      <c r="BE290" s="139">
        <f>IF(N290="základní",J290,0)</f>
        <v>0</v>
      </c>
      <c r="BF290" s="139">
        <f>IF(N290="snížená",J290,0)</f>
        <v>0</v>
      </c>
      <c r="BG290" s="139">
        <f>IF(N290="zákl. přenesená",J290,0)</f>
        <v>0</v>
      </c>
      <c r="BH290" s="139">
        <f>IF(N290="sníž. přenesená",J290,0)</f>
        <v>0</v>
      </c>
      <c r="BI290" s="139">
        <f>IF(N290="nulová",J290,0)</f>
        <v>0</v>
      </c>
      <c r="BJ290" s="17" t="s">
        <v>77</v>
      </c>
      <c r="BK290" s="139">
        <f>ROUND(I290*H290,2)</f>
        <v>0</v>
      </c>
      <c r="BL290" s="17" t="s">
        <v>237</v>
      </c>
      <c r="BM290" s="138" t="s">
        <v>447</v>
      </c>
    </row>
    <row r="291" spans="2:65" s="1" customFormat="1" ht="10.199999999999999">
      <c r="B291" s="32"/>
      <c r="D291" s="140" t="s">
        <v>131</v>
      </c>
      <c r="F291" s="141" t="s">
        <v>448</v>
      </c>
      <c r="I291" s="142"/>
      <c r="L291" s="32"/>
      <c r="M291" s="143"/>
      <c r="T291" s="53"/>
      <c r="AT291" s="17" t="s">
        <v>131</v>
      </c>
      <c r="AU291" s="17" t="s">
        <v>80</v>
      </c>
    </row>
    <row r="292" spans="2:65" s="13" customFormat="1" ht="10.199999999999999">
      <c r="B292" s="152"/>
      <c r="D292" s="145" t="s">
        <v>133</v>
      </c>
      <c r="E292" s="153" t="s">
        <v>19</v>
      </c>
      <c r="F292" s="154" t="s">
        <v>168</v>
      </c>
      <c r="H292" s="153" t="s">
        <v>19</v>
      </c>
      <c r="I292" s="155"/>
      <c r="L292" s="152"/>
      <c r="M292" s="156"/>
      <c r="T292" s="157"/>
      <c r="AT292" s="153" t="s">
        <v>133</v>
      </c>
      <c r="AU292" s="153" t="s">
        <v>80</v>
      </c>
      <c r="AV292" s="13" t="s">
        <v>77</v>
      </c>
      <c r="AW292" s="13" t="s">
        <v>33</v>
      </c>
      <c r="AX292" s="13" t="s">
        <v>72</v>
      </c>
      <c r="AY292" s="153" t="s">
        <v>122</v>
      </c>
    </row>
    <row r="293" spans="2:65" s="12" customFormat="1" ht="10.199999999999999">
      <c r="B293" s="144"/>
      <c r="D293" s="145" t="s">
        <v>133</v>
      </c>
      <c r="E293" s="146" t="s">
        <v>19</v>
      </c>
      <c r="F293" s="147" t="s">
        <v>449</v>
      </c>
      <c r="H293" s="148">
        <v>2.2050000000000001</v>
      </c>
      <c r="I293" s="149"/>
      <c r="L293" s="144"/>
      <c r="M293" s="150"/>
      <c r="T293" s="151"/>
      <c r="AT293" s="146" t="s">
        <v>133</v>
      </c>
      <c r="AU293" s="146" t="s">
        <v>80</v>
      </c>
      <c r="AV293" s="12" t="s">
        <v>80</v>
      </c>
      <c r="AW293" s="12" t="s">
        <v>33</v>
      </c>
      <c r="AX293" s="12" t="s">
        <v>72</v>
      </c>
      <c r="AY293" s="146" t="s">
        <v>122</v>
      </c>
    </row>
    <row r="294" spans="2:65" s="14" customFormat="1" ht="10.199999999999999">
      <c r="B294" s="158"/>
      <c r="D294" s="145" t="s">
        <v>133</v>
      </c>
      <c r="E294" s="159" t="s">
        <v>19</v>
      </c>
      <c r="F294" s="160" t="s">
        <v>142</v>
      </c>
      <c r="H294" s="161">
        <v>2.2050000000000001</v>
      </c>
      <c r="I294" s="162"/>
      <c r="L294" s="158"/>
      <c r="M294" s="163"/>
      <c r="T294" s="164"/>
      <c r="AT294" s="159" t="s">
        <v>133</v>
      </c>
      <c r="AU294" s="159" t="s">
        <v>80</v>
      </c>
      <c r="AV294" s="14" t="s">
        <v>129</v>
      </c>
      <c r="AW294" s="14" t="s">
        <v>33</v>
      </c>
      <c r="AX294" s="14" t="s">
        <v>77</v>
      </c>
      <c r="AY294" s="159" t="s">
        <v>122</v>
      </c>
    </row>
    <row r="295" spans="2:65" s="1" customFormat="1" ht="16.5" customHeight="1">
      <c r="B295" s="32"/>
      <c r="C295" s="127" t="s">
        <v>450</v>
      </c>
      <c r="D295" s="127" t="s">
        <v>124</v>
      </c>
      <c r="E295" s="128" t="s">
        <v>451</v>
      </c>
      <c r="F295" s="129" t="s">
        <v>452</v>
      </c>
      <c r="G295" s="130" t="s">
        <v>145</v>
      </c>
      <c r="H295" s="131">
        <v>10.74</v>
      </c>
      <c r="I295" s="132"/>
      <c r="J295" s="133">
        <f>ROUND(I295*H295,2)</f>
        <v>0</v>
      </c>
      <c r="K295" s="129" t="s">
        <v>128</v>
      </c>
      <c r="L295" s="32"/>
      <c r="M295" s="134" t="s">
        <v>19</v>
      </c>
      <c r="N295" s="135" t="s">
        <v>43</v>
      </c>
      <c r="P295" s="136">
        <f>O295*H295</f>
        <v>0</v>
      </c>
      <c r="Q295" s="136">
        <v>0</v>
      </c>
      <c r="R295" s="136">
        <f>Q295*H295</f>
        <v>0</v>
      </c>
      <c r="S295" s="136">
        <v>8.1500000000000003E-2</v>
      </c>
      <c r="T295" s="137">
        <f>S295*H295</f>
        <v>0.87531000000000003</v>
      </c>
      <c r="AR295" s="138" t="s">
        <v>237</v>
      </c>
      <c r="AT295" s="138" t="s">
        <v>124</v>
      </c>
      <c r="AU295" s="138" t="s">
        <v>80</v>
      </c>
      <c r="AY295" s="17" t="s">
        <v>122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7" t="s">
        <v>77</v>
      </c>
      <c r="BK295" s="139">
        <f>ROUND(I295*H295,2)</f>
        <v>0</v>
      </c>
      <c r="BL295" s="17" t="s">
        <v>237</v>
      </c>
      <c r="BM295" s="138" t="s">
        <v>453</v>
      </c>
    </row>
    <row r="296" spans="2:65" s="1" customFormat="1" ht="10.199999999999999">
      <c r="B296" s="32"/>
      <c r="D296" s="140" t="s">
        <v>131</v>
      </c>
      <c r="F296" s="141" t="s">
        <v>454</v>
      </c>
      <c r="I296" s="142"/>
      <c r="L296" s="32"/>
      <c r="M296" s="143"/>
      <c r="T296" s="53"/>
      <c r="AT296" s="17" t="s">
        <v>131</v>
      </c>
      <c r="AU296" s="17" t="s">
        <v>80</v>
      </c>
    </row>
    <row r="297" spans="2:65" s="13" customFormat="1" ht="10.199999999999999">
      <c r="B297" s="152"/>
      <c r="D297" s="145" t="s">
        <v>133</v>
      </c>
      <c r="E297" s="153" t="s">
        <v>19</v>
      </c>
      <c r="F297" s="154" t="s">
        <v>455</v>
      </c>
      <c r="H297" s="153" t="s">
        <v>19</v>
      </c>
      <c r="I297" s="155"/>
      <c r="L297" s="152"/>
      <c r="M297" s="156"/>
      <c r="T297" s="157"/>
      <c r="AT297" s="153" t="s">
        <v>133</v>
      </c>
      <c r="AU297" s="153" t="s">
        <v>80</v>
      </c>
      <c r="AV297" s="13" t="s">
        <v>77</v>
      </c>
      <c r="AW297" s="13" t="s">
        <v>33</v>
      </c>
      <c r="AX297" s="13" t="s">
        <v>72</v>
      </c>
      <c r="AY297" s="153" t="s">
        <v>122</v>
      </c>
    </row>
    <row r="298" spans="2:65" s="12" customFormat="1" ht="10.199999999999999">
      <c r="B298" s="144"/>
      <c r="D298" s="145" t="s">
        <v>133</v>
      </c>
      <c r="E298" s="146" t="s">
        <v>19</v>
      </c>
      <c r="F298" s="147" t="s">
        <v>456</v>
      </c>
      <c r="H298" s="148">
        <v>7.59</v>
      </c>
      <c r="I298" s="149"/>
      <c r="L298" s="144"/>
      <c r="M298" s="150"/>
      <c r="T298" s="151"/>
      <c r="AT298" s="146" t="s">
        <v>133</v>
      </c>
      <c r="AU298" s="146" t="s">
        <v>80</v>
      </c>
      <c r="AV298" s="12" t="s">
        <v>80</v>
      </c>
      <c r="AW298" s="12" t="s">
        <v>33</v>
      </c>
      <c r="AX298" s="12" t="s">
        <v>72</v>
      </c>
      <c r="AY298" s="146" t="s">
        <v>122</v>
      </c>
    </row>
    <row r="299" spans="2:65" s="13" customFormat="1" ht="10.199999999999999">
      <c r="B299" s="152"/>
      <c r="D299" s="145" t="s">
        <v>133</v>
      </c>
      <c r="E299" s="153" t="s">
        <v>19</v>
      </c>
      <c r="F299" s="154" t="s">
        <v>457</v>
      </c>
      <c r="H299" s="153" t="s">
        <v>19</v>
      </c>
      <c r="I299" s="155"/>
      <c r="L299" s="152"/>
      <c r="M299" s="156"/>
      <c r="T299" s="157"/>
      <c r="AT299" s="153" t="s">
        <v>133</v>
      </c>
      <c r="AU299" s="153" t="s">
        <v>80</v>
      </c>
      <c r="AV299" s="13" t="s">
        <v>77</v>
      </c>
      <c r="AW299" s="13" t="s">
        <v>33</v>
      </c>
      <c r="AX299" s="13" t="s">
        <v>72</v>
      </c>
      <c r="AY299" s="153" t="s">
        <v>122</v>
      </c>
    </row>
    <row r="300" spans="2:65" s="12" customFormat="1" ht="10.199999999999999">
      <c r="B300" s="144"/>
      <c r="D300" s="145" t="s">
        <v>133</v>
      </c>
      <c r="E300" s="146" t="s">
        <v>19</v>
      </c>
      <c r="F300" s="147" t="s">
        <v>458</v>
      </c>
      <c r="H300" s="148">
        <v>3.15</v>
      </c>
      <c r="I300" s="149"/>
      <c r="L300" s="144"/>
      <c r="M300" s="150"/>
      <c r="T300" s="151"/>
      <c r="AT300" s="146" t="s">
        <v>133</v>
      </c>
      <c r="AU300" s="146" t="s">
        <v>80</v>
      </c>
      <c r="AV300" s="12" t="s">
        <v>80</v>
      </c>
      <c r="AW300" s="12" t="s">
        <v>33</v>
      </c>
      <c r="AX300" s="12" t="s">
        <v>72</v>
      </c>
      <c r="AY300" s="146" t="s">
        <v>122</v>
      </c>
    </row>
    <row r="301" spans="2:65" s="14" customFormat="1" ht="10.199999999999999">
      <c r="B301" s="158"/>
      <c r="D301" s="145" t="s">
        <v>133</v>
      </c>
      <c r="E301" s="159" t="s">
        <v>19</v>
      </c>
      <c r="F301" s="160" t="s">
        <v>142</v>
      </c>
      <c r="H301" s="161">
        <v>10.74</v>
      </c>
      <c r="I301" s="162"/>
      <c r="L301" s="158"/>
      <c r="M301" s="163"/>
      <c r="T301" s="164"/>
      <c r="AT301" s="159" t="s">
        <v>133</v>
      </c>
      <c r="AU301" s="159" t="s">
        <v>80</v>
      </c>
      <c r="AV301" s="14" t="s">
        <v>129</v>
      </c>
      <c r="AW301" s="14" t="s">
        <v>33</v>
      </c>
      <c r="AX301" s="14" t="s">
        <v>77</v>
      </c>
      <c r="AY301" s="159" t="s">
        <v>122</v>
      </c>
    </row>
    <row r="302" spans="2:65" s="1" customFormat="1" ht="24.15" customHeight="1">
      <c r="B302" s="32"/>
      <c r="C302" s="127" t="s">
        <v>459</v>
      </c>
      <c r="D302" s="127" t="s">
        <v>124</v>
      </c>
      <c r="E302" s="128" t="s">
        <v>460</v>
      </c>
      <c r="F302" s="129" t="s">
        <v>461</v>
      </c>
      <c r="G302" s="130" t="s">
        <v>145</v>
      </c>
      <c r="H302" s="131">
        <v>2.2050000000000001</v>
      </c>
      <c r="I302" s="132"/>
      <c r="J302" s="133">
        <f>ROUND(I302*H302,2)</f>
        <v>0</v>
      </c>
      <c r="K302" s="129" t="s">
        <v>128</v>
      </c>
      <c r="L302" s="32"/>
      <c r="M302" s="134" t="s">
        <v>19</v>
      </c>
      <c r="N302" s="135" t="s">
        <v>43</v>
      </c>
      <c r="P302" s="136">
        <f>O302*H302</f>
        <v>0</v>
      </c>
      <c r="Q302" s="136">
        <v>4.9500000000000004E-3</v>
      </c>
      <c r="R302" s="136">
        <f>Q302*H302</f>
        <v>1.0914750000000001E-2</v>
      </c>
      <c r="S302" s="136">
        <v>0</v>
      </c>
      <c r="T302" s="137">
        <f>S302*H302</f>
        <v>0</v>
      </c>
      <c r="AR302" s="138" t="s">
        <v>237</v>
      </c>
      <c r="AT302" s="138" t="s">
        <v>124</v>
      </c>
      <c r="AU302" s="138" t="s">
        <v>80</v>
      </c>
      <c r="AY302" s="17" t="s">
        <v>122</v>
      </c>
      <c r="BE302" s="139">
        <f>IF(N302="základní",J302,0)</f>
        <v>0</v>
      </c>
      <c r="BF302" s="139">
        <f>IF(N302="snížená",J302,0)</f>
        <v>0</v>
      </c>
      <c r="BG302" s="139">
        <f>IF(N302="zákl. přenesená",J302,0)</f>
        <v>0</v>
      </c>
      <c r="BH302" s="139">
        <f>IF(N302="sníž. přenesená",J302,0)</f>
        <v>0</v>
      </c>
      <c r="BI302" s="139">
        <f>IF(N302="nulová",J302,0)</f>
        <v>0</v>
      </c>
      <c r="BJ302" s="17" t="s">
        <v>77</v>
      </c>
      <c r="BK302" s="139">
        <f>ROUND(I302*H302,2)</f>
        <v>0</v>
      </c>
      <c r="BL302" s="17" t="s">
        <v>237</v>
      </c>
      <c r="BM302" s="138" t="s">
        <v>462</v>
      </c>
    </row>
    <row r="303" spans="2:65" s="1" customFormat="1" ht="10.199999999999999">
      <c r="B303" s="32"/>
      <c r="D303" s="140" t="s">
        <v>131</v>
      </c>
      <c r="F303" s="141" t="s">
        <v>463</v>
      </c>
      <c r="I303" s="142"/>
      <c r="L303" s="32"/>
      <c r="M303" s="143"/>
      <c r="T303" s="53"/>
      <c r="AT303" s="17" t="s">
        <v>131</v>
      </c>
      <c r="AU303" s="17" t="s">
        <v>80</v>
      </c>
    </row>
    <row r="304" spans="2:65" s="13" customFormat="1" ht="10.199999999999999">
      <c r="B304" s="152"/>
      <c r="D304" s="145" t="s">
        <v>133</v>
      </c>
      <c r="E304" s="153" t="s">
        <v>19</v>
      </c>
      <c r="F304" s="154" t="s">
        <v>168</v>
      </c>
      <c r="H304" s="153" t="s">
        <v>19</v>
      </c>
      <c r="I304" s="155"/>
      <c r="L304" s="152"/>
      <c r="M304" s="156"/>
      <c r="T304" s="157"/>
      <c r="AT304" s="153" t="s">
        <v>133</v>
      </c>
      <c r="AU304" s="153" t="s">
        <v>80</v>
      </c>
      <c r="AV304" s="13" t="s">
        <v>77</v>
      </c>
      <c r="AW304" s="13" t="s">
        <v>33</v>
      </c>
      <c r="AX304" s="13" t="s">
        <v>72</v>
      </c>
      <c r="AY304" s="153" t="s">
        <v>122</v>
      </c>
    </row>
    <row r="305" spans="2:65" s="12" customFormat="1" ht="10.199999999999999">
      <c r="B305" s="144"/>
      <c r="D305" s="145" t="s">
        <v>133</v>
      </c>
      <c r="E305" s="146" t="s">
        <v>19</v>
      </c>
      <c r="F305" s="147" t="s">
        <v>449</v>
      </c>
      <c r="H305" s="148">
        <v>2.2050000000000001</v>
      </c>
      <c r="I305" s="149"/>
      <c r="L305" s="144"/>
      <c r="M305" s="150"/>
      <c r="T305" s="151"/>
      <c r="AT305" s="146" t="s">
        <v>133</v>
      </c>
      <c r="AU305" s="146" t="s">
        <v>80</v>
      </c>
      <c r="AV305" s="12" t="s">
        <v>80</v>
      </c>
      <c r="AW305" s="12" t="s">
        <v>33</v>
      </c>
      <c r="AX305" s="12" t="s">
        <v>72</v>
      </c>
      <c r="AY305" s="146" t="s">
        <v>122</v>
      </c>
    </row>
    <row r="306" spans="2:65" s="14" customFormat="1" ht="10.199999999999999">
      <c r="B306" s="158"/>
      <c r="D306" s="145" t="s">
        <v>133</v>
      </c>
      <c r="E306" s="159" t="s">
        <v>19</v>
      </c>
      <c r="F306" s="160" t="s">
        <v>142</v>
      </c>
      <c r="H306" s="161">
        <v>2.2050000000000001</v>
      </c>
      <c r="I306" s="162"/>
      <c r="L306" s="158"/>
      <c r="M306" s="163"/>
      <c r="T306" s="164"/>
      <c r="AT306" s="159" t="s">
        <v>133</v>
      </c>
      <c r="AU306" s="159" t="s">
        <v>80</v>
      </c>
      <c r="AV306" s="14" t="s">
        <v>129</v>
      </c>
      <c r="AW306" s="14" t="s">
        <v>33</v>
      </c>
      <c r="AX306" s="14" t="s">
        <v>77</v>
      </c>
      <c r="AY306" s="159" t="s">
        <v>122</v>
      </c>
    </row>
    <row r="307" spans="2:65" s="1" customFormat="1" ht="16.5" customHeight="1">
      <c r="B307" s="32"/>
      <c r="C307" s="166" t="s">
        <v>464</v>
      </c>
      <c r="D307" s="166" t="s">
        <v>394</v>
      </c>
      <c r="E307" s="167" t="s">
        <v>465</v>
      </c>
      <c r="F307" s="168" t="s">
        <v>466</v>
      </c>
      <c r="G307" s="169" t="s">
        <v>145</v>
      </c>
      <c r="H307" s="170">
        <v>2.4260000000000002</v>
      </c>
      <c r="I307" s="171"/>
      <c r="J307" s="172">
        <f>ROUND(I307*H307,2)</f>
        <v>0</v>
      </c>
      <c r="K307" s="168" t="s">
        <v>128</v>
      </c>
      <c r="L307" s="173"/>
      <c r="M307" s="174" t="s">
        <v>19</v>
      </c>
      <c r="N307" s="175" t="s">
        <v>43</v>
      </c>
      <c r="P307" s="136">
        <f>O307*H307</f>
        <v>0</v>
      </c>
      <c r="Q307" s="136">
        <v>9.7999999999999997E-3</v>
      </c>
      <c r="R307" s="136">
        <f>Q307*H307</f>
        <v>2.3774800000000002E-2</v>
      </c>
      <c r="S307" s="136">
        <v>0</v>
      </c>
      <c r="T307" s="137">
        <f>S307*H307</f>
        <v>0</v>
      </c>
      <c r="AR307" s="138" t="s">
        <v>333</v>
      </c>
      <c r="AT307" s="138" t="s">
        <v>394</v>
      </c>
      <c r="AU307" s="138" t="s">
        <v>80</v>
      </c>
      <c r="AY307" s="17" t="s">
        <v>122</v>
      </c>
      <c r="BE307" s="139">
        <f>IF(N307="základní",J307,0)</f>
        <v>0</v>
      </c>
      <c r="BF307" s="139">
        <f>IF(N307="snížená",J307,0)</f>
        <v>0</v>
      </c>
      <c r="BG307" s="139">
        <f>IF(N307="zákl. přenesená",J307,0)</f>
        <v>0</v>
      </c>
      <c r="BH307" s="139">
        <f>IF(N307="sníž. přenesená",J307,0)</f>
        <v>0</v>
      </c>
      <c r="BI307" s="139">
        <f>IF(N307="nulová",J307,0)</f>
        <v>0</v>
      </c>
      <c r="BJ307" s="17" t="s">
        <v>77</v>
      </c>
      <c r="BK307" s="139">
        <f>ROUND(I307*H307,2)</f>
        <v>0</v>
      </c>
      <c r="BL307" s="17" t="s">
        <v>237</v>
      </c>
      <c r="BM307" s="138" t="s">
        <v>467</v>
      </c>
    </row>
    <row r="308" spans="2:65" s="12" customFormat="1" ht="10.199999999999999">
      <c r="B308" s="144"/>
      <c r="D308" s="145" t="s">
        <v>133</v>
      </c>
      <c r="E308" s="146" t="s">
        <v>19</v>
      </c>
      <c r="F308" s="147" t="s">
        <v>468</v>
      </c>
      <c r="H308" s="148">
        <v>2.4260000000000002</v>
      </c>
      <c r="I308" s="149"/>
      <c r="L308" s="144"/>
      <c r="M308" s="150"/>
      <c r="T308" s="151"/>
      <c r="AT308" s="146" t="s">
        <v>133</v>
      </c>
      <c r="AU308" s="146" t="s">
        <v>80</v>
      </c>
      <c r="AV308" s="12" t="s">
        <v>80</v>
      </c>
      <c r="AW308" s="12" t="s">
        <v>33</v>
      </c>
      <c r="AX308" s="12" t="s">
        <v>77</v>
      </c>
      <c r="AY308" s="146" t="s">
        <v>122</v>
      </c>
    </row>
    <row r="309" spans="2:65" s="1" customFormat="1" ht="24.15" customHeight="1">
      <c r="B309" s="32"/>
      <c r="C309" s="127" t="s">
        <v>469</v>
      </c>
      <c r="D309" s="127" t="s">
        <v>124</v>
      </c>
      <c r="E309" s="128" t="s">
        <v>470</v>
      </c>
      <c r="F309" s="129" t="s">
        <v>471</v>
      </c>
      <c r="G309" s="130" t="s">
        <v>137</v>
      </c>
      <c r="H309" s="131">
        <v>4.4999999999999998E-2</v>
      </c>
      <c r="I309" s="132"/>
      <c r="J309" s="133">
        <f>ROUND(I309*H309,2)</f>
        <v>0</v>
      </c>
      <c r="K309" s="129" t="s">
        <v>128</v>
      </c>
      <c r="L309" s="32"/>
      <c r="M309" s="134" t="s">
        <v>19</v>
      </c>
      <c r="N309" s="135" t="s">
        <v>43</v>
      </c>
      <c r="P309" s="136">
        <f>O309*H309</f>
        <v>0</v>
      </c>
      <c r="Q309" s="136">
        <v>0</v>
      </c>
      <c r="R309" s="136">
        <f>Q309*H309</f>
        <v>0</v>
      </c>
      <c r="S309" s="136">
        <v>0</v>
      </c>
      <c r="T309" s="137">
        <f>S309*H309</f>
        <v>0</v>
      </c>
      <c r="AR309" s="138" t="s">
        <v>237</v>
      </c>
      <c r="AT309" s="138" t="s">
        <v>124</v>
      </c>
      <c r="AU309" s="138" t="s">
        <v>80</v>
      </c>
      <c r="AY309" s="17" t="s">
        <v>122</v>
      </c>
      <c r="BE309" s="139">
        <f>IF(N309="základní",J309,0)</f>
        <v>0</v>
      </c>
      <c r="BF309" s="139">
        <f>IF(N309="snížená",J309,0)</f>
        <v>0</v>
      </c>
      <c r="BG309" s="139">
        <f>IF(N309="zákl. přenesená",J309,0)</f>
        <v>0</v>
      </c>
      <c r="BH309" s="139">
        <f>IF(N309="sníž. přenesená",J309,0)</f>
        <v>0</v>
      </c>
      <c r="BI309" s="139">
        <f>IF(N309="nulová",J309,0)</f>
        <v>0</v>
      </c>
      <c r="BJ309" s="17" t="s">
        <v>77</v>
      </c>
      <c r="BK309" s="139">
        <f>ROUND(I309*H309,2)</f>
        <v>0</v>
      </c>
      <c r="BL309" s="17" t="s">
        <v>237</v>
      </c>
      <c r="BM309" s="138" t="s">
        <v>472</v>
      </c>
    </row>
    <row r="310" spans="2:65" s="1" customFormat="1" ht="10.199999999999999">
      <c r="B310" s="32"/>
      <c r="D310" s="140" t="s">
        <v>131</v>
      </c>
      <c r="F310" s="141" t="s">
        <v>473</v>
      </c>
      <c r="I310" s="142"/>
      <c r="L310" s="32"/>
      <c r="M310" s="143"/>
      <c r="T310" s="53"/>
      <c r="AT310" s="17" t="s">
        <v>131</v>
      </c>
      <c r="AU310" s="17" t="s">
        <v>80</v>
      </c>
    </row>
    <row r="311" spans="2:65" s="1" customFormat="1" ht="24.15" customHeight="1">
      <c r="B311" s="32"/>
      <c r="C311" s="127" t="s">
        <v>474</v>
      </c>
      <c r="D311" s="127" t="s">
        <v>124</v>
      </c>
      <c r="E311" s="128" t="s">
        <v>475</v>
      </c>
      <c r="F311" s="129" t="s">
        <v>476</v>
      </c>
      <c r="G311" s="130" t="s">
        <v>137</v>
      </c>
      <c r="H311" s="131">
        <v>4.4999999999999998E-2</v>
      </c>
      <c r="I311" s="132"/>
      <c r="J311" s="133">
        <f>ROUND(I311*H311,2)</f>
        <v>0</v>
      </c>
      <c r="K311" s="129" t="s">
        <v>128</v>
      </c>
      <c r="L311" s="32"/>
      <c r="M311" s="134" t="s">
        <v>19</v>
      </c>
      <c r="N311" s="135" t="s">
        <v>43</v>
      </c>
      <c r="P311" s="136">
        <f>O311*H311</f>
        <v>0</v>
      </c>
      <c r="Q311" s="136">
        <v>0</v>
      </c>
      <c r="R311" s="136">
        <f>Q311*H311</f>
        <v>0</v>
      </c>
      <c r="S311" s="136">
        <v>0</v>
      </c>
      <c r="T311" s="137">
        <f>S311*H311</f>
        <v>0</v>
      </c>
      <c r="AR311" s="138" t="s">
        <v>237</v>
      </c>
      <c r="AT311" s="138" t="s">
        <v>124</v>
      </c>
      <c r="AU311" s="138" t="s">
        <v>80</v>
      </c>
      <c r="AY311" s="17" t="s">
        <v>122</v>
      </c>
      <c r="BE311" s="139">
        <f>IF(N311="základní",J311,0)</f>
        <v>0</v>
      </c>
      <c r="BF311" s="139">
        <f>IF(N311="snížená",J311,0)</f>
        <v>0</v>
      </c>
      <c r="BG311" s="139">
        <f>IF(N311="zákl. přenesená",J311,0)</f>
        <v>0</v>
      </c>
      <c r="BH311" s="139">
        <f>IF(N311="sníž. přenesená",J311,0)</f>
        <v>0</v>
      </c>
      <c r="BI311" s="139">
        <f>IF(N311="nulová",J311,0)</f>
        <v>0</v>
      </c>
      <c r="BJ311" s="17" t="s">
        <v>77</v>
      </c>
      <c r="BK311" s="139">
        <f>ROUND(I311*H311,2)</f>
        <v>0</v>
      </c>
      <c r="BL311" s="17" t="s">
        <v>237</v>
      </c>
      <c r="BM311" s="138" t="s">
        <v>477</v>
      </c>
    </row>
    <row r="312" spans="2:65" s="1" customFormat="1" ht="10.199999999999999">
      <c r="B312" s="32"/>
      <c r="D312" s="140" t="s">
        <v>131</v>
      </c>
      <c r="F312" s="141" t="s">
        <v>478</v>
      </c>
      <c r="I312" s="142"/>
      <c r="L312" s="32"/>
      <c r="M312" s="143"/>
      <c r="T312" s="53"/>
      <c r="AT312" s="17" t="s">
        <v>131</v>
      </c>
      <c r="AU312" s="17" t="s">
        <v>80</v>
      </c>
    </row>
    <row r="313" spans="2:65" s="11" customFormat="1" ht="22.8" customHeight="1">
      <c r="B313" s="115"/>
      <c r="D313" s="116" t="s">
        <v>71</v>
      </c>
      <c r="E313" s="125" t="s">
        <v>479</v>
      </c>
      <c r="F313" s="125" t="s">
        <v>480</v>
      </c>
      <c r="I313" s="118"/>
      <c r="J313" s="126">
        <f>BK313</f>
        <v>0</v>
      </c>
      <c r="L313" s="115"/>
      <c r="M313" s="120"/>
      <c r="P313" s="121">
        <f>SUM(P314:P333)</f>
        <v>0</v>
      </c>
      <c r="R313" s="121">
        <f>SUM(R314:R333)</f>
        <v>2.8561599999999999E-3</v>
      </c>
      <c r="T313" s="122">
        <f>SUM(T314:T333)</f>
        <v>0</v>
      </c>
      <c r="AR313" s="116" t="s">
        <v>80</v>
      </c>
      <c r="AT313" s="123" t="s">
        <v>71</v>
      </c>
      <c r="AU313" s="123" t="s">
        <v>77</v>
      </c>
      <c r="AY313" s="116" t="s">
        <v>122</v>
      </c>
      <c r="BK313" s="124">
        <f>SUM(BK314:BK333)</f>
        <v>0</v>
      </c>
    </row>
    <row r="314" spans="2:65" s="1" customFormat="1" ht="24.15" customHeight="1">
      <c r="B314" s="32"/>
      <c r="C314" s="127" t="s">
        <v>481</v>
      </c>
      <c r="D314" s="127" t="s">
        <v>124</v>
      </c>
      <c r="E314" s="128" t="s">
        <v>482</v>
      </c>
      <c r="F314" s="129" t="s">
        <v>483</v>
      </c>
      <c r="G314" s="130" t="s">
        <v>145</v>
      </c>
      <c r="H314" s="131">
        <v>4.67</v>
      </c>
      <c r="I314" s="132"/>
      <c r="J314" s="133">
        <f>ROUND(I314*H314,2)</f>
        <v>0</v>
      </c>
      <c r="K314" s="129" t="s">
        <v>128</v>
      </c>
      <c r="L314" s="32"/>
      <c r="M314" s="134" t="s">
        <v>19</v>
      </c>
      <c r="N314" s="135" t="s">
        <v>43</v>
      </c>
      <c r="P314" s="136">
        <f>O314*H314</f>
        <v>0</v>
      </c>
      <c r="Q314" s="136">
        <v>8.0000000000000007E-5</v>
      </c>
      <c r="R314" s="136">
        <f>Q314*H314</f>
        <v>3.7360000000000003E-4</v>
      </c>
      <c r="S314" s="136">
        <v>0</v>
      </c>
      <c r="T314" s="137">
        <f>S314*H314</f>
        <v>0</v>
      </c>
      <c r="AR314" s="138" t="s">
        <v>237</v>
      </c>
      <c r="AT314" s="138" t="s">
        <v>124</v>
      </c>
      <c r="AU314" s="138" t="s">
        <v>80</v>
      </c>
      <c r="AY314" s="17" t="s">
        <v>122</v>
      </c>
      <c r="BE314" s="139">
        <f>IF(N314="základní",J314,0)</f>
        <v>0</v>
      </c>
      <c r="BF314" s="139">
        <f>IF(N314="snížená",J314,0)</f>
        <v>0</v>
      </c>
      <c r="BG314" s="139">
        <f>IF(N314="zákl. přenesená",J314,0)</f>
        <v>0</v>
      </c>
      <c r="BH314" s="139">
        <f>IF(N314="sníž. přenesená",J314,0)</f>
        <v>0</v>
      </c>
      <c r="BI314" s="139">
        <f>IF(N314="nulová",J314,0)</f>
        <v>0</v>
      </c>
      <c r="BJ314" s="17" t="s">
        <v>77</v>
      </c>
      <c r="BK314" s="139">
        <f>ROUND(I314*H314,2)</f>
        <v>0</v>
      </c>
      <c r="BL314" s="17" t="s">
        <v>237</v>
      </c>
      <c r="BM314" s="138" t="s">
        <v>484</v>
      </c>
    </row>
    <row r="315" spans="2:65" s="1" customFormat="1" ht="10.199999999999999">
      <c r="B315" s="32"/>
      <c r="D315" s="140" t="s">
        <v>131</v>
      </c>
      <c r="F315" s="141" t="s">
        <v>485</v>
      </c>
      <c r="I315" s="142"/>
      <c r="L315" s="32"/>
      <c r="M315" s="143"/>
      <c r="T315" s="53"/>
      <c r="AT315" s="17" t="s">
        <v>131</v>
      </c>
      <c r="AU315" s="17" t="s">
        <v>80</v>
      </c>
    </row>
    <row r="316" spans="2:65" s="13" customFormat="1" ht="10.199999999999999">
      <c r="B316" s="152"/>
      <c r="D316" s="145" t="s">
        <v>133</v>
      </c>
      <c r="E316" s="153" t="s">
        <v>19</v>
      </c>
      <c r="F316" s="154" t="s">
        <v>486</v>
      </c>
      <c r="H316" s="153" t="s">
        <v>19</v>
      </c>
      <c r="I316" s="155"/>
      <c r="L316" s="152"/>
      <c r="M316" s="156"/>
      <c r="T316" s="157"/>
      <c r="AT316" s="153" t="s">
        <v>133</v>
      </c>
      <c r="AU316" s="153" t="s">
        <v>80</v>
      </c>
      <c r="AV316" s="13" t="s">
        <v>77</v>
      </c>
      <c r="AW316" s="13" t="s">
        <v>33</v>
      </c>
      <c r="AX316" s="13" t="s">
        <v>72</v>
      </c>
      <c r="AY316" s="153" t="s">
        <v>122</v>
      </c>
    </row>
    <row r="317" spans="2:65" s="12" customFormat="1" ht="10.199999999999999">
      <c r="B317" s="144"/>
      <c r="D317" s="145" t="s">
        <v>133</v>
      </c>
      <c r="E317" s="146" t="s">
        <v>19</v>
      </c>
      <c r="F317" s="147" t="s">
        <v>487</v>
      </c>
      <c r="H317" s="148">
        <v>1.96</v>
      </c>
      <c r="I317" s="149"/>
      <c r="L317" s="144"/>
      <c r="M317" s="150"/>
      <c r="T317" s="151"/>
      <c r="AT317" s="146" t="s">
        <v>133</v>
      </c>
      <c r="AU317" s="146" t="s">
        <v>80</v>
      </c>
      <c r="AV317" s="12" t="s">
        <v>80</v>
      </c>
      <c r="AW317" s="12" t="s">
        <v>33</v>
      </c>
      <c r="AX317" s="12" t="s">
        <v>72</v>
      </c>
      <c r="AY317" s="146" t="s">
        <v>122</v>
      </c>
    </row>
    <row r="318" spans="2:65" s="12" customFormat="1" ht="10.199999999999999">
      <c r="B318" s="144"/>
      <c r="D318" s="145" t="s">
        <v>133</v>
      </c>
      <c r="E318" s="146" t="s">
        <v>19</v>
      </c>
      <c r="F318" s="147" t="s">
        <v>488</v>
      </c>
      <c r="H318" s="148">
        <v>1</v>
      </c>
      <c r="I318" s="149"/>
      <c r="L318" s="144"/>
      <c r="M318" s="150"/>
      <c r="T318" s="151"/>
      <c r="AT318" s="146" t="s">
        <v>133</v>
      </c>
      <c r="AU318" s="146" t="s">
        <v>80</v>
      </c>
      <c r="AV318" s="12" t="s">
        <v>80</v>
      </c>
      <c r="AW318" s="12" t="s">
        <v>33</v>
      </c>
      <c r="AX318" s="12" t="s">
        <v>72</v>
      </c>
      <c r="AY318" s="146" t="s">
        <v>122</v>
      </c>
    </row>
    <row r="319" spans="2:65" s="12" customFormat="1" ht="10.199999999999999">
      <c r="B319" s="144"/>
      <c r="D319" s="145" t="s">
        <v>133</v>
      </c>
      <c r="E319" s="146" t="s">
        <v>19</v>
      </c>
      <c r="F319" s="147" t="s">
        <v>489</v>
      </c>
      <c r="H319" s="148">
        <v>1.71</v>
      </c>
      <c r="I319" s="149"/>
      <c r="L319" s="144"/>
      <c r="M319" s="150"/>
      <c r="T319" s="151"/>
      <c r="AT319" s="146" t="s">
        <v>133</v>
      </c>
      <c r="AU319" s="146" t="s">
        <v>80</v>
      </c>
      <c r="AV319" s="12" t="s">
        <v>80</v>
      </c>
      <c r="AW319" s="12" t="s">
        <v>33</v>
      </c>
      <c r="AX319" s="12" t="s">
        <v>72</v>
      </c>
      <c r="AY319" s="146" t="s">
        <v>122</v>
      </c>
    </row>
    <row r="320" spans="2:65" s="14" customFormat="1" ht="10.199999999999999">
      <c r="B320" s="158"/>
      <c r="D320" s="145" t="s">
        <v>133</v>
      </c>
      <c r="E320" s="159" t="s">
        <v>19</v>
      </c>
      <c r="F320" s="160" t="s">
        <v>142</v>
      </c>
      <c r="H320" s="161">
        <v>4.67</v>
      </c>
      <c r="I320" s="162"/>
      <c r="L320" s="158"/>
      <c r="M320" s="163"/>
      <c r="T320" s="164"/>
      <c r="AT320" s="159" t="s">
        <v>133</v>
      </c>
      <c r="AU320" s="159" t="s">
        <v>80</v>
      </c>
      <c r="AV320" s="14" t="s">
        <v>129</v>
      </c>
      <c r="AW320" s="14" t="s">
        <v>33</v>
      </c>
      <c r="AX320" s="14" t="s">
        <v>77</v>
      </c>
      <c r="AY320" s="159" t="s">
        <v>122</v>
      </c>
    </row>
    <row r="321" spans="2:65" s="1" customFormat="1" ht="16.5" customHeight="1">
      <c r="B321" s="32"/>
      <c r="C321" s="127" t="s">
        <v>490</v>
      </c>
      <c r="D321" s="127" t="s">
        <v>124</v>
      </c>
      <c r="E321" s="128" t="s">
        <v>491</v>
      </c>
      <c r="F321" s="129" t="s">
        <v>492</v>
      </c>
      <c r="G321" s="130" t="s">
        <v>145</v>
      </c>
      <c r="H321" s="131">
        <v>20.687999999999999</v>
      </c>
      <c r="I321" s="132"/>
      <c r="J321" s="133">
        <f>ROUND(I321*H321,2)</f>
        <v>0</v>
      </c>
      <c r="K321" s="129" t="s">
        <v>128</v>
      </c>
      <c r="L321" s="32"/>
      <c r="M321" s="134" t="s">
        <v>19</v>
      </c>
      <c r="N321" s="135" t="s">
        <v>43</v>
      </c>
      <c r="P321" s="136">
        <f>O321*H321</f>
        <v>0</v>
      </c>
      <c r="Q321" s="136">
        <v>1.2E-4</v>
      </c>
      <c r="R321" s="136">
        <f>Q321*H321</f>
        <v>2.48256E-3</v>
      </c>
      <c r="S321" s="136">
        <v>0</v>
      </c>
      <c r="T321" s="137">
        <f>S321*H321</f>
        <v>0</v>
      </c>
      <c r="AR321" s="138" t="s">
        <v>237</v>
      </c>
      <c r="AT321" s="138" t="s">
        <v>124</v>
      </c>
      <c r="AU321" s="138" t="s">
        <v>80</v>
      </c>
      <c r="AY321" s="17" t="s">
        <v>122</v>
      </c>
      <c r="BE321" s="139">
        <f>IF(N321="základní",J321,0)</f>
        <v>0</v>
      </c>
      <c r="BF321" s="139">
        <f>IF(N321="snížená",J321,0)</f>
        <v>0</v>
      </c>
      <c r="BG321" s="139">
        <f>IF(N321="zákl. přenesená",J321,0)</f>
        <v>0</v>
      </c>
      <c r="BH321" s="139">
        <f>IF(N321="sníž. přenesená",J321,0)</f>
        <v>0</v>
      </c>
      <c r="BI321" s="139">
        <f>IF(N321="nulová",J321,0)</f>
        <v>0</v>
      </c>
      <c r="BJ321" s="17" t="s">
        <v>77</v>
      </c>
      <c r="BK321" s="139">
        <f>ROUND(I321*H321,2)</f>
        <v>0</v>
      </c>
      <c r="BL321" s="17" t="s">
        <v>237</v>
      </c>
      <c r="BM321" s="138" t="s">
        <v>493</v>
      </c>
    </row>
    <row r="322" spans="2:65" s="1" customFormat="1" ht="10.199999999999999">
      <c r="B322" s="32"/>
      <c r="D322" s="140" t="s">
        <v>131</v>
      </c>
      <c r="F322" s="141" t="s">
        <v>494</v>
      </c>
      <c r="I322" s="142"/>
      <c r="L322" s="32"/>
      <c r="M322" s="143"/>
      <c r="T322" s="53"/>
      <c r="AT322" s="17" t="s">
        <v>131</v>
      </c>
      <c r="AU322" s="17" t="s">
        <v>80</v>
      </c>
    </row>
    <row r="323" spans="2:65" s="13" customFormat="1" ht="10.199999999999999">
      <c r="B323" s="152"/>
      <c r="D323" s="145" t="s">
        <v>133</v>
      </c>
      <c r="E323" s="153" t="s">
        <v>19</v>
      </c>
      <c r="F323" s="154" t="s">
        <v>495</v>
      </c>
      <c r="H323" s="153" t="s">
        <v>19</v>
      </c>
      <c r="I323" s="155"/>
      <c r="L323" s="152"/>
      <c r="M323" s="156"/>
      <c r="T323" s="157"/>
      <c r="AT323" s="153" t="s">
        <v>133</v>
      </c>
      <c r="AU323" s="153" t="s">
        <v>80</v>
      </c>
      <c r="AV323" s="13" t="s">
        <v>77</v>
      </c>
      <c r="AW323" s="13" t="s">
        <v>33</v>
      </c>
      <c r="AX323" s="13" t="s">
        <v>72</v>
      </c>
      <c r="AY323" s="153" t="s">
        <v>122</v>
      </c>
    </row>
    <row r="324" spans="2:65" s="13" customFormat="1" ht="10.199999999999999">
      <c r="B324" s="152"/>
      <c r="D324" s="145" t="s">
        <v>133</v>
      </c>
      <c r="E324" s="153" t="s">
        <v>19</v>
      </c>
      <c r="F324" s="154" t="s">
        <v>496</v>
      </c>
      <c r="H324" s="153" t="s">
        <v>19</v>
      </c>
      <c r="I324" s="155"/>
      <c r="L324" s="152"/>
      <c r="M324" s="156"/>
      <c r="T324" s="157"/>
      <c r="AT324" s="153" t="s">
        <v>133</v>
      </c>
      <c r="AU324" s="153" t="s">
        <v>80</v>
      </c>
      <c r="AV324" s="13" t="s">
        <v>77</v>
      </c>
      <c r="AW324" s="13" t="s">
        <v>33</v>
      </c>
      <c r="AX324" s="13" t="s">
        <v>72</v>
      </c>
      <c r="AY324" s="153" t="s">
        <v>122</v>
      </c>
    </row>
    <row r="325" spans="2:65" s="13" customFormat="1" ht="10.199999999999999">
      <c r="B325" s="152"/>
      <c r="D325" s="145" t="s">
        <v>133</v>
      </c>
      <c r="E325" s="153" t="s">
        <v>19</v>
      </c>
      <c r="F325" s="154" t="s">
        <v>486</v>
      </c>
      <c r="H325" s="153" t="s">
        <v>19</v>
      </c>
      <c r="I325" s="155"/>
      <c r="L325" s="152"/>
      <c r="M325" s="156"/>
      <c r="T325" s="157"/>
      <c r="AT325" s="153" t="s">
        <v>133</v>
      </c>
      <c r="AU325" s="153" t="s">
        <v>80</v>
      </c>
      <c r="AV325" s="13" t="s">
        <v>77</v>
      </c>
      <c r="AW325" s="13" t="s">
        <v>33</v>
      </c>
      <c r="AX325" s="13" t="s">
        <v>72</v>
      </c>
      <c r="AY325" s="153" t="s">
        <v>122</v>
      </c>
    </row>
    <row r="326" spans="2:65" s="12" customFormat="1" ht="10.199999999999999">
      <c r="B326" s="144"/>
      <c r="D326" s="145" t="s">
        <v>133</v>
      </c>
      <c r="E326" s="146" t="s">
        <v>19</v>
      </c>
      <c r="F326" s="147" t="s">
        <v>497</v>
      </c>
      <c r="H326" s="148">
        <v>3.92</v>
      </c>
      <c r="I326" s="149"/>
      <c r="L326" s="144"/>
      <c r="M326" s="150"/>
      <c r="T326" s="151"/>
      <c r="AT326" s="146" t="s">
        <v>133</v>
      </c>
      <c r="AU326" s="146" t="s">
        <v>80</v>
      </c>
      <c r="AV326" s="12" t="s">
        <v>80</v>
      </c>
      <c r="AW326" s="12" t="s">
        <v>33</v>
      </c>
      <c r="AX326" s="12" t="s">
        <v>72</v>
      </c>
      <c r="AY326" s="146" t="s">
        <v>122</v>
      </c>
    </row>
    <row r="327" spans="2:65" s="12" customFormat="1" ht="10.199999999999999">
      <c r="B327" s="144"/>
      <c r="D327" s="145" t="s">
        <v>133</v>
      </c>
      <c r="E327" s="146" t="s">
        <v>19</v>
      </c>
      <c r="F327" s="147" t="s">
        <v>498</v>
      </c>
      <c r="H327" s="148">
        <v>2</v>
      </c>
      <c r="I327" s="149"/>
      <c r="L327" s="144"/>
      <c r="M327" s="150"/>
      <c r="T327" s="151"/>
      <c r="AT327" s="146" t="s">
        <v>133</v>
      </c>
      <c r="AU327" s="146" t="s">
        <v>80</v>
      </c>
      <c r="AV327" s="12" t="s">
        <v>80</v>
      </c>
      <c r="AW327" s="12" t="s">
        <v>33</v>
      </c>
      <c r="AX327" s="12" t="s">
        <v>72</v>
      </c>
      <c r="AY327" s="146" t="s">
        <v>122</v>
      </c>
    </row>
    <row r="328" spans="2:65" s="12" customFormat="1" ht="10.199999999999999">
      <c r="B328" s="144"/>
      <c r="D328" s="145" t="s">
        <v>133</v>
      </c>
      <c r="E328" s="146" t="s">
        <v>19</v>
      </c>
      <c r="F328" s="147" t="s">
        <v>499</v>
      </c>
      <c r="H328" s="148">
        <v>3.42</v>
      </c>
      <c r="I328" s="149"/>
      <c r="L328" s="144"/>
      <c r="M328" s="150"/>
      <c r="T328" s="151"/>
      <c r="AT328" s="146" t="s">
        <v>133</v>
      </c>
      <c r="AU328" s="146" t="s">
        <v>80</v>
      </c>
      <c r="AV328" s="12" t="s">
        <v>80</v>
      </c>
      <c r="AW328" s="12" t="s">
        <v>33</v>
      </c>
      <c r="AX328" s="12" t="s">
        <v>72</v>
      </c>
      <c r="AY328" s="146" t="s">
        <v>122</v>
      </c>
    </row>
    <row r="329" spans="2:65" s="13" customFormat="1" ht="10.199999999999999">
      <c r="B329" s="152"/>
      <c r="D329" s="145" t="s">
        <v>133</v>
      </c>
      <c r="E329" s="153" t="s">
        <v>19</v>
      </c>
      <c r="F329" s="154" t="s">
        <v>500</v>
      </c>
      <c r="H329" s="153" t="s">
        <v>19</v>
      </c>
      <c r="I329" s="155"/>
      <c r="L329" s="152"/>
      <c r="M329" s="156"/>
      <c r="T329" s="157"/>
      <c r="AT329" s="153" t="s">
        <v>133</v>
      </c>
      <c r="AU329" s="153" t="s">
        <v>80</v>
      </c>
      <c r="AV329" s="13" t="s">
        <v>77</v>
      </c>
      <c r="AW329" s="13" t="s">
        <v>33</v>
      </c>
      <c r="AX329" s="13" t="s">
        <v>72</v>
      </c>
      <c r="AY329" s="153" t="s">
        <v>122</v>
      </c>
    </row>
    <row r="330" spans="2:65" s="12" customFormat="1" ht="10.199999999999999">
      <c r="B330" s="144"/>
      <c r="D330" s="145" t="s">
        <v>133</v>
      </c>
      <c r="E330" s="146" t="s">
        <v>19</v>
      </c>
      <c r="F330" s="147" t="s">
        <v>501</v>
      </c>
      <c r="H330" s="148">
        <v>2.2200000000000002</v>
      </c>
      <c r="I330" s="149"/>
      <c r="L330" s="144"/>
      <c r="M330" s="150"/>
      <c r="T330" s="151"/>
      <c r="AT330" s="146" t="s">
        <v>133</v>
      </c>
      <c r="AU330" s="146" t="s">
        <v>80</v>
      </c>
      <c r="AV330" s="12" t="s">
        <v>80</v>
      </c>
      <c r="AW330" s="12" t="s">
        <v>33</v>
      </c>
      <c r="AX330" s="12" t="s">
        <v>72</v>
      </c>
      <c r="AY330" s="146" t="s">
        <v>122</v>
      </c>
    </row>
    <row r="331" spans="2:65" s="12" customFormat="1" ht="10.199999999999999">
      <c r="B331" s="144"/>
      <c r="D331" s="145" t="s">
        <v>133</v>
      </c>
      <c r="E331" s="146" t="s">
        <v>19</v>
      </c>
      <c r="F331" s="147" t="s">
        <v>502</v>
      </c>
      <c r="H331" s="148">
        <v>6.8879999999999999</v>
      </c>
      <c r="I331" s="149"/>
      <c r="L331" s="144"/>
      <c r="M331" s="150"/>
      <c r="T331" s="151"/>
      <c r="AT331" s="146" t="s">
        <v>133</v>
      </c>
      <c r="AU331" s="146" t="s">
        <v>80</v>
      </c>
      <c r="AV331" s="12" t="s">
        <v>80</v>
      </c>
      <c r="AW331" s="12" t="s">
        <v>33</v>
      </c>
      <c r="AX331" s="12" t="s">
        <v>72</v>
      </c>
      <c r="AY331" s="146" t="s">
        <v>122</v>
      </c>
    </row>
    <row r="332" spans="2:65" s="12" customFormat="1" ht="10.199999999999999">
      <c r="B332" s="144"/>
      <c r="D332" s="145" t="s">
        <v>133</v>
      </c>
      <c r="E332" s="146" t="s">
        <v>19</v>
      </c>
      <c r="F332" s="147" t="s">
        <v>503</v>
      </c>
      <c r="H332" s="148">
        <v>2.2400000000000002</v>
      </c>
      <c r="I332" s="149"/>
      <c r="L332" s="144"/>
      <c r="M332" s="150"/>
      <c r="T332" s="151"/>
      <c r="AT332" s="146" t="s">
        <v>133</v>
      </c>
      <c r="AU332" s="146" t="s">
        <v>80</v>
      </c>
      <c r="AV332" s="12" t="s">
        <v>80</v>
      </c>
      <c r="AW332" s="12" t="s">
        <v>33</v>
      </c>
      <c r="AX332" s="12" t="s">
        <v>72</v>
      </c>
      <c r="AY332" s="146" t="s">
        <v>122</v>
      </c>
    </row>
    <row r="333" spans="2:65" s="14" customFormat="1" ht="10.199999999999999">
      <c r="B333" s="158"/>
      <c r="D333" s="145" t="s">
        <v>133</v>
      </c>
      <c r="E333" s="159" t="s">
        <v>19</v>
      </c>
      <c r="F333" s="160" t="s">
        <v>142</v>
      </c>
      <c r="H333" s="161">
        <v>20.688000000000002</v>
      </c>
      <c r="I333" s="162"/>
      <c r="L333" s="158"/>
      <c r="M333" s="163"/>
      <c r="T333" s="164"/>
      <c r="AT333" s="159" t="s">
        <v>133</v>
      </c>
      <c r="AU333" s="159" t="s">
        <v>80</v>
      </c>
      <c r="AV333" s="14" t="s">
        <v>129</v>
      </c>
      <c r="AW333" s="14" t="s">
        <v>33</v>
      </c>
      <c r="AX333" s="14" t="s">
        <v>77</v>
      </c>
      <c r="AY333" s="159" t="s">
        <v>122</v>
      </c>
    </row>
    <row r="334" spans="2:65" s="11" customFormat="1" ht="22.8" customHeight="1">
      <c r="B334" s="115"/>
      <c r="D334" s="116" t="s">
        <v>71</v>
      </c>
      <c r="E334" s="125" t="s">
        <v>504</v>
      </c>
      <c r="F334" s="125" t="s">
        <v>505</v>
      </c>
      <c r="I334" s="118"/>
      <c r="J334" s="126">
        <f>BK334</f>
        <v>0</v>
      </c>
      <c r="L334" s="115"/>
      <c r="M334" s="120"/>
      <c r="P334" s="121">
        <f>SUM(P335:P379)</f>
        <v>0</v>
      </c>
      <c r="R334" s="121">
        <f>SUM(R335:R379)</f>
        <v>0.59384285999999997</v>
      </c>
      <c r="T334" s="122">
        <f>SUM(T335:T379)</f>
        <v>8.3895919999999999E-2</v>
      </c>
      <c r="AR334" s="116" t="s">
        <v>80</v>
      </c>
      <c r="AT334" s="123" t="s">
        <v>71</v>
      </c>
      <c r="AU334" s="123" t="s">
        <v>77</v>
      </c>
      <c r="AY334" s="116" t="s">
        <v>122</v>
      </c>
      <c r="BK334" s="124">
        <f>SUM(BK335:BK379)</f>
        <v>0</v>
      </c>
    </row>
    <row r="335" spans="2:65" s="1" customFormat="1" ht="16.5" customHeight="1">
      <c r="B335" s="32"/>
      <c r="C335" s="127" t="s">
        <v>506</v>
      </c>
      <c r="D335" s="127" t="s">
        <v>124</v>
      </c>
      <c r="E335" s="128" t="s">
        <v>507</v>
      </c>
      <c r="F335" s="129" t="s">
        <v>508</v>
      </c>
      <c r="G335" s="130" t="s">
        <v>145</v>
      </c>
      <c r="H335" s="131">
        <v>270.63200000000001</v>
      </c>
      <c r="I335" s="132"/>
      <c r="J335" s="133">
        <f>ROUND(I335*H335,2)</f>
        <v>0</v>
      </c>
      <c r="K335" s="129" t="s">
        <v>128</v>
      </c>
      <c r="L335" s="32"/>
      <c r="M335" s="134" t="s">
        <v>19</v>
      </c>
      <c r="N335" s="135" t="s">
        <v>43</v>
      </c>
      <c r="P335" s="136">
        <f>O335*H335</f>
        <v>0</v>
      </c>
      <c r="Q335" s="136">
        <v>1E-3</v>
      </c>
      <c r="R335" s="136">
        <f>Q335*H335</f>
        <v>0.27063199999999998</v>
      </c>
      <c r="S335" s="136">
        <v>3.1E-4</v>
      </c>
      <c r="T335" s="137">
        <f>S335*H335</f>
        <v>8.3895919999999999E-2</v>
      </c>
      <c r="AR335" s="138" t="s">
        <v>237</v>
      </c>
      <c r="AT335" s="138" t="s">
        <v>124</v>
      </c>
      <c r="AU335" s="138" t="s">
        <v>80</v>
      </c>
      <c r="AY335" s="17" t="s">
        <v>122</v>
      </c>
      <c r="BE335" s="139">
        <f>IF(N335="základní",J335,0)</f>
        <v>0</v>
      </c>
      <c r="BF335" s="139">
        <f>IF(N335="snížená",J335,0)</f>
        <v>0</v>
      </c>
      <c r="BG335" s="139">
        <f>IF(N335="zákl. přenesená",J335,0)</f>
        <v>0</v>
      </c>
      <c r="BH335" s="139">
        <f>IF(N335="sníž. přenesená",J335,0)</f>
        <v>0</v>
      </c>
      <c r="BI335" s="139">
        <f>IF(N335="nulová",J335,0)</f>
        <v>0</v>
      </c>
      <c r="BJ335" s="17" t="s">
        <v>77</v>
      </c>
      <c r="BK335" s="139">
        <f>ROUND(I335*H335,2)</f>
        <v>0</v>
      </c>
      <c r="BL335" s="17" t="s">
        <v>237</v>
      </c>
      <c r="BM335" s="138" t="s">
        <v>509</v>
      </c>
    </row>
    <row r="336" spans="2:65" s="1" customFormat="1" ht="10.199999999999999">
      <c r="B336" s="32"/>
      <c r="D336" s="140" t="s">
        <v>131</v>
      </c>
      <c r="F336" s="141" t="s">
        <v>510</v>
      </c>
      <c r="I336" s="142"/>
      <c r="L336" s="32"/>
      <c r="M336" s="143"/>
      <c r="T336" s="53"/>
      <c r="AT336" s="17" t="s">
        <v>131</v>
      </c>
      <c r="AU336" s="17" t="s">
        <v>80</v>
      </c>
    </row>
    <row r="337" spans="2:65" s="13" customFormat="1" ht="10.199999999999999">
      <c r="B337" s="152"/>
      <c r="D337" s="145" t="s">
        <v>133</v>
      </c>
      <c r="E337" s="153" t="s">
        <v>19</v>
      </c>
      <c r="F337" s="154" t="s">
        <v>511</v>
      </c>
      <c r="H337" s="153" t="s">
        <v>19</v>
      </c>
      <c r="I337" s="155"/>
      <c r="L337" s="152"/>
      <c r="M337" s="156"/>
      <c r="T337" s="157"/>
      <c r="AT337" s="153" t="s">
        <v>133</v>
      </c>
      <c r="AU337" s="153" t="s">
        <v>80</v>
      </c>
      <c r="AV337" s="13" t="s">
        <v>77</v>
      </c>
      <c r="AW337" s="13" t="s">
        <v>33</v>
      </c>
      <c r="AX337" s="13" t="s">
        <v>72</v>
      </c>
      <c r="AY337" s="153" t="s">
        <v>122</v>
      </c>
    </row>
    <row r="338" spans="2:65" s="13" customFormat="1" ht="10.199999999999999">
      <c r="B338" s="152"/>
      <c r="D338" s="145" t="s">
        <v>133</v>
      </c>
      <c r="E338" s="153" t="s">
        <v>19</v>
      </c>
      <c r="F338" s="154" t="s">
        <v>512</v>
      </c>
      <c r="H338" s="153" t="s">
        <v>19</v>
      </c>
      <c r="I338" s="155"/>
      <c r="L338" s="152"/>
      <c r="M338" s="156"/>
      <c r="T338" s="157"/>
      <c r="AT338" s="153" t="s">
        <v>133</v>
      </c>
      <c r="AU338" s="153" t="s">
        <v>80</v>
      </c>
      <c r="AV338" s="13" t="s">
        <v>77</v>
      </c>
      <c r="AW338" s="13" t="s">
        <v>33</v>
      </c>
      <c r="AX338" s="13" t="s">
        <v>72</v>
      </c>
      <c r="AY338" s="153" t="s">
        <v>122</v>
      </c>
    </row>
    <row r="339" spans="2:65" s="13" customFormat="1" ht="10.199999999999999">
      <c r="B339" s="152"/>
      <c r="D339" s="145" t="s">
        <v>133</v>
      </c>
      <c r="E339" s="153" t="s">
        <v>19</v>
      </c>
      <c r="F339" s="154" t="s">
        <v>168</v>
      </c>
      <c r="H339" s="153" t="s">
        <v>19</v>
      </c>
      <c r="I339" s="155"/>
      <c r="L339" s="152"/>
      <c r="M339" s="156"/>
      <c r="T339" s="157"/>
      <c r="AT339" s="153" t="s">
        <v>133</v>
      </c>
      <c r="AU339" s="153" t="s">
        <v>80</v>
      </c>
      <c r="AV339" s="13" t="s">
        <v>77</v>
      </c>
      <c r="AW339" s="13" t="s">
        <v>33</v>
      </c>
      <c r="AX339" s="13" t="s">
        <v>72</v>
      </c>
      <c r="AY339" s="153" t="s">
        <v>122</v>
      </c>
    </row>
    <row r="340" spans="2:65" s="12" customFormat="1" ht="10.199999999999999">
      <c r="B340" s="144"/>
      <c r="D340" s="145" t="s">
        <v>133</v>
      </c>
      <c r="E340" s="146" t="s">
        <v>19</v>
      </c>
      <c r="F340" s="147" t="s">
        <v>169</v>
      </c>
      <c r="H340" s="148">
        <v>145.30199999999999</v>
      </c>
      <c r="I340" s="149"/>
      <c r="L340" s="144"/>
      <c r="M340" s="150"/>
      <c r="T340" s="151"/>
      <c r="AT340" s="146" t="s">
        <v>133</v>
      </c>
      <c r="AU340" s="146" t="s">
        <v>80</v>
      </c>
      <c r="AV340" s="12" t="s">
        <v>80</v>
      </c>
      <c r="AW340" s="12" t="s">
        <v>33</v>
      </c>
      <c r="AX340" s="12" t="s">
        <v>72</v>
      </c>
      <c r="AY340" s="146" t="s">
        <v>122</v>
      </c>
    </row>
    <row r="341" spans="2:65" s="12" customFormat="1" ht="10.199999999999999">
      <c r="B341" s="144"/>
      <c r="D341" s="145" t="s">
        <v>133</v>
      </c>
      <c r="E341" s="146" t="s">
        <v>19</v>
      </c>
      <c r="F341" s="147" t="s">
        <v>171</v>
      </c>
      <c r="H341" s="148">
        <v>-2.1</v>
      </c>
      <c r="I341" s="149"/>
      <c r="L341" s="144"/>
      <c r="M341" s="150"/>
      <c r="T341" s="151"/>
      <c r="AT341" s="146" t="s">
        <v>133</v>
      </c>
      <c r="AU341" s="146" t="s">
        <v>80</v>
      </c>
      <c r="AV341" s="12" t="s">
        <v>80</v>
      </c>
      <c r="AW341" s="12" t="s">
        <v>33</v>
      </c>
      <c r="AX341" s="12" t="s">
        <v>72</v>
      </c>
      <c r="AY341" s="146" t="s">
        <v>122</v>
      </c>
    </row>
    <row r="342" spans="2:65" s="12" customFormat="1" ht="10.199999999999999">
      <c r="B342" s="144"/>
      <c r="D342" s="145" t="s">
        <v>133</v>
      </c>
      <c r="E342" s="146" t="s">
        <v>19</v>
      </c>
      <c r="F342" s="147" t="s">
        <v>172</v>
      </c>
      <c r="H342" s="148">
        <v>-1.89</v>
      </c>
      <c r="I342" s="149"/>
      <c r="L342" s="144"/>
      <c r="M342" s="150"/>
      <c r="T342" s="151"/>
      <c r="AT342" s="146" t="s">
        <v>133</v>
      </c>
      <c r="AU342" s="146" t="s">
        <v>80</v>
      </c>
      <c r="AV342" s="12" t="s">
        <v>80</v>
      </c>
      <c r="AW342" s="12" t="s">
        <v>33</v>
      </c>
      <c r="AX342" s="12" t="s">
        <v>72</v>
      </c>
      <c r="AY342" s="146" t="s">
        <v>122</v>
      </c>
    </row>
    <row r="343" spans="2:65" s="13" customFormat="1" ht="10.199999999999999">
      <c r="B343" s="152"/>
      <c r="D343" s="145" t="s">
        <v>133</v>
      </c>
      <c r="E343" s="153" t="s">
        <v>19</v>
      </c>
      <c r="F343" s="154" t="s">
        <v>173</v>
      </c>
      <c r="H343" s="153" t="s">
        <v>19</v>
      </c>
      <c r="I343" s="155"/>
      <c r="L343" s="152"/>
      <c r="M343" s="156"/>
      <c r="T343" s="157"/>
      <c r="AT343" s="153" t="s">
        <v>133</v>
      </c>
      <c r="AU343" s="153" t="s">
        <v>80</v>
      </c>
      <c r="AV343" s="13" t="s">
        <v>77</v>
      </c>
      <c r="AW343" s="13" t="s">
        <v>33</v>
      </c>
      <c r="AX343" s="13" t="s">
        <v>72</v>
      </c>
      <c r="AY343" s="153" t="s">
        <v>122</v>
      </c>
    </row>
    <row r="344" spans="2:65" s="12" customFormat="1" ht="10.199999999999999">
      <c r="B344" s="144"/>
      <c r="D344" s="145" t="s">
        <v>133</v>
      </c>
      <c r="E344" s="146" t="s">
        <v>19</v>
      </c>
      <c r="F344" s="147" t="s">
        <v>174</v>
      </c>
      <c r="H344" s="148">
        <v>129.32</v>
      </c>
      <c r="I344" s="149"/>
      <c r="L344" s="144"/>
      <c r="M344" s="150"/>
      <c r="T344" s="151"/>
      <c r="AT344" s="146" t="s">
        <v>133</v>
      </c>
      <c r="AU344" s="146" t="s">
        <v>80</v>
      </c>
      <c r="AV344" s="12" t="s">
        <v>80</v>
      </c>
      <c r="AW344" s="12" t="s">
        <v>33</v>
      </c>
      <c r="AX344" s="12" t="s">
        <v>72</v>
      </c>
      <c r="AY344" s="146" t="s">
        <v>122</v>
      </c>
    </row>
    <row r="345" spans="2:65" s="14" customFormat="1" ht="10.199999999999999">
      <c r="B345" s="158"/>
      <c r="D345" s="145" t="s">
        <v>133</v>
      </c>
      <c r="E345" s="159" t="s">
        <v>19</v>
      </c>
      <c r="F345" s="160" t="s">
        <v>142</v>
      </c>
      <c r="H345" s="161">
        <v>270.63200000000001</v>
      </c>
      <c r="I345" s="162"/>
      <c r="L345" s="158"/>
      <c r="M345" s="163"/>
      <c r="T345" s="164"/>
      <c r="AT345" s="159" t="s">
        <v>133</v>
      </c>
      <c r="AU345" s="159" t="s">
        <v>80</v>
      </c>
      <c r="AV345" s="14" t="s">
        <v>129</v>
      </c>
      <c r="AW345" s="14" t="s">
        <v>33</v>
      </c>
      <c r="AX345" s="14" t="s">
        <v>77</v>
      </c>
      <c r="AY345" s="159" t="s">
        <v>122</v>
      </c>
    </row>
    <row r="346" spans="2:65" s="1" customFormat="1" ht="16.5" customHeight="1">
      <c r="B346" s="32"/>
      <c r="C346" s="127" t="s">
        <v>252</v>
      </c>
      <c r="D346" s="127" t="s">
        <v>124</v>
      </c>
      <c r="E346" s="128" t="s">
        <v>513</v>
      </c>
      <c r="F346" s="129" t="s">
        <v>514</v>
      </c>
      <c r="G346" s="130" t="s">
        <v>145</v>
      </c>
      <c r="H346" s="131">
        <v>659.61400000000003</v>
      </c>
      <c r="I346" s="132"/>
      <c r="J346" s="133">
        <f>ROUND(I346*H346,2)</f>
        <v>0</v>
      </c>
      <c r="K346" s="129" t="s">
        <v>128</v>
      </c>
      <c r="L346" s="32"/>
      <c r="M346" s="134" t="s">
        <v>19</v>
      </c>
      <c r="N346" s="135" t="s">
        <v>43</v>
      </c>
      <c r="P346" s="136">
        <f>O346*H346</f>
        <v>0</v>
      </c>
      <c r="Q346" s="136">
        <v>2.0000000000000001E-4</v>
      </c>
      <c r="R346" s="136">
        <f>Q346*H346</f>
        <v>0.13192280000000001</v>
      </c>
      <c r="S346" s="136">
        <v>0</v>
      </c>
      <c r="T346" s="137">
        <f>S346*H346</f>
        <v>0</v>
      </c>
      <c r="AR346" s="138" t="s">
        <v>237</v>
      </c>
      <c r="AT346" s="138" t="s">
        <v>124</v>
      </c>
      <c r="AU346" s="138" t="s">
        <v>80</v>
      </c>
      <c r="AY346" s="17" t="s">
        <v>122</v>
      </c>
      <c r="BE346" s="139">
        <f>IF(N346="základní",J346,0)</f>
        <v>0</v>
      </c>
      <c r="BF346" s="139">
        <f>IF(N346="snížená",J346,0)</f>
        <v>0</v>
      </c>
      <c r="BG346" s="139">
        <f>IF(N346="zákl. přenesená",J346,0)</f>
        <v>0</v>
      </c>
      <c r="BH346" s="139">
        <f>IF(N346="sníž. přenesená",J346,0)</f>
        <v>0</v>
      </c>
      <c r="BI346" s="139">
        <f>IF(N346="nulová",J346,0)</f>
        <v>0</v>
      </c>
      <c r="BJ346" s="17" t="s">
        <v>77</v>
      </c>
      <c r="BK346" s="139">
        <f>ROUND(I346*H346,2)</f>
        <v>0</v>
      </c>
      <c r="BL346" s="17" t="s">
        <v>237</v>
      </c>
      <c r="BM346" s="138" t="s">
        <v>515</v>
      </c>
    </row>
    <row r="347" spans="2:65" s="1" customFormat="1" ht="10.199999999999999">
      <c r="B347" s="32"/>
      <c r="D347" s="140" t="s">
        <v>131</v>
      </c>
      <c r="F347" s="141" t="s">
        <v>516</v>
      </c>
      <c r="I347" s="142"/>
      <c r="L347" s="32"/>
      <c r="M347" s="143"/>
      <c r="T347" s="53"/>
      <c r="AT347" s="17" t="s">
        <v>131</v>
      </c>
      <c r="AU347" s="17" t="s">
        <v>80</v>
      </c>
    </row>
    <row r="348" spans="2:65" s="13" customFormat="1" ht="10.199999999999999">
      <c r="B348" s="152"/>
      <c r="D348" s="145" t="s">
        <v>133</v>
      </c>
      <c r="E348" s="153" t="s">
        <v>19</v>
      </c>
      <c r="F348" s="154" t="s">
        <v>511</v>
      </c>
      <c r="H348" s="153" t="s">
        <v>19</v>
      </c>
      <c r="I348" s="155"/>
      <c r="L348" s="152"/>
      <c r="M348" s="156"/>
      <c r="T348" s="157"/>
      <c r="AT348" s="153" t="s">
        <v>133</v>
      </c>
      <c r="AU348" s="153" t="s">
        <v>80</v>
      </c>
      <c r="AV348" s="13" t="s">
        <v>77</v>
      </c>
      <c r="AW348" s="13" t="s">
        <v>33</v>
      </c>
      <c r="AX348" s="13" t="s">
        <v>72</v>
      </c>
      <c r="AY348" s="153" t="s">
        <v>122</v>
      </c>
    </row>
    <row r="349" spans="2:65" s="13" customFormat="1" ht="10.199999999999999">
      <c r="B349" s="152"/>
      <c r="D349" s="145" t="s">
        <v>133</v>
      </c>
      <c r="E349" s="153" t="s">
        <v>19</v>
      </c>
      <c r="F349" s="154" t="s">
        <v>512</v>
      </c>
      <c r="H349" s="153" t="s">
        <v>19</v>
      </c>
      <c r="I349" s="155"/>
      <c r="L349" s="152"/>
      <c r="M349" s="156"/>
      <c r="T349" s="157"/>
      <c r="AT349" s="153" t="s">
        <v>133</v>
      </c>
      <c r="AU349" s="153" t="s">
        <v>80</v>
      </c>
      <c r="AV349" s="13" t="s">
        <v>77</v>
      </c>
      <c r="AW349" s="13" t="s">
        <v>33</v>
      </c>
      <c r="AX349" s="13" t="s">
        <v>72</v>
      </c>
      <c r="AY349" s="153" t="s">
        <v>122</v>
      </c>
    </row>
    <row r="350" spans="2:65" s="13" customFormat="1" ht="10.199999999999999">
      <c r="B350" s="152"/>
      <c r="D350" s="145" t="s">
        <v>133</v>
      </c>
      <c r="E350" s="153" t="s">
        <v>19</v>
      </c>
      <c r="F350" s="154" t="s">
        <v>168</v>
      </c>
      <c r="H350" s="153" t="s">
        <v>19</v>
      </c>
      <c r="I350" s="155"/>
      <c r="L350" s="152"/>
      <c r="M350" s="156"/>
      <c r="T350" s="157"/>
      <c r="AT350" s="153" t="s">
        <v>133</v>
      </c>
      <c r="AU350" s="153" t="s">
        <v>80</v>
      </c>
      <c r="AV350" s="13" t="s">
        <v>77</v>
      </c>
      <c r="AW350" s="13" t="s">
        <v>33</v>
      </c>
      <c r="AX350" s="13" t="s">
        <v>72</v>
      </c>
      <c r="AY350" s="153" t="s">
        <v>122</v>
      </c>
    </row>
    <row r="351" spans="2:65" s="12" customFormat="1" ht="10.199999999999999">
      <c r="B351" s="144"/>
      <c r="D351" s="145" t="s">
        <v>133</v>
      </c>
      <c r="E351" s="146" t="s">
        <v>19</v>
      </c>
      <c r="F351" s="147" t="s">
        <v>169</v>
      </c>
      <c r="H351" s="148">
        <v>145.30199999999999</v>
      </c>
      <c r="I351" s="149"/>
      <c r="L351" s="144"/>
      <c r="M351" s="150"/>
      <c r="T351" s="151"/>
      <c r="AT351" s="146" t="s">
        <v>133</v>
      </c>
      <c r="AU351" s="146" t="s">
        <v>80</v>
      </c>
      <c r="AV351" s="12" t="s">
        <v>80</v>
      </c>
      <c r="AW351" s="12" t="s">
        <v>33</v>
      </c>
      <c r="AX351" s="12" t="s">
        <v>72</v>
      </c>
      <c r="AY351" s="146" t="s">
        <v>122</v>
      </c>
    </row>
    <row r="352" spans="2:65" s="12" customFormat="1" ht="10.199999999999999">
      <c r="B352" s="144"/>
      <c r="D352" s="145" t="s">
        <v>133</v>
      </c>
      <c r="E352" s="146" t="s">
        <v>19</v>
      </c>
      <c r="F352" s="147" t="s">
        <v>171</v>
      </c>
      <c r="H352" s="148">
        <v>-2.1</v>
      </c>
      <c r="I352" s="149"/>
      <c r="L352" s="144"/>
      <c r="M352" s="150"/>
      <c r="T352" s="151"/>
      <c r="AT352" s="146" t="s">
        <v>133</v>
      </c>
      <c r="AU352" s="146" t="s">
        <v>80</v>
      </c>
      <c r="AV352" s="12" t="s">
        <v>80</v>
      </c>
      <c r="AW352" s="12" t="s">
        <v>33</v>
      </c>
      <c r="AX352" s="12" t="s">
        <v>72</v>
      </c>
      <c r="AY352" s="146" t="s">
        <v>122</v>
      </c>
    </row>
    <row r="353" spans="2:51" s="12" customFormat="1" ht="10.199999999999999">
      <c r="B353" s="144"/>
      <c r="D353" s="145" t="s">
        <v>133</v>
      </c>
      <c r="E353" s="146" t="s">
        <v>19</v>
      </c>
      <c r="F353" s="147" t="s">
        <v>172</v>
      </c>
      <c r="H353" s="148">
        <v>-1.89</v>
      </c>
      <c r="I353" s="149"/>
      <c r="L353" s="144"/>
      <c r="M353" s="150"/>
      <c r="T353" s="151"/>
      <c r="AT353" s="146" t="s">
        <v>133</v>
      </c>
      <c r="AU353" s="146" t="s">
        <v>80</v>
      </c>
      <c r="AV353" s="12" t="s">
        <v>80</v>
      </c>
      <c r="AW353" s="12" t="s">
        <v>33</v>
      </c>
      <c r="AX353" s="12" t="s">
        <v>72</v>
      </c>
      <c r="AY353" s="146" t="s">
        <v>122</v>
      </c>
    </row>
    <row r="354" spans="2:51" s="13" customFormat="1" ht="10.199999999999999">
      <c r="B354" s="152"/>
      <c r="D354" s="145" t="s">
        <v>133</v>
      </c>
      <c r="E354" s="153" t="s">
        <v>19</v>
      </c>
      <c r="F354" s="154" t="s">
        <v>173</v>
      </c>
      <c r="H354" s="153" t="s">
        <v>19</v>
      </c>
      <c r="I354" s="155"/>
      <c r="L354" s="152"/>
      <c r="M354" s="156"/>
      <c r="T354" s="157"/>
      <c r="AT354" s="153" t="s">
        <v>133</v>
      </c>
      <c r="AU354" s="153" t="s">
        <v>80</v>
      </c>
      <c r="AV354" s="13" t="s">
        <v>77</v>
      </c>
      <c r="AW354" s="13" t="s">
        <v>33</v>
      </c>
      <c r="AX354" s="13" t="s">
        <v>72</v>
      </c>
      <c r="AY354" s="153" t="s">
        <v>122</v>
      </c>
    </row>
    <row r="355" spans="2:51" s="12" customFormat="1" ht="10.199999999999999">
      <c r="B355" s="144"/>
      <c r="D355" s="145" t="s">
        <v>133</v>
      </c>
      <c r="E355" s="146" t="s">
        <v>19</v>
      </c>
      <c r="F355" s="147" t="s">
        <v>174</v>
      </c>
      <c r="H355" s="148">
        <v>129.32</v>
      </c>
      <c r="I355" s="149"/>
      <c r="L355" s="144"/>
      <c r="M355" s="150"/>
      <c r="T355" s="151"/>
      <c r="AT355" s="146" t="s">
        <v>133</v>
      </c>
      <c r="AU355" s="146" t="s">
        <v>80</v>
      </c>
      <c r="AV355" s="12" t="s">
        <v>80</v>
      </c>
      <c r="AW355" s="12" t="s">
        <v>33</v>
      </c>
      <c r="AX355" s="12" t="s">
        <v>72</v>
      </c>
      <c r="AY355" s="146" t="s">
        <v>122</v>
      </c>
    </row>
    <row r="356" spans="2:51" s="13" customFormat="1" ht="10.199999999999999">
      <c r="B356" s="152"/>
      <c r="D356" s="145" t="s">
        <v>133</v>
      </c>
      <c r="E356" s="153" t="s">
        <v>19</v>
      </c>
      <c r="F356" s="154" t="s">
        <v>517</v>
      </c>
      <c r="H356" s="153" t="s">
        <v>19</v>
      </c>
      <c r="I356" s="155"/>
      <c r="L356" s="152"/>
      <c r="M356" s="156"/>
      <c r="T356" s="157"/>
      <c r="AT356" s="153" t="s">
        <v>133</v>
      </c>
      <c r="AU356" s="153" t="s">
        <v>80</v>
      </c>
      <c r="AV356" s="13" t="s">
        <v>77</v>
      </c>
      <c r="AW356" s="13" t="s">
        <v>33</v>
      </c>
      <c r="AX356" s="13" t="s">
        <v>72</v>
      </c>
      <c r="AY356" s="153" t="s">
        <v>122</v>
      </c>
    </row>
    <row r="357" spans="2:51" s="13" customFormat="1" ht="10.199999999999999">
      <c r="B357" s="152"/>
      <c r="D357" s="145" t="s">
        <v>133</v>
      </c>
      <c r="E357" s="153" t="s">
        <v>19</v>
      </c>
      <c r="F357" s="154" t="s">
        <v>518</v>
      </c>
      <c r="H357" s="153" t="s">
        <v>19</v>
      </c>
      <c r="I357" s="155"/>
      <c r="L357" s="152"/>
      <c r="M357" s="156"/>
      <c r="T357" s="157"/>
      <c r="AT357" s="153" t="s">
        <v>133</v>
      </c>
      <c r="AU357" s="153" t="s">
        <v>80</v>
      </c>
      <c r="AV357" s="13" t="s">
        <v>77</v>
      </c>
      <c r="AW357" s="13" t="s">
        <v>33</v>
      </c>
      <c r="AX357" s="13" t="s">
        <v>72</v>
      </c>
      <c r="AY357" s="153" t="s">
        <v>122</v>
      </c>
    </row>
    <row r="358" spans="2:51" s="12" customFormat="1" ht="10.199999999999999">
      <c r="B358" s="144"/>
      <c r="D358" s="145" t="s">
        <v>133</v>
      </c>
      <c r="E358" s="146" t="s">
        <v>19</v>
      </c>
      <c r="F358" s="147" t="s">
        <v>157</v>
      </c>
      <c r="H358" s="148">
        <v>8.82</v>
      </c>
      <c r="I358" s="149"/>
      <c r="L358" s="144"/>
      <c r="M358" s="150"/>
      <c r="T358" s="151"/>
      <c r="AT358" s="146" t="s">
        <v>133</v>
      </c>
      <c r="AU358" s="146" t="s">
        <v>80</v>
      </c>
      <c r="AV358" s="12" t="s">
        <v>80</v>
      </c>
      <c r="AW358" s="12" t="s">
        <v>33</v>
      </c>
      <c r="AX358" s="12" t="s">
        <v>72</v>
      </c>
      <c r="AY358" s="146" t="s">
        <v>122</v>
      </c>
    </row>
    <row r="359" spans="2:51" s="13" customFormat="1" ht="10.199999999999999">
      <c r="B359" s="152"/>
      <c r="D359" s="145" t="s">
        <v>133</v>
      </c>
      <c r="E359" s="153" t="s">
        <v>19</v>
      </c>
      <c r="F359" s="154" t="s">
        <v>158</v>
      </c>
      <c r="H359" s="153" t="s">
        <v>19</v>
      </c>
      <c r="I359" s="155"/>
      <c r="L359" s="152"/>
      <c r="M359" s="156"/>
      <c r="T359" s="157"/>
      <c r="AT359" s="153" t="s">
        <v>133</v>
      </c>
      <c r="AU359" s="153" t="s">
        <v>80</v>
      </c>
      <c r="AV359" s="13" t="s">
        <v>77</v>
      </c>
      <c r="AW359" s="13" t="s">
        <v>33</v>
      </c>
      <c r="AX359" s="13" t="s">
        <v>72</v>
      </c>
      <c r="AY359" s="153" t="s">
        <v>122</v>
      </c>
    </row>
    <row r="360" spans="2:51" s="12" customFormat="1" ht="10.199999999999999">
      <c r="B360" s="144"/>
      <c r="D360" s="145" t="s">
        <v>133</v>
      </c>
      <c r="E360" s="146" t="s">
        <v>19</v>
      </c>
      <c r="F360" s="147" t="s">
        <v>159</v>
      </c>
      <c r="H360" s="148">
        <v>3</v>
      </c>
      <c r="I360" s="149"/>
      <c r="L360" s="144"/>
      <c r="M360" s="150"/>
      <c r="T360" s="151"/>
      <c r="AT360" s="146" t="s">
        <v>133</v>
      </c>
      <c r="AU360" s="146" t="s">
        <v>80</v>
      </c>
      <c r="AV360" s="12" t="s">
        <v>80</v>
      </c>
      <c r="AW360" s="12" t="s">
        <v>33</v>
      </c>
      <c r="AX360" s="12" t="s">
        <v>72</v>
      </c>
      <c r="AY360" s="146" t="s">
        <v>122</v>
      </c>
    </row>
    <row r="361" spans="2:51" s="13" customFormat="1" ht="10.199999999999999">
      <c r="B361" s="152"/>
      <c r="D361" s="145" t="s">
        <v>133</v>
      </c>
      <c r="E361" s="153" t="s">
        <v>19</v>
      </c>
      <c r="F361" s="154" t="s">
        <v>519</v>
      </c>
      <c r="H361" s="153" t="s">
        <v>19</v>
      </c>
      <c r="I361" s="155"/>
      <c r="L361" s="152"/>
      <c r="M361" s="156"/>
      <c r="T361" s="157"/>
      <c r="AT361" s="153" t="s">
        <v>133</v>
      </c>
      <c r="AU361" s="153" t="s">
        <v>80</v>
      </c>
      <c r="AV361" s="13" t="s">
        <v>77</v>
      </c>
      <c r="AW361" s="13" t="s">
        <v>33</v>
      </c>
      <c r="AX361" s="13" t="s">
        <v>72</v>
      </c>
      <c r="AY361" s="153" t="s">
        <v>122</v>
      </c>
    </row>
    <row r="362" spans="2:51" s="13" customFormat="1" ht="10.199999999999999">
      <c r="B362" s="152"/>
      <c r="D362" s="145" t="s">
        <v>133</v>
      </c>
      <c r="E362" s="153" t="s">
        <v>19</v>
      </c>
      <c r="F362" s="154" t="s">
        <v>520</v>
      </c>
      <c r="H362" s="153" t="s">
        <v>19</v>
      </c>
      <c r="I362" s="155"/>
      <c r="L362" s="152"/>
      <c r="M362" s="156"/>
      <c r="T362" s="157"/>
      <c r="AT362" s="153" t="s">
        <v>133</v>
      </c>
      <c r="AU362" s="153" t="s">
        <v>80</v>
      </c>
      <c r="AV362" s="13" t="s">
        <v>77</v>
      </c>
      <c r="AW362" s="13" t="s">
        <v>33</v>
      </c>
      <c r="AX362" s="13" t="s">
        <v>72</v>
      </c>
      <c r="AY362" s="153" t="s">
        <v>122</v>
      </c>
    </row>
    <row r="363" spans="2:51" s="12" customFormat="1" ht="10.199999999999999">
      <c r="B363" s="144"/>
      <c r="D363" s="145" t="s">
        <v>133</v>
      </c>
      <c r="E363" s="146" t="s">
        <v>19</v>
      </c>
      <c r="F363" s="147" t="s">
        <v>197</v>
      </c>
      <c r="H363" s="148">
        <v>228.6</v>
      </c>
      <c r="I363" s="149"/>
      <c r="L363" s="144"/>
      <c r="M363" s="150"/>
      <c r="T363" s="151"/>
      <c r="AT363" s="146" t="s">
        <v>133</v>
      </c>
      <c r="AU363" s="146" t="s">
        <v>80</v>
      </c>
      <c r="AV363" s="12" t="s">
        <v>80</v>
      </c>
      <c r="AW363" s="12" t="s">
        <v>33</v>
      </c>
      <c r="AX363" s="12" t="s">
        <v>72</v>
      </c>
      <c r="AY363" s="146" t="s">
        <v>122</v>
      </c>
    </row>
    <row r="364" spans="2:51" s="13" customFormat="1" ht="10.199999999999999">
      <c r="B364" s="152"/>
      <c r="D364" s="145" t="s">
        <v>133</v>
      </c>
      <c r="E364" s="153" t="s">
        <v>19</v>
      </c>
      <c r="F364" s="154" t="s">
        <v>521</v>
      </c>
      <c r="H364" s="153" t="s">
        <v>19</v>
      </c>
      <c r="I364" s="155"/>
      <c r="L364" s="152"/>
      <c r="M364" s="156"/>
      <c r="T364" s="157"/>
      <c r="AT364" s="153" t="s">
        <v>133</v>
      </c>
      <c r="AU364" s="153" t="s">
        <v>80</v>
      </c>
      <c r="AV364" s="13" t="s">
        <v>77</v>
      </c>
      <c r="AW364" s="13" t="s">
        <v>33</v>
      </c>
      <c r="AX364" s="13" t="s">
        <v>72</v>
      </c>
      <c r="AY364" s="153" t="s">
        <v>122</v>
      </c>
    </row>
    <row r="365" spans="2:51" s="12" customFormat="1" ht="10.199999999999999">
      <c r="B365" s="144"/>
      <c r="D365" s="145" t="s">
        <v>133</v>
      </c>
      <c r="E365" s="146" t="s">
        <v>19</v>
      </c>
      <c r="F365" s="147" t="s">
        <v>522</v>
      </c>
      <c r="H365" s="148">
        <v>-38.4</v>
      </c>
      <c r="I365" s="149"/>
      <c r="L365" s="144"/>
      <c r="M365" s="150"/>
      <c r="T365" s="151"/>
      <c r="AT365" s="146" t="s">
        <v>133</v>
      </c>
      <c r="AU365" s="146" t="s">
        <v>80</v>
      </c>
      <c r="AV365" s="12" t="s">
        <v>80</v>
      </c>
      <c r="AW365" s="12" t="s">
        <v>33</v>
      </c>
      <c r="AX365" s="12" t="s">
        <v>72</v>
      </c>
      <c r="AY365" s="146" t="s">
        <v>122</v>
      </c>
    </row>
    <row r="366" spans="2:51" s="13" customFormat="1" ht="10.199999999999999">
      <c r="B366" s="152"/>
      <c r="D366" s="145" t="s">
        <v>133</v>
      </c>
      <c r="E366" s="153" t="s">
        <v>19</v>
      </c>
      <c r="F366" s="154" t="s">
        <v>523</v>
      </c>
      <c r="H366" s="153" t="s">
        <v>19</v>
      </c>
      <c r="I366" s="155"/>
      <c r="L366" s="152"/>
      <c r="M366" s="156"/>
      <c r="T366" s="157"/>
      <c r="AT366" s="153" t="s">
        <v>133</v>
      </c>
      <c r="AU366" s="153" t="s">
        <v>80</v>
      </c>
      <c r="AV366" s="13" t="s">
        <v>77</v>
      </c>
      <c r="AW366" s="13" t="s">
        <v>33</v>
      </c>
      <c r="AX366" s="13" t="s">
        <v>72</v>
      </c>
      <c r="AY366" s="153" t="s">
        <v>122</v>
      </c>
    </row>
    <row r="367" spans="2:51" s="12" customFormat="1" ht="10.199999999999999">
      <c r="B367" s="144"/>
      <c r="D367" s="145" t="s">
        <v>133</v>
      </c>
      <c r="E367" s="146" t="s">
        <v>19</v>
      </c>
      <c r="F367" s="147" t="s">
        <v>524</v>
      </c>
      <c r="H367" s="148">
        <v>61.363</v>
      </c>
      <c r="I367" s="149"/>
      <c r="L367" s="144"/>
      <c r="M367" s="150"/>
      <c r="T367" s="151"/>
      <c r="AT367" s="146" t="s">
        <v>133</v>
      </c>
      <c r="AU367" s="146" t="s">
        <v>80</v>
      </c>
      <c r="AV367" s="12" t="s">
        <v>80</v>
      </c>
      <c r="AW367" s="12" t="s">
        <v>33</v>
      </c>
      <c r="AX367" s="12" t="s">
        <v>72</v>
      </c>
      <c r="AY367" s="146" t="s">
        <v>122</v>
      </c>
    </row>
    <row r="368" spans="2:51" s="13" customFormat="1" ht="10.199999999999999">
      <c r="B368" s="152"/>
      <c r="D368" s="145" t="s">
        <v>133</v>
      </c>
      <c r="E368" s="153" t="s">
        <v>19</v>
      </c>
      <c r="F368" s="154" t="s">
        <v>525</v>
      </c>
      <c r="H368" s="153" t="s">
        <v>19</v>
      </c>
      <c r="I368" s="155"/>
      <c r="L368" s="152"/>
      <c r="M368" s="156"/>
      <c r="T368" s="157"/>
      <c r="AT368" s="153" t="s">
        <v>133</v>
      </c>
      <c r="AU368" s="153" t="s">
        <v>80</v>
      </c>
      <c r="AV368" s="13" t="s">
        <v>77</v>
      </c>
      <c r="AW368" s="13" t="s">
        <v>33</v>
      </c>
      <c r="AX368" s="13" t="s">
        <v>72</v>
      </c>
      <c r="AY368" s="153" t="s">
        <v>122</v>
      </c>
    </row>
    <row r="369" spans="2:65" s="13" customFormat="1" ht="10.199999999999999">
      <c r="B369" s="152"/>
      <c r="D369" s="145" t="s">
        <v>133</v>
      </c>
      <c r="E369" s="153" t="s">
        <v>19</v>
      </c>
      <c r="F369" s="154" t="s">
        <v>526</v>
      </c>
      <c r="H369" s="153" t="s">
        <v>19</v>
      </c>
      <c r="I369" s="155"/>
      <c r="L369" s="152"/>
      <c r="M369" s="156"/>
      <c r="T369" s="157"/>
      <c r="AT369" s="153" t="s">
        <v>133</v>
      </c>
      <c r="AU369" s="153" t="s">
        <v>80</v>
      </c>
      <c r="AV369" s="13" t="s">
        <v>77</v>
      </c>
      <c r="AW369" s="13" t="s">
        <v>33</v>
      </c>
      <c r="AX369" s="13" t="s">
        <v>72</v>
      </c>
      <c r="AY369" s="153" t="s">
        <v>122</v>
      </c>
    </row>
    <row r="370" spans="2:65" s="12" customFormat="1" ht="10.199999999999999">
      <c r="B370" s="144"/>
      <c r="D370" s="145" t="s">
        <v>133</v>
      </c>
      <c r="E370" s="146" t="s">
        <v>19</v>
      </c>
      <c r="F370" s="147" t="s">
        <v>527</v>
      </c>
      <c r="H370" s="148">
        <v>114.68</v>
      </c>
      <c r="I370" s="149"/>
      <c r="L370" s="144"/>
      <c r="M370" s="150"/>
      <c r="T370" s="151"/>
      <c r="AT370" s="146" t="s">
        <v>133</v>
      </c>
      <c r="AU370" s="146" t="s">
        <v>80</v>
      </c>
      <c r="AV370" s="12" t="s">
        <v>80</v>
      </c>
      <c r="AW370" s="12" t="s">
        <v>33</v>
      </c>
      <c r="AX370" s="12" t="s">
        <v>72</v>
      </c>
      <c r="AY370" s="146" t="s">
        <v>122</v>
      </c>
    </row>
    <row r="371" spans="2:65" s="13" customFormat="1" ht="10.199999999999999">
      <c r="B371" s="152"/>
      <c r="D371" s="145" t="s">
        <v>133</v>
      </c>
      <c r="E371" s="153" t="s">
        <v>19</v>
      </c>
      <c r="F371" s="154" t="s">
        <v>528</v>
      </c>
      <c r="H371" s="153" t="s">
        <v>19</v>
      </c>
      <c r="I371" s="155"/>
      <c r="L371" s="152"/>
      <c r="M371" s="156"/>
      <c r="T371" s="157"/>
      <c r="AT371" s="153" t="s">
        <v>133</v>
      </c>
      <c r="AU371" s="153" t="s">
        <v>80</v>
      </c>
      <c r="AV371" s="13" t="s">
        <v>77</v>
      </c>
      <c r="AW371" s="13" t="s">
        <v>33</v>
      </c>
      <c r="AX371" s="13" t="s">
        <v>72</v>
      </c>
      <c r="AY371" s="153" t="s">
        <v>122</v>
      </c>
    </row>
    <row r="372" spans="2:65" s="13" customFormat="1" ht="10.199999999999999">
      <c r="B372" s="152"/>
      <c r="D372" s="145" t="s">
        <v>133</v>
      </c>
      <c r="E372" s="153" t="s">
        <v>19</v>
      </c>
      <c r="F372" s="154" t="s">
        <v>529</v>
      </c>
      <c r="H372" s="153" t="s">
        <v>19</v>
      </c>
      <c r="I372" s="155"/>
      <c r="L372" s="152"/>
      <c r="M372" s="156"/>
      <c r="T372" s="157"/>
      <c r="AT372" s="153" t="s">
        <v>133</v>
      </c>
      <c r="AU372" s="153" t="s">
        <v>80</v>
      </c>
      <c r="AV372" s="13" t="s">
        <v>77</v>
      </c>
      <c r="AW372" s="13" t="s">
        <v>33</v>
      </c>
      <c r="AX372" s="13" t="s">
        <v>72</v>
      </c>
      <c r="AY372" s="153" t="s">
        <v>122</v>
      </c>
    </row>
    <row r="373" spans="2:65" s="12" customFormat="1" ht="10.199999999999999">
      <c r="B373" s="144"/>
      <c r="D373" s="145" t="s">
        <v>133</v>
      </c>
      <c r="E373" s="146" t="s">
        <v>19</v>
      </c>
      <c r="F373" s="147" t="s">
        <v>320</v>
      </c>
      <c r="H373" s="148">
        <v>2.1349999999999998</v>
      </c>
      <c r="I373" s="149"/>
      <c r="L373" s="144"/>
      <c r="M373" s="150"/>
      <c r="T373" s="151"/>
      <c r="AT373" s="146" t="s">
        <v>133</v>
      </c>
      <c r="AU373" s="146" t="s">
        <v>80</v>
      </c>
      <c r="AV373" s="12" t="s">
        <v>80</v>
      </c>
      <c r="AW373" s="12" t="s">
        <v>33</v>
      </c>
      <c r="AX373" s="12" t="s">
        <v>72</v>
      </c>
      <c r="AY373" s="146" t="s">
        <v>122</v>
      </c>
    </row>
    <row r="374" spans="2:65" s="12" customFormat="1" ht="10.199999999999999">
      <c r="B374" s="144"/>
      <c r="D374" s="145" t="s">
        <v>133</v>
      </c>
      <c r="E374" s="146" t="s">
        <v>19</v>
      </c>
      <c r="F374" s="147" t="s">
        <v>321</v>
      </c>
      <c r="H374" s="148">
        <v>3.66</v>
      </c>
      <c r="I374" s="149"/>
      <c r="L374" s="144"/>
      <c r="M374" s="150"/>
      <c r="T374" s="151"/>
      <c r="AT374" s="146" t="s">
        <v>133</v>
      </c>
      <c r="AU374" s="146" t="s">
        <v>80</v>
      </c>
      <c r="AV374" s="12" t="s">
        <v>80</v>
      </c>
      <c r="AW374" s="12" t="s">
        <v>33</v>
      </c>
      <c r="AX374" s="12" t="s">
        <v>72</v>
      </c>
      <c r="AY374" s="146" t="s">
        <v>122</v>
      </c>
    </row>
    <row r="375" spans="2:65" s="12" customFormat="1" ht="10.199999999999999">
      <c r="B375" s="144"/>
      <c r="D375" s="145" t="s">
        <v>133</v>
      </c>
      <c r="E375" s="146" t="s">
        <v>19</v>
      </c>
      <c r="F375" s="147" t="s">
        <v>322</v>
      </c>
      <c r="H375" s="148">
        <v>5.1239999999999997</v>
      </c>
      <c r="I375" s="149"/>
      <c r="L375" s="144"/>
      <c r="M375" s="150"/>
      <c r="T375" s="151"/>
      <c r="AT375" s="146" t="s">
        <v>133</v>
      </c>
      <c r="AU375" s="146" t="s">
        <v>80</v>
      </c>
      <c r="AV375" s="12" t="s">
        <v>80</v>
      </c>
      <c r="AW375" s="12" t="s">
        <v>33</v>
      </c>
      <c r="AX375" s="12" t="s">
        <v>72</v>
      </c>
      <c r="AY375" s="146" t="s">
        <v>122</v>
      </c>
    </row>
    <row r="376" spans="2:65" s="14" customFormat="1" ht="10.199999999999999">
      <c r="B376" s="158"/>
      <c r="D376" s="145" t="s">
        <v>133</v>
      </c>
      <c r="E376" s="159" t="s">
        <v>19</v>
      </c>
      <c r="F376" s="160" t="s">
        <v>142</v>
      </c>
      <c r="H376" s="161">
        <v>659.61400000000015</v>
      </c>
      <c r="I376" s="162"/>
      <c r="L376" s="158"/>
      <c r="M376" s="163"/>
      <c r="T376" s="164"/>
      <c r="AT376" s="159" t="s">
        <v>133</v>
      </c>
      <c r="AU376" s="159" t="s">
        <v>80</v>
      </c>
      <c r="AV376" s="14" t="s">
        <v>129</v>
      </c>
      <c r="AW376" s="14" t="s">
        <v>33</v>
      </c>
      <c r="AX376" s="14" t="s">
        <v>77</v>
      </c>
      <c r="AY376" s="159" t="s">
        <v>122</v>
      </c>
    </row>
    <row r="377" spans="2:65" s="1" customFormat="1" ht="24.15" customHeight="1">
      <c r="B377" s="32"/>
      <c r="C377" s="127" t="s">
        <v>530</v>
      </c>
      <c r="D377" s="127" t="s">
        <v>124</v>
      </c>
      <c r="E377" s="128" t="s">
        <v>531</v>
      </c>
      <c r="F377" s="129" t="s">
        <v>532</v>
      </c>
      <c r="G377" s="130" t="s">
        <v>145</v>
      </c>
      <c r="H377" s="131">
        <v>659.61400000000003</v>
      </c>
      <c r="I377" s="132"/>
      <c r="J377" s="133">
        <f>ROUND(I377*H377,2)</f>
        <v>0</v>
      </c>
      <c r="K377" s="129" t="s">
        <v>128</v>
      </c>
      <c r="L377" s="32"/>
      <c r="M377" s="134" t="s">
        <v>19</v>
      </c>
      <c r="N377" s="135" t="s">
        <v>43</v>
      </c>
      <c r="P377" s="136">
        <f>O377*H377</f>
        <v>0</v>
      </c>
      <c r="Q377" s="136">
        <v>2.9E-4</v>
      </c>
      <c r="R377" s="136">
        <f>Q377*H377</f>
        <v>0.19128806000000001</v>
      </c>
      <c r="S377" s="136">
        <v>0</v>
      </c>
      <c r="T377" s="137">
        <f>S377*H377</f>
        <v>0</v>
      </c>
      <c r="AR377" s="138" t="s">
        <v>237</v>
      </c>
      <c r="AT377" s="138" t="s">
        <v>124</v>
      </c>
      <c r="AU377" s="138" t="s">
        <v>80</v>
      </c>
      <c r="AY377" s="17" t="s">
        <v>122</v>
      </c>
      <c r="BE377" s="139">
        <f>IF(N377="základní",J377,0)</f>
        <v>0</v>
      </c>
      <c r="BF377" s="139">
        <f>IF(N377="snížená",J377,0)</f>
        <v>0</v>
      </c>
      <c r="BG377" s="139">
        <f>IF(N377="zákl. přenesená",J377,0)</f>
        <v>0</v>
      </c>
      <c r="BH377" s="139">
        <f>IF(N377="sníž. přenesená",J377,0)</f>
        <v>0</v>
      </c>
      <c r="BI377" s="139">
        <f>IF(N377="nulová",J377,0)</f>
        <v>0</v>
      </c>
      <c r="BJ377" s="17" t="s">
        <v>77</v>
      </c>
      <c r="BK377" s="139">
        <f>ROUND(I377*H377,2)</f>
        <v>0</v>
      </c>
      <c r="BL377" s="17" t="s">
        <v>237</v>
      </c>
      <c r="BM377" s="138" t="s">
        <v>533</v>
      </c>
    </row>
    <row r="378" spans="2:65" s="1" customFormat="1" ht="10.199999999999999">
      <c r="B378" s="32"/>
      <c r="D378" s="140" t="s">
        <v>131</v>
      </c>
      <c r="F378" s="141" t="s">
        <v>534</v>
      </c>
      <c r="I378" s="142"/>
      <c r="L378" s="32"/>
      <c r="M378" s="143"/>
      <c r="T378" s="53"/>
      <c r="AT378" s="17" t="s">
        <v>131</v>
      </c>
      <c r="AU378" s="17" t="s">
        <v>80</v>
      </c>
    </row>
    <row r="379" spans="2:65" s="12" customFormat="1" ht="10.199999999999999">
      <c r="B379" s="144"/>
      <c r="D379" s="145" t="s">
        <v>133</v>
      </c>
      <c r="E379" s="146" t="s">
        <v>19</v>
      </c>
      <c r="F379" s="147" t="s">
        <v>535</v>
      </c>
      <c r="H379" s="148">
        <v>659.61400000000003</v>
      </c>
      <c r="I379" s="149"/>
      <c r="L379" s="144"/>
      <c r="M379" s="176"/>
      <c r="N379" s="177"/>
      <c r="O379" s="177"/>
      <c r="P379" s="177"/>
      <c r="Q379" s="177"/>
      <c r="R379" s="177"/>
      <c r="S379" s="177"/>
      <c r="T379" s="178"/>
      <c r="AT379" s="146" t="s">
        <v>133</v>
      </c>
      <c r="AU379" s="146" t="s">
        <v>80</v>
      </c>
      <c r="AV379" s="12" t="s">
        <v>80</v>
      </c>
      <c r="AW379" s="12" t="s">
        <v>33</v>
      </c>
      <c r="AX379" s="12" t="s">
        <v>77</v>
      </c>
      <c r="AY379" s="146" t="s">
        <v>122</v>
      </c>
    </row>
    <row r="380" spans="2:65" s="1" customFormat="1" ht="6.9" customHeight="1">
      <c r="B380" s="41"/>
      <c r="C380" s="42"/>
      <c r="D380" s="42"/>
      <c r="E380" s="42"/>
      <c r="F380" s="42"/>
      <c r="G380" s="42"/>
      <c r="H380" s="42"/>
      <c r="I380" s="42"/>
      <c r="J380" s="42"/>
      <c r="K380" s="42"/>
      <c r="L380" s="32"/>
    </row>
  </sheetData>
  <sheetProtection algorithmName="SHA-512" hashValue="Jcv685FBVu1FYuQLMapUmKM8BRWPKicpaEROunLp1Lk3Fg3UKVZW5i65Dl1A+ZYvr/P3dJGOXL6M4LCd3SDkaA==" saltValue="klePA0URn7u3KB7p58DFStV/hlowEBW/co3hUkhF99Ae0UODHMMzVngU1VRQoEfSG0kWqSXZQL/RJVBRZ3sioA==" spinCount="100000" sheet="1" objects="1" scenarios="1" formatColumns="0" formatRows="0" autoFilter="0"/>
  <autoFilter ref="C92:K379" xr:uid="{00000000-0009-0000-0000-000001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100-000000000000}"/>
    <hyperlink ref="F100" r:id="rId2" xr:uid="{00000000-0004-0000-0100-000001000000}"/>
    <hyperlink ref="F105" r:id="rId3" xr:uid="{00000000-0004-0000-0100-000002000000}"/>
    <hyperlink ref="F111" r:id="rId4" xr:uid="{00000000-0004-0000-0100-000003000000}"/>
    <hyperlink ref="F118" r:id="rId5" xr:uid="{00000000-0004-0000-0100-000004000000}"/>
    <hyperlink ref="F136" r:id="rId6" xr:uid="{00000000-0004-0000-0100-000005000000}"/>
    <hyperlink ref="F139" r:id="rId7" xr:uid="{00000000-0004-0000-0100-000006000000}"/>
    <hyperlink ref="F146" r:id="rId8" xr:uid="{00000000-0004-0000-0100-000007000000}"/>
    <hyperlink ref="F151" r:id="rId9" xr:uid="{00000000-0004-0000-0100-000008000000}"/>
    <hyperlink ref="F156" r:id="rId10" xr:uid="{00000000-0004-0000-0100-000009000000}"/>
    <hyperlink ref="F161" r:id="rId11" xr:uid="{00000000-0004-0000-0100-00000A000000}"/>
    <hyperlink ref="F164" r:id="rId12" xr:uid="{00000000-0004-0000-0100-00000B000000}"/>
    <hyperlink ref="F169" r:id="rId13" xr:uid="{00000000-0004-0000-0100-00000C000000}"/>
    <hyperlink ref="F172" r:id="rId14" xr:uid="{00000000-0004-0000-0100-00000D000000}"/>
    <hyperlink ref="F187" r:id="rId15" xr:uid="{00000000-0004-0000-0100-00000E000000}"/>
    <hyperlink ref="F189" r:id="rId16" xr:uid="{00000000-0004-0000-0100-00000F000000}"/>
    <hyperlink ref="F191" r:id="rId17" xr:uid="{00000000-0004-0000-0100-000010000000}"/>
    <hyperlink ref="F193" r:id="rId18" xr:uid="{00000000-0004-0000-0100-000011000000}"/>
    <hyperlink ref="F195" r:id="rId19" xr:uid="{00000000-0004-0000-0100-000012000000}"/>
    <hyperlink ref="F199" r:id="rId20" xr:uid="{00000000-0004-0000-0100-000013000000}"/>
    <hyperlink ref="F209" r:id="rId21" xr:uid="{00000000-0004-0000-0100-000014000000}"/>
    <hyperlink ref="F212" r:id="rId22" xr:uid="{00000000-0004-0000-0100-000015000000}"/>
    <hyperlink ref="F221" r:id="rId23" xr:uid="{00000000-0004-0000-0100-000016000000}"/>
    <hyperlink ref="F223" r:id="rId24" xr:uid="{00000000-0004-0000-0100-000017000000}"/>
    <hyperlink ref="F230" r:id="rId25" xr:uid="{00000000-0004-0000-0100-000018000000}"/>
    <hyperlink ref="F233" r:id="rId26" xr:uid="{00000000-0004-0000-0100-000019000000}"/>
    <hyperlink ref="F237" r:id="rId27" xr:uid="{00000000-0004-0000-0100-00001A000000}"/>
    <hyperlink ref="F242" r:id="rId28" xr:uid="{00000000-0004-0000-0100-00001B000000}"/>
    <hyperlink ref="F247" r:id="rId29" xr:uid="{00000000-0004-0000-0100-00001C000000}"/>
    <hyperlink ref="F253" r:id="rId30" xr:uid="{00000000-0004-0000-0100-00001D000000}"/>
    <hyperlink ref="F263" r:id="rId31" xr:uid="{00000000-0004-0000-0100-00001E000000}"/>
    <hyperlink ref="F269" r:id="rId32" xr:uid="{00000000-0004-0000-0100-00001F000000}"/>
    <hyperlink ref="F275" r:id="rId33" xr:uid="{00000000-0004-0000-0100-000020000000}"/>
    <hyperlink ref="F278" r:id="rId34" xr:uid="{00000000-0004-0000-0100-000021000000}"/>
    <hyperlink ref="F281" r:id="rId35" xr:uid="{00000000-0004-0000-0100-000022000000}"/>
    <hyperlink ref="F286" r:id="rId36" xr:uid="{00000000-0004-0000-0100-000023000000}"/>
    <hyperlink ref="F288" r:id="rId37" xr:uid="{00000000-0004-0000-0100-000024000000}"/>
    <hyperlink ref="F291" r:id="rId38" xr:uid="{00000000-0004-0000-0100-000025000000}"/>
    <hyperlink ref="F296" r:id="rId39" xr:uid="{00000000-0004-0000-0100-000026000000}"/>
    <hyperlink ref="F303" r:id="rId40" xr:uid="{00000000-0004-0000-0100-000027000000}"/>
    <hyperlink ref="F310" r:id="rId41" xr:uid="{00000000-0004-0000-0100-000028000000}"/>
    <hyperlink ref="F312" r:id="rId42" xr:uid="{00000000-0004-0000-0100-000029000000}"/>
    <hyperlink ref="F315" r:id="rId43" xr:uid="{00000000-0004-0000-0100-00002A000000}"/>
    <hyperlink ref="F322" r:id="rId44" xr:uid="{00000000-0004-0000-0100-00002B000000}"/>
    <hyperlink ref="F336" r:id="rId45" xr:uid="{00000000-0004-0000-0100-00002C000000}"/>
    <hyperlink ref="F347" r:id="rId46" xr:uid="{00000000-0004-0000-0100-00002D000000}"/>
    <hyperlink ref="F378" r:id="rId47" xr:uid="{00000000-0004-0000-0100-00002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57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82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2:46" ht="24.9" customHeight="1">
      <c r="B4" s="20"/>
      <c r="D4" s="21" t="s">
        <v>86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2" t="str">
        <f>'Rekapitulace stavby'!K6</f>
        <v>Úprava vnitřních prostor budovy F2</v>
      </c>
      <c r="F7" s="303"/>
      <c r="G7" s="303"/>
      <c r="H7" s="303"/>
      <c r="L7" s="20"/>
    </row>
    <row r="8" spans="2:46" s="1" customFormat="1" ht="12" customHeight="1">
      <c r="B8" s="32"/>
      <c r="D8" s="27" t="s">
        <v>87</v>
      </c>
      <c r="L8" s="32"/>
    </row>
    <row r="9" spans="2:46" s="1" customFormat="1" ht="16.5" customHeight="1">
      <c r="B9" s="32"/>
      <c r="E9" s="284" t="s">
        <v>536</v>
      </c>
      <c r="F9" s="304"/>
      <c r="G9" s="304"/>
      <c r="H9" s="304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5. 6. 2023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5" t="str">
        <f>'Rekapitulace stavby'!E14</f>
        <v>Vyplň údaj</v>
      </c>
      <c r="F18" s="268"/>
      <c r="G18" s="268"/>
      <c r="H18" s="268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91.25" customHeight="1">
      <c r="B27" s="86"/>
      <c r="E27" s="273" t="s">
        <v>537</v>
      </c>
      <c r="F27" s="273"/>
      <c r="G27" s="273"/>
      <c r="H27" s="273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ROUND(J86,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8">
        <f>ROUND((SUM(BE86:BE572)),  2)</f>
        <v>0</v>
      </c>
      <c r="I33" s="89">
        <v>0.21</v>
      </c>
      <c r="J33" s="88">
        <f>ROUND(((SUM(BE86:BE572))*I33),  2)</f>
        <v>0</v>
      </c>
      <c r="L33" s="32"/>
    </row>
    <row r="34" spans="2:12" s="1" customFormat="1" ht="14.4" customHeight="1">
      <c r="B34" s="32"/>
      <c r="E34" s="27" t="s">
        <v>44</v>
      </c>
      <c r="F34" s="88">
        <f>ROUND((SUM(BF86:BF572)),  2)</f>
        <v>0</v>
      </c>
      <c r="I34" s="89">
        <v>0.15</v>
      </c>
      <c r="J34" s="88">
        <f>ROUND(((SUM(BF86:BF572))*I34),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8">
        <f>ROUND((SUM(BG86:BG572)),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8">
        <f>ROUND((SUM(BH86:BH572)),  2)</f>
        <v>0</v>
      </c>
      <c r="I36" s="89">
        <v>0.15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8">
        <f>ROUND((SUM(BI86:BI572)),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89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2" t="str">
        <f>E7</f>
        <v>Úprava vnitřních prostor budovy F2</v>
      </c>
      <c r="F48" s="303"/>
      <c r="G48" s="303"/>
      <c r="H48" s="303"/>
      <c r="L48" s="32"/>
    </row>
    <row r="49" spans="2:47" s="1" customFormat="1" ht="12" customHeight="1">
      <c r="B49" s="32"/>
      <c r="C49" s="27" t="s">
        <v>87</v>
      </c>
      <c r="L49" s="32"/>
    </row>
    <row r="50" spans="2:47" s="1" customFormat="1" ht="16.5" customHeight="1">
      <c r="B50" s="32"/>
      <c r="E50" s="284" t="str">
        <f>E9</f>
        <v>2 - Elektroinstalace vnitřních prostor</v>
      </c>
      <c r="F50" s="304"/>
      <c r="G50" s="304"/>
      <c r="H50" s="304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Liberec</v>
      </c>
      <c r="I52" s="27" t="s">
        <v>23</v>
      </c>
      <c r="J52" s="49" t="str">
        <f>IF(J12="","",J12)</f>
        <v>5. 6. 2023</v>
      </c>
      <c r="L52" s="32"/>
    </row>
    <row r="53" spans="2:47" s="1" customFormat="1" ht="6.9" customHeight="1">
      <c r="B53" s="32"/>
      <c r="L53" s="32"/>
    </row>
    <row r="54" spans="2:47" s="1" customFormat="1" ht="25.65" customHeight="1">
      <c r="B54" s="32"/>
      <c r="C54" s="27" t="s">
        <v>25</v>
      </c>
      <c r="F54" s="25" t="str">
        <f>E15</f>
        <v>Technická univerzita v Liberci, Studentská 1402/2</v>
      </c>
      <c r="I54" s="27" t="s">
        <v>31</v>
      </c>
      <c r="J54" s="30" t="str">
        <f>E21</f>
        <v>Architektonická kancelář FUA</v>
      </c>
      <c r="L54" s="32"/>
    </row>
    <row r="55" spans="2:47" s="1" customFormat="1" ht="25.6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PROPOS Liberec s.r.o.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90</v>
      </c>
      <c r="D57" s="90"/>
      <c r="E57" s="90"/>
      <c r="F57" s="90"/>
      <c r="G57" s="90"/>
      <c r="H57" s="90"/>
      <c r="I57" s="90"/>
      <c r="J57" s="97" t="s">
        <v>91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70</v>
      </c>
      <c r="J59" s="63">
        <f>J86</f>
        <v>0</v>
      </c>
      <c r="L59" s="32"/>
      <c r="AU59" s="17" t="s">
        <v>92</v>
      </c>
    </row>
    <row r="60" spans="2:47" s="8" customFormat="1" ht="24.9" customHeight="1">
      <c r="B60" s="99"/>
      <c r="D60" s="100" t="s">
        <v>538</v>
      </c>
      <c r="E60" s="101"/>
      <c r="F60" s="101"/>
      <c r="G60" s="101"/>
      <c r="H60" s="101"/>
      <c r="I60" s="101"/>
      <c r="J60" s="102">
        <f>J87</f>
        <v>0</v>
      </c>
      <c r="L60" s="99"/>
    </row>
    <row r="61" spans="2:47" s="8" customFormat="1" ht="24.9" customHeight="1">
      <c r="B61" s="99"/>
      <c r="D61" s="100" t="s">
        <v>539</v>
      </c>
      <c r="E61" s="101"/>
      <c r="F61" s="101"/>
      <c r="G61" s="101"/>
      <c r="H61" s="101"/>
      <c r="I61" s="101"/>
      <c r="J61" s="102">
        <f>J128</f>
        <v>0</v>
      </c>
      <c r="L61" s="99"/>
    </row>
    <row r="62" spans="2:47" s="8" customFormat="1" ht="24.9" customHeight="1">
      <c r="B62" s="99"/>
      <c r="D62" s="100" t="s">
        <v>540</v>
      </c>
      <c r="E62" s="101"/>
      <c r="F62" s="101"/>
      <c r="G62" s="101"/>
      <c r="H62" s="101"/>
      <c r="I62" s="101"/>
      <c r="J62" s="102">
        <f>J161</f>
        <v>0</v>
      </c>
      <c r="L62" s="99"/>
    </row>
    <row r="63" spans="2:47" s="8" customFormat="1" ht="24.9" customHeight="1">
      <c r="B63" s="99"/>
      <c r="D63" s="100" t="s">
        <v>541</v>
      </c>
      <c r="E63" s="101"/>
      <c r="F63" s="101"/>
      <c r="G63" s="101"/>
      <c r="H63" s="101"/>
      <c r="I63" s="101"/>
      <c r="J63" s="102">
        <f>J310</f>
        <v>0</v>
      </c>
      <c r="L63" s="99"/>
    </row>
    <row r="64" spans="2:47" s="8" customFormat="1" ht="24.9" customHeight="1">
      <c r="B64" s="99"/>
      <c r="D64" s="100" t="s">
        <v>542</v>
      </c>
      <c r="E64" s="101"/>
      <c r="F64" s="101"/>
      <c r="G64" s="101"/>
      <c r="H64" s="101"/>
      <c r="I64" s="101"/>
      <c r="J64" s="102">
        <f>J359</f>
        <v>0</v>
      </c>
      <c r="L64" s="99"/>
    </row>
    <row r="65" spans="2:12" s="8" customFormat="1" ht="24.9" customHeight="1">
      <c r="B65" s="99"/>
      <c r="D65" s="100" t="s">
        <v>543</v>
      </c>
      <c r="E65" s="101"/>
      <c r="F65" s="101"/>
      <c r="G65" s="101"/>
      <c r="H65" s="101"/>
      <c r="I65" s="101"/>
      <c r="J65" s="102">
        <f>J456</f>
        <v>0</v>
      </c>
      <c r="L65" s="99"/>
    </row>
    <row r="66" spans="2:12" s="8" customFormat="1" ht="24.9" customHeight="1">
      <c r="B66" s="99"/>
      <c r="D66" s="100" t="s">
        <v>544</v>
      </c>
      <c r="E66" s="101"/>
      <c r="F66" s="101"/>
      <c r="G66" s="101"/>
      <c r="H66" s="101"/>
      <c r="I66" s="101"/>
      <c r="J66" s="102">
        <f>J557</f>
        <v>0</v>
      </c>
      <c r="L66" s="99"/>
    </row>
    <row r="67" spans="2:12" s="1" customFormat="1" ht="21.75" customHeight="1">
      <c r="B67" s="32"/>
      <c r="L67" s="32"/>
    </row>
    <row r="68" spans="2:12" s="1" customFormat="1" ht="6.9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" customHeight="1">
      <c r="B73" s="32"/>
      <c r="C73" s="21" t="s">
        <v>107</v>
      </c>
      <c r="L73" s="32"/>
    </row>
    <row r="74" spans="2:12" s="1" customFormat="1" ht="6.9" customHeight="1">
      <c r="B74" s="32"/>
      <c r="L74" s="32"/>
    </row>
    <row r="75" spans="2:12" s="1" customFormat="1" ht="12" customHeight="1">
      <c r="B75" s="32"/>
      <c r="C75" s="27" t="s">
        <v>16</v>
      </c>
      <c r="L75" s="32"/>
    </row>
    <row r="76" spans="2:12" s="1" customFormat="1" ht="16.5" customHeight="1">
      <c r="B76" s="32"/>
      <c r="E76" s="302" t="str">
        <f>E7</f>
        <v>Úprava vnitřních prostor budovy F2</v>
      </c>
      <c r="F76" s="303"/>
      <c r="G76" s="303"/>
      <c r="H76" s="303"/>
      <c r="L76" s="32"/>
    </row>
    <row r="77" spans="2:12" s="1" customFormat="1" ht="12" customHeight="1">
      <c r="B77" s="32"/>
      <c r="C77" s="27" t="s">
        <v>87</v>
      </c>
      <c r="L77" s="32"/>
    </row>
    <row r="78" spans="2:12" s="1" customFormat="1" ht="16.5" customHeight="1">
      <c r="B78" s="32"/>
      <c r="E78" s="284" t="str">
        <f>E9</f>
        <v>2 - Elektroinstalace vnitřních prostor</v>
      </c>
      <c r="F78" s="304"/>
      <c r="G78" s="304"/>
      <c r="H78" s="304"/>
      <c r="L78" s="32"/>
    </row>
    <row r="79" spans="2:12" s="1" customFormat="1" ht="6.9" customHeight="1">
      <c r="B79" s="32"/>
      <c r="L79" s="32"/>
    </row>
    <row r="80" spans="2:12" s="1" customFormat="1" ht="12" customHeight="1">
      <c r="B80" s="32"/>
      <c r="C80" s="27" t="s">
        <v>21</v>
      </c>
      <c r="F80" s="25" t="str">
        <f>F12</f>
        <v>Liberec</v>
      </c>
      <c r="I80" s="27" t="s">
        <v>23</v>
      </c>
      <c r="J80" s="49" t="str">
        <f>IF(J12="","",J12)</f>
        <v>5. 6. 2023</v>
      </c>
      <c r="L80" s="32"/>
    </row>
    <row r="81" spans="2:65" s="1" customFormat="1" ht="6.9" customHeight="1">
      <c r="B81" s="32"/>
      <c r="L81" s="32"/>
    </row>
    <row r="82" spans="2:65" s="1" customFormat="1" ht="25.65" customHeight="1">
      <c r="B82" s="32"/>
      <c r="C82" s="27" t="s">
        <v>25</v>
      </c>
      <c r="F82" s="25" t="str">
        <f>E15</f>
        <v>Technická univerzita v Liberci, Studentská 1402/2</v>
      </c>
      <c r="I82" s="27" t="s">
        <v>31</v>
      </c>
      <c r="J82" s="30" t="str">
        <f>E21</f>
        <v>Architektonická kancelář FUA</v>
      </c>
      <c r="L82" s="32"/>
    </row>
    <row r="83" spans="2:65" s="1" customFormat="1" ht="25.65" customHeight="1">
      <c r="B83" s="32"/>
      <c r="C83" s="27" t="s">
        <v>29</v>
      </c>
      <c r="F83" s="25" t="str">
        <f>IF(E18="","",E18)</f>
        <v>Vyplň údaj</v>
      </c>
      <c r="I83" s="27" t="s">
        <v>34</v>
      </c>
      <c r="J83" s="30" t="str">
        <f>E24</f>
        <v>PROPOS Liberec s.r.o.</v>
      </c>
      <c r="L83" s="32"/>
    </row>
    <row r="84" spans="2:65" s="1" customFormat="1" ht="10.35" customHeight="1">
      <c r="B84" s="32"/>
      <c r="L84" s="32"/>
    </row>
    <row r="85" spans="2:65" s="10" customFormat="1" ht="29.25" customHeight="1">
      <c r="B85" s="107"/>
      <c r="C85" s="108" t="s">
        <v>108</v>
      </c>
      <c r="D85" s="109" t="s">
        <v>57</v>
      </c>
      <c r="E85" s="109" t="s">
        <v>53</v>
      </c>
      <c r="F85" s="109" t="s">
        <v>54</v>
      </c>
      <c r="G85" s="109" t="s">
        <v>109</v>
      </c>
      <c r="H85" s="109" t="s">
        <v>110</v>
      </c>
      <c r="I85" s="109" t="s">
        <v>111</v>
      </c>
      <c r="J85" s="109" t="s">
        <v>91</v>
      </c>
      <c r="K85" s="110" t="s">
        <v>112</v>
      </c>
      <c r="L85" s="107"/>
      <c r="M85" s="56" t="s">
        <v>19</v>
      </c>
      <c r="N85" s="57" t="s">
        <v>42</v>
      </c>
      <c r="O85" s="57" t="s">
        <v>113</v>
      </c>
      <c r="P85" s="57" t="s">
        <v>114</v>
      </c>
      <c r="Q85" s="57" t="s">
        <v>115</v>
      </c>
      <c r="R85" s="57" t="s">
        <v>116</v>
      </c>
      <c r="S85" s="57" t="s">
        <v>117</v>
      </c>
      <c r="T85" s="58" t="s">
        <v>118</v>
      </c>
    </row>
    <row r="86" spans="2:65" s="1" customFormat="1" ht="22.8" customHeight="1">
      <c r="B86" s="32"/>
      <c r="C86" s="61" t="s">
        <v>119</v>
      </c>
      <c r="J86" s="111">
        <f>BK86</f>
        <v>0</v>
      </c>
      <c r="L86" s="32"/>
      <c r="M86" s="59"/>
      <c r="N86" s="50"/>
      <c r="O86" s="50"/>
      <c r="P86" s="112">
        <f>P87+P128+P161+P310+P359+P456+P557</f>
        <v>0</v>
      </c>
      <c r="Q86" s="50"/>
      <c r="R86" s="112">
        <f>R87+R128+R161+R310+R359+R456+R557</f>
        <v>0</v>
      </c>
      <c r="S86" s="50"/>
      <c r="T86" s="113">
        <f>T87+T128+T161+T310+T359+T456+T557</f>
        <v>0</v>
      </c>
      <c r="AT86" s="17" t="s">
        <v>71</v>
      </c>
      <c r="AU86" s="17" t="s">
        <v>92</v>
      </c>
      <c r="BK86" s="114">
        <f>BK87+BK128+BK161+BK310+BK359+BK456+BK557</f>
        <v>0</v>
      </c>
    </row>
    <row r="87" spans="2:65" s="11" customFormat="1" ht="25.95" customHeight="1">
      <c r="B87" s="115"/>
      <c r="D87" s="116" t="s">
        <v>71</v>
      </c>
      <c r="E87" s="117" t="s">
        <v>77</v>
      </c>
      <c r="F87" s="117" t="s">
        <v>545</v>
      </c>
      <c r="I87" s="118"/>
      <c r="J87" s="119">
        <f>BK87</f>
        <v>0</v>
      </c>
      <c r="L87" s="115"/>
      <c r="M87" s="120"/>
      <c r="P87" s="121">
        <f>SUM(P88:P127)</f>
        <v>0</v>
      </c>
      <c r="R87" s="121">
        <f>SUM(R88:R127)</f>
        <v>0</v>
      </c>
      <c r="T87" s="122">
        <f>SUM(T88:T127)</f>
        <v>0</v>
      </c>
      <c r="AR87" s="116" t="s">
        <v>77</v>
      </c>
      <c r="AT87" s="123" t="s">
        <v>71</v>
      </c>
      <c r="AU87" s="123" t="s">
        <v>72</v>
      </c>
      <c r="AY87" s="116" t="s">
        <v>122</v>
      </c>
      <c r="BK87" s="124">
        <f>SUM(BK88:BK127)</f>
        <v>0</v>
      </c>
    </row>
    <row r="88" spans="2:65" s="1" customFormat="1" ht="24.15" customHeight="1">
      <c r="B88" s="32"/>
      <c r="C88" s="127" t="s">
        <v>77</v>
      </c>
      <c r="D88" s="127" t="s">
        <v>124</v>
      </c>
      <c r="E88" s="128" t="s">
        <v>546</v>
      </c>
      <c r="F88" s="129" t="s">
        <v>547</v>
      </c>
      <c r="G88" s="130" t="s">
        <v>548</v>
      </c>
      <c r="H88" s="131">
        <v>18</v>
      </c>
      <c r="I88" s="132"/>
      <c r="J88" s="133">
        <f>ROUND(I88*H88,2)</f>
        <v>0</v>
      </c>
      <c r="K88" s="129" t="s">
        <v>19</v>
      </c>
      <c r="L88" s="32"/>
      <c r="M88" s="134" t="s">
        <v>19</v>
      </c>
      <c r="N88" s="135" t="s">
        <v>43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129</v>
      </c>
      <c r="AT88" s="138" t="s">
        <v>124</v>
      </c>
      <c r="AU88" s="138" t="s">
        <v>77</v>
      </c>
      <c r="AY88" s="17" t="s">
        <v>122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7" t="s">
        <v>77</v>
      </c>
      <c r="BK88" s="139">
        <f>ROUND(I88*H88,2)</f>
        <v>0</v>
      </c>
      <c r="BL88" s="17" t="s">
        <v>129</v>
      </c>
      <c r="BM88" s="138" t="s">
        <v>549</v>
      </c>
    </row>
    <row r="89" spans="2:65" s="1" customFormat="1" ht="28.8">
      <c r="B89" s="32"/>
      <c r="D89" s="145" t="s">
        <v>300</v>
      </c>
      <c r="F89" s="165" t="s">
        <v>550</v>
      </c>
      <c r="I89" s="142"/>
      <c r="L89" s="32"/>
      <c r="M89" s="143"/>
      <c r="T89" s="53"/>
      <c r="AT89" s="17" t="s">
        <v>300</v>
      </c>
      <c r="AU89" s="17" t="s">
        <v>77</v>
      </c>
    </row>
    <row r="90" spans="2:65" s="1" customFormat="1" ht="24.15" customHeight="1">
      <c r="B90" s="32"/>
      <c r="C90" s="127" t="s">
        <v>80</v>
      </c>
      <c r="D90" s="127" t="s">
        <v>124</v>
      </c>
      <c r="E90" s="128" t="s">
        <v>551</v>
      </c>
      <c r="F90" s="129" t="s">
        <v>547</v>
      </c>
      <c r="G90" s="130" t="s">
        <v>548</v>
      </c>
      <c r="H90" s="131">
        <v>18</v>
      </c>
      <c r="I90" s="132"/>
      <c r="J90" s="133">
        <f>ROUND(I90*H90,2)</f>
        <v>0</v>
      </c>
      <c r="K90" s="129" t="s">
        <v>19</v>
      </c>
      <c r="L90" s="32"/>
      <c r="M90" s="134" t="s">
        <v>19</v>
      </c>
      <c r="N90" s="135" t="s">
        <v>43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129</v>
      </c>
      <c r="AT90" s="138" t="s">
        <v>124</v>
      </c>
      <c r="AU90" s="138" t="s">
        <v>77</v>
      </c>
      <c r="AY90" s="17" t="s">
        <v>122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77</v>
      </c>
      <c r="BK90" s="139">
        <f>ROUND(I90*H90,2)</f>
        <v>0</v>
      </c>
      <c r="BL90" s="17" t="s">
        <v>129</v>
      </c>
      <c r="BM90" s="138" t="s">
        <v>552</v>
      </c>
    </row>
    <row r="91" spans="2:65" s="1" customFormat="1" ht="19.2">
      <c r="B91" s="32"/>
      <c r="D91" s="145" t="s">
        <v>300</v>
      </c>
      <c r="F91" s="165" t="s">
        <v>553</v>
      </c>
      <c r="I91" s="142"/>
      <c r="L91" s="32"/>
      <c r="M91" s="143"/>
      <c r="T91" s="53"/>
      <c r="AT91" s="17" t="s">
        <v>300</v>
      </c>
      <c r="AU91" s="17" t="s">
        <v>77</v>
      </c>
    </row>
    <row r="92" spans="2:65" s="1" customFormat="1" ht="24.15" customHeight="1">
      <c r="B92" s="32"/>
      <c r="C92" s="127" t="s">
        <v>83</v>
      </c>
      <c r="D92" s="127" t="s">
        <v>124</v>
      </c>
      <c r="E92" s="128" t="s">
        <v>554</v>
      </c>
      <c r="F92" s="129" t="s">
        <v>555</v>
      </c>
      <c r="G92" s="130" t="s">
        <v>548</v>
      </c>
      <c r="H92" s="131">
        <v>2</v>
      </c>
      <c r="I92" s="132"/>
      <c r="J92" s="133">
        <f>ROUND(I92*H92,2)</f>
        <v>0</v>
      </c>
      <c r="K92" s="129" t="s">
        <v>19</v>
      </c>
      <c r="L92" s="32"/>
      <c r="M92" s="134" t="s">
        <v>19</v>
      </c>
      <c r="N92" s="135" t="s">
        <v>43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129</v>
      </c>
      <c r="AT92" s="138" t="s">
        <v>124</v>
      </c>
      <c r="AU92" s="138" t="s">
        <v>77</v>
      </c>
      <c r="AY92" s="17" t="s">
        <v>122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77</v>
      </c>
      <c r="BK92" s="139">
        <f>ROUND(I92*H92,2)</f>
        <v>0</v>
      </c>
      <c r="BL92" s="17" t="s">
        <v>129</v>
      </c>
      <c r="BM92" s="138" t="s">
        <v>556</v>
      </c>
    </row>
    <row r="93" spans="2:65" s="1" customFormat="1" ht="19.2">
      <c r="B93" s="32"/>
      <c r="D93" s="145" t="s">
        <v>300</v>
      </c>
      <c r="F93" s="165" t="s">
        <v>557</v>
      </c>
      <c r="I93" s="142"/>
      <c r="L93" s="32"/>
      <c r="M93" s="143"/>
      <c r="T93" s="53"/>
      <c r="AT93" s="17" t="s">
        <v>300</v>
      </c>
      <c r="AU93" s="17" t="s">
        <v>77</v>
      </c>
    </row>
    <row r="94" spans="2:65" s="1" customFormat="1" ht="24.15" customHeight="1">
      <c r="B94" s="32"/>
      <c r="C94" s="127" t="s">
        <v>129</v>
      </c>
      <c r="D94" s="127" t="s">
        <v>124</v>
      </c>
      <c r="E94" s="128" t="s">
        <v>558</v>
      </c>
      <c r="F94" s="129" t="s">
        <v>555</v>
      </c>
      <c r="G94" s="130" t="s">
        <v>548</v>
      </c>
      <c r="H94" s="131">
        <v>2</v>
      </c>
      <c r="I94" s="132"/>
      <c r="J94" s="133">
        <f>ROUND(I94*H94,2)</f>
        <v>0</v>
      </c>
      <c r="K94" s="129" t="s">
        <v>19</v>
      </c>
      <c r="L94" s="32"/>
      <c r="M94" s="134" t="s">
        <v>19</v>
      </c>
      <c r="N94" s="135" t="s">
        <v>43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129</v>
      </c>
      <c r="AT94" s="138" t="s">
        <v>124</v>
      </c>
      <c r="AU94" s="138" t="s">
        <v>77</v>
      </c>
      <c r="AY94" s="17" t="s">
        <v>122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77</v>
      </c>
      <c r="BK94" s="139">
        <f>ROUND(I94*H94,2)</f>
        <v>0</v>
      </c>
      <c r="BL94" s="17" t="s">
        <v>129</v>
      </c>
      <c r="BM94" s="138" t="s">
        <v>559</v>
      </c>
    </row>
    <row r="95" spans="2:65" s="1" customFormat="1" ht="19.2">
      <c r="B95" s="32"/>
      <c r="D95" s="145" t="s">
        <v>300</v>
      </c>
      <c r="F95" s="165" t="s">
        <v>553</v>
      </c>
      <c r="I95" s="142"/>
      <c r="L95" s="32"/>
      <c r="M95" s="143"/>
      <c r="T95" s="53"/>
      <c r="AT95" s="17" t="s">
        <v>300</v>
      </c>
      <c r="AU95" s="17" t="s">
        <v>77</v>
      </c>
    </row>
    <row r="96" spans="2:65" s="1" customFormat="1" ht="24.15" customHeight="1">
      <c r="B96" s="32"/>
      <c r="C96" s="127" t="s">
        <v>160</v>
      </c>
      <c r="D96" s="127" t="s">
        <v>124</v>
      </c>
      <c r="E96" s="128" t="s">
        <v>560</v>
      </c>
      <c r="F96" s="129" t="s">
        <v>561</v>
      </c>
      <c r="G96" s="130" t="s">
        <v>548</v>
      </c>
      <c r="H96" s="131">
        <v>7</v>
      </c>
      <c r="I96" s="132"/>
      <c r="J96" s="133">
        <f>ROUND(I96*H96,2)</f>
        <v>0</v>
      </c>
      <c r="K96" s="129" t="s">
        <v>19</v>
      </c>
      <c r="L96" s="32"/>
      <c r="M96" s="134" t="s">
        <v>19</v>
      </c>
      <c r="N96" s="135" t="s">
        <v>43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129</v>
      </c>
      <c r="AT96" s="138" t="s">
        <v>124</v>
      </c>
      <c r="AU96" s="138" t="s">
        <v>77</v>
      </c>
      <c r="AY96" s="17" t="s">
        <v>122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7" t="s">
        <v>77</v>
      </c>
      <c r="BK96" s="139">
        <f>ROUND(I96*H96,2)</f>
        <v>0</v>
      </c>
      <c r="BL96" s="17" t="s">
        <v>129</v>
      </c>
      <c r="BM96" s="138" t="s">
        <v>562</v>
      </c>
    </row>
    <row r="97" spans="2:65" s="1" customFormat="1" ht="19.2">
      <c r="B97" s="32"/>
      <c r="D97" s="145" t="s">
        <v>300</v>
      </c>
      <c r="F97" s="165" t="s">
        <v>557</v>
      </c>
      <c r="I97" s="142"/>
      <c r="L97" s="32"/>
      <c r="M97" s="143"/>
      <c r="T97" s="53"/>
      <c r="AT97" s="17" t="s">
        <v>300</v>
      </c>
      <c r="AU97" s="17" t="s">
        <v>77</v>
      </c>
    </row>
    <row r="98" spans="2:65" s="1" customFormat="1" ht="24.15" customHeight="1">
      <c r="B98" s="32"/>
      <c r="C98" s="127" t="s">
        <v>150</v>
      </c>
      <c r="D98" s="127" t="s">
        <v>124</v>
      </c>
      <c r="E98" s="128" t="s">
        <v>563</v>
      </c>
      <c r="F98" s="129" t="s">
        <v>561</v>
      </c>
      <c r="G98" s="130" t="s">
        <v>548</v>
      </c>
      <c r="H98" s="131">
        <v>7</v>
      </c>
      <c r="I98" s="132"/>
      <c r="J98" s="133">
        <f>ROUND(I98*H98,2)</f>
        <v>0</v>
      </c>
      <c r="K98" s="129" t="s">
        <v>19</v>
      </c>
      <c r="L98" s="32"/>
      <c r="M98" s="134" t="s">
        <v>19</v>
      </c>
      <c r="N98" s="135" t="s">
        <v>43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129</v>
      </c>
      <c r="AT98" s="138" t="s">
        <v>124</v>
      </c>
      <c r="AU98" s="138" t="s">
        <v>77</v>
      </c>
      <c r="AY98" s="17" t="s">
        <v>122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7" t="s">
        <v>77</v>
      </c>
      <c r="BK98" s="139">
        <f>ROUND(I98*H98,2)</f>
        <v>0</v>
      </c>
      <c r="BL98" s="17" t="s">
        <v>129</v>
      </c>
      <c r="BM98" s="138" t="s">
        <v>564</v>
      </c>
    </row>
    <row r="99" spans="2:65" s="1" customFormat="1" ht="19.2">
      <c r="B99" s="32"/>
      <c r="D99" s="145" t="s">
        <v>300</v>
      </c>
      <c r="F99" s="165" t="s">
        <v>553</v>
      </c>
      <c r="I99" s="142"/>
      <c r="L99" s="32"/>
      <c r="M99" s="143"/>
      <c r="T99" s="53"/>
      <c r="AT99" s="17" t="s">
        <v>300</v>
      </c>
      <c r="AU99" s="17" t="s">
        <v>77</v>
      </c>
    </row>
    <row r="100" spans="2:65" s="1" customFormat="1" ht="24.15" customHeight="1">
      <c r="B100" s="32"/>
      <c r="C100" s="127" t="s">
        <v>176</v>
      </c>
      <c r="D100" s="127" t="s">
        <v>124</v>
      </c>
      <c r="E100" s="128" t="s">
        <v>565</v>
      </c>
      <c r="F100" s="129" t="s">
        <v>566</v>
      </c>
      <c r="G100" s="130" t="s">
        <v>548</v>
      </c>
      <c r="H100" s="131">
        <v>2</v>
      </c>
      <c r="I100" s="132"/>
      <c r="J100" s="133">
        <f>ROUND(I100*H100,2)</f>
        <v>0</v>
      </c>
      <c r="K100" s="129" t="s">
        <v>19</v>
      </c>
      <c r="L100" s="32"/>
      <c r="M100" s="134" t="s">
        <v>19</v>
      </c>
      <c r="N100" s="135" t="s">
        <v>43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129</v>
      </c>
      <c r="AT100" s="138" t="s">
        <v>124</v>
      </c>
      <c r="AU100" s="138" t="s">
        <v>77</v>
      </c>
      <c r="AY100" s="17" t="s">
        <v>122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7" t="s">
        <v>77</v>
      </c>
      <c r="BK100" s="139">
        <f>ROUND(I100*H100,2)</f>
        <v>0</v>
      </c>
      <c r="BL100" s="17" t="s">
        <v>129</v>
      </c>
      <c r="BM100" s="138" t="s">
        <v>567</v>
      </c>
    </row>
    <row r="101" spans="2:65" s="1" customFormat="1" ht="19.2">
      <c r="B101" s="32"/>
      <c r="D101" s="145" t="s">
        <v>300</v>
      </c>
      <c r="F101" s="165" t="s">
        <v>557</v>
      </c>
      <c r="I101" s="142"/>
      <c r="L101" s="32"/>
      <c r="M101" s="143"/>
      <c r="T101" s="53"/>
      <c r="AT101" s="17" t="s">
        <v>300</v>
      </c>
      <c r="AU101" s="17" t="s">
        <v>77</v>
      </c>
    </row>
    <row r="102" spans="2:65" s="1" customFormat="1" ht="24.15" customHeight="1">
      <c r="B102" s="32"/>
      <c r="C102" s="127" t="s">
        <v>182</v>
      </c>
      <c r="D102" s="127" t="s">
        <v>124</v>
      </c>
      <c r="E102" s="128" t="s">
        <v>568</v>
      </c>
      <c r="F102" s="129" t="s">
        <v>566</v>
      </c>
      <c r="G102" s="130" t="s">
        <v>548</v>
      </c>
      <c r="H102" s="131">
        <v>2</v>
      </c>
      <c r="I102" s="132"/>
      <c r="J102" s="133">
        <f>ROUND(I102*H102,2)</f>
        <v>0</v>
      </c>
      <c r="K102" s="129" t="s">
        <v>19</v>
      </c>
      <c r="L102" s="32"/>
      <c r="M102" s="134" t="s">
        <v>19</v>
      </c>
      <c r="N102" s="135" t="s">
        <v>43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129</v>
      </c>
      <c r="AT102" s="138" t="s">
        <v>124</v>
      </c>
      <c r="AU102" s="138" t="s">
        <v>77</v>
      </c>
      <c r="AY102" s="17" t="s">
        <v>122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7" t="s">
        <v>77</v>
      </c>
      <c r="BK102" s="139">
        <f>ROUND(I102*H102,2)</f>
        <v>0</v>
      </c>
      <c r="BL102" s="17" t="s">
        <v>129</v>
      </c>
      <c r="BM102" s="138" t="s">
        <v>569</v>
      </c>
    </row>
    <row r="103" spans="2:65" s="1" customFormat="1" ht="19.2">
      <c r="B103" s="32"/>
      <c r="D103" s="145" t="s">
        <v>300</v>
      </c>
      <c r="F103" s="165" t="s">
        <v>553</v>
      </c>
      <c r="I103" s="142"/>
      <c r="L103" s="32"/>
      <c r="M103" s="143"/>
      <c r="T103" s="53"/>
      <c r="AT103" s="17" t="s">
        <v>300</v>
      </c>
      <c r="AU103" s="17" t="s">
        <v>77</v>
      </c>
    </row>
    <row r="104" spans="2:65" s="1" customFormat="1" ht="24.15" customHeight="1">
      <c r="B104" s="32"/>
      <c r="C104" s="127" t="s">
        <v>190</v>
      </c>
      <c r="D104" s="127" t="s">
        <v>124</v>
      </c>
      <c r="E104" s="128" t="s">
        <v>570</v>
      </c>
      <c r="F104" s="129" t="s">
        <v>571</v>
      </c>
      <c r="G104" s="130" t="s">
        <v>548</v>
      </c>
      <c r="H104" s="131">
        <v>2</v>
      </c>
      <c r="I104" s="132"/>
      <c r="J104" s="133">
        <f>ROUND(I104*H104,2)</f>
        <v>0</v>
      </c>
      <c r="K104" s="129" t="s">
        <v>19</v>
      </c>
      <c r="L104" s="32"/>
      <c r="M104" s="134" t="s">
        <v>19</v>
      </c>
      <c r="N104" s="135" t="s">
        <v>43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129</v>
      </c>
      <c r="AT104" s="138" t="s">
        <v>124</v>
      </c>
      <c r="AU104" s="138" t="s">
        <v>77</v>
      </c>
      <c r="AY104" s="17" t="s">
        <v>122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77</v>
      </c>
      <c r="BK104" s="139">
        <f>ROUND(I104*H104,2)</f>
        <v>0</v>
      </c>
      <c r="BL104" s="17" t="s">
        <v>129</v>
      </c>
      <c r="BM104" s="138" t="s">
        <v>572</v>
      </c>
    </row>
    <row r="105" spans="2:65" s="1" customFormat="1" ht="19.2">
      <c r="B105" s="32"/>
      <c r="D105" s="145" t="s">
        <v>300</v>
      </c>
      <c r="F105" s="165" t="s">
        <v>557</v>
      </c>
      <c r="I105" s="142"/>
      <c r="L105" s="32"/>
      <c r="M105" s="143"/>
      <c r="T105" s="53"/>
      <c r="AT105" s="17" t="s">
        <v>300</v>
      </c>
      <c r="AU105" s="17" t="s">
        <v>77</v>
      </c>
    </row>
    <row r="106" spans="2:65" s="1" customFormat="1" ht="24.15" customHeight="1">
      <c r="B106" s="32"/>
      <c r="C106" s="127" t="s">
        <v>198</v>
      </c>
      <c r="D106" s="127" t="s">
        <v>124</v>
      </c>
      <c r="E106" s="128" t="s">
        <v>573</v>
      </c>
      <c r="F106" s="129" t="s">
        <v>571</v>
      </c>
      <c r="G106" s="130" t="s">
        <v>548</v>
      </c>
      <c r="H106" s="131">
        <v>2</v>
      </c>
      <c r="I106" s="132"/>
      <c r="J106" s="133">
        <f>ROUND(I106*H106,2)</f>
        <v>0</v>
      </c>
      <c r="K106" s="129" t="s">
        <v>19</v>
      </c>
      <c r="L106" s="32"/>
      <c r="M106" s="134" t="s">
        <v>19</v>
      </c>
      <c r="N106" s="135" t="s">
        <v>43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129</v>
      </c>
      <c r="AT106" s="138" t="s">
        <v>124</v>
      </c>
      <c r="AU106" s="138" t="s">
        <v>77</v>
      </c>
      <c r="AY106" s="17" t="s">
        <v>122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7" t="s">
        <v>77</v>
      </c>
      <c r="BK106" s="139">
        <f>ROUND(I106*H106,2)</f>
        <v>0</v>
      </c>
      <c r="BL106" s="17" t="s">
        <v>129</v>
      </c>
      <c r="BM106" s="138" t="s">
        <v>574</v>
      </c>
    </row>
    <row r="107" spans="2:65" s="1" customFormat="1" ht="19.2">
      <c r="B107" s="32"/>
      <c r="D107" s="145" t="s">
        <v>300</v>
      </c>
      <c r="F107" s="165" t="s">
        <v>553</v>
      </c>
      <c r="I107" s="142"/>
      <c r="L107" s="32"/>
      <c r="M107" s="143"/>
      <c r="T107" s="53"/>
      <c r="AT107" s="17" t="s">
        <v>300</v>
      </c>
      <c r="AU107" s="17" t="s">
        <v>77</v>
      </c>
    </row>
    <row r="108" spans="2:65" s="1" customFormat="1" ht="24.15" customHeight="1">
      <c r="B108" s="32"/>
      <c r="C108" s="127" t="s">
        <v>205</v>
      </c>
      <c r="D108" s="127" t="s">
        <v>124</v>
      </c>
      <c r="E108" s="128" t="s">
        <v>575</v>
      </c>
      <c r="F108" s="129" t="s">
        <v>576</v>
      </c>
      <c r="G108" s="130" t="s">
        <v>548</v>
      </c>
      <c r="H108" s="131">
        <v>1</v>
      </c>
      <c r="I108" s="132"/>
      <c r="J108" s="133">
        <f>ROUND(I108*H108,2)</f>
        <v>0</v>
      </c>
      <c r="K108" s="129" t="s">
        <v>19</v>
      </c>
      <c r="L108" s="32"/>
      <c r="M108" s="134" t="s">
        <v>19</v>
      </c>
      <c r="N108" s="135" t="s">
        <v>43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129</v>
      </c>
      <c r="AT108" s="138" t="s">
        <v>124</v>
      </c>
      <c r="AU108" s="138" t="s">
        <v>77</v>
      </c>
      <c r="AY108" s="17" t="s">
        <v>122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77</v>
      </c>
      <c r="BK108" s="139">
        <f>ROUND(I108*H108,2)</f>
        <v>0</v>
      </c>
      <c r="BL108" s="17" t="s">
        <v>129</v>
      </c>
      <c r="BM108" s="138" t="s">
        <v>577</v>
      </c>
    </row>
    <row r="109" spans="2:65" s="1" customFormat="1" ht="19.2">
      <c r="B109" s="32"/>
      <c r="D109" s="145" t="s">
        <v>300</v>
      </c>
      <c r="F109" s="165" t="s">
        <v>557</v>
      </c>
      <c r="I109" s="142"/>
      <c r="L109" s="32"/>
      <c r="M109" s="143"/>
      <c r="T109" s="53"/>
      <c r="AT109" s="17" t="s">
        <v>300</v>
      </c>
      <c r="AU109" s="17" t="s">
        <v>77</v>
      </c>
    </row>
    <row r="110" spans="2:65" s="1" customFormat="1" ht="24.15" customHeight="1">
      <c r="B110" s="32"/>
      <c r="C110" s="127" t="s">
        <v>212</v>
      </c>
      <c r="D110" s="127" t="s">
        <v>124</v>
      </c>
      <c r="E110" s="128" t="s">
        <v>578</v>
      </c>
      <c r="F110" s="129" t="s">
        <v>576</v>
      </c>
      <c r="G110" s="130" t="s">
        <v>548</v>
      </c>
      <c r="H110" s="131">
        <v>1</v>
      </c>
      <c r="I110" s="132"/>
      <c r="J110" s="133">
        <f>ROUND(I110*H110,2)</f>
        <v>0</v>
      </c>
      <c r="K110" s="129" t="s">
        <v>19</v>
      </c>
      <c r="L110" s="32"/>
      <c r="M110" s="134" t="s">
        <v>19</v>
      </c>
      <c r="N110" s="135" t="s">
        <v>43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129</v>
      </c>
      <c r="AT110" s="138" t="s">
        <v>124</v>
      </c>
      <c r="AU110" s="138" t="s">
        <v>77</v>
      </c>
      <c r="AY110" s="17" t="s">
        <v>122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77</v>
      </c>
      <c r="BK110" s="139">
        <f>ROUND(I110*H110,2)</f>
        <v>0</v>
      </c>
      <c r="BL110" s="17" t="s">
        <v>129</v>
      </c>
      <c r="BM110" s="138" t="s">
        <v>579</v>
      </c>
    </row>
    <row r="111" spans="2:65" s="1" customFormat="1" ht="19.2">
      <c r="B111" s="32"/>
      <c r="D111" s="145" t="s">
        <v>300</v>
      </c>
      <c r="F111" s="165" t="s">
        <v>553</v>
      </c>
      <c r="I111" s="142"/>
      <c r="L111" s="32"/>
      <c r="M111" s="143"/>
      <c r="T111" s="53"/>
      <c r="AT111" s="17" t="s">
        <v>300</v>
      </c>
      <c r="AU111" s="17" t="s">
        <v>77</v>
      </c>
    </row>
    <row r="112" spans="2:65" s="1" customFormat="1" ht="24.15" customHeight="1">
      <c r="B112" s="32"/>
      <c r="C112" s="127" t="s">
        <v>218</v>
      </c>
      <c r="D112" s="127" t="s">
        <v>124</v>
      </c>
      <c r="E112" s="128" t="s">
        <v>580</v>
      </c>
      <c r="F112" s="129" t="s">
        <v>581</v>
      </c>
      <c r="G112" s="130" t="s">
        <v>548</v>
      </c>
      <c r="H112" s="131">
        <v>36</v>
      </c>
      <c r="I112" s="132"/>
      <c r="J112" s="133">
        <f>ROUND(I112*H112,2)</f>
        <v>0</v>
      </c>
      <c r="K112" s="129" t="s">
        <v>19</v>
      </c>
      <c r="L112" s="32"/>
      <c r="M112" s="134" t="s">
        <v>19</v>
      </c>
      <c r="N112" s="135" t="s">
        <v>43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129</v>
      </c>
      <c r="AT112" s="138" t="s">
        <v>124</v>
      </c>
      <c r="AU112" s="138" t="s">
        <v>77</v>
      </c>
      <c r="AY112" s="17" t="s">
        <v>122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7" t="s">
        <v>77</v>
      </c>
      <c r="BK112" s="139">
        <f>ROUND(I112*H112,2)</f>
        <v>0</v>
      </c>
      <c r="BL112" s="17" t="s">
        <v>129</v>
      </c>
      <c r="BM112" s="138" t="s">
        <v>582</v>
      </c>
    </row>
    <row r="113" spans="2:65" s="1" customFormat="1" ht="19.2">
      <c r="B113" s="32"/>
      <c r="D113" s="145" t="s">
        <v>300</v>
      </c>
      <c r="F113" s="165" t="s">
        <v>583</v>
      </c>
      <c r="I113" s="142"/>
      <c r="L113" s="32"/>
      <c r="M113" s="143"/>
      <c r="T113" s="53"/>
      <c r="AT113" s="17" t="s">
        <v>300</v>
      </c>
      <c r="AU113" s="17" t="s">
        <v>77</v>
      </c>
    </row>
    <row r="114" spans="2:65" s="1" customFormat="1" ht="24.15" customHeight="1">
      <c r="B114" s="32"/>
      <c r="C114" s="127" t="s">
        <v>225</v>
      </c>
      <c r="D114" s="127" t="s">
        <v>124</v>
      </c>
      <c r="E114" s="128" t="s">
        <v>584</v>
      </c>
      <c r="F114" s="129" t="s">
        <v>581</v>
      </c>
      <c r="G114" s="130" t="s">
        <v>548</v>
      </c>
      <c r="H114" s="131">
        <v>36</v>
      </c>
      <c r="I114" s="132"/>
      <c r="J114" s="133">
        <f>ROUND(I114*H114,2)</f>
        <v>0</v>
      </c>
      <c r="K114" s="129" t="s">
        <v>19</v>
      </c>
      <c r="L114" s="32"/>
      <c r="M114" s="134" t="s">
        <v>19</v>
      </c>
      <c r="N114" s="135" t="s">
        <v>43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129</v>
      </c>
      <c r="AT114" s="138" t="s">
        <v>124</v>
      </c>
      <c r="AU114" s="138" t="s">
        <v>77</v>
      </c>
      <c r="AY114" s="17" t="s">
        <v>122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77</v>
      </c>
      <c r="BK114" s="139">
        <f>ROUND(I114*H114,2)</f>
        <v>0</v>
      </c>
      <c r="BL114" s="17" t="s">
        <v>129</v>
      </c>
      <c r="BM114" s="138" t="s">
        <v>585</v>
      </c>
    </row>
    <row r="115" spans="2:65" s="1" customFormat="1" ht="19.2">
      <c r="B115" s="32"/>
      <c r="D115" s="145" t="s">
        <v>300</v>
      </c>
      <c r="F115" s="165" t="s">
        <v>586</v>
      </c>
      <c r="I115" s="142"/>
      <c r="L115" s="32"/>
      <c r="M115" s="143"/>
      <c r="T115" s="53"/>
      <c r="AT115" s="17" t="s">
        <v>300</v>
      </c>
      <c r="AU115" s="17" t="s">
        <v>77</v>
      </c>
    </row>
    <row r="116" spans="2:65" s="1" customFormat="1" ht="24.15" customHeight="1">
      <c r="B116" s="32"/>
      <c r="C116" s="127" t="s">
        <v>8</v>
      </c>
      <c r="D116" s="127" t="s">
        <v>124</v>
      </c>
      <c r="E116" s="128" t="s">
        <v>587</v>
      </c>
      <c r="F116" s="129" t="s">
        <v>588</v>
      </c>
      <c r="G116" s="130" t="s">
        <v>548</v>
      </c>
      <c r="H116" s="131">
        <v>2</v>
      </c>
      <c r="I116" s="132"/>
      <c r="J116" s="133">
        <f>ROUND(I116*H116,2)</f>
        <v>0</v>
      </c>
      <c r="K116" s="129" t="s">
        <v>19</v>
      </c>
      <c r="L116" s="32"/>
      <c r="M116" s="134" t="s">
        <v>19</v>
      </c>
      <c r="N116" s="135" t="s">
        <v>43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129</v>
      </c>
      <c r="AT116" s="138" t="s">
        <v>124</v>
      </c>
      <c r="AU116" s="138" t="s">
        <v>77</v>
      </c>
      <c r="AY116" s="17" t="s">
        <v>122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7" t="s">
        <v>77</v>
      </c>
      <c r="BK116" s="139">
        <f>ROUND(I116*H116,2)</f>
        <v>0</v>
      </c>
      <c r="BL116" s="17" t="s">
        <v>129</v>
      </c>
      <c r="BM116" s="138" t="s">
        <v>589</v>
      </c>
    </row>
    <row r="117" spans="2:65" s="1" customFormat="1" ht="19.2">
      <c r="B117" s="32"/>
      <c r="D117" s="145" t="s">
        <v>300</v>
      </c>
      <c r="F117" s="165" t="s">
        <v>557</v>
      </c>
      <c r="I117" s="142"/>
      <c r="L117" s="32"/>
      <c r="M117" s="143"/>
      <c r="T117" s="53"/>
      <c r="AT117" s="17" t="s">
        <v>300</v>
      </c>
      <c r="AU117" s="17" t="s">
        <v>77</v>
      </c>
    </row>
    <row r="118" spans="2:65" s="1" customFormat="1" ht="24.15" customHeight="1">
      <c r="B118" s="32"/>
      <c r="C118" s="127" t="s">
        <v>237</v>
      </c>
      <c r="D118" s="127" t="s">
        <v>124</v>
      </c>
      <c r="E118" s="128" t="s">
        <v>590</v>
      </c>
      <c r="F118" s="129" t="s">
        <v>588</v>
      </c>
      <c r="G118" s="130" t="s">
        <v>548</v>
      </c>
      <c r="H118" s="131">
        <v>2</v>
      </c>
      <c r="I118" s="132"/>
      <c r="J118" s="133">
        <f>ROUND(I118*H118,2)</f>
        <v>0</v>
      </c>
      <c r="K118" s="129" t="s">
        <v>19</v>
      </c>
      <c r="L118" s="32"/>
      <c r="M118" s="134" t="s">
        <v>19</v>
      </c>
      <c r="N118" s="135" t="s">
        <v>43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129</v>
      </c>
      <c r="AT118" s="138" t="s">
        <v>124</v>
      </c>
      <c r="AU118" s="138" t="s">
        <v>77</v>
      </c>
      <c r="AY118" s="17" t="s">
        <v>122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77</v>
      </c>
      <c r="BK118" s="139">
        <f>ROUND(I118*H118,2)</f>
        <v>0</v>
      </c>
      <c r="BL118" s="17" t="s">
        <v>129</v>
      </c>
      <c r="BM118" s="138" t="s">
        <v>591</v>
      </c>
    </row>
    <row r="119" spans="2:65" s="1" customFormat="1" ht="19.2">
      <c r="B119" s="32"/>
      <c r="D119" s="145" t="s">
        <v>300</v>
      </c>
      <c r="F119" s="165" t="s">
        <v>553</v>
      </c>
      <c r="I119" s="142"/>
      <c r="L119" s="32"/>
      <c r="M119" s="143"/>
      <c r="T119" s="53"/>
      <c r="AT119" s="17" t="s">
        <v>300</v>
      </c>
      <c r="AU119" s="17" t="s">
        <v>77</v>
      </c>
    </row>
    <row r="120" spans="2:65" s="1" customFormat="1" ht="24.15" customHeight="1">
      <c r="B120" s="32"/>
      <c r="C120" s="127" t="s">
        <v>242</v>
      </c>
      <c r="D120" s="127" t="s">
        <v>124</v>
      </c>
      <c r="E120" s="128" t="s">
        <v>592</v>
      </c>
      <c r="F120" s="129" t="s">
        <v>593</v>
      </c>
      <c r="G120" s="130" t="s">
        <v>548</v>
      </c>
      <c r="H120" s="131">
        <v>10</v>
      </c>
      <c r="I120" s="132"/>
      <c r="J120" s="133">
        <f>ROUND(I120*H120,2)</f>
        <v>0</v>
      </c>
      <c r="K120" s="129" t="s">
        <v>19</v>
      </c>
      <c r="L120" s="32"/>
      <c r="M120" s="134" t="s">
        <v>19</v>
      </c>
      <c r="N120" s="135" t="s">
        <v>43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129</v>
      </c>
      <c r="AT120" s="138" t="s">
        <v>124</v>
      </c>
      <c r="AU120" s="138" t="s">
        <v>77</v>
      </c>
      <c r="AY120" s="17" t="s">
        <v>122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77</v>
      </c>
      <c r="BK120" s="139">
        <f>ROUND(I120*H120,2)</f>
        <v>0</v>
      </c>
      <c r="BL120" s="17" t="s">
        <v>129</v>
      </c>
      <c r="BM120" s="138" t="s">
        <v>594</v>
      </c>
    </row>
    <row r="121" spans="2:65" s="1" customFormat="1" ht="19.2">
      <c r="B121" s="32"/>
      <c r="D121" s="145" t="s">
        <v>300</v>
      </c>
      <c r="F121" s="165" t="s">
        <v>583</v>
      </c>
      <c r="I121" s="142"/>
      <c r="L121" s="32"/>
      <c r="M121" s="143"/>
      <c r="T121" s="53"/>
      <c r="AT121" s="17" t="s">
        <v>300</v>
      </c>
      <c r="AU121" s="17" t="s">
        <v>77</v>
      </c>
    </row>
    <row r="122" spans="2:65" s="1" customFormat="1" ht="24.15" customHeight="1">
      <c r="B122" s="32"/>
      <c r="C122" s="127" t="s">
        <v>248</v>
      </c>
      <c r="D122" s="127" t="s">
        <v>124</v>
      </c>
      <c r="E122" s="128" t="s">
        <v>595</v>
      </c>
      <c r="F122" s="129" t="s">
        <v>593</v>
      </c>
      <c r="G122" s="130" t="s">
        <v>548</v>
      </c>
      <c r="H122" s="131">
        <v>10</v>
      </c>
      <c r="I122" s="132"/>
      <c r="J122" s="133">
        <f>ROUND(I122*H122,2)</f>
        <v>0</v>
      </c>
      <c r="K122" s="129" t="s">
        <v>19</v>
      </c>
      <c r="L122" s="32"/>
      <c r="M122" s="134" t="s">
        <v>19</v>
      </c>
      <c r="N122" s="135" t="s">
        <v>43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129</v>
      </c>
      <c r="AT122" s="138" t="s">
        <v>124</v>
      </c>
      <c r="AU122" s="138" t="s">
        <v>77</v>
      </c>
      <c r="AY122" s="17" t="s">
        <v>122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77</v>
      </c>
      <c r="BK122" s="139">
        <f>ROUND(I122*H122,2)</f>
        <v>0</v>
      </c>
      <c r="BL122" s="17" t="s">
        <v>129</v>
      </c>
      <c r="BM122" s="138" t="s">
        <v>596</v>
      </c>
    </row>
    <row r="123" spans="2:65" s="1" customFormat="1" ht="19.2">
      <c r="B123" s="32"/>
      <c r="D123" s="145" t="s">
        <v>300</v>
      </c>
      <c r="F123" s="165" t="s">
        <v>586</v>
      </c>
      <c r="I123" s="142"/>
      <c r="L123" s="32"/>
      <c r="M123" s="143"/>
      <c r="T123" s="53"/>
      <c r="AT123" s="17" t="s">
        <v>300</v>
      </c>
      <c r="AU123" s="17" t="s">
        <v>77</v>
      </c>
    </row>
    <row r="124" spans="2:65" s="1" customFormat="1" ht="24.15" customHeight="1">
      <c r="B124" s="32"/>
      <c r="C124" s="127" t="s">
        <v>253</v>
      </c>
      <c r="D124" s="127" t="s">
        <v>124</v>
      </c>
      <c r="E124" s="128" t="s">
        <v>597</v>
      </c>
      <c r="F124" s="129" t="s">
        <v>598</v>
      </c>
      <c r="G124" s="130" t="s">
        <v>548</v>
      </c>
      <c r="H124" s="131">
        <v>16</v>
      </c>
      <c r="I124" s="132"/>
      <c r="J124" s="133">
        <f>ROUND(I124*H124,2)</f>
        <v>0</v>
      </c>
      <c r="K124" s="129" t="s">
        <v>19</v>
      </c>
      <c r="L124" s="32"/>
      <c r="M124" s="134" t="s">
        <v>19</v>
      </c>
      <c r="N124" s="135" t="s">
        <v>43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129</v>
      </c>
      <c r="AT124" s="138" t="s">
        <v>124</v>
      </c>
      <c r="AU124" s="138" t="s">
        <v>77</v>
      </c>
      <c r="AY124" s="17" t="s">
        <v>122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77</v>
      </c>
      <c r="BK124" s="139">
        <f>ROUND(I124*H124,2)</f>
        <v>0</v>
      </c>
      <c r="BL124" s="17" t="s">
        <v>129</v>
      </c>
      <c r="BM124" s="138" t="s">
        <v>599</v>
      </c>
    </row>
    <row r="125" spans="2:65" s="1" customFormat="1" ht="19.2">
      <c r="B125" s="32"/>
      <c r="D125" s="145" t="s">
        <v>300</v>
      </c>
      <c r="F125" s="165" t="s">
        <v>600</v>
      </c>
      <c r="I125" s="142"/>
      <c r="L125" s="32"/>
      <c r="M125" s="143"/>
      <c r="T125" s="53"/>
      <c r="AT125" s="17" t="s">
        <v>300</v>
      </c>
      <c r="AU125" s="17" t="s">
        <v>77</v>
      </c>
    </row>
    <row r="126" spans="2:65" s="1" customFormat="1" ht="24.15" customHeight="1">
      <c r="B126" s="32"/>
      <c r="C126" s="127" t="s">
        <v>260</v>
      </c>
      <c r="D126" s="127" t="s">
        <v>124</v>
      </c>
      <c r="E126" s="128" t="s">
        <v>601</v>
      </c>
      <c r="F126" s="129" t="s">
        <v>598</v>
      </c>
      <c r="G126" s="130" t="s">
        <v>548</v>
      </c>
      <c r="H126" s="131">
        <v>16</v>
      </c>
      <c r="I126" s="132"/>
      <c r="J126" s="133">
        <f>ROUND(I126*H126,2)</f>
        <v>0</v>
      </c>
      <c r="K126" s="129" t="s">
        <v>19</v>
      </c>
      <c r="L126" s="32"/>
      <c r="M126" s="134" t="s">
        <v>19</v>
      </c>
      <c r="N126" s="135" t="s">
        <v>43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129</v>
      </c>
      <c r="AT126" s="138" t="s">
        <v>124</v>
      </c>
      <c r="AU126" s="138" t="s">
        <v>77</v>
      </c>
      <c r="AY126" s="17" t="s">
        <v>122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77</v>
      </c>
      <c r="BK126" s="139">
        <f>ROUND(I126*H126,2)</f>
        <v>0</v>
      </c>
      <c r="BL126" s="17" t="s">
        <v>129</v>
      </c>
      <c r="BM126" s="138" t="s">
        <v>602</v>
      </c>
    </row>
    <row r="127" spans="2:65" s="1" customFormat="1" ht="19.2">
      <c r="B127" s="32"/>
      <c r="D127" s="145" t="s">
        <v>300</v>
      </c>
      <c r="F127" s="165" t="s">
        <v>603</v>
      </c>
      <c r="I127" s="142"/>
      <c r="L127" s="32"/>
      <c r="M127" s="143"/>
      <c r="T127" s="53"/>
      <c r="AT127" s="17" t="s">
        <v>300</v>
      </c>
      <c r="AU127" s="17" t="s">
        <v>77</v>
      </c>
    </row>
    <row r="128" spans="2:65" s="11" customFormat="1" ht="25.95" customHeight="1">
      <c r="B128" s="115"/>
      <c r="D128" s="116" t="s">
        <v>71</v>
      </c>
      <c r="E128" s="117" t="s">
        <v>80</v>
      </c>
      <c r="F128" s="117" t="s">
        <v>604</v>
      </c>
      <c r="I128" s="118"/>
      <c r="J128" s="119">
        <f>BK128</f>
        <v>0</v>
      </c>
      <c r="L128" s="115"/>
      <c r="M128" s="120"/>
      <c r="P128" s="121">
        <f>SUM(P129:P160)</f>
        <v>0</v>
      </c>
      <c r="R128" s="121">
        <f>SUM(R129:R160)</f>
        <v>0</v>
      </c>
      <c r="T128" s="122">
        <f>SUM(T129:T160)</f>
        <v>0</v>
      </c>
      <c r="AR128" s="116" t="s">
        <v>77</v>
      </c>
      <c r="AT128" s="123" t="s">
        <v>71</v>
      </c>
      <c r="AU128" s="123" t="s">
        <v>72</v>
      </c>
      <c r="AY128" s="116" t="s">
        <v>122</v>
      </c>
      <c r="BK128" s="124">
        <f>SUM(BK129:BK160)</f>
        <v>0</v>
      </c>
    </row>
    <row r="129" spans="2:65" s="1" customFormat="1" ht="78" customHeight="1">
      <c r="B129" s="32"/>
      <c r="C129" s="127" t="s">
        <v>7</v>
      </c>
      <c r="D129" s="127" t="s">
        <v>124</v>
      </c>
      <c r="E129" s="128" t="s">
        <v>605</v>
      </c>
      <c r="F129" s="129" t="s">
        <v>606</v>
      </c>
      <c r="G129" s="130" t="s">
        <v>548</v>
      </c>
      <c r="H129" s="131">
        <v>1</v>
      </c>
      <c r="I129" s="132"/>
      <c r="J129" s="133">
        <f>ROUND(I129*H129,2)</f>
        <v>0</v>
      </c>
      <c r="K129" s="129" t="s">
        <v>19</v>
      </c>
      <c r="L129" s="32"/>
      <c r="M129" s="134" t="s">
        <v>19</v>
      </c>
      <c r="N129" s="135" t="s">
        <v>43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129</v>
      </c>
      <c r="AT129" s="138" t="s">
        <v>124</v>
      </c>
      <c r="AU129" s="138" t="s">
        <v>77</v>
      </c>
      <c r="AY129" s="17" t="s">
        <v>122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77</v>
      </c>
      <c r="BK129" s="139">
        <f>ROUND(I129*H129,2)</f>
        <v>0</v>
      </c>
      <c r="BL129" s="17" t="s">
        <v>129</v>
      </c>
      <c r="BM129" s="138" t="s">
        <v>607</v>
      </c>
    </row>
    <row r="130" spans="2:65" s="1" customFormat="1" ht="19.2">
      <c r="B130" s="32"/>
      <c r="D130" s="145" t="s">
        <v>300</v>
      </c>
      <c r="F130" s="165" t="s">
        <v>608</v>
      </c>
      <c r="I130" s="142"/>
      <c r="L130" s="32"/>
      <c r="M130" s="143"/>
      <c r="T130" s="53"/>
      <c r="AT130" s="17" t="s">
        <v>300</v>
      </c>
      <c r="AU130" s="17" t="s">
        <v>77</v>
      </c>
    </row>
    <row r="131" spans="2:65" s="1" customFormat="1" ht="78" customHeight="1">
      <c r="B131" s="32"/>
      <c r="C131" s="127" t="s">
        <v>269</v>
      </c>
      <c r="D131" s="127" t="s">
        <v>124</v>
      </c>
      <c r="E131" s="128" t="s">
        <v>609</v>
      </c>
      <c r="F131" s="129" t="s">
        <v>606</v>
      </c>
      <c r="G131" s="130" t="s">
        <v>548</v>
      </c>
      <c r="H131" s="131">
        <v>1</v>
      </c>
      <c r="I131" s="132"/>
      <c r="J131" s="133">
        <f>ROUND(I131*H131,2)</f>
        <v>0</v>
      </c>
      <c r="K131" s="129" t="s">
        <v>19</v>
      </c>
      <c r="L131" s="32"/>
      <c r="M131" s="134" t="s">
        <v>19</v>
      </c>
      <c r="N131" s="135" t="s">
        <v>43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129</v>
      </c>
      <c r="AT131" s="138" t="s">
        <v>124</v>
      </c>
      <c r="AU131" s="138" t="s">
        <v>77</v>
      </c>
      <c r="AY131" s="17" t="s">
        <v>122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77</v>
      </c>
      <c r="BK131" s="139">
        <f>ROUND(I131*H131,2)</f>
        <v>0</v>
      </c>
      <c r="BL131" s="17" t="s">
        <v>129</v>
      </c>
      <c r="BM131" s="138" t="s">
        <v>610</v>
      </c>
    </row>
    <row r="132" spans="2:65" s="1" customFormat="1" ht="19.2">
      <c r="B132" s="32"/>
      <c r="D132" s="145" t="s">
        <v>300</v>
      </c>
      <c r="F132" s="165" t="s">
        <v>611</v>
      </c>
      <c r="I132" s="142"/>
      <c r="L132" s="32"/>
      <c r="M132" s="143"/>
      <c r="T132" s="53"/>
      <c r="AT132" s="17" t="s">
        <v>300</v>
      </c>
      <c r="AU132" s="17" t="s">
        <v>77</v>
      </c>
    </row>
    <row r="133" spans="2:65" s="1" customFormat="1" ht="180.75" customHeight="1">
      <c r="B133" s="32"/>
      <c r="C133" s="127" t="s">
        <v>274</v>
      </c>
      <c r="D133" s="127" t="s">
        <v>124</v>
      </c>
      <c r="E133" s="128" t="s">
        <v>612</v>
      </c>
      <c r="F133" s="129" t="s">
        <v>613</v>
      </c>
      <c r="G133" s="130" t="s">
        <v>548</v>
      </c>
      <c r="H133" s="131">
        <v>1</v>
      </c>
      <c r="I133" s="132"/>
      <c r="J133" s="133">
        <f>ROUND(I133*H133,2)</f>
        <v>0</v>
      </c>
      <c r="K133" s="129" t="s">
        <v>19</v>
      </c>
      <c r="L133" s="32"/>
      <c r="M133" s="134" t="s">
        <v>19</v>
      </c>
      <c r="N133" s="135" t="s">
        <v>43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129</v>
      </c>
      <c r="AT133" s="138" t="s">
        <v>124</v>
      </c>
      <c r="AU133" s="138" t="s">
        <v>77</v>
      </c>
      <c r="AY133" s="17" t="s">
        <v>122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77</v>
      </c>
      <c r="BK133" s="139">
        <f>ROUND(I133*H133,2)</f>
        <v>0</v>
      </c>
      <c r="BL133" s="17" t="s">
        <v>129</v>
      </c>
      <c r="BM133" s="138" t="s">
        <v>614</v>
      </c>
    </row>
    <row r="134" spans="2:65" s="1" customFormat="1" ht="19.2">
      <c r="B134" s="32"/>
      <c r="D134" s="145" t="s">
        <v>300</v>
      </c>
      <c r="F134" s="165" t="s">
        <v>615</v>
      </c>
      <c r="I134" s="142"/>
      <c r="L134" s="32"/>
      <c r="M134" s="143"/>
      <c r="T134" s="53"/>
      <c r="AT134" s="17" t="s">
        <v>300</v>
      </c>
      <c r="AU134" s="17" t="s">
        <v>77</v>
      </c>
    </row>
    <row r="135" spans="2:65" s="1" customFormat="1" ht="180.75" customHeight="1">
      <c r="B135" s="32"/>
      <c r="C135" s="127" t="s">
        <v>279</v>
      </c>
      <c r="D135" s="127" t="s">
        <v>124</v>
      </c>
      <c r="E135" s="128" t="s">
        <v>616</v>
      </c>
      <c r="F135" s="129" t="s">
        <v>613</v>
      </c>
      <c r="G135" s="130" t="s">
        <v>548</v>
      </c>
      <c r="H135" s="131">
        <v>1</v>
      </c>
      <c r="I135" s="132"/>
      <c r="J135" s="133">
        <f>ROUND(I135*H135,2)</f>
        <v>0</v>
      </c>
      <c r="K135" s="129" t="s">
        <v>19</v>
      </c>
      <c r="L135" s="32"/>
      <c r="M135" s="134" t="s">
        <v>19</v>
      </c>
      <c r="N135" s="135" t="s">
        <v>43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129</v>
      </c>
      <c r="AT135" s="138" t="s">
        <v>124</v>
      </c>
      <c r="AU135" s="138" t="s">
        <v>77</v>
      </c>
      <c r="AY135" s="17" t="s">
        <v>122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7" t="s">
        <v>77</v>
      </c>
      <c r="BK135" s="139">
        <f>ROUND(I135*H135,2)</f>
        <v>0</v>
      </c>
      <c r="BL135" s="17" t="s">
        <v>129</v>
      </c>
      <c r="BM135" s="138" t="s">
        <v>617</v>
      </c>
    </row>
    <row r="136" spans="2:65" s="1" customFormat="1" ht="19.2">
      <c r="B136" s="32"/>
      <c r="D136" s="145" t="s">
        <v>300</v>
      </c>
      <c r="F136" s="165" t="s">
        <v>618</v>
      </c>
      <c r="I136" s="142"/>
      <c r="L136" s="32"/>
      <c r="M136" s="143"/>
      <c r="T136" s="53"/>
      <c r="AT136" s="17" t="s">
        <v>300</v>
      </c>
      <c r="AU136" s="17" t="s">
        <v>77</v>
      </c>
    </row>
    <row r="137" spans="2:65" s="1" customFormat="1" ht="44.25" customHeight="1">
      <c r="B137" s="32"/>
      <c r="C137" s="127" t="s">
        <v>287</v>
      </c>
      <c r="D137" s="127" t="s">
        <v>124</v>
      </c>
      <c r="E137" s="128" t="s">
        <v>619</v>
      </c>
      <c r="F137" s="129" t="s">
        <v>620</v>
      </c>
      <c r="G137" s="130" t="s">
        <v>548</v>
      </c>
      <c r="H137" s="131">
        <v>1</v>
      </c>
      <c r="I137" s="132"/>
      <c r="J137" s="133">
        <f>ROUND(I137*H137,2)</f>
        <v>0</v>
      </c>
      <c r="K137" s="129" t="s">
        <v>19</v>
      </c>
      <c r="L137" s="32"/>
      <c r="M137" s="134" t="s">
        <v>19</v>
      </c>
      <c r="N137" s="135" t="s">
        <v>43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129</v>
      </c>
      <c r="AT137" s="138" t="s">
        <v>124</v>
      </c>
      <c r="AU137" s="138" t="s">
        <v>77</v>
      </c>
      <c r="AY137" s="17" t="s">
        <v>122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77</v>
      </c>
      <c r="BK137" s="139">
        <f>ROUND(I137*H137,2)</f>
        <v>0</v>
      </c>
      <c r="BL137" s="17" t="s">
        <v>129</v>
      </c>
      <c r="BM137" s="138" t="s">
        <v>621</v>
      </c>
    </row>
    <row r="138" spans="2:65" s="1" customFormat="1" ht="19.2">
      <c r="B138" s="32"/>
      <c r="D138" s="145" t="s">
        <v>300</v>
      </c>
      <c r="F138" s="165" t="s">
        <v>622</v>
      </c>
      <c r="I138" s="142"/>
      <c r="L138" s="32"/>
      <c r="M138" s="143"/>
      <c r="T138" s="53"/>
      <c r="AT138" s="17" t="s">
        <v>300</v>
      </c>
      <c r="AU138" s="17" t="s">
        <v>77</v>
      </c>
    </row>
    <row r="139" spans="2:65" s="1" customFormat="1" ht="44.25" customHeight="1">
      <c r="B139" s="32"/>
      <c r="C139" s="127" t="s">
        <v>296</v>
      </c>
      <c r="D139" s="127" t="s">
        <v>124</v>
      </c>
      <c r="E139" s="128" t="s">
        <v>623</v>
      </c>
      <c r="F139" s="129" t="s">
        <v>620</v>
      </c>
      <c r="G139" s="130" t="s">
        <v>548</v>
      </c>
      <c r="H139" s="131">
        <v>1</v>
      </c>
      <c r="I139" s="132"/>
      <c r="J139" s="133">
        <f>ROUND(I139*H139,2)</f>
        <v>0</v>
      </c>
      <c r="K139" s="129" t="s">
        <v>19</v>
      </c>
      <c r="L139" s="32"/>
      <c r="M139" s="134" t="s">
        <v>19</v>
      </c>
      <c r="N139" s="135" t="s">
        <v>43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129</v>
      </c>
      <c r="AT139" s="138" t="s">
        <v>124</v>
      </c>
      <c r="AU139" s="138" t="s">
        <v>77</v>
      </c>
      <c r="AY139" s="17" t="s">
        <v>122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77</v>
      </c>
      <c r="BK139" s="139">
        <f>ROUND(I139*H139,2)</f>
        <v>0</v>
      </c>
      <c r="BL139" s="17" t="s">
        <v>129</v>
      </c>
      <c r="BM139" s="138" t="s">
        <v>624</v>
      </c>
    </row>
    <row r="140" spans="2:65" s="1" customFormat="1" ht="19.2">
      <c r="B140" s="32"/>
      <c r="D140" s="145" t="s">
        <v>300</v>
      </c>
      <c r="F140" s="165" t="s">
        <v>625</v>
      </c>
      <c r="I140" s="142"/>
      <c r="L140" s="32"/>
      <c r="M140" s="143"/>
      <c r="T140" s="53"/>
      <c r="AT140" s="17" t="s">
        <v>300</v>
      </c>
      <c r="AU140" s="17" t="s">
        <v>77</v>
      </c>
    </row>
    <row r="141" spans="2:65" s="1" customFormat="1" ht="55.5" customHeight="1">
      <c r="B141" s="32"/>
      <c r="C141" s="127" t="s">
        <v>302</v>
      </c>
      <c r="D141" s="127" t="s">
        <v>124</v>
      </c>
      <c r="E141" s="128" t="s">
        <v>626</v>
      </c>
      <c r="F141" s="129" t="s">
        <v>627</v>
      </c>
      <c r="G141" s="130" t="s">
        <v>548</v>
      </c>
      <c r="H141" s="131">
        <v>3</v>
      </c>
      <c r="I141" s="132"/>
      <c r="J141" s="133">
        <f>ROUND(I141*H141,2)</f>
        <v>0</v>
      </c>
      <c r="K141" s="129" t="s">
        <v>19</v>
      </c>
      <c r="L141" s="32"/>
      <c r="M141" s="134" t="s">
        <v>19</v>
      </c>
      <c r="N141" s="135" t="s">
        <v>43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129</v>
      </c>
      <c r="AT141" s="138" t="s">
        <v>124</v>
      </c>
      <c r="AU141" s="138" t="s">
        <v>77</v>
      </c>
      <c r="AY141" s="17" t="s">
        <v>122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7" t="s">
        <v>77</v>
      </c>
      <c r="BK141" s="139">
        <f>ROUND(I141*H141,2)</f>
        <v>0</v>
      </c>
      <c r="BL141" s="17" t="s">
        <v>129</v>
      </c>
      <c r="BM141" s="138" t="s">
        <v>628</v>
      </c>
    </row>
    <row r="142" spans="2:65" s="1" customFormat="1" ht="19.2">
      <c r="B142" s="32"/>
      <c r="D142" s="145" t="s">
        <v>300</v>
      </c>
      <c r="F142" s="165" t="s">
        <v>629</v>
      </c>
      <c r="I142" s="142"/>
      <c r="L142" s="32"/>
      <c r="M142" s="143"/>
      <c r="T142" s="53"/>
      <c r="AT142" s="17" t="s">
        <v>300</v>
      </c>
      <c r="AU142" s="17" t="s">
        <v>77</v>
      </c>
    </row>
    <row r="143" spans="2:65" s="1" customFormat="1" ht="55.5" customHeight="1">
      <c r="B143" s="32"/>
      <c r="C143" s="127" t="s">
        <v>308</v>
      </c>
      <c r="D143" s="127" t="s">
        <v>124</v>
      </c>
      <c r="E143" s="128" t="s">
        <v>630</v>
      </c>
      <c r="F143" s="129" t="s">
        <v>627</v>
      </c>
      <c r="G143" s="130" t="s">
        <v>548</v>
      </c>
      <c r="H143" s="131">
        <v>3</v>
      </c>
      <c r="I143" s="132"/>
      <c r="J143" s="133">
        <f>ROUND(I143*H143,2)</f>
        <v>0</v>
      </c>
      <c r="K143" s="129" t="s">
        <v>19</v>
      </c>
      <c r="L143" s="32"/>
      <c r="M143" s="134" t="s">
        <v>19</v>
      </c>
      <c r="N143" s="135" t="s">
        <v>43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129</v>
      </c>
      <c r="AT143" s="138" t="s">
        <v>124</v>
      </c>
      <c r="AU143" s="138" t="s">
        <v>77</v>
      </c>
      <c r="AY143" s="17" t="s">
        <v>122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77</v>
      </c>
      <c r="BK143" s="139">
        <f>ROUND(I143*H143,2)</f>
        <v>0</v>
      </c>
      <c r="BL143" s="17" t="s">
        <v>129</v>
      </c>
      <c r="BM143" s="138" t="s">
        <v>631</v>
      </c>
    </row>
    <row r="144" spans="2:65" s="1" customFormat="1" ht="19.2">
      <c r="B144" s="32"/>
      <c r="D144" s="145" t="s">
        <v>300</v>
      </c>
      <c r="F144" s="165" t="s">
        <v>632</v>
      </c>
      <c r="I144" s="142"/>
      <c r="L144" s="32"/>
      <c r="M144" s="143"/>
      <c r="T144" s="53"/>
      <c r="AT144" s="17" t="s">
        <v>300</v>
      </c>
      <c r="AU144" s="17" t="s">
        <v>77</v>
      </c>
    </row>
    <row r="145" spans="2:65" s="1" customFormat="1" ht="37.799999999999997" customHeight="1">
      <c r="B145" s="32"/>
      <c r="C145" s="127" t="s">
        <v>314</v>
      </c>
      <c r="D145" s="127" t="s">
        <v>124</v>
      </c>
      <c r="E145" s="128" t="s">
        <v>633</v>
      </c>
      <c r="F145" s="129" t="s">
        <v>634</v>
      </c>
      <c r="G145" s="130" t="s">
        <v>548</v>
      </c>
      <c r="H145" s="131">
        <v>1</v>
      </c>
      <c r="I145" s="132"/>
      <c r="J145" s="133">
        <f>ROUND(I145*H145,2)</f>
        <v>0</v>
      </c>
      <c r="K145" s="129" t="s">
        <v>19</v>
      </c>
      <c r="L145" s="32"/>
      <c r="M145" s="134" t="s">
        <v>19</v>
      </c>
      <c r="N145" s="135" t="s">
        <v>43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129</v>
      </c>
      <c r="AT145" s="138" t="s">
        <v>124</v>
      </c>
      <c r="AU145" s="138" t="s">
        <v>77</v>
      </c>
      <c r="AY145" s="17" t="s">
        <v>122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77</v>
      </c>
      <c r="BK145" s="139">
        <f>ROUND(I145*H145,2)</f>
        <v>0</v>
      </c>
      <c r="BL145" s="17" t="s">
        <v>129</v>
      </c>
      <c r="BM145" s="138" t="s">
        <v>635</v>
      </c>
    </row>
    <row r="146" spans="2:65" s="1" customFormat="1" ht="19.2">
      <c r="B146" s="32"/>
      <c r="D146" s="145" t="s">
        <v>300</v>
      </c>
      <c r="F146" s="165" t="s">
        <v>636</v>
      </c>
      <c r="I146" s="142"/>
      <c r="L146" s="32"/>
      <c r="M146" s="143"/>
      <c r="T146" s="53"/>
      <c r="AT146" s="17" t="s">
        <v>300</v>
      </c>
      <c r="AU146" s="17" t="s">
        <v>77</v>
      </c>
    </row>
    <row r="147" spans="2:65" s="1" customFormat="1" ht="37.799999999999997" customHeight="1">
      <c r="B147" s="32"/>
      <c r="C147" s="127" t="s">
        <v>323</v>
      </c>
      <c r="D147" s="127" t="s">
        <v>124</v>
      </c>
      <c r="E147" s="128" t="s">
        <v>637</v>
      </c>
      <c r="F147" s="129" t="s">
        <v>634</v>
      </c>
      <c r="G147" s="130" t="s">
        <v>548</v>
      </c>
      <c r="H147" s="131">
        <v>1</v>
      </c>
      <c r="I147" s="132"/>
      <c r="J147" s="133">
        <f>ROUND(I147*H147,2)</f>
        <v>0</v>
      </c>
      <c r="K147" s="129" t="s">
        <v>19</v>
      </c>
      <c r="L147" s="32"/>
      <c r="M147" s="134" t="s">
        <v>19</v>
      </c>
      <c r="N147" s="135" t="s">
        <v>43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129</v>
      </c>
      <c r="AT147" s="138" t="s">
        <v>124</v>
      </c>
      <c r="AU147" s="138" t="s">
        <v>77</v>
      </c>
      <c r="AY147" s="17" t="s">
        <v>122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77</v>
      </c>
      <c r="BK147" s="139">
        <f>ROUND(I147*H147,2)</f>
        <v>0</v>
      </c>
      <c r="BL147" s="17" t="s">
        <v>129</v>
      </c>
      <c r="BM147" s="138" t="s">
        <v>638</v>
      </c>
    </row>
    <row r="148" spans="2:65" s="1" customFormat="1" ht="19.2">
      <c r="B148" s="32"/>
      <c r="D148" s="145" t="s">
        <v>300</v>
      </c>
      <c r="F148" s="165" t="s">
        <v>632</v>
      </c>
      <c r="I148" s="142"/>
      <c r="L148" s="32"/>
      <c r="M148" s="143"/>
      <c r="T148" s="53"/>
      <c r="AT148" s="17" t="s">
        <v>300</v>
      </c>
      <c r="AU148" s="17" t="s">
        <v>77</v>
      </c>
    </row>
    <row r="149" spans="2:65" s="1" customFormat="1" ht="24.15" customHeight="1">
      <c r="B149" s="32"/>
      <c r="C149" s="127" t="s">
        <v>328</v>
      </c>
      <c r="D149" s="127" t="s">
        <v>124</v>
      </c>
      <c r="E149" s="128" t="s">
        <v>639</v>
      </c>
      <c r="F149" s="129" t="s">
        <v>640</v>
      </c>
      <c r="G149" s="130" t="s">
        <v>548</v>
      </c>
      <c r="H149" s="131">
        <v>1</v>
      </c>
      <c r="I149" s="132"/>
      <c r="J149" s="133">
        <f>ROUND(I149*H149,2)</f>
        <v>0</v>
      </c>
      <c r="K149" s="129" t="s">
        <v>19</v>
      </c>
      <c r="L149" s="32"/>
      <c r="M149" s="134" t="s">
        <v>19</v>
      </c>
      <c r="N149" s="135" t="s">
        <v>43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129</v>
      </c>
      <c r="AT149" s="138" t="s">
        <v>124</v>
      </c>
      <c r="AU149" s="138" t="s">
        <v>77</v>
      </c>
      <c r="AY149" s="17" t="s">
        <v>122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7" t="s">
        <v>77</v>
      </c>
      <c r="BK149" s="139">
        <f>ROUND(I149*H149,2)</f>
        <v>0</v>
      </c>
      <c r="BL149" s="17" t="s">
        <v>129</v>
      </c>
      <c r="BM149" s="138" t="s">
        <v>641</v>
      </c>
    </row>
    <row r="150" spans="2:65" s="1" customFormat="1" ht="19.2">
      <c r="B150" s="32"/>
      <c r="D150" s="145" t="s">
        <v>300</v>
      </c>
      <c r="F150" s="165" t="s">
        <v>636</v>
      </c>
      <c r="I150" s="142"/>
      <c r="L150" s="32"/>
      <c r="M150" s="143"/>
      <c r="T150" s="53"/>
      <c r="AT150" s="17" t="s">
        <v>300</v>
      </c>
      <c r="AU150" s="17" t="s">
        <v>77</v>
      </c>
    </row>
    <row r="151" spans="2:65" s="1" customFormat="1" ht="24.15" customHeight="1">
      <c r="B151" s="32"/>
      <c r="C151" s="127" t="s">
        <v>333</v>
      </c>
      <c r="D151" s="127" t="s">
        <v>124</v>
      </c>
      <c r="E151" s="128" t="s">
        <v>642</v>
      </c>
      <c r="F151" s="129" t="s">
        <v>640</v>
      </c>
      <c r="G151" s="130" t="s">
        <v>548</v>
      </c>
      <c r="H151" s="131">
        <v>1</v>
      </c>
      <c r="I151" s="132"/>
      <c r="J151" s="133">
        <f>ROUND(I151*H151,2)</f>
        <v>0</v>
      </c>
      <c r="K151" s="129" t="s">
        <v>19</v>
      </c>
      <c r="L151" s="32"/>
      <c r="M151" s="134" t="s">
        <v>19</v>
      </c>
      <c r="N151" s="135" t="s">
        <v>43</v>
      </c>
      <c r="P151" s="136">
        <f>O151*H151</f>
        <v>0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AR151" s="138" t="s">
        <v>129</v>
      </c>
      <c r="AT151" s="138" t="s">
        <v>124</v>
      </c>
      <c r="AU151" s="138" t="s">
        <v>77</v>
      </c>
      <c r="AY151" s="17" t="s">
        <v>122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7" t="s">
        <v>77</v>
      </c>
      <c r="BK151" s="139">
        <f>ROUND(I151*H151,2)</f>
        <v>0</v>
      </c>
      <c r="BL151" s="17" t="s">
        <v>129</v>
      </c>
      <c r="BM151" s="138" t="s">
        <v>643</v>
      </c>
    </row>
    <row r="152" spans="2:65" s="1" customFormat="1" ht="19.2">
      <c r="B152" s="32"/>
      <c r="D152" s="145" t="s">
        <v>300</v>
      </c>
      <c r="F152" s="165" t="s">
        <v>632</v>
      </c>
      <c r="I152" s="142"/>
      <c r="L152" s="32"/>
      <c r="M152" s="143"/>
      <c r="T152" s="53"/>
      <c r="AT152" s="17" t="s">
        <v>300</v>
      </c>
      <c r="AU152" s="17" t="s">
        <v>77</v>
      </c>
    </row>
    <row r="153" spans="2:65" s="1" customFormat="1" ht="37.799999999999997" customHeight="1">
      <c r="B153" s="32"/>
      <c r="C153" s="127" t="s">
        <v>340</v>
      </c>
      <c r="D153" s="127" t="s">
        <v>124</v>
      </c>
      <c r="E153" s="128" t="s">
        <v>644</v>
      </c>
      <c r="F153" s="129" t="s">
        <v>645</v>
      </c>
      <c r="G153" s="130" t="s">
        <v>548</v>
      </c>
      <c r="H153" s="131">
        <v>1</v>
      </c>
      <c r="I153" s="132"/>
      <c r="J153" s="133">
        <f>ROUND(I153*H153,2)</f>
        <v>0</v>
      </c>
      <c r="K153" s="129" t="s">
        <v>19</v>
      </c>
      <c r="L153" s="32"/>
      <c r="M153" s="134" t="s">
        <v>19</v>
      </c>
      <c r="N153" s="135" t="s">
        <v>43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129</v>
      </c>
      <c r="AT153" s="138" t="s">
        <v>124</v>
      </c>
      <c r="AU153" s="138" t="s">
        <v>77</v>
      </c>
      <c r="AY153" s="17" t="s">
        <v>122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7" t="s">
        <v>77</v>
      </c>
      <c r="BK153" s="139">
        <f>ROUND(I153*H153,2)</f>
        <v>0</v>
      </c>
      <c r="BL153" s="17" t="s">
        <v>129</v>
      </c>
      <c r="BM153" s="138" t="s">
        <v>646</v>
      </c>
    </row>
    <row r="154" spans="2:65" s="1" customFormat="1" ht="19.2">
      <c r="B154" s="32"/>
      <c r="D154" s="145" t="s">
        <v>300</v>
      </c>
      <c r="F154" s="165" t="s">
        <v>647</v>
      </c>
      <c r="I154" s="142"/>
      <c r="L154" s="32"/>
      <c r="M154" s="143"/>
      <c r="T154" s="53"/>
      <c r="AT154" s="17" t="s">
        <v>300</v>
      </c>
      <c r="AU154" s="17" t="s">
        <v>77</v>
      </c>
    </row>
    <row r="155" spans="2:65" s="1" customFormat="1" ht="37.799999999999997" customHeight="1">
      <c r="B155" s="32"/>
      <c r="C155" s="127" t="s">
        <v>344</v>
      </c>
      <c r="D155" s="127" t="s">
        <v>124</v>
      </c>
      <c r="E155" s="128" t="s">
        <v>648</v>
      </c>
      <c r="F155" s="129" t="s">
        <v>645</v>
      </c>
      <c r="G155" s="130" t="s">
        <v>548</v>
      </c>
      <c r="H155" s="131">
        <v>1</v>
      </c>
      <c r="I155" s="132"/>
      <c r="J155" s="133">
        <f>ROUND(I155*H155,2)</f>
        <v>0</v>
      </c>
      <c r="K155" s="129" t="s">
        <v>19</v>
      </c>
      <c r="L155" s="32"/>
      <c r="M155" s="134" t="s">
        <v>19</v>
      </c>
      <c r="N155" s="135" t="s">
        <v>43</v>
      </c>
      <c r="P155" s="136">
        <f>O155*H155</f>
        <v>0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AR155" s="138" t="s">
        <v>129</v>
      </c>
      <c r="AT155" s="138" t="s">
        <v>124</v>
      </c>
      <c r="AU155" s="138" t="s">
        <v>77</v>
      </c>
      <c r="AY155" s="17" t="s">
        <v>122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7" t="s">
        <v>77</v>
      </c>
      <c r="BK155" s="139">
        <f>ROUND(I155*H155,2)</f>
        <v>0</v>
      </c>
      <c r="BL155" s="17" t="s">
        <v>129</v>
      </c>
      <c r="BM155" s="138" t="s">
        <v>649</v>
      </c>
    </row>
    <row r="156" spans="2:65" s="1" customFormat="1" ht="19.2">
      <c r="B156" s="32"/>
      <c r="D156" s="145" t="s">
        <v>300</v>
      </c>
      <c r="F156" s="165" t="s">
        <v>650</v>
      </c>
      <c r="I156" s="142"/>
      <c r="L156" s="32"/>
      <c r="M156" s="143"/>
      <c r="T156" s="53"/>
      <c r="AT156" s="17" t="s">
        <v>300</v>
      </c>
      <c r="AU156" s="17" t="s">
        <v>77</v>
      </c>
    </row>
    <row r="157" spans="2:65" s="1" customFormat="1" ht="16.5" customHeight="1">
      <c r="B157" s="32"/>
      <c r="C157" s="127" t="s">
        <v>348</v>
      </c>
      <c r="D157" s="127" t="s">
        <v>124</v>
      </c>
      <c r="E157" s="128" t="s">
        <v>651</v>
      </c>
      <c r="F157" s="129" t="s">
        <v>652</v>
      </c>
      <c r="G157" s="130" t="s">
        <v>548</v>
      </c>
      <c r="H157" s="131">
        <v>1</v>
      </c>
      <c r="I157" s="132"/>
      <c r="J157" s="133">
        <f>ROUND(I157*H157,2)</f>
        <v>0</v>
      </c>
      <c r="K157" s="129" t="s">
        <v>19</v>
      </c>
      <c r="L157" s="32"/>
      <c r="M157" s="134" t="s">
        <v>19</v>
      </c>
      <c r="N157" s="135" t="s">
        <v>43</v>
      </c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129</v>
      </c>
      <c r="AT157" s="138" t="s">
        <v>124</v>
      </c>
      <c r="AU157" s="138" t="s">
        <v>77</v>
      </c>
      <c r="AY157" s="17" t="s">
        <v>122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7" t="s">
        <v>77</v>
      </c>
      <c r="BK157" s="139">
        <f>ROUND(I157*H157,2)</f>
        <v>0</v>
      </c>
      <c r="BL157" s="17" t="s">
        <v>129</v>
      </c>
      <c r="BM157" s="138" t="s">
        <v>653</v>
      </c>
    </row>
    <row r="158" spans="2:65" s="1" customFormat="1" ht="19.2">
      <c r="B158" s="32"/>
      <c r="D158" s="145" t="s">
        <v>300</v>
      </c>
      <c r="F158" s="165" t="s">
        <v>654</v>
      </c>
      <c r="I158" s="142"/>
      <c r="L158" s="32"/>
      <c r="M158" s="143"/>
      <c r="T158" s="53"/>
      <c r="AT158" s="17" t="s">
        <v>300</v>
      </c>
      <c r="AU158" s="17" t="s">
        <v>77</v>
      </c>
    </row>
    <row r="159" spans="2:65" s="1" customFormat="1" ht="24.15" customHeight="1">
      <c r="B159" s="32"/>
      <c r="C159" s="127" t="s">
        <v>352</v>
      </c>
      <c r="D159" s="127" t="s">
        <v>124</v>
      </c>
      <c r="E159" s="128" t="s">
        <v>655</v>
      </c>
      <c r="F159" s="129" t="s">
        <v>656</v>
      </c>
      <c r="G159" s="130" t="s">
        <v>548</v>
      </c>
      <c r="H159" s="131">
        <v>1</v>
      </c>
      <c r="I159" s="132"/>
      <c r="J159" s="133">
        <f>ROUND(I159*H159,2)</f>
        <v>0</v>
      </c>
      <c r="K159" s="129" t="s">
        <v>19</v>
      </c>
      <c r="L159" s="32"/>
      <c r="M159" s="134" t="s">
        <v>19</v>
      </c>
      <c r="N159" s="135" t="s">
        <v>43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129</v>
      </c>
      <c r="AT159" s="138" t="s">
        <v>124</v>
      </c>
      <c r="AU159" s="138" t="s">
        <v>77</v>
      </c>
      <c r="AY159" s="17" t="s">
        <v>122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7" t="s">
        <v>77</v>
      </c>
      <c r="BK159" s="139">
        <f>ROUND(I159*H159,2)</f>
        <v>0</v>
      </c>
      <c r="BL159" s="17" t="s">
        <v>129</v>
      </c>
      <c r="BM159" s="138" t="s">
        <v>657</v>
      </c>
    </row>
    <row r="160" spans="2:65" s="1" customFormat="1" ht="19.2">
      <c r="B160" s="32"/>
      <c r="D160" s="145" t="s">
        <v>300</v>
      </c>
      <c r="F160" s="165" t="s">
        <v>654</v>
      </c>
      <c r="I160" s="142"/>
      <c r="L160" s="32"/>
      <c r="M160" s="143"/>
      <c r="T160" s="53"/>
      <c r="AT160" s="17" t="s">
        <v>300</v>
      </c>
      <c r="AU160" s="17" t="s">
        <v>77</v>
      </c>
    </row>
    <row r="161" spans="2:65" s="11" customFormat="1" ht="25.95" customHeight="1">
      <c r="B161" s="115"/>
      <c r="D161" s="116" t="s">
        <v>71</v>
      </c>
      <c r="E161" s="117" t="s">
        <v>83</v>
      </c>
      <c r="F161" s="117" t="s">
        <v>658</v>
      </c>
      <c r="I161" s="118"/>
      <c r="J161" s="119">
        <f>BK161</f>
        <v>0</v>
      </c>
      <c r="L161" s="115"/>
      <c r="M161" s="120"/>
      <c r="P161" s="121">
        <f>SUM(P162:P309)</f>
        <v>0</v>
      </c>
      <c r="R161" s="121">
        <f>SUM(R162:R309)</f>
        <v>0</v>
      </c>
      <c r="T161" s="122">
        <f>SUM(T162:T309)</f>
        <v>0</v>
      </c>
      <c r="AR161" s="116" t="s">
        <v>77</v>
      </c>
      <c r="AT161" s="123" t="s">
        <v>71</v>
      </c>
      <c r="AU161" s="123" t="s">
        <v>72</v>
      </c>
      <c r="AY161" s="116" t="s">
        <v>122</v>
      </c>
      <c r="BK161" s="124">
        <f>SUM(BK162:BK309)</f>
        <v>0</v>
      </c>
    </row>
    <row r="162" spans="2:65" s="1" customFormat="1" ht="21.75" customHeight="1">
      <c r="B162" s="32"/>
      <c r="C162" s="127" t="s">
        <v>356</v>
      </c>
      <c r="D162" s="127" t="s">
        <v>124</v>
      </c>
      <c r="E162" s="128" t="s">
        <v>659</v>
      </c>
      <c r="F162" s="129" t="s">
        <v>660</v>
      </c>
      <c r="G162" s="130" t="s">
        <v>548</v>
      </c>
      <c r="H162" s="131">
        <v>14</v>
      </c>
      <c r="I162" s="132"/>
      <c r="J162" s="133">
        <f>ROUND(I162*H162,2)</f>
        <v>0</v>
      </c>
      <c r="K162" s="129" t="s">
        <v>19</v>
      </c>
      <c r="L162" s="32"/>
      <c r="M162" s="134" t="s">
        <v>19</v>
      </c>
      <c r="N162" s="135" t="s">
        <v>43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129</v>
      </c>
      <c r="AT162" s="138" t="s">
        <v>124</v>
      </c>
      <c r="AU162" s="138" t="s">
        <v>77</v>
      </c>
      <c r="AY162" s="17" t="s">
        <v>122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7" t="s">
        <v>77</v>
      </c>
      <c r="BK162" s="139">
        <f>ROUND(I162*H162,2)</f>
        <v>0</v>
      </c>
      <c r="BL162" s="17" t="s">
        <v>129</v>
      </c>
      <c r="BM162" s="138" t="s">
        <v>661</v>
      </c>
    </row>
    <row r="163" spans="2:65" s="1" customFormat="1" ht="19.2">
      <c r="B163" s="32"/>
      <c r="D163" s="145" t="s">
        <v>300</v>
      </c>
      <c r="F163" s="165" t="s">
        <v>662</v>
      </c>
      <c r="I163" s="142"/>
      <c r="L163" s="32"/>
      <c r="M163" s="143"/>
      <c r="T163" s="53"/>
      <c r="AT163" s="17" t="s">
        <v>300</v>
      </c>
      <c r="AU163" s="17" t="s">
        <v>77</v>
      </c>
    </row>
    <row r="164" spans="2:65" s="1" customFormat="1" ht="21.75" customHeight="1">
      <c r="B164" s="32"/>
      <c r="C164" s="127" t="s">
        <v>361</v>
      </c>
      <c r="D164" s="127" t="s">
        <v>124</v>
      </c>
      <c r="E164" s="128" t="s">
        <v>663</v>
      </c>
      <c r="F164" s="129" t="s">
        <v>660</v>
      </c>
      <c r="G164" s="130" t="s">
        <v>548</v>
      </c>
      <c r="H164" s="131">
        <v>14</v>
      </c>
      <c r="I164" s="132"/>
      <c r="J164" s="133">
        <f>ROUND(I164*H164,2)</f>
        <v>0</v>
      </c>
      <c r="K164" s="129" t="s">
        <v>19</v>
      </c>
      <c r="L164" s="32"/>
      <c r="M164" s="134" t="s">
        <v>19</v>
      </c>
      <c r="N164" s="135" t="s">
        <v>43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129</v>
      </c>
      <c r="AT164" s="138" t="s">
        <v>124</v>
      </c>
      <c r="AU164" s="138" t="s">
        <v>77</v>
      </c>
      <c r="AY164" s="17" t="s">
        <v>122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7" t="s">
        <v>77</v>
      </c>
      <c r="BK164" s="139">
        <f>ROUND(I164*H164,2)</f>
        <v>0</v>
      </c>
      <c r="BL164" s="17" t="s">
        <v>129</v>
      </c>
      <c r="BM164" s="138" t="s">
        <v>664</v>
      </c>
    </row>
    <row r="165" spans="2:65" s="1" customFormat="1" ht="19.2">
      <c r="B165" s="32"/>
      <c r="D165" s="145" t="s">
        <v>300</v>
      </c>
      <c r="F165" s="165" t="s">
        <v>665</v>
      </c>
      <c r="I165" s="142"/>
      <c r="L165" s="32"/>
      <c r="M165" s="143"/>
      <c r="T165" s="53"/>
      <c r="AT165" s="17" t="s">
        <v>300</v>
      </c>
      <c r="AU165" s="17" t="s">
        <v>77</v>
      </c>
    </row>
    <row r="166" spans="2:65" s="1" customFormat="1" ht="21.75" customHeight="1">
      <c r="B166" s="32"/>
      <c r="C166" s="127" t="s">
        <v>369</v>
      </c>
      <c r="D166" s="127" t="s">
        <v>124</v>
      </c>
      <c r="E166" s="128" t="s">
        <v>666</v>
      </c>
      <c r="F166" s="129" t="s">
        <v>667</v>
      </c>
      <c r="G166" s="130" t="s">
        <v>548</v>
      </c>
      <c r="H166" s="131">
        <v>1</v>
      </c>
      <c r="I166" s="132"/>
      <c r="J166" s="133">
        <f>ROUND(I166*H166,2)</f>
        <v>0</v>
      </c>
      <c r="K166" s="129" t="s">
        <v>19</v>
      </c>
      <c r="L166" s="32"/>
      <c r="M166" s="134" t="s">
        <v>19</v>
      </c>
      <c r="N166" s="135" t="s">
        <v>43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129</v>
      </c>
      <c r="AT166" s="138" t="s">
        <v>124</v>
      </c>
      <c r="AU166" s="138" t="s">
        <v>77</v>
      </c>
      <c r="AY166" s="17" t="s">
        <v>122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77</v>
      </c>
      <c r="BK166" s="139">
        <f>ROUND(I166*H166,2)</f>
        <v>0</v>
      </c>
      <c r="BL166" s="17" t="s">
        <v>129</v>
      </c>
      <c r="BM166" s="138" t="s">
        <v>668</v>
      </c>
    </row>
    <row r="167" spans="2:65" s="1" customFormat="1" ht="19.2">
      <c r="B167" s="32"/>
      <c r="D167" s="145" t="s">
        <v>300</v>
      </c>
      <c r="F167" s="165" t="s">
        <v>669</v>
      </c>
      <c r="I167" s="142"/>
      <c r="L167" s="32"/>
      <c r="M167" s="143"/>
      <c r="T167" s="53"/>
      <c r="AT167" s="17" t="s">
        <v>300</v>
      </c>
      <c r="AU167" s="17" t="s">
        <v>77</v>
      </c>
    </row>
    <row r="168" spans="2:65" s="1" customFormat="1" ht="21.75" customHeight="1">
      <c r="B168" s="32"/>
      <c r="C168" s="127" t="s">
        <v>375</v>
      </c>
      <c r="D168" s="127" t="s">
        <v>124</v>
      </c>
      <c r="E168" s="128" t="s">
        <v>670</v>
      </c>
      <c r="F168" s="129" t="s">
        <v>667</v>
      </c>
      <c r="G168" s="130" t="s">
        <v>548</v>
      </c>
      <c r="H168" s="131">
        <v>1</v>
      </c>
      <c r="I168" s="132"/>
      <c r="J168" s="133">
        <f>ROUND(I168*H168,2)</f>
        <v>0</v>
      </c>
      <c r="K168" s="129" t="s">
        <v>19</v>
      </c>
      <c r="L168" s="32"/>
      <c r="M168" s="134" t="s">
        <v>19</v>
      </c>
      <c r="N168" s="135" t="s">
        <v>43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129</v>
      </c>
      <c r="AT168" s="138" t="s">
        <v>124</v>
      </c>
      <c r="AU168" s="138" t="s">
        <v>77</v>
      </c>
      <c r="AY168" s="17" t="s">
        <v>122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7" t="s">
        <v>77</v>
      </c>
      <c r="BK168" s="139">
        <f>ROUND(I168*H168,2)</f>
        <v>0</v>
      </c>
      <c r="BL168" s="17" t="s">
        <v>129</v>
      </c>
      <c r="BM168" s="138" t="s">
        <v>671</v>
      </c>
    </row>
    <row r="169" spans="2:65" s="1" customFormat="1" ht="19.2">
      <c r="B169" s="32"/>
      <c r="D169" s="145" t="s">
        <v>300</v>
      </c>
      <c r="F169" s="165" t="s">
        <v>553</v>
      </c>
      <c r="I169" s="142"/>
      <c r="L169" s="32"/>
      <c r="M169" s="143"/>
      <c r="T169" s="53"/>
      <c r="AT169" s="17" t="s">
        <v>300</v>
      </c>
      <c r="AU169" s="17" t="s">
        <v>77</v>
      </c>
    </row>
    <row r="170" spans="2:65" s="1" customFormat="1" ht="21.75" customHeight="1">
      <c r="B170" s="32"/>
      <c r="C170" s="127" t="s">
        <v>380</v>
      </c>
      <c r="D170" s="127" t="s">
        <v>124</v>
      </c>
      <c r="E170" s="128" t="s">
        <v>672</v>
      </c>
      <c r="F170" s="129" t="s">
        <v>673</v>
      </c>
      <c r="G170" s="130" t="s">
        <v>548</v>
      </c>
      <c r="H170" s="131">
        <v>6</v>
      </c>
      <c r="I170" s="132"/>
      <c r="J170" s="133">
        <f>ROUND(I170*H170,2)</f>
        <v>0</v>
      </c>
      <c r="K170" s="129" t="s">
        <v>19</v>
      </c>
      <c r="L170" s="32"/>
      <c r="M170" s="134" t="s">
        <v>19</v>
      </c>
      <c r="N170" s="135" t="s">
        <v>43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129</v>
      </c>
      <c r="AT170" s="138" t="s">
        <v>124</v>
      </c>
      <c r="AU170" s="138" t="s">
        <v>77</v>
      </c>
      <c r="AY170" s="17" t="s">
        <v>122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77</v>
      </c>
      <c r="BK170" s="139">
        <f>ROUND(I170*H170,2)</f>
        <v>0</v>
      </c>
      <c r="BL170" s="17" t="s">
        <v>129</v>
      </c>
      <c r="BM170" s="138" t="s">
        <v>674</v>
      </c>
    </row>
    <row r="171" spans="2:65" s="1" customFormat="1" ht="19.2">
      <c r="B171" s="32"/>
      <c r="D171" s="145" t="s">
        <v>300</v>
      </c>
      <c r="F171" s="165" t="s">
        <v>669</v>
      </c>
      <c r="I171" s="142"/>
      <c r="L171" s="32"/>
      <c r="M171" s="143"/>
      <c r="T171" s="53"/>
      <c r="AT171" s="17" t="s">
        <v>300</v>
      </c>
      <c r="AU171" s="17" t="s">
        <v>77</v>
      </c>
    </row>
    <row r="172" spans="2:65" s="1" customFormat="1" ht="21.75" customHeight="1">
      <c r="B172" s="32"/>
      <c r="C172" s="127" t="s">
        <v>388</v>
      </c>
      <c r="D172" s="127" t="s">
        <v>124</v>
      </c>
      <c r="E172" s="128" t="s">
        <v>675</v>
      </c>
      <c r="F172" s="129" t="s">
        <v>673</v>
      </c>
      <c r="G172" s="130" t="s">
        <v>548</v>
      </c>
      <c r="H172" s="131">
        <v>6</v>
      </c>
      <c r="I172" s="132"/>
      <c r="J172" s="133">
        <f>ROUND(I172*H172,2)</f>
        <v>0</v>
      </c>
      <c r="K172" s="129" t="s">
        <v>19</v>
      </c>
      <c r="L172" s="32"/>
      <c r="M172" s="134" t="s">
        <v>19</v>
      </c>
      <c r="N172" s="135" t="s">
        <v>43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129</v>
      </c>
      <c r="AT172" s="138" t="s">
        <v>124</v>
      </c>
      <c r="AU172" s="138" t="s">
        <v>77</v>
      </c>
      <c r="AY172" s="17" t="s">
        <v>122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77</v>
      </c>
      <c r="BK172" s="139">
        <f>ROUND(I172*H172,2)</f>
        <v>0</v>
      </c>
      <c r="BL172" s="17" t="s">
        <v>129</v>
      </c>
      <c r="BM172" s="138" t="s">
        <v>676</v>
      </c>
    </row>
    <row r="173" spans="2:65" s="1" customFormat="1" ht="19.2">
      <c r="B173" s="32"/>
      <c r="D173" s="145" t="s">
        <v>300</v>
      </c>
      <c r="F173" s="165" t="s">
        <v>553</v>
      </c>
      <c r="I173" s="142"/>
      <c r="L173" s="32"/>
      <c r="M173" s="143"/>
      <c r="T173" s="53"/>
      <c r="AT173" s="17" t="s">
        <v>300</v>
      </c>
      <c r="AU173" s="17" t="s">
        <v>77</v>
      </c>
    </row>
    <row r="174" spans="2:65" s="1" customFormat="1" ht="21.75" customHeight="1">
      <c r="B174" s="32"/>
      <c r="C174" s="127" t="s">
        <v>393</v>
      </c>
      <c r="D174" s="127" t="s">
        <v>124</v>
      </c>
      <c r="E174" s="128" t="s">
        <v>677</v>
      </c>
      <c r="F174" s="129" t="s">
        <v>678</v>
      </c>
      <c r="G174" s="130" t="s">
        <v>548</v>
      </c>
      <c r="H174" s="131">
        <v>2</v>
      </c>
      <c r="I174" s="132"/>
      <c r="J174" s="133">
        <f>ROUND(I174*H174,2)</f>
        <v>0</v>
      </c>
      <c r="K174" s="129" t="s">
        <v>19</v>
      </c>
      <c r="L174" s="32"/>
      <c r="M174" s="134" t="s">
        <v>19</v>
      </c>
      <c r="N174" s="135" t="s">
        <v>43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129</v>
      </c>
      <c r="AT174" s="138" t="s">
        <v>124</v>
      </c>
      <c r="AU174" s="138" t="s">
        <v>77</v>
      </c>
      <c r="AY174" s="17" t="s">
        <v>122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7" t="s">
        <v>77</v>
      </c>
      <c r="BK174" s="139">
        <f>ROUND(I174*H174,2)</f>
        <v>0</v>
      </c>
      <c r="BL174" s="17" t="s">
        <v>129</v>
      </c>
      <c r="BM174" s="138" t="s">
        <v>679</v>
      </c>
    </row>
    <row r="175" spans="2:65" s="1" customFormat="1" ht="19.2">
      <c r="B175" s="32"/>
      <c r="D175" s="145" t="s">
        <v>300</v>
      </c>
      <c r="F175" s="165" t="s">
        <v>669</v>
      </c>
      <c r="I175" s="142"/>
      <c r="L175" s="32"/>
      <c r="M175" s="143"/>
      <c r="T175" s="53"/>
      <c r="AT175" s="17" t="s">
        <v>300</v>
      </c>
      <c r="AU175" s="17" t="s">
        <v>77</v>
      </c>
    </row>
    <row r="176" spans="2:65" s="1" customFormat="1" ht="21.75" customHeight="1">
      <c r="B176" s="32"/>
      <c r="C176" s="127" t="s">
        <v>401</v>
      </c>
      <c r="D176" s="127" t="s">
        <v>124</v>
      </c>
      <c r="E176" s="128" t="s">
        <v>680</v>
      </c>
      <c r="F176" s="129" t="s">
        <v>678</v>
      </c>
      <c r="G176" s="130" t="s">
        <v>548</v>
      </c>
      <c r="H176" s="131">
        <v>2</v>
      </c>
      <c r="I176" s="132"/>
      <c r="J176" s="133">
        <f>ROUND(I176*H176,2)</f>
        <v>0</v>
      </c>
      <c r="K176" s="129" t="s">
        <v>19</v>
      </c>
      <c r="L176" s="32"/>
      <c r="M176" s="134" t="s">
        <v>19</v>
      </c>
      <c r="N176" s="135" t="s">
        <v>43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129</v>
      </c>
      <c r="AT176" s="138" t="s">
        <v>124</v>
      </c>
      <c r="AU176" s="138" t="s">
        <v>77</v>
      </c>
      <c r="AY176" s="17" t="s">
        <v>122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7" t="s">
        <v>77</v>
      </c>
      <c r="BK176" s="139">
        <f>ROUND(I176*H176,2)</f>
        <v>0</v>
      </c>
      <c r="BL176" s="17" t="s">
        <v>129</v>
      </c>
      <c r="BM176" s="138" t="s">
        <v>681</v>
      </c>
    </row>
    <row r="177" spans="2:65" s="1" customFormat="1" ht="19.2">
      <c r="B177" s="32"/>
      <c r="D177" s="145" t="s">
        <v>300</v>
      </c>
      <c r="F177" s="165" t="s">
        <v>553</v>
      </c>
      <c r="I177" s="142"/>
      <c r="L177" s="32"/>
      <c r="M177" s="143"/>
      <c r="T177" s="53"/>
      <c r="AT177" s="17" t="s">
        <v>300</v>
      </c>
      <c r="AU177" s="17" t="s">
        <v>77</v>
      </c>
    </row>
    <row r="178" spans="2:65" s="1" customFormat="1" ht="16.5" customHeight="1">
      <c r="B178" s="32"/>
      <c r="C178" s="127" t="s">
        <v>408</v>
      </c>
      <c r="D178" s="127" t="s">
        <v>124</v>
      </c>
      <c r="E178" s="128" t="s">
        <v>682</v>
      </c>
      <c r="F178" s="129" t="s">
        <v>683</v>
      </c>
      <c r="G178" s="130" t="s">
        <v>548</v>
      </c>
      <c r="H178" s="131">
        <v>1</v>
      </c>
      <c r="I178" s="132"/>
      <c r="J178" s="133">
        <f>ROUND(I178*H178,2)</f>
        <v>0</v>
      </c>
      <c r="K178" s="129" t="s">
        <v>19</v>
      </c>
      <c r="L178" s="32"/>
      <c r="M178" s="134" t="s">
        <v>19</v>
      </c>
      <c r="N178" s="135" t="s">
        <v>43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129</v>
      </c>
      <c r="AT178" s="138" t="s">
        <v>124</v>
      </c>
      <c r="AU178" s="138" t="s">
        <v>77</v>
      </c>
      <c r="AY178" s="17" t="s">
        <v>122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77</v>
      </c>
      <c r="BK178" s="139">
        <f>ROUND(I178*H178,2)</f>
        <v>0</v>
      </c>
      <c r="BL178" s="17" t="s">
        <v>129</v>
      </c>
      <c r="BM178" s="138" t="s">
        <v>684</v>
      </c>
    </row>
    <row r="179" spans="2:65" s="1" customFormat="1" ht="19.2">
      <c r="B179" s="32"/>
      <c r="D179" s="145" t="s">
        <v>300</v>
      </c>
      <c r="F179" s="165" t="s">
        <v>685</v>
      </c>
      <c r="I179" s="142"/>
      <c r="L179" s="32"/>
      <c r="M179" s="143"/>
      <c r="T179" s="53"/>
      <c r="AT179" s="17" t="s">
        <v>300</v>
      </c>
      <c r="AU179" s="17" t="s">
        <v>77</v>
      </c>
    </row>
    <row r="180" spans="2:65" s="1" customFormat="1" ht="16.5" customHeight="1">
      <c r="B180" s="32"/>
      <c r="C180" s="127" t="s">
        <v>415</v>
      </c>
      <c r="D180" s="127" t="s">
        <v>124</v>
      </c>
      <c r="E180" s="128" t="s">
        <v>686</v>
      </c>
      <c r="F180" s="129" t="s">
        <v>683</v>
      </c>
      <c r="G180" s="130" t="s">
        <v>548</v>
      </c>
      <c r="H180" s="131">
        <v>1</v>
      </c>
      <c r="I180" s="132"/>
      <c r="J180" s="133">
        <f>ROUND(I180*H180,2)</f>
        <v>0</v>
      </c>
      <c r="K180" s="129" t="s">
        <v>19</v>
      </c>
      <c r="L180" s="32"/>
      <c r="M180" s="134" t="s">
        <v>19</v>
      </c>
      <c r="N180" s="135" t="s">
        <v>43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129</v>
      </c>
      <c r="AT180" s="138" t="s">
        <v>124</v>
      </c>
      <c r="AU180" s="138" t="s">
        <v>77</v>
      </c>
      <c r="AY180" s="17" t="s">
        <v>122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7" t="s">
        <v>77</v>
      </c>
      <c r="BK180" s="139">
        <f>ROUND(I180*H180,2)</f>
        <v>0</v>
      </c>
      <c r="BL180" s="17" t="s">
        <v>129</v>
      </c>
      <c r="BM180" s="138" t="s">
        <v>687</v>
      </c>
    </row>
    <row r="181" spans="2:65" s="1" customFormat="1" ht="19.2">
      <c r="B181" s="32"/>
      <c r="D181" s="145" t="s">
        <v>300</v>
      </c>
      <c r="F181" s="165" t="s">
        <v>632</v>
      </c>
      <c r="I181" s="142"/>
      <c r="L181" s="32"/>
      <c r="M181" s="143"/>
      <c r="T181" s="53"/>
      <c r="AT181" s="17" t="s">
        <v>300</v>
      </c>
      <c r="AU181" s="17" t="s">
        <v>77</v>
      </c>
    </row>
    <row r="182" spans="2:65" s="1" customFormat="1" ht="21.75" customHeight="1">
      <c r="B182" s="32"/>
      <c r="C182" s="127" t="s">
        <v>420</v>
      </c>
      <c r="D182" s="127" t="s">
        <v>124</v>
      </c>
      <c r="E182" s="128" t="s">
        <v>688</v>
      </c>
      <c r="F182" s="129" t="s">
        <v>689</v>
      </c>
      <c r="G182" s="130" t="s">
        <v>548</v>
      </c>
      <c r="H182" s="131">
        <v>66</v>
      </c>
      <c r="I182" s="132"/>
      <c r="J182" s="133">
        <f>ROUND(I182*H182,2)</f>
        <v>0</v>
      </c>
      <c r="K182" s="129" t="s">
        <v>19</v>
      </c>
      <c r="L182" s="32"/>
      <c r="M182" s="134" t="s">
        <v>19</v>
      </c>
      <c r="N182" s="135" t="s">
        <v>43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129</v>
      </c>
      <c r="AT182" s="138" t="s">
        <v>124</v>
      </c>
      <c r="AU182" s="138" t="s">
        <v>77</v>
      </c>
      <c r="AY182" s="17" t="s">
        <v>122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77</v>
      </c>
      <c r="BK182" s="139">
        <f>ROUND(I182*H182,2)</f>
        <v>0</v>
      </c>
      <c r="BL182" s="17" t="s">
        <v>129</v>
      </c>
      <c r="BM182" s="138" t="s">
        <v>690</v>
      </c>
    </row>
    <row r="183" spans="2:65" s="1" customFormat="1" ht="19.2">
      <c r="B183" s="32"/>
      <c r="D183" s="145" t="s">
        <v>300</v>
      </c>
      <c r="F183" s="165" t="s">
        <v>691</v>
      </c>
      <c r="I183" s="142"/>
      <c r="L183" s="32"/>
      <c r="M183" s="143"/>
      <c r="T183" s="53"/>
      <c r="AT183" s="17" t="s">
        <v>300</v>
      </c>
      <c r="AU183" s="17" t="s">
        <v>77</v>
      </c>
    </row>
    <row r="184" spans="2:65" s="1" customFormat="1" ht="21.75" customHeight="1">
      <c r="B184" s="32"/>
      <c r="C184" s="127" t="s">
        <v>425</v>
      </c>
      <c r="D184" s="127" t="s">
        <v>124</v>
      </c>
      <c r="E184" s="128" t="s">
        <v>692</v>
      </c>
      <c r="F184" s="129" t="s">
        <v>689</v>
      </c>
      <c r="G184" s="130" t="s">
        <v>548</v>
      </c>
      <c r="H184" s="131">
        <v>66</v>
      </c>
      <c r="I184" s="132"/>
      <c r="J184" s="133">
        <f>ROUND(I184*H184,2)</f>
        <v>0</v>
      </c>
      <c r="K184" s="129" t="s">
        <v>19</v>
      </c>
      <c r="L184" s="32"/>
      <c r="M184" s="134" t="s">
        <v>19</v>
      </c>
      <c r="N184" s="135" t="s">
        <v>43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129</v>
      </c>
      <c r="AT184" s="138" t="s">
        <v>124</v>
      </c>
      <c r="AU184" s="138" t="s">
        <v>77</v>
      </c>
      <c r="AY184" s="17" t="s">
        <v>122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7" t="s">
        <v>77</v>
      </c>
      <c r="BK184" s="139">
        <f>ROUND(I184*H184,2)</f>
        <v>0</v>
      </c>
      <c r="BL184" s="17" t="s">
        <v>129</v>
      </c>
      <c r="BM184" s="138" t="s">
        <v>693</v>
      </c>
    </row>
    <row r="185" spans="2:65" s="1" customFormat="1" ht="19.2">
      <c r="B185" s="32"/>
      <c r="D185" s="145" t="s">
        <v>300</v>
      </c>
      <c r="F185" s="165" t="s">
        <v>694</v>
      </c>
      <c r="I185" s="142"/>
      <c r="L185" s="32"/>
      <c r="M185" s="143"/>
      <c r="T185" s="53"/>
      <c r="AT185" s="17" t="s">
        <v>300</v>
      </c>
      <c r="AU185" s="17" t="s">
        <v>77</v>
      </c>
    </row>
    <row r="186" spans="2:65" s="1" customFormat="1" ht="24.15" customHeight="1">
      <c r="B186" s="32"/>
      <c r="C186" s="127" t="s">
        <v>432</v>
      </c>
      <c r="D186" s="127" t="s">
        <v>124</v>
      </c>
      <c r="E186" s="128" t="s">
        <v>695</v>
      </c>
      <c r="F186" s="129" t="s">
        <v>696</v>
      </c>
      <c r="G186" s="130" t="s">
        <v>548</v>
      </c>
      <c r="H186" s="131">
        <v>13</v>
      </c>
      <c r="I186" s="132"/>
      <c r="J186" s="133">
        <f>ROUND(I186*H186,2)</f>
        <v>0</v>
      </c>
      <c r="K186" s="129" t="s">
        <v>19</v>
      </c>
      <c r="L186" s="32"/>
      <c r="M186" s="134" t="s">
        <v>19</v>
      </c>
      <c r="N186" s="135" t="s">
        <v>43</v>
      </c>
      <c r="P186" s="136">
        <f>O186*H186</f>
        <v>0</v>
      </c>
      <c r="Q186" s="136">
        <v>0</v>
      </c>
      <c r="R186" s="136">
        <f>Q186*H186</f>
        <v>0</v>
      </c>
      <c r="S186" s="136">
        <v>0</v>
      </c>
      <c r="T186" s="137">
        <f>S186*H186</f>
        <v>0</v>
      </c>
      <c r="AR186" s="138" t="s">
        <v>129</v>
      </c>
      <c r="AT186" s="138" t="s">
        <v>124</v>
      </c>
      <c r="AU186" s="138" t="s">
        <v>77</v>
      </c>
      <c r="AY186" s="17" t="s">
        <v>122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7" t="s">
        <v>77</v>
      </c>
      <c r="BK186" s="139">
        <f>ROUND(I186*H186,2)</f>
        <v>0</v>
      </c>
      <c r="BL186" s="17" t="s">
        <v>129</v>
      </c>
      <c r="BM186" s="138" t="s">
        <v>697</v>
      </c>
    </row>
    <row r="187" spans="2:65" s="1" customFormat="1" ht="19.2">
      <c r="B187" s="32"/>
      <c r="D187" s="145" t="s">
        <v>300</v>
      </c>
      <c r="F187" s="165" t="s">
        <v>691</v>
      </c>
      <c r="I187" s="142"/>
      <c r="L187" s="32"/>
      <c r="M187" s="143"/>
      <c r="T187" s="53"/>
      <c r="AT187" s="17" t="s">
        <v>300</v>
      </c>
      <c r="AU187" s="17" t="s">
        <v>77</v>
      </c>
    </row>
    <row r="188" spans="2:65" s="1" customFormat="1" ht="24.15" customHeight="1">
      <c r="B188" s="32"/>
      <c r="C188" s="127" t="s">
        <v>437</v>
      </c>
      <c r="D188" s="127" t="s">
        <v>124</v>
      </c>
      <c r="E188" s="128" t="s">
        <v>698</v>
      </c>
      <c r="F188" s="129" t="s">
        <v>696</v>
      </c>
      <c r="G188" s="130" t="s">
        <v>548</v>
      </c>
      <c r="H188" s="131">
        <v>13</v>
      </c>
      <c r="I188" s="132"/>
      <c r="J188" s="133">
        <f>ROUND(I188*H188,2)</f>
        <v>0</v>
      </c>
      <c r="K188" s="129" t="s">
        <v>19</v>
      </c>
      <c r="L188" s="32"/>
      <c r="M188" s="134" t="s">
        <v>19</v>
      </c>
      <c r="N188" s="135" t="s">
        <v>43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129</v>
      </c>
      <c r="AT188" s="138" t="s">
        <v>124</v>
      </c>
      <c r="AU188" s="138" t="s">
        <v>77</v>
      </c>
      <c r="AY188" s="17" t="s">
        <v>122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7" t="s">
        <v>77</v>
      </c>
      <c r="BK188" s="139">
        <f>ROUND(I188*H188,2)</f>
        <v>0</v>
      </c>
      <c r="BL188" s="17" t="s">
        <v>129</v>
      </c>
      <c r="BM188" s="138" t="s">
        <v>699</v>
      </c>
    </row>
    <row r="189" spans="2:65" s="1" customFormat="1" ht="19.2">
      <c r="B189" s="32"/>
      <c r="D189" s="145" t="s">
        <v>300</v>
      </c>
      <c r="F189" s="165" t="s">
        <v>694</v>
      </c>
      <c r="I189" s="142"/>
      <c r="L189" s="32"/>
      <c r="M189" s="143"/>
      <c r="T189" s="53"/>
      <c r="AT189" s="17" t="s">
        <v>300</v>
      </c>
      <c r="AU189" s="17" t="s">
        <v>77</v>
      </c>
    </row>
    <row r="190" spans="2:65" s="1" customFormat="1" ht="24.15" customHeight="1">
      <c r="B190" s="32"/>
      <c r="C190" s="127" t="s">
        <v>444</v>
      </c>
      <c r="D190" s="127" t="s">
        <v>124</v>
      </c>
      <c r="E190" s="128" t="s">
        <v>700</v>
      </c>
      <c r="F190" s="129" t="s">
        <v>701</v>
      </c>
      <c r="G190" s="130" t="s">
        <v>548</v>
      </c>
      <c r="H190" s="131">
        <v>15</v>
      </c>
      <c r="I190" s="132"/>
      <c r="J190" s="133">
        <f>ROUND(I190*H190,2)</f>
        <v>0</v>
      </c>
      <c r="K190" s="129" t="s">
        <v>19</v>
      </c>
      <c r="L190" s="32"/>
      <c r="M190" s="134" t="s">
        <v>19</v>
      </c>
      <c r="N190" s="135" t="s">
        <v>43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129</v>
      </c>
      <c r="AT190" s="138" t="s">
        <v>124</v>
      </c>
      <c r="AU190" s="138" t="s">
        <v>77</v>
      </c>
      <c r="AY190" s="17" t="s">
        <v>122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7" t="s">
        <v>77</v>
      </c>
      <c r="BK190" s="139">
        <f>ROUND(I190*H190,2)</f>
        <v>0</v>
      </c>
      <c r="BL190" s="17" t="s">
        <v>129</v>
      </c>
      <c r="BM190" s="138" t="s">
        <v>702</v>
      </c>
    </row>
    <row r="191" spans="2:65" s="1" customFormat="1" ht="19.2">
      <c r="B191" s="32"/>
      <c r="D191" s="145" t="s">
        <v>300</v>
      </c>
      <c r="F191" s="165" t="s">
        <v>685</v>
      </c>
      <c r="I191" s="142"/>
      <c r="L191" s="32"/>
      <c r="M191" s="143"/>
      <c r="T191" s="53"/>
      <c r="AT191" s="17" t="s">
        <v>300</v>
      </c>
      <c r="AU191" s="17" t="s">
        <v>77</v>
      </c>
    </row>
    <row r="192" spans="2:65" s="1" customFormat="1" ht="24.15" customHeight="1">
      <c r="B192" s="32"/>
      <c r="C192" s="127" t="s">
        <v>450</v>
      </c>
      <c r="D192" s="127" t="s">
        <v>124</v>
      </c>
      <c r="E192" s="128" t="s">
        <v>703</v>
      </c>
      <c r="F192" s="129" t="s">
        <v>701</v>
      </c>
      <c r="G192" s="130" t="s">
        <v>548</v>
      </c>
      <c r="H192" s="131">
        <v>15</v>
      </c>
      <c r="I192" s="132"/>
      <c r="J192" s="133">
        <f>ROUND(I192*H192,2)</f>
        <v>0</v>
      </c>
      <c r="K192" s="129" t="s">
        <v>19</v>
      </c>
      <c r="L192" s="32"/>
      <c r="M192" s="134" t="s">
        <v>19</v>
      </c>
      <c r="N192" s="135" t="s">
        <v>43</v>
      </c>
      <c r="P192" s="136">
        <f>O192*H192</f>
        <v>0</v>
      </c>
      <c r="Q192" s="136">
        <v>0</v>
      </c>
      <c r="R192" s="136">
        <f>Q192*H192</f>
        <v>0</v>
      </c>
      <c r="S192" s="136">
        <v>0</v>
      </c>
      <c r="T192" s="137">
        <f>S192*H192</f>
        <v>0</v>
      </c>
      <c r="AR192" s="138" t="s">
        <v>129</v>
      </c>
      <c r="AT192" s="138" t="s">
        <v>124</v>
      </c>
      <c r="AU192" s="138" t="s">
        <v>77</v>
      </c>
      <c r="AY192" s="17" t="s">
        <v>122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7" t="s">
        <v>77</v>
      </c>
      <c r="BK192" s="139">
        <f>ROUND(I192*H192,2)</f>
        <v>0</v>
      </c>
      <c r="BL192" s="17" t="s">
        <v>129</v>
      </c>
      <c r="BM192" s="138" t="s">
        <v>704</v>
      </c>
    </row>
    <row r="193" spans="2:65" s="1" customFormat="1" ht="19.2">
      <c r="B193" s="32"/>
      <c r="D193" s="145" t="s">
        <v>300</v>
      </c>
      <c r="F193" s="165" t="s">
        <v>632</v>
      </c>
      <c r="I193" s="142"/>
      <c r="L193" s="32"/>
      <c r="M193" s="143"/>
      <c r="T193" s="53"/>
      <c r="AT193" s="17" t="s">
        <v>300</v>
      </c>
      <c r="AU193" s="17" t="s">
        <v>77</v>
      </c>
    </row>
    <row r="194" spans="2:65" s="1" customFormat="1" ht="24.15" customHeight="1">
      <c r="B194" s="32"/>
      <c r="C194" s="127" t="s">
        <v>459</v>
      </c>
      <c r="D194" s="127" t="s">
        <v>124</v>
      </c>
      <c r="E194" s="128" t="s">
        <v>705</v>
      </c>
      <c r="F194" s="129" t="s">
        <v>706</v>
      </c>
      <c r="G194" s="130" t="s">
        <v>548</v>
      </c>
      <c r="H194" s="131">
        <v>3</v>
      </c>
      <c r="I194" s="132"/>
      <c r="J194" s="133">
        <f>ROUND(I194*H194,2)</f>
        <v>0</v>
      </c>
      <c r="K194" s="129" t="s">
        <v>19</v>
      </c>
      <c r="L194" s="32"/>
      <c r="M194" s="134" t="s">
        <v>19</v>
      </c>
      <c r="N194" s="135" t="s">
        <v>43</v>
      </c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AR194" s="138" t="s">
        <v>129</v>
      </c>
      <c r="AT194" s="138" t="s">
        <v>124</v>
      </c>
      <c r="AU194" s="138" t="s">
        <v>77</v>
      </c>
      <c r="AY194" s="17" t="s">
        <v>122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7" t="s">
        <v>77</v>
      </c>
      <c r="BK194" s="139">
        <f>ROUND(I194*H194,2)</f>
        <v>0</v>
      </c>
      <c r="BL194" s="17" t="s">
        <v>129</v>
      </c>
      <c r="BM194" s="138" t="s">
        <v>707</v>
      </c>
    </row>
    <row r="195" spans="2:65" s="1" customFormat="1" ht="19.2">
      <c r="B195" s="32"/>
      <c r="D195" s="145" t="s">
        <v>300</v>
      </c>
      <c r="F195" s="165" t="s">
        <v>685</v>
      </c>
      <c r="I195" s="142"/>
      <c r="L195" s="32"/>
      <c r="M195" s="143"/>
      <c r="T195" s="53"/>
      <c r="AT195" s="17" t="s">
        <v>300</v>
      </c>
      <c r="AU195" s="17" t="s">
        <v>77</v>
      </c>
    </row>
    <row r="196" spans="2:65" s="1" customFormat="1" ht="24.15" customHeight="1">
      <c r="B196" s="32"/>
      <c r="C196" s="127" t="s">
        <v>464</v>
      </c>
      <c r="D196" s="127" t="s">
        <v>124</v>
      </c>
      <c r="E196" s="128" t="s">
        <v>708</v>
      </c>
      <c r="F196" s="129" t="s">
        <v>706</v>
      </c>
      <c r="G196" s="130" t="s">
        <v>548</v>
      </c>
      <c r="H196" s="131">
        <v>3</v>
      </c>
      <c r="I196" s="132"/>
      <c r="J196" s="133">
        <f>ROUND(I196*H196,2)</f>
        <v>0</v>
      </c>
      <c r="K196" s="129" t="s">
        <v>19</v>
      </c>
      <c r="L196" s="32"/>
      <c r="M196" s="134" t="s">
        <v>19</v>
      </c>
      <c r="N196" s="135" t="s">
        <v>43</v>
      </c>
      <c r="P196" s="136">
        <f>O196*H196</f>
        <v>0</v>
      </c>
      <c r="Q196" s="136">
        <v>0</v>
      </c>
      <c r="R196" s="136">
        <f>Q196*H196</f>
        <v>0</v>
      </c>
      <c r="S196" s="136">
        <v>0</v>
      </c>
      <c r="T196" s="137">
        <f>S196*H196</f>
        <v>0</v>
      </c>
      <c r="AR196" s="138" t="s">
        <v>129</v>
      </c>
      <c r="AT196" s="138" t="s">
        <v>124</v>
      </c>
      <c r="AU196" s="138" t="s">
        <v>77</v>
      </c>
      <c r="AY196" s="17" t="s">
        <v>122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7" t="s">
        <v>77</v>
      </c>
      <c r="BK196" s="139">
        <f>ROUND(I196*H196,2)</f>
        <v>0</v>
      </c>
      <c r="BL196" s="17" t="s">
        <v>129</v>
      </c>
      <c r="BM196" s="138" t="s">
        <v>709</v>
      </c>
    </row>
    <row r="197" spans="2:65" s="1" customFormat="1" ht="19.2">
      <c r="B197" s="32"/>
      <c r="D197" s="145" t="s">
        <v>300</v>
      </c>
      <c r="F197" s="165" t="s">
        <v>632</v>
      </c>
      <c r="I197" s="142"/>
      <c r="L197" s="32"/>
      <c r="M197" s="143"/>
      <c r="T197" s="53"/>
      <c r="AT197" s="17" t="s">
        <v>300</v>
      </c>
      <c r="AU197" s="17" t="s">
        <v>77</v>
      </c>
    </row>
    <row r="198" spans="2:65" s="1" customFormat="1" ht="24.15" customHeight="1">
      <c r="B198" s="32"/>
      <c r="C198" s="127" t="s">
        <v>469</v>
      </c>
      <c r="D198" s="127" t="s">
        <v>124</v>
      </c>
      <c r="E198" s="128" t="s">
        <v>710</v>
      </c>
      <c r="F198" s="129" t="s">
        <v>711</v>
      </c>
      <c r="G198" s="130" t="s">
        <v>548</v>
      </c>
      <c r="H198" s="131">
        <v>1</v>
      </c>
      <c r="I198" s="132"/>
      <c r="J198" s="133">
        <f>ROUND(I198*H198,2)</f>
        <v>0</v>
      </c>
      <c r="K198" s="129" t="s">
        <v>19</v>
      </c>
      <c r="L198" s="32"/>
      <c r="M198" s="134" t="s">
        <v>19</v>
      </c>
      <c r="N198" s="135" t="s">
        <v>43</v>
      </c>
      <c r="P198" s="136">
        <f>O198*H198</f>
        <v>0</v>
      </c>
      <c r="Q198" s="136">
        <v>0</v>
      </c>
      <c r="R198" s="136">
        <f>Q198*H198</f>
        <v>0</v>
      </c>
      <c r="S198" s="136">
        <v>0</v>
      </c>
      <c r="T198" s="137">
        <f>S198*H198</f>
        <v>0</v>
      </c>
      <c r="AR198" s="138" t="s">
        <v>129</v>
      </c>
      <c r="AT198" s="138" t="s">
        <v>124</v>
      </c>
      <c r="AU198" s="138" t="s">
        <v>77</v>
      </c>
      <c r="AY198" s="17" t="s">
        <v>122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7" t="s">
        <v>77</v>
      </c>
      <c r="BK198" s="139">
        <f>ROUND(I198*H198,2)</f>
        <v>0</v>
      </c>
      <c r="BL198" s="17" t="s">
        <v>129</v>
      </c>
      <c r="BM198" s="138" t="s">
        <v>712</v>
      </c>
    </row>
    <row r="199" spans="2:65" s="1" customFormat="1" ht="19.2">
      <c r="B199" s="32"/>
      <c r="D199" s="145" t="s">
        <v>300</v>
      </c>
      <c r="F199" s="165" t="s">
        <v>685</v>
      </c>
      <c r="I199" s="142"/>
      <c r="L199" s="32"/>
      <c r="M199" s="143"/>
      <c r="T199" s="53"/>
      <c r="AT199" s="17" t="s">
        <v>300</v>
      </c>
      <c r="AU199" s="17" t="s">
        <v>77</v>
      </c>
    </row>
    <row r="200" spans="2:65" s="1" customFormat="1" ht="24.15" customHeight="1">
      <c r="B200" s="32"/>
      <c r="C200" s="127" t="s">
        <v>474</v>
      </c>
      <c r="D200" s="127" t="s">
        <v>124</v>
      </c>
      <c r="E200" s="128" t="s">
        <v>713</v>
      </c>
      <c r="F200" s="129" t="s">
        <v>711</v>
      </c>
      <c r="G200" s="130" t="s">
        <v>548</v>
      </c>
      <c r="H200" s="131">
        <v>1</v>
      </c>
      <c r="I200" s="132"/>
      <c r="J200" s="133">
        <f>ROUND(I200*H200,2)</f>
        <v>0</v>
      </c>
      <c r="K200" s="129" t="s">
        <v>19</v>
      </c>
      <c r="L200" s="32"/>
      <c r="M200" s="134" t="s">
        <v>19</v>
      </c>
      <c r="N200" s="135" t="s">
        <v>43</v>
      </c>
      <c r="P200" s="136">
        <f>O200*H200</f>
        <v>0</v>
      </c>
      <c r="Q200" s="136">
        <v>0</v>
      </c>
      <c r="R200" s="136">
        <f>Q200*H200</f>
        <v>0</v>
      </c>
      <c r="S200" s="136">
        <v>0</v>
      </c>
      <c r="T200" s="137">
        <f>S200*H200</f>
        <v>0</v>
      </c>
      <c r="AR200" s="138" t="s">
        <v>129</v>
      </c>
      <c r="AT200" s="138" t="s">
        <v>124</v>
      </c>
      <c r="AU200" s="138" t="s">
        <v>77</v>
      </c>
      <c r="AY200" s="17" t="s">
        <v>122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7" t="s">
        <v>77</v>
      </c>
      <c r="BK200" s="139">
        <f>ROUND(I200*H200,2)</f>
        <v>0</v>
      </c>
      <c r="BL200" s="17" t="s">
        <v>129</v>
      </c>
      <c r="BM200" s="138" t="s">
        <v>714</v>
      </c>
    </row>
    <row r="201" spans="2:65" s="1" customFormat="1" ht="19.2">
      <c r="B201" s="32"/>
      <c r="D201" s="145" t="s">
        <v>300</v>
      </c>
      <c r="F201" s="165" t="s">
        <v>632</v>
      </c>
      <c r="I201" s="142"/>
      <c r="L201" s="32"/>
      <c r="M201" s="143"/>
      <c r="T201" s="53"/>
      <c r="AT201" s="17" t="s">
        <v>300</v>
      </c>
      <c r="AU201" s="17" t="s">
        <v>77</v>
      </c>
    </row>
    <row r="202" spans="2:65" s="1" customFormat="1" ht="24.15" customHeight="1">
      <c r="B202" s="32"/>
      <c r="C202" s="127" t="s">
        <v>481</v>
      </c>
      <c r="D202" s="127" t="s">
        <v>124</v>
      </c>
      <c r="E202" s="128" t="s">
        <v>715</v>
      </c>
      <c r="F202" s="129" t="s">
        <v>716</v>
      </c>
      <c r="G202" s="130" t="s">
        <v>548</v>
      </c>
      <c r="H202" s="131">
        <v>10</v>
      </c>
      <c r="I202" s="132"/>
      <c r="J202" s="133">
        <f>ROUND(I202*H202,2)</f>
        <v>0</v>
      </c>
      <c r="K202" s="129" t="s">
        <v>19</v>
      </c>
      <c r="L202" s="32"/>
      <c r="M202" s="134" t="s">
        <v>19</v>
      </c>
      <c r="N202" s="135" t="s">
        <v>43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129</v>
      </c>
      <c r="AT202" s="138" t="s">
        <v>124</v>
      </c>
      <c r="AU202" s="138" t="s">
        <v>77</v>
      </c>
      <c r="AY202" s="17" t="s">
        <v>122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7" t="s">
        <v>77</v>
      </c>
      <c r="BK202" s="139">
        <f>ROUND(I202*H202,2)</f>
        <v>0</v>
      </c>
      <c r="BL202" s="17" t="s">
        <v>129</v>
      </c>
      <c r="BM202" s="138" t="s">
        <v>717</v>
      </c>
    </row>
    <row r="203" spans="2:65" s="1" customFormat="1" ht="19.2">
      <c r="B203" s="32"/>
      <c r="D203" s="145" t="s">
        <v>300</v>
      </c>
      <c r="F203" s="165" t="s">
        <v>685</v>
      </c>
      <c r="I203" s="142"/>
      <c r="L203" s="32"/>
      <c r="M203" s="143"/>
      <c r="T203" s="53"/>
      <c r="AT203" s="17" t="s">
        <v>300</v>
      </c>
      <c r="AU203" s="17" t="s">
        <v>77</v>
      </c>
    </row>
    <row r="204" spans="2:65" s="1" customFormat="1" ht="24.15" customHeight="1">
      <c r="B204" s="32"/>
      <c r="C204" s="127" t="s">
        <v>490</v>
      </c>
      <c r="D204" s="127" t="s">
        <v>124</v>
      </c>
      <c r="E204" s="128" t="s">
        <v>718</v>
      </c>
      <c r="F204" s="129" t="s">
        <v>716</v>
      </c>
      <c r="G204" s="130" t="s">
        <v>548</v>
      </c>
      <c r="H204" s="131">
        <v>10</v>
      </c>
      <c r="I204" s="132"/>
      <c r="J204" s="133">
        <f>ROUND(I204*H204,2)</f>
        <v>0</v>
      </c>
      <c r="K204" s="129" t="s">
        <v>19</v>
      </c>
      <c r="L204" s="32"/>
      <c r="M204" s="134" t="s">
        <v>19</v>
      </c>
      <c r="N204" s="135" t="s">
        <v>43</v>
      </c>
      <c r="P204" s="136">
        <f>O204*H204</f>
        <v>0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129</v>
      </c>
      <c r="AT204" s="138" t="s">
        <v>124</v>
      </c>
      <c r="AU204" s="138" t="s">
        <v>77</v>
      </c>
      <c r="AY204" s="17" t="s">
        <v>122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7" t="s">
        <v>77</v>
      </c>
      <c r="BK204" s="139">
        <f>ROUND(I204*H204,2)</f>
        <v>0</v>
      </c>
      <c r="BL204" s="17" t="s">
        <v>129</v>
      </c>
      <c r="BM204" s="138" t="s">
        <v>719</v>
      </c>
    </row>
    <row r="205" spans="2:65" s="1" customFormat="1" ht="19.2">
      <c r="B205" s="32"/>
      <c r="D205" s="145" t="s">
        <v>300</v>
      </c>
      <c r="F205" s="165" t="s">
        <v>632</v>
      </c>
      <c r="I205" s="142"/>
      <c r="L205" s="32"/>
      <c r="M205" s="143"/>
      <c r="T205" s="53"/>
      <c r="AT205" s="17" t="s">
        <v>300</v>
      </c>
      <c r="AU205" s="17" t="s">
        <v>77</v>
      </c>
    </row>
    <row r="206" spans="2:65" s="1" customFormat="1" ht="24.15" customHeight="1">
      <c r="B206" s="32"/>
      <c r="C206" s="127" t="s">
        <v>506</v>
      </c>
      <c r="D206" s="127" t="s">
        <v>124</v>
      </c>
      <c r="E206" s="128" t="s">
        <v>720</v>
      </c>
      <c r="F206" s="129" t="s">
        <v>721</v>
      </c>
      <c r="G206" s="130" t="s">
        <v>548</v>
      </c>
      <c r="H206" s="131">
        <v>10</v>
      </c>
      <c r="I206" s="132"/>
      <c r="J206" s="133">
        <f>ROUND(I206*H206,2)</f>
        <v>0</v>
      </c>
      <c r="K206" s="129" t="s">
        <v>19</v>
      </c>
      <c r="L206" s="32"/>
      <c r="M206" s="134" t="s">
        <v>19</v>
      </c>
      <c r="N206" s="135" t="s">
        <v>43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129</v>
      </c>
      <c r="AT206" s="138" t="s">
        <v>124</v>
      </c>
      <c r="AU206" s="138" t="s">
        <v>77</v>
      </c>
      <c r="AY206" s="17" t="s">
        <v>122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7" t="s">
        <v>77</v>
      </c>
      <c r="BK206" s="139">
        <f>ROUND(I206*H206,2)</f>
        <v>0</v>
      </c>
      <c r="BL206" s="17" t="s">
        <v>129</v>
      </c>
      <c r="BM206" s="138" t="s">
        <v>722</v>
      </c>
    </row>
    <row r="207" spans="2:65" s="1" customFormat="1" ht="19.2">
      <c r="B207" s="32"/>
      <c r="D207" s="145" t="s">
        <v>300</v>
      </c>
      <c r="F207" s="165" t="s">
        <v>685</v>
      </c>
      <c r="I207" s="142"/>
      <c r="L207" s="32"/>
      <c r="M207" s="143"/>
      <c r="T207" s="53"/>
      <c r="AT207" s="17" t="s">
        <v>300</v>
      </c>
      <c r="AU207" s="17" t="s">
        <v>77</v>
      </c>
    </row>
    <row r="208" spans="2:65" s="1" customFormat="1" ht="24.15" customHeight="1">
      <c r="B208" s="32"/>
      <c r="C208" s="127" t="s">
        <v>252</v>
      </c>
      <c r="D208" s="127" t="s">
        <v>124</v>
      </c>
      <c r="E208" s="128" t="s">
        <v>723</v>
      </c>
      <c r="F208" s="129" t="s">
        <v>721</v>
      </c>
      <c r="G208" s="130" t="s">
        <v>548</v>
      </c>
      <c r="H208" s="131">
        <v>10</v>
      </c>
      <c r="I208" s="132"/>
      <c r="J208" s="133">
        <f>ROUND(I208*H208,2)</f>
        <v>0</v>
      </c>
      <c r="K208" s="129" t="s">
        <v>19</v>
      </c>
      <c r="L208" s="32"/>
      <c r="M208" s="134" t="s">
        <v>19</v>
      </c>
      <c r="N208" s="135" t="s">
        <v>43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129</v>
      </c>
      <c r="AT208" s="138" t="s">
        <v>124</v>
      </c>
      <c r="AU208" s="138" t="s">
        <v>77</v>
      </c>
      <c r="AY208" s="17" t="s">
        <v>122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77</v>
      </c>
      <c r="BK208" s="139">
        <f>ROUND(I208*H208,2)</f>
        <v>0</v>
      </c>
      <c r="BL208" s="17" t="s">
        <v>129</v>
      </c>
      <c r="BM208" s="138" t="s">
        <v>724</v>
      </c>
    </row>
    <row r="209" spans="2:65" s="1" customFormat="1" ht="19.2">
      <c r="B209" s="32"/>
      <c r="D209" s="145" t="s">
        <v>300</v>
      </c>
      <c r="F209" s="165" t="s">
        <v>632</v>
      </c>
      <c r="I209" s="142"/>
      <c r="L209" s="32"/>
      <c r="M209" s="143"/>
      <c r="T209" s="53"/>
      <c r="AT209" s="17" t="s">
        <v>300</v>
      </c>
      <c r="AU209" s="17" t="s">
        <v>77</v>
      </c>
    </row>
    <row r="210" spans="2:65" s="1" customFormat="1" ht="16.5" customHeight="1">
      <c r="B210" s="32"/>
      <c r="C210" s="127" t="s">
        <v>530</v>
      </c>
      <c r="D210" s="127" t="s">
        <v>124</v>
      </c>
      <c r="E210" s="128" t="s">
        <v>725</v>
      </c>
      <c r="F210" s="129" t="s">
        <v>726</v>
      </c>
      <c r="G210" s="130" t="s">
        <v>548</v>
      </c>
      <c r="H210" s="131">
        <v>1</v>
      </c>
      <c r="I210" s="132"/>
      <c r="J210" s="133">
        <f>ROUND(I210*H210,2)</f>
        <v>0</v>
      </c>
      <c r="K210" s="129" t="s">
        <v>19</v>
      </c>
      <c r="L210" s="32"/>
      <c r="M210" s="134" t="s">
        <v>19</v>
      </c>
      <c r="N210" s="135" t="s">
        <v>43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129</v>
      </c>
      <c r="AT210" s="138" t="s">
        <v>124</v>
      </c>
      <c r="AU210" s="138" t="s">
        <v>77</v>
      </c>
      <c r="AY210" s="17" t="s">
        <v>122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7" t="s">
        <v>77</v>
      </c>
      <c r="BK210" s="139">
        <f>ROUND(I210*H210,2)</f>
        <v>0</v>
      </c>
      <c r="BL210" s="17" t="s">
        <v>129</v>
      </c>
      <c r="BM210" s="138" t="s">
        <v>727</v>
      </c>
    </row>
    <row r="211" spans="2:65" s="1" customFormat="1" ht="19.2">
      <c r="B211" s="32"/>
      <c r="D211" s="145" t="s">
        <v>300</v>
      </c>
      <c r="F211" s="165" t="s">
        <v>685</v>
      </c>
      <c r="I211" s="142"/>
      <c r="L211" s="32"/>
      <c r="M211" s="143"/>
      <c r="T211" s="53"/>
      <c r="AT211" s="17" t="s">
        <v>300</v>
      </c>
      <c r="AU211" s="17" t="s">
        <v>77</v>
      </c>
    </row>
    <row r="212" spans="2:65" s="1" customFormat="1" ht="16.5" customHeight="1">
      <c r="B212" s="32"/>
      <c r="C212" s="127" t="s">
        <v>728</v>
      </c>
      <c r="D212" s="127" t="s">
        <v>124</v>
      </c>
      <c r="E212" s="128" t="s">
        <v>729</v>
      </c>
      <c r="F212" s="129" t="s">
        <v>726</v>
      </c>
      <c r="G212" s="130" t="s">
        <v>548</v>
      </c>
      <c r="H212" s="131">
        <v>1</v>
      </c>
      <c r="I212" s="132"/>
      <c r="J212" s="133">
        <f>ROUND(I212*H212,2)</f>
        <v>0</v>
      </c>
      <c r="K212" s="129" t="s">
        <v>19</v>
      </c>
      <c r="L212" s="32"/>
      <c r="M212" s="134" t="s">
        <v>19</v>
      </c>
      <c r="N212" s="135" t="s">
        <v>43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129</v>
      </c>
      <c r="AT212" s="138" t="s">
        <v>124</v>
      </c>
      <c r="AU212" s="138" t="s">
        <v>77</v>
      </c>
      <c r="AY212" s="17" t="s">
        <v>122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7" t="s">
        <v>77</v>
      </c>
      <c r="BK212" s="139">
        <f>ROUND(I212*H212,2)</f>
        <v>0</v>
      </c>
      <c r="BL212" s="17" t="s">
        <v>129</v>
      </c>
      <c r="BM212" s="138" t="s">
        <v>730</v>
      </c>
    </row>
    <row r="213" spans="2:65" s="1" customFormat="1" ht="19.2">
      <c r="B213" s="32"/>
      <c r="D213" s="145" t="s">
        <v>300</v>
      </c>
      <c r="F213" s="165" t="s">
        <v>632</v>
      </c>
      <c r="I213" s="142"/>
      <c r="L213" s="32"/>
      <c r="M213" s="143"/>
      <c r="T213" s="53"/>
      <c r="AT213" s="17" t="s">
        <v>300</v>
      </c>
      <c r="AU213" s="17" t="s">
        <v>77</v>
      </c>
    </row>
    <row r="214" spans="2:65" s="1" customFormat="1" ht="24.15" customHeight="1">
      <c r="B214" s="32"/>
      <c r="C214" s="127" t="s">
        <v>731</v>
      </c>
      <c r="D214" s="127" t="s">
        <v>124</v>
      </c>
      <c r="E214" s="128" t="s">
        <v>732</v>
      </c>
      <c r="F214" s="129" t="s">
        <v>733</v>
      </c>
      <c r="G214" s="130" t="s">
        <v>548</v>
      </c>
      <c r="H214" s="131">
        <v>4</v>
      </c>
      <c r="I214" s="132"/>
      <c r="J214" s="133">
        <f>ROUND(I214*H214,2)</f>
        <v>0</v>
      </c>
      <c r="K214" s="129" t="s">
        <v>19</v>
      </c>
      <c r="L214" s="32"/>
      <c r="M214" s="134" t="s">
        <v>19</v>
      </c>
      <c r="N214" s="135" t="s">
        <v>43</v>
      </c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129</v>
      </c>
      <c r="AT214" s="138" t="s">
        <v>124</v>
      </c>
      <c r="AU214" s="138" t="s">
        <v>77</v>
      </c>
      <c r="AY214" s="17" t="s">
        <v>122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77</v>
      </c>
      <c r="BK214" s="139">
        <f>ROUND(I214*H214,2)</f>
        <v>0</v>
      </c>
      <c r="BL214" s="17" t="s">
        <v>129</v>
      </c>
      <c r="BM214" s="138" t="s">
        <v>734</v>
      </c>
    </row>
    <row r="215" spans="2:65" s="1" customFormat="1" ht="19.2">
      <c r="B215" s="32"/>
      <c r="D215" s="145" t="s">
        <v>300</v>
      </c>
      <c r="F215" s="165" t="s">
        <v>685</v>
      </c>
      <c r="I215" s="142"/>
      <c r="L215" s="32"/>
      <c r="M215" s="143"/>
      <c r="T215" s="53"/>
      <c r="AT215" s="17" t="s">
        <v>300</v>
      </c>
      <c r="AU215" s="17" t="s">
        <v>77</v>
      </c>
    </row>
    <row r="216" spans="2:65" s="1" customFormat="1" ht="24.15" customHeight="1">
      <c r="B216" s="32"/>
      <c r="C216" s="127" t="s">
        <v>735</v>
      </c>
      <c r="D216" s="127" t="s">
        <v>124</v>
      </c>
      <c r="E216" s="128" t="s">
        <v>736</v>
      </c>
      <c r="F216" s="129" t="s">
        <v>733</v>
      </c>
      <c r="G216" s="130" t="s">
        <v>548</v>
      </c>
      <c r="H216" s="131">
        <v>4</v>
      </c>
      <c r="I216" s="132"/>
      <c r="J216" s="133">
        <f>ROUND(I216*H216,2)</f>
        <v>0</v>
      </c>
      <c r="K216" s="129" t="s">
        <v>19</v>
      </c>
      <c r="L216" s="32"/>
      <c r="M216" s="134" t="s">
        <v>19</v>
      </c>
      <c r="N216" s="135" t="s">
        <v>43</v>
      </c>
      <c r="P216" s="136">
        <f>O216*H216</f>
        <v>0</v>
      </c>
      <c r="Q216" s="136">
        <v>0</v>
      </c>
      <c r="R216" s="136">
        <f>Q216*H216</f>
        <v>0</v>
      </c>
      <c r="S216" s="136">
        <v>0</v>
      </c>
      <c r="T216" s="137">
        <f>S216*H216</f>
        <v>0</v>
      </c>
      <c r="AR216" s="138" t="s">
        <v>129</v>
      </c>
      <c r="AT216" s="138" t="s">
        <v>124</v>
      </c>
      <c r="AU216" s="138" t="s">
        <v>77</v>
      </c>
      <c r="AY216" s="17" t="s">
        <v>122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7" t="s">
        <v>77</v>
      </c>
      <c r="BK216" s="139">
        <f>ROUND(I216*H216,2)</f>
        <v>0</v>
      </c>
      <c r="BL216" s="17" t="s">
        <v>129</v>
      </c>
      <c r="BM216" s="138" t="s">
        <v>737</v>
      </c>
    </row>
    <row r="217" spans="2:65" s="1" customFormat="1" ht="19.2">
      <c r="B217" s="32"/>
      <c r="D217" s="145" t="s">
        <v>300</v>
      </c>
      <c r="F217" s="165" t="s">
        <v>632</v>
      </c>
      <c r="I217" s="142"/>
      <c r="L217" s="32"/>
      <c r="M217" s="143"/>
      <c r="T217" s="53"/>
      <c r="AT217" s="17" t="s">
        <v>300</v>
      </c>
      <c r="AU217" s="17" t="s">
        <v>77</v>
      </c>
    </row>
    <row r="218" spans="2:65" s="1" customFormat="1" ht="16.5" customHeight="1">
      <c r="B218" s="32"/>
      <c r="C218" s="127" t="s">
        <v>738</v>
      </c>
      <c r="D218" s="127" t="s">
        <v>124</v>
      </c>
      <c r="E218" s="128" t="s">
        <v>739</v>
      </c>
      <c r="F218" s="129" t="s">
        <v>740</v>
      </c>
      <c r="G218" s="130" t="s">
        <v>548</v>
      </c>
      <c r="H218" s="131">
        <v>2</v>
      </c>
      <c r="I218" s="132"/>
      <c r="J218" s="133">
        <f>ROUND(I218*H218,2)</f>
        <v>0</v>
      </c>
      <c r="K218" s="129" t="s">
        <v>19</v>
      </c>
      <c r="L218" s="32"/>
      <c r="M218" s="134" t="s">
        <v>19</v>
      </c>
      <c r="N218" s="135" t="s">
        <v>43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129</v>
      </c>
      <c r="AT218" s="138" t="s">
        <v>124</v>
      </c>
      <c r="AU218" s="138" t="s">
        <v>77</v>
      </c>
      <c r="AY218" s="17" t="s">
        <v>122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77</v>
      </c>
      <c r="BK218" s="139">
        <f>ROUND(I218*H218,2)</f>
        <v>0</v>
      </c>
      <c r="BL218" s="17" t="s">
        <v>129</v>
      </c>
      <c r="BM218" s="138" t="s">
        <v>741</v>
      </c>
    </row>
    <row r="219" spans="2:65" s="1" customFormat="1" ht="19.2">
      <c r="B219" s="32"/>
      <c r="D219" s="145" t="s">
        <v>300</v>
      </c>
      <c r="F219" s="165" t="s">
        <v>685</v>
      </c>
      <c r="I219" s="142"/>
      <c r="L219" s="32"/>
      <c r="M219" s="143"/>
      <c r="T219" s="53"/>
      <c r="AT219" s="17" t="s">
        <v>300</v>
      </c>
      <c r="AU219" s="17" t="s">
        <v>77</v>
      </c>
    </row>
    <row r="220" spans="2:65" s="1" customFormat="1" ht="16.5" customHeight="1">
      <c r="B220" s="32"/>
      <c r="C220" s="127" t="s">
        <v>742</v>
      </c>
      <c r="D220" s="127" t="s">
        <v>124</v>
      </c>
      <c r="E220" s="128" t="s">
        <v>743</v>
      </c>
      <c r="F220" s="129" t="s">
        <v>740</v>
      </c>
      <c r="G220" s="130" t="s">
        <v>548</v>
      </c>
      <c r="H220" s="131">
        <v>2</v>
      </c>
      <c r="I220" s="132"/>
      <c r="J220" s="133">
        <f>ROUND(I220*H220,2)</f>
        <v>0</v>
      </c>
      <c r="K220" s="129" t="s">
        <v>19</v>
      </c>
      <c r="L220" s="32"/>
      <c r="M220" s="134" t="s">
        <v>19</v>
      </c>
      <c r="N220" s="135" t="s">
        <v>43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129</v>
      </c>
      <c r="AT220" s="138" t="s">
        <v>124</v>
      </c>
      <c r="AU220" s="138" t="s">
        <v>77</v>
      </c>
      <c r="AY220" s="17" t="s">
        <v>122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7" t="s">
        <v>77</v>
      </c>
      <c r="BK220" s="139">
        <f>ROUND(I220*H220,2)</f>
        <v>0</v>
      </c>
      <c r="BL220" s="17" t="s">
        <v>129</v>
      </c>
      <c r="BM220" s="138" t="s">
        <v>744</v>
      </c>
    </row>
    <row r="221" spans="2:65" s="1" customFormat="1" ht="19.2">
      <c r="B221" s="32"/>
      <c r="D221" s="145" t="s">
        <v>300</v>
      </c>
      <c r="F221" s="165" t="s">
        <v>632</v>
      </c>
      <c r="I221" s="142"/>
      <c r="L221" s="32"/>
      <c r="M221" s="143"/>
      <c r="T221" s="53"/>
      <c r="AT221" s="17" t="s">
        <v>300</v>
      </c>
      <c r="AU221" s="17" t="s">
        <v>77</v>
      </c>
    </row>
    <row r="222" spans="2:65" s="1" customFormat="1" ht="24.15" customHeight="1">
      <c r="B222" s="32"/>
      <c r="C222" s="127" t="s">
        <v>745</v>
      </c>
      <c r="D222" s="127" t="s">
        <v>124</v>
      </c>
      <c r="E222" s="128" t="s">
        <v>746</v>
      </c>
      <c r="F222" s="129" t="s">
        <v>747</v>
      </c>
      <c r="G222" s="130" t="s">
        <v>548</v>
      </c>
      <c r="H222" s="131">
        <v>6</v>
      </c>
      <c r="I222" s="132"/>
      <c r="J222" s="133">
        <f>ROUND(I222*H222,2)</f>
        <v>0</v>
      </c>
      <c r="K222" s="129" t="s">
        <v>19</v>
      </c>
      <c r="L222" s="32"/>
      <c r="M222" s="134" t="s">
        <v>19</v>
      </c>
      <c r="N222" s="135" t="s">
        <v>43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129</v>
      </c>
      <c r="AT222" s="138" t="s">
        <v>124</v>
      </c>
      <c r="AU222" s="138" t="s">
        <v>77</v>
      </c>
      <c r="AY222" s="17" t="s">
        <v>122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7" t="s">
        <v>77</v>
      </c>
      <c r="BK222" s="139">
        <f>ROUND(I222*H222,2)</f>
        <v>0</v>
      </c>
      <c r="BL222" s="17" t="s">
        <v>129</v>
      </c>
      <c r="BM222" s="138" t="s">
        <v>748</v>
      </c>
    </row>
    <row r="223" spans="2:65" s="1" customFormat="1" ht="19.2">
      <c r="B223" s="32"/>
      <c r="D223" s="145" t="s">
        <v>300</v>
      </c>
      <c r="F223" s="165" t="s">
        <v>632</v>
      </c>
      <c r="I223" s="142"/>
      <c r="L223" s="32"/>
      <c r="M223" s="143"/>
      <c r="T223" s="53"/>
      <c r="AT223" s="17" t="s">
        <v>300</v>
      </c>
      <c r="AU223" s="17" t="s">
        <v>77</v>
      </c>
    </row>
    <row r="224" spans="2:65" s="1" customFormat="1" ht="24.15" customHeight="1">
      <c r="B224" s="32"/>
      <c r="C224" s="127" t="s">
        <v>749</v>
      </c>
      <c r="D224" s="127" t="s">
        <v>124</v>
      </c>
      <c r="E224" s="128" t="s">
        <v>750</v>
      </c>
      <c r="F224" s="129" t="s">
        <v>747</v>
      </c>
      <c r="G224" s="130" t="s">
        <v>548</v>
      </c>
      <c r="H224" s="131">
        <v>6</v>
      </c>
      <c r="I224" s="132"/>
      <c r="J224" s="133">
        <f>ROUND(I224*H224,2)</f>
        <v>0</v>
      </c>
      <c r="K224" s="129" t="s">
        <v>19</v>
      </c>
      <c r="L224" s="32"/>
      <c r="M224" s="134" t="s">
        <v>19</v>
      </c>
      <c r="N224" s="135" t="s">
        <v>43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129</v>
      </c>
      <c r="AT224" s="138" t="s">
        <v>124</v>
      </c>
      <c r="AU224" s="138" t="s">
        <v>77</v>
      </c>
      <c r="AY224" s="17" t="s">
        <v>122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7" t="s">
        <v>77</v>
      </c>
      <c r="BK224" s="139">
        <f>ROUND(I224*H224,2)</f>
        <v>0</v>
      </c>
      <c r="BL224" s="17" t="s">
        <v>129</v>
      </c>
      <c r="BM224" s="138" t="s">
        <v>751</v>
      </c>
    </row>
    <row r="225" spans="2:65" s="1" customFormat="1" ht="19.2">
      <c r="B225" s="32"/>
      <c r="D225" s="145" t="s">
        <v>300</v>
      </c>
      <c r="F225" s="165" t="s">
        <v>685</v>
      </c>
      <c r="I225" s="142"/>
      <c r="L225" s="32"/>
      <c r="M225" s="143"/>
      <c r="T225" s="53"/>
      <c r="AT225" s="17" t="s">
        <v>300</v>
      </c>
      <c r="AU225" s="17" t="s">
        <v>77</v>
      </c>
    </row>
    <row r="226" spans="2:65" s="1" customFormat="1" ht="24.15" customHeight="1">
      <c r="B226" s="32"/>
      <c r="C226" s="127" t="s">
        <v>752</v>
      </c>
      <c r="D226" s="127" t="s">
        <v>124</v>
      </c>
      <c r="E226" s="128" t="s">
        <v>753</v>
      </c>
      <c r="F226" s="129" t="s">
        <v>754</v>
      </c>
      <c r="G226" s="130" t="s">
        <v>548</v>
      </c>
      <c r="H226" s="131">
        <v>4</v>
      </c>
      <c r="I226" s="132"/>
      <c r="J226" s="133">
        <f>ROUND(I226*H226,2)</f>
        <v>0</v>
      </c>
      <c r="K226" s="129" t="s">
        <v>19</v>
      </c>
      <c r="L226" s="32"/>
      <c r="M226" s="134" t="s">
        <v>19</v>
      </c>
      <c r="N226" s="135" t="s">
        <v>43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129</v>
      </c>
      <c r="AT226" s="138" t="s">
        <v>124</v>
      </c>
      <c r="AU226" s="138" t="s">
        <v>77</v>
      </c>
      <c r="AY226" s="17" t="s">
        <v>122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77</v>
      </c>
      <c r="BK226" s="139">
        <f>ROUND(I226*H226,2)</f>
        <v>0</v>
      </c>
      <c r="BL226" s="17" t="s">
        <v>129</v>
      </c>
      <c r="BM226" s="138" t="s">
        <v>755</v>
      </c>
    </row>
    <row r="227" spans="2:65" s="1" customFormat="1" ht="19.2">
      <c r="B227" s="32"/>
      <c r="D227" s="145" t="s">
        <v>300</v>
      </c>
      <c r="F227" s="165" t="s">
        <v>632</v>
      </c>
      <c r="I227" s="142"/>
      <c r="L227" s="32"/>
      <c r="M227" s="143"/>
      <c r="T227" s="53"/>
      <c r="AT227" s="17" t="s">
        <v>300</v>
      </c>
      <c r="AU227" s="17" t="s">
        <v>77</v>
      </c>
    </row>
    <row r="228" spans="2:65" s="1" customFormat="1" ht="24.15" customHeight="1">
      <c r="B228" s="32"/>
      <c r="C228" s="127" t="s">
        <v>756</v>
      </c>
      <c r="D228" s="127" t="s">
        <v>124</v>
      </c>
      <c r="E228" s="128" t="s">
        <v>757</v>
      </c>
      <c r="F228" s="129" t="s">
        <v>754</v>
      </c>
      <c r="G228" s="130" t="s">
        <v>548</v>
      </c>
      <c r="H228" s="131">
        <v>4</v>
      </c>
      <c r="I228" s="132"/>
      <c r="J228" s="133">
        <f>ROUND(I228*H228,2)</f>
        <v>0</v>
      </c>
      <c r="K228" s="129" t="s">
        <v>19</v>
      </c>
      <c r="L228" s="32"/>
      <c r="M228" s="134" t="s">
        <v>19</v>
      </c>
      <c r="N228" s="135" t="s">
        <v>43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129</v>
      </c>
      <c r="AT228" s="138" t="s">
        <v>124</v>
      </c>
      <c r="AU228" s="138" t="s">
        <v>77</v>
      </c>
      <c r="AY228" s="17" t="s">
        <v>122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7" t="s">
        <v>77</v>
      </c>
      <c r="BK228" s="139">
        <f>ROUND(I228*H228,2)</f>
        <v>0</v>
      </c>
      <c r="BL228" s="17" t="s">
        <v>129</v>
      </c>
      <c r="BM228" s="138" t="s">
        <v>758</v>
      </c>
    </row>
    <row r="229" spans="2:65" s="1" customFormat="1" ht="19.2">
      <c r="B229" s="32"/>
      <c r="D229" s="145" t="s">
        <v>300</v>
      </c>
      <c r="F229" s="165" t="s">
        <v>685</v>
      </c>
      <c r="I229" s="142"/>
      <c r="L229" s="32"/>
      <c r="M229" s="143"/>
      <c r="T229" s="53"/>
      <c r="AT229" s="17" t="s">
        <v>300</v>
      </c>
      <c r="AU229" s="17" t="s">
        <v>77</v>
      </c>
    </row>
    <row r="230" spans="2:65" s="1" customFormat="1" ht="24.15" customHeight="1">
      <c r="B230" s="32"/>
      <c r="C230" s="127" t="s">
        <v>759</v>
      </c>
      <c r="D230" s="127" t="s">
        <v>124</v>
      </c>
      <c r="E230" s="128" t="s">
        <v>760</v>
      </c>
      <c r="F230" s="129" t="s">
        <v>761</v>
      </c>
      <c r="G230" s="130" t="s">
        <v>548</v>
      </c>
      <c r="H230" s="131">
        <v>10</v>
      </c>
      <c r="I230" s="132"/>
      <c r="J230" s="133">
        <f>ROUND(I230*H230,2)</f>
        <v>0</v>
      </c>
      <c r="K230" s="129" t="s">
        <v>19</v>
      </c>
      <c r="L230" s="32"/>
      <c r="M230" s="134" t="s">
        <v>19</v>
      </c>
      <c r="N230" s="135" t="s">
        <v>43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129</v>
      </c>
      <c r="AT230" s="138" t="s">
        <v>124</v>
      </c>
      <c r="AU230" s="138" t="s">
        <v>77</v>
      </c>
      <c r="AY230" s="17" t="s">
        <v>122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7" t="s">
        <v>77</v>
      </c>
      <c r="BK230" s="139">
        <f>ROUND(I230*H230,2)</f>
        <v>0</v>
      </c>
      <c r="BL230" s="17" t="s">
        <v>129</v>
      </c>
      <c r="BM230" s="138" t="s">
        <v>762</v>
      </c>
    </row>
    <row r="231" spans="2:65" s="1" customFormat="1" ht="19.2">
      <c r="B231" s="32"/>
      <c r="D231" s="145" t="s">
        <v>300</v>
      </c>
      <c r="F231" s="165" t="s">
        <v>632</v>
      </c>
      <c r="I231" s="142"/>
      <c r="L231" s="32"/>
      <c r="M231" s="143"/>
      <c r="T231" s="53"/>
      <c r="AT231" s="17" t="s">
        <v>300</v>
      </c>
      <c r="AU231" s="17" t="s">
        <v>77</v>
      </c>
    </row>
    <row r="232" spans="2:65" s="1" customFormat="1" ht="24.15" customHeight="1">
      <c r="B232" s="32"/>
      <c r="C232" s="127" t="s">
        <v>763</v>
      </c>
      <c r="D232" s="127" t="s">
        <v>124</v>
      </c>
      <c r="E232" s="128" t="s">
        <v>764</v>
      </c>
      <c r="F232" s="129" t="s">
        <v>761</v>
      </c>
      <c r="G232" s="130" t="s">
        <v>548</v>
      </c>
      <c r="H232" s="131">
        <v>10</v>
      </c>
      <c r="I232" s="132"/>
      <c r="J232" s="133">
        <f>ROUND(I232*H232,2)</f>
        <v>0</v>
      </c>
      <c r="K232" s="129" t="s">
        <v>19</v>
      </c>
      <c r="L232" s="32"/>
      <c r="M232" s="134" t="s">
        <v>19</v>
      </c>
      <c r="N232" s="135" t="s">
        <v>43</v>
      </c>
      <c r="P232" s="136">
        <f>O232*H232</f>
        <v>0</v>
      </c>
      <c r="Q232" s="136">
        <v>0</v>
      </c>
      <c r="R232" s="136">
        <f>Q232*H232</f>
        <v>0</v>
      </c>
      <c r="S232" s="136">
        <v>0</v>
      </c>
      <c r="T232" s="137">
        <f>S232*H232</f>
        <v>0</v>
      </c>
      <c r="AR232" s="138" t="s">
        <v>129</v>
      </c>
      <c r="AT232" s="138" t="s">
        <v>124</v>
      </c>
      <c r="AU232" s="138" t="s">
        <v>77</v>
      </c>
      <c r="AY232" s="17" t="s">
        <v>122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7" t="s">
        <v>77</v>
      </c>
      <c r="BK232" s="139">
        <f>ROUND(I232*H232,2)</f>
        <v>0</v>
      </c>
      <c r="BL232" s="17" t="s">
        <v>129</v>
      </c>
      <c r="BM232" s="138" t="s">
        <v>765</v>
      </c>
    </row>
    <row r="233" spans="2:65" s="1" customFormat="1" ht="19.2">
      <c r="B233" s="32"/>
      <c r="D233" s="145" t="s">
        <v>300</v>
      </c>
      <c r="F233" s="165" t="s">
        <v>685</v>
      </c>
      <c r="I233" s="142"/>
      <c r="L233" s="32"/>
      <c r="M233" s="143"/>
      <c r="T233" s="53"/>
      <c r="AT233" s="17" t="s">
        <v>300</v>
      </c>
      <c r="AU233" s="17" t="s">
        <v>77</v>
      </c>
    </row>
    <row r="234" spans="2:65" s="1" customFormat="1" ht="16.5" customHeight="1">
      <c r="B234" s="32"/>
      <c r="C234" s="127" t="s">
        <v>766</v>
      </c>
      <c r="D234" s="127" t="s">
        <v>124</v>
      </c>
      <c r="E234" s="128" t="s">
        <v>767</v>
      </c>
      <c r="F234" s="129" t="s">
        <v>768</v>
      </c>
      <c r="G234" s="130" t="s">
        <v>548</v>
      </c>
      <c r="H234" s="131">
        <v>94</v>
      </c>
      <c r="I234" s="132"/>
      <c r="J234" s="133">
        <f>ROUND(I234*H234,2)</f>
        <v>0</v>
      </c>
      <c r="K234" s="129" t="s">
        <v>19</v>
      </c>
      <c r="L234" s="32"/>
      <c r="M234" s="134" t="s">
        <v>19</v>
      </c>
      <c r="N234" s="135" t="s">
        <v>43</v>
      </c>
      <c r="P234" s="136">
        <f>O234*H234</f>
        <v>0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AR234" s="138" t="s">
        <v>129</v>
      </c>
      <c r="AT234" s="138" t="s">
        <v>124</v>
      </c>
      <c r="AU234" s="138" t="s">
        <v>77</v>
      </c>
      <c r="AY234" s="17" t="s">
        <v>122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7" t="s">
        <v>77</v>
      </c>
      <c r="BK234" s="139">
        <f>ROUND(I234*H234,2)</f>
        <v>0</v>
      </c>
      <c r="BL234" s="17" t="s">
        <v>129</v>
      </c>
      <c r="BM234" s="138" t="s">
        <v>769</v>
      </c>
    </row>
    <row r="235" spans="2:65" s="1" customFormat="1" ht="19.2">
      <c r="B235" s="32"/>
      <c r="D235" s="145" t="s">
        <v>300</v>
      </c>
      <c r="F235" s="165" t="s">
        <v>770</v>
      </c>
      <c r="I235" s="142"/>
      <c r="L235" s="32"/>
      <c r="M235" s="143"/>
      <c r="T235" s="53"/>
      <c r="AT235" s="17" t="s">
        <v>300</v>
      </c>
      <c r="AU235" s="17" t="s">
        <v>77</v>
      </c>
    </row>
    <row r="236" spans="2:65" s="1" customFormat="1" ht="16.5" customHeight="1">
      <c r="B236" s="32"/>
      <c r="C236" s="127" t="s">
        <v>771</v>
      </c>
      <c r="D236" s="127" t="s">
        <v>124</v>
      </c>
      <c r="E236" s="128" t="s">
        <v>772</v>
      </c>
      <c r="F236" s="129" t="s">
        <v>768</v>
      </c>
      <c r="G236" s="130" t="s">
        <v>548</v>
      </c>
      <c r="H236" s="131">
        <v>94</v>
      </c>
      <c r="I236" s="132"/>
      <c r="J236" s="133">
        <f>ROUND(I236*H236,2)</f>
        <v>0</v>
      </c>
      <c r="K236" s="129" t="s">
        <v>19</v>
      </c>
      <c r="L236" s="32"/>
      <c r="M236" s="134" t="s">
        <v>19</v>
      </c>
      <c r="N236" s="135" t="s">
        <v>43</v>
      </c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AR236" s="138" t="s">
        <v>129</v>
      </c>
      <c r="AT236" s="138" t="s">
        <v>124</v>
      </c>
      <c r="AU236" s="138" t="s">
        <v>77</v>
      </c>
      <c r="AY236" s="17" t="s">
        <v>122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7" t="s">
        <v>77</v>
      </c>
      <c r="BK236" s="139">
        <f>ROUND(I236*H236,2)</f>
        <v>0</v>
      </c>
      <c r="BL236" s="17" t="s">
        <v>129</v>
      </c>
      <c r="BM236" s="138" t="s">
        <v>773</v>
      </c>
    </row>
    <row r="237" spans="2:65" s="1" customFormat="1" ht="19.2">
      <c r="B237" s="32"/>
      <c r="D237" s="145" t="s">
        <v>300</v>
      </c>
      <c r="F237" s="165" t="s">
        <v>774</v>
      </c>
      <c r="I237" s="142"/>
      <c r="L237" s="32"/>
      <c r="M237" s="143"/>
      <c r="T237" s="53"/>
      <c r="AT237" s="17" t="s">
        <v>300</v>
      </c>
      <c r="AU237" s="17" t="s">
        <v>77</v>
      </c>
    </row>
    <row r="238" spans="2:65" s="1" customFormat="1" ht="16.5" customHeight="1">
      <c r="B238" s="32"/>
      <c r="C238" s="127" t="s">
        <v>775</v>
      </c>
      <c r="D238" s="127" t="s">
        <v>124</v>
      </c>
      <c r="E238" s="128" t="s">
        <v>776</v>
      </c>
      <c r="F238" s="129" t="s">
        <v>777</v>
      </c>
      <c r="G238" s="130" t="s">
        <v>548</v>
      </c>
      <c r="H238" s="131">
        <v>118</v>
      </c>
      <c r="I238" s="132"/>
      <c r="J238" s="133">
        <f>ROUND(I238*H238,2)</f>
        <v>0</v>
      </c>
      <c r="K238" s="129" t="s">
        <v>19</v>
      </c>
      <c r="L238" s="32"/>
      <c r="M238" s="134" t="s">
        <v>19</v>
      </c>
      <c r="N238" s="135" t="s">
        <v>43</v>
      </c>
      <c r="P238" s="136">
        <f>O238*H238</f>
        <v>0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129</v>
      </c>
      <c r="AT238" s="138" t="s">
        <v>124</v>
      </c>
      <c r="AU238" s="138" t="s">
        <v>77</v>
      </c>
      <c r="AY238" s="17" t="s">
        <v>122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7" t="s">
        <v>77</v>
      </c>
      <c r="BK238" s="139">
        <f>ROUND(I238*H238,2)</f>
        <v>0</v>
      </c>
      <c r="BL238" s="17" t="s">
        <v>129</v>
      </c>
      <c r="BM238" s="138" t="s">
        <v>778</v>
      </c>
    </row>
    <row r="239" spans="2:65" s="1" customFormat="1" ht="19.2">
      <c r="B239" s="32"/>
      <c r="D239" s="145" t="s">
        <v>300</v>
      </c>
      <c r="F239" s="165" t="s">
        <v>770</v>
      </c>
      <c r="I239" s="142"/>
      <c r="L239" s="32"/>
      <c r="M239" s="143"/>
      <c r="T239" s="53"/>
      <c r="AT239" s="17" t="s">
        <v>300</v>
      </c>
      <c r="AU239" s="17" t="s">
        <v>77</v>
      </c>
    </row>
    <row r="240" spans="2:65" s="1" customFormat="1" ht="16.5" customHeight="1">
      <c r="B240" s="32"/>
      <c r="C240" s="127" t="s">
        <v>779</v>
      </c>
      <c r="D240" s="127" t="s">
        <v>124</v>
      </c>
      <c r="E240" s="128" t="s">
        <v>780</v>
      </c>
      <c r="F240" s="129" t="s">
        <v>777</v>
      </c>
      <c r="G240" s="130" t="s">
        <v>548</v>
      </c>
      <c r="H240" s="131">
        <v>118</v>
      </c>
      <c r="I240" s="132"/>
      <c r="J240" s="133">
        <f>ROUND(I240*H240,2)</f>
        <v>0</v>
      </c>
      <c r="K240" s="129" t="s">
        <v>19</v>
      </c>
      <c r="L240" s="32"/>
      <c r="M240" s="134" t="s">
        <v>19</v>
      </c>
      <c r="N240" s="135" t="s">
        <v>43</v>
      </c>
      <c r="P240" s="136">
        <f>O240*H240</f>
        <v>0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AR240" s="138" t="s">
        <v>129</v>
      </c>
      <c r="AT240" s="138" t="s">
        <v>124</v>
      </c>
      <c r="AU240" s="138" t="s">
        <v>77</v>
      </c>
      <c r="AY240" s="17" t="s">
        <v>122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7" t="s">
        <v>77</v>
      </c>
      <c r="BK240" s="139">
        <f>ROUND(I240*H240,2)</f>
        <v>0</v>
      </c>
      <c r="BL240" s="17" t="s">
        <v>129</v>
      </c>
      <c r="BM240" s="138" t="s">
        <v>781</v>
      </c>
    </row>
    <row r="241" spans="2:65" s="1" customFormat="1" ht="19.2">
      <c r="B241" s="32"/>
      <c r="D241" s="145" t="s">
        <v>300</v>
      </c>
      <c r="F241" s="165" t="s">
        <v>774</v>
      </c>
      <c r="I241" s="142"/>
      <c r="L241" s="32"/>
      <c r="M241" s="143"/>
      <c r="T241" s="53"/>
      <c r="AT241" s="17" t="s">
        <v>300</v>
      </c>
      <c r="AU241" s="17" t="s">
        <v>77</v>
      </c>
    </row>
    <row r="242" spans="2:65" s="1" customFormat="1" ht="44.25" customHeight="1">
      <c r="B242" s="32"/>
      <c r="C242" s="127" t="s">
        <v>782</v>
      </c>
      <c r="D242" s="127" t="s">
        <v>124</v>
      </c>
      <c r="E242" s="128" t="s">
        <v>783</v>
      </c>
      <c r="F242" s="129" t="s">
        <v>784</v>
      </c>
      <c r="G242" s="130" t="s">
        <v>233</v>
      </c>
      <c r="H242" s="131">
        <v>15</v>
      </c>
      <c r="I242" s="132"/>
      <c r="J242" s="133">
        <f>ROUND(I242*H242,2)</f>
        <v>0</v>
      </c>
      <c r="K242" s="129" t="s">
        <v>19</v>
      </c>
      <c r="L242" s="32"/>
      <c r="M242" s="134" t="s">
        <v>19</v>
      </c>
      <c r="N242" s="135" t="s">
        <v>43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129</v>
      </c>
      <c r="AT242" s="138" t="s">
        <v>124</v>
      </c>
      <c r="AU242" s="138" t="s">
        <v>77</v>
      </c>
      <c r="AY242" s="17" t="s">
        <v>122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7" t="s">
        <v>77</v>
      </c>
      <c r="BK242" s="139">
        <f>ROUND(I242*H242,2)</f>
        <v>0</v>
      </c>
      <c r="BL242" s="17" t="s">
        <v>129</v>
      </c>
      <c r="BM242" s="138" t="s">
        <v>785</v>
      </c>
    </row>
    <row r="243" spans="2:65" s="1" customFormat="1" ht="19.2">
      <c r="B243" s="32"/>
      <c r="D243" s="145" t="s">
        <v>300</v>
      </c>
      <c r="F243" s="165" t="s">
        <v>685</v>
      </c>
      <c r="I243" s="142"/>
      <c r="L243" s="32"/>
      <c r="M243" s="143"/>
      <c r="T243" s="53"/>
      <c r="AT243" s="17" t="s">
        <v>300</v>
      </c>
      <c r="AU243" s="17" t="s">
        <v>77</v>
      </c>
    </row>
    <row r="244" spans="2:65" s="1" customFormat="1" ht="44.25" customHeight="1">
      <c r="B244" s="32"/>
      <c r="C244" s="127" t="s">
        <v>786</v>
      </c>
      <c r="D244" s="127" t="s">
        <v>124</v>
      </c>
      <c r="E244" s="128" t="s">
        <v>787</v>
      </c>
      <c r="F244" s="129" t="s">
        <v>784</v>
      </c>
      <c r="G244" s="130" t="s">
        <v>233</v>
      </c>
      <c r="H244" s="131">
        <v>15</v>
      </c>
      <c r="I244" s="132"/>
      <c r="J244" s="133">
        <f>ROUND(I244*H244,2)</f>
        <v>0</v>
      </c>
      <c r="K244" s="129" t="s">
        <v>19</v>
      </c>
      <c r="L244" s="32"/>
      <c r="M244" s="134" t="s">
        <v>19</v>
      </c>
      <c r="N244" s="135" t="s">
        <v>43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129</v>
      </c>
      <c r="AT244" s="138" t="s">
        <v>124</v>
      </c>
      <c r="AU244" s="138" t="s">
        <v>77</v>
      </c>
      <c r="AY244" s="17" t="s">
        <v>122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7" t="s">
        <v>77</v>
      </c>
      <c r="BK244" s="139">
        <f>ROUND(I244*H244,2)</f>
        <v>0</v>
      </c>
      <c r="BL244" s="17" t="s">
        <v>129</v>
      </c>
      <c r="BM244" s="138" t="s">
        <v>788</v>
      </c>
    </row>
    <row r="245" spans="2:65" s="1" customFormat="1" ht="19.2">
      <c r="B245" s="32"/>
      <c r="D245" s="145" t="s">
        <v>300</v>
      </c>
      <c r="F245" s="165" t="s">
        <v>789</v>
      </c>
      <c r="I245" s="142"/>
      <c r="L245" s="32"/>
      <c r="M245" s="143"/>
      <c r="T245" s="53"/>
      <c r="AT245" s="17" t="s">
        <v>300</v>
      </c>
      <c r="AU245" s="17" t="s">
        <v>77</v>
      </c>
    </row>
    <row r="246" spans="2:65" s="1" customFormat="1" ht="24.15" customHeight="1">
      <c r="B246" s="32"/>
      <c r="C246" s="127" t="s">
        <v>790</v>
      </c>
      <c r="D246" s="127" t="s">
        <v>124</v>
      </c>
      <c r="E246" s="128" t="s">
        <v>791</v>
      </c>
      <c r="F246" s="129" t="s">
        <v>792</v>
      </c>
      <c r="G246" s="130" t="s">
        <v>233</v>
      </c>
      <c r="H246" s="131">
        <v>26</v>
      </c>
      <c r="I246" s="132"/>
      <c r="J246" s="133">
        <f>ROUND(I246*H246,2)</f>
        <v>0</v>
      </c>
      <c r="K246" s="129" t="s">
        <v>19</v>
      </c>
      <c r="L246" s="32"/>
      <c r="M246" s="134" t="s">
        <v>19</v>
      </c>
      <c r="N246" s="135" t="s">
        <v>43</v>
      </c>
      <c r="P246" s="136">
        <f>O246*H246</f>
        <v>0</v>
      </c>
      <c r="Q246" s="136">
        <v>0</v>
      </c>
      <c r="R246" s="136">
        <f>Q246*H246</f>
        <v>0</v>
      </c>
      <c r="S246" s="136">
        <v>0</v>
      </c>
      <c r="T246" s="137">
        <f>S246*H246</f>
        <v>0</v>
      </c>
      <c r="AR246" s="138" t="s">
        <v>129</v>
      </c>
      <c r="AT246" s="138" t="s">
        <v>124</v>
      </c>
      <c r="AU246" s="138" t="s">
        <v>77</v>
      </c>
      <c r="AY246" s="17" t="s">
        <v>122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7" t="s">
        <v>77</v>
      </c>
      <c r="BK246" s="139">
        <f>ROUND(I246*H246,2)</f>
        <v>0</v>
      </c>
      <c r="BL246" s="17" t="s">
        <v>129</v>
      </c>
      <c r="BM246" s="138" t="s">
        <v>793</v>
      </c>
    </row>
    <row r="247" spans="2:65" s="1" customFormat="1" ht="19.2">
      <c r="B247" s="32"/>
      <c r="D247" s="145" t="s">
        <v>300</v>
      </c>
      <c r="F247" s="165" t="s">
        <v>794</v>
      </c>
      <c r="I247" s="142"/>
      <c r="L247" s="32"/>
      <c r="M247" s="143"/>
      <c r="T247" s="53"/>
      <c r="AT247" s="17" t="s">
        <v>300</v>
      </c>
      <c r="AU247" s="17" t="s">
        <v>77</v>
      </c>
    </row>
    <row r="248" spans="2:65" s="1" customFormat="1" ht="24.15" customHeight="1">
      <c r="B248" s="32"/>
      <c r="C248" s="127" t="s">
        <v>795</v>
      </c>
      <c r="D248" s="127" t="s">
        <v>124</v>
      </c>
      <c r="E248" s="128" t="s">
        <v>796</v>
      </c>
      <c r="F248" s="129" t="s">
        <v>792</v>
      </c>
      <c r="G248" s="130" t="s">
        <v>233</v>
      </c>
      <c r="H248" s="131">
        <v>26</v>
      </c>
      <c r="I248" s="132"/>
      <c r="J248" s="133">
        <f>ROUND(I248*H248,2)</f>
        <v>0</v>
      </c>
      <c r="K248" s="129" t="s">
        <v>19</v>
      </c>
      <c r="L248" s="32"/>
      <c r="M248" s="134" t="s">
        <v>19</v>
      </c>
      <c r="N248" s="135" t="s">
        <v>43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129</v>
      </c>
      <c r="AT248" s="138" t="s">
        <v>124</v>
      </c>
      <c r="AU248" s="138" t="s">
        <v>77</v>
      </c>
      <c r="AY248" s="17" t="s">
        <v>122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7" t="s">
        <v>77</v>
      </c>
      <c r="BK248" s="139">
        <f>ROUND(I248*H248,2)</f>
        <v>0</v>
      </c>
      <c r="BL248" s="17" t="s">
        <v>129</v>
      </c>
      <c r="BM248" s="138" t="s">
        <v>797</v>
      </c>
    </row>
    <row r="249" spans="2:65" s="1" customFormat="1" ht="19.2">
      <c r="B249" s="32"/>
      <c r="D249" s="145" t="s">
        <v>300</v>
      </c>
      <c r="F249" s="165" t="s">
        <v>798</v>
      </c>
      <c r="I249" s="142"/>
      <c r="L249" s="32"/>
      <c r="M249" s="143"/>
      <c r="T249" s="53"/>
      <c r="AT249" s="17" t="s">
        <v>300</v>
      </c>
      <c r="AU249" s="17" t="s">
        <v>77</v>
      </c>
    </row>
    <row r="250" spans="2:65" s="1" customFormat="1" ht="16.5" customHeight="1">
      <c r="B250" s="32"/>
      <c r="C250" s="127" t="s">
        <v>799</v>
      </c>
      <c r="D250" s="127" t="s">
        <v>124</v>
      </c>
      <c r="E250" s="128" t="s">
        <v>800</v>
      </c>
      <c r="F250" s="129" t="s">
        <v>801</v>
      </c>
      <c r="G250" s="130" t="s">
        <v>548</v>
      </c>
      <c r="H250" s="131">
        <v>56</v>
      </c>
      <c r="I250" s="132"/>
      <c r="J250" s="133">
        <f>ROUND(I250*H250,2)</f>
        <v>0</v>
      </c>
      <c r="K250" s="129" t="s">
        <v>19</v>
      </c>
      <c r="L250" s="32"/>
      <c r="M250" s="134" t="s">
        <v>19</v>
      </c>
      <c r="N250" s="135" t="s">
        <v>43</v>
      </c>
      <c r="P250" s="136">
        <f>O250*H250</f>
        <v>0</v>
      </c>
      <c r="Q250" s="136">
        <v>0</v>
      </c>
      <c r="R250" s="136">
        <f>Q250*H250</f>
        <v>0</v>
      </c>
      <c r="S250" s="136">
        <v>0</v>
      </c>
      <c r="T250" s="137">
        <f>S250*H250</f>
        <v>0</v>
      </c>
      <c r="AR250" s="138" t="s">
        <v>129</v>
      </c>
      <c r="AT250" s="138" t="s">
        <v>124</v>
      </c>
      <c r="AU250" s="138" t="s">
        <v>77</v>
      </c>
      <c r="AY250" s="17" t="s">
        <v>122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7" t="s">
        <v>77</v>
      </c>
      <c r="BK250" s="139">
        <f>ROUND(I250*H250,2)</f>
        <v>0</v>
      </c>
      <c r="BL250" s="17" t="s">
        <v>129</v>
      </c>
      <c r="BM250" s="138" t="s">
        <v>802</v>
      </c>
    </row>
    <row r="251" spans="2:65" s="1" customFormat="1" ht="19.2">
      <c r="B251" s="32"/>
      <c r="D251" s="145" t="s">
        <v>300</v>
      </c>
      <c r="F251" s="165" t="s">
        <v>770</v>
      </c>
      <c r="I251" s="142"/>
      <c r="L251" s="32"/>
      <c r="M251" s="143"/>
      <c r="T251" s="53"/>
      <c r="AT251" s="17" t="s">
        <v>300</v>
      </c>
      <c r="AU251" s="17" t="s">
        <v>77</v>
      </c>
    </row>
    <row r="252" spans="2:65" s="1" customFormat="1" ht="16.5" customHeight="1">
      <c r="B252" s="32"/>
      <c r="C252" s="127" t="s">
        <v>803</v>
      </c>
      <c r="D252" s="127" t="s">
        <v>124</v>
      </c>
      <c r="E252" s="128" t="s">
        <v>804</v>
      </c>
      <c r="F252" s="129" t="s">
        <v>801</v>
      </c>
      <c r="G252" s="130" t="s">
        <v>548</v>
      </c>
      <c r="H252" s="131">
        <v>56</v>
      </c>
      <c r="I252" s="132"/>
      <c r="J252" s="133">
        <f>ROUND(I252*H252,2)</f>
        <v>0</v>
      </c>
      <c r="K252" s="129" t="s">
        <v>19</v>
      </c>
      <c r="L252" s="32"/>
      <c r="M252" s="134" t="s">
        <v>19</v>
      </c>
      <c r="N252" s="135" t="s">
        <v>43</v>
      </c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AR252" s="138" t="s">
        <v>129</v>
      </c>
      <c r="AT252" s="138" t="s">
        <v>124</v>
      </c>
      <c r="AU252" s="138" t="s">
        <v>77</v>
      </c>
      <c r="AY252" s="17" t="s">
        <v>122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7" t="s">
        <v>77</v>
      </c>
      <c r="BK252" s="139">
        <f>ROUND(I252*H252,2)</f>
        <v>0</v>
      </c>
      <c r="BL252" s="17" t="s">
        <v>129</v>
      </c>
      <c r="BM252" s="138" t="s">
        <v>805</v>
      </c>
    </row>
    <row r="253" spans="2:65" s="1" customFormat="1" ht="19.2">
      <c r="B253" s="32"/>
      <c r="D253" s="145" t="s">
        <v>300</v>
      </c>
      <c r="F253" s="165" t="s">
        <v>774</v>
      </c>
      <c r="I253" s="142"/>
      <c r="L253" s="32"/>
      <c r="M253" s="143"/>
      <c r="T253" s="53"/>
      <c r="AT253" s="17" t="s">
        <v>300</v>
      </c>
      <c r="AU253" s="17" t="s">
        <v>77</v>
      </c>
    </row>
    <row r="254" spans="2:65" s="1" customFormat="1" ht="16.5" customHeight="1">
      <c r="B254" s="32"/>
      <c r="C254" s="127" t="s">
        <v>806</v>
      </c>
      <c r="D254" s="127" t="s">
        <v>124</v>
      </c>
      <c r="E254" s="128" t="s">
        <v>807</v>
      </c>
      <c r="F254" s="129" t="s">
        <v>808</v>
      </c>
      <c r="G254" s="130" t="s">
        <v>548</v>
      </c>
      <c r="H254" s="131">
        <v>75</v>
      </c>
      <c r="I254" s="132"/>
      <c r="J254" s="133">
        <f>ROUND(I254*H254,2)</f>
        <v>0</v>
      </c>
      <c r="K254" s="129" t="s">
        <v>19</v>
      </c>
      <c r="L254" s="32"/>
      <c r="M254" s="134" t="s">
        <v>19</v>
      </c>
      <c r="N254" s="135" t="s">
        <v>43</v>
      </c>
      <c r="P254" s="136">
        <f>O254*H254</f>
        <v>0</v>
      </c>
      <c r="Q254" s="136">
        <v>0</v>
      </c>
      <c r="R254" s="136">
        <f>Q254*H254</f>
        <v>0</v>
      </c>
      <c r="S254" s="136">
        <v>0</v>
      </c>
      <c r="T254" s="137">
        <f>S254*H254</f>
        <v>0</v>
      </c>
      <c r="AR254" s="138" t="s">
        <v>129</v>
      </c>
      <c r="AT254" s="138" t="s">
        <v>124</v>
      </c>
      <c r="AU254" s="138" t="s">
        <v>77</v>
      </c>
      <c r="AY254" s="17" t="s">
        <v>122</v>
      </c>
      <c r="BE254" s="139">
        <f>IF(N254="základní",J254,0)</f>
        <v>0</v>
      </c>
      <c r="BF254" s="139">
        <f>IF(N254="snížená",J254,0)</f>
        <v>0</v>
      </c>
      <c r="BG254" s="139">
        <f>IF(N254="zákl. přenesená",J254,0)</f>
        <v>0</v>
      </c>
      <c r="BH254" s="139">
        <f>IF(N254="sníž. přenesená",J254,0)</f>
        <v>0</v>
      </c>
      <c r="BI254" s="139">
        <f>IF(N254="nulová",J254,0)</f>
        <v>0</v>
      </c>
      <c r="BJ254" s="17" t="s">
        <v>77</v>
      </c>
      <c r="BK254" s="139">
        <f>ROUND(I254*H254,2)</f>
        <v>0</v>
      </c>
      <c r="BL254" s="17" t="s">
        <v>129</v>
      </c>
      <c r="BM254" s="138" t="s">
        <v>809</v>
      </c>
    </row>
    <row r="255" spans="2:65" s="1" customFormat="1" ht="19.2">
      <c r="B255" s="32"/>
      <c r="D255" s="145" t="s">
        <v>300</v>
      </c>
      <c r="F255" s="165" t="s">
        <v>770</v>
      </c>
      <c r="I255" s="142"/>
      <c r="L255" s="32"/>
      <c r="M255" s="143"/>
      <c r="T255" s="53"/>
      <c r="AT255" s="17" t="s">
        <v>300</v>
      </c>
      <c r="AU255" s="17" t="s">
        <v>77</v>
      </c>
    </row>
    <row r="256" spans="2:65" s="1" customFormat="1" ht="16.5" customHeight="1">
      <c r="B256" s="32"/>
      <c r="C256" s="127" t="s">
        <v>810</v>
      </c>
      <c r="D256" s="127" t="s">
        <v>124</v>
      </c>
      <c r="E256" s="128" t="s">
        <v>811</v>
      </c>
      <c r="F256" s="129" t="s">
        <v>808</v>
      </c>
      <c r="G256" s="130" t="s">
        <v>548</v>
      </c>
      <c r="H256" s="131">
        <v>75</v>
      </c>
      <c r="I256" s="132"/>
      <c r="J256" s="133">
        <f>ROUND(I256*H256,2)</f>
        <v>0</v>
      </c>
      <c r="K256" s="129" t="s">
        <v>19</v>
      </c>
      <c r="L256" s="32"/>
      <c r="M256" s="134" t="s">
        <v>19</v>
      </c>
      <c r="N256" s="135" t="s">
        <v>43</v>
      </c>
      <c r="P256" s="136">
        <f>O256*H256</f>
        <v>0</v>
      </c>
      <c r="Q256" s="136">
        <v>0</v>
      </c>
      <c r="R256" s="136">
        <f>Q256*H256</f>
        <v>0</v>
      </c>
      <c r="S256" s="136">
        <v>0</v>
      </c>
      <c r="T256" s="137">
        <f>S256*H256</f>
        <v>0</v>
      </c>
      <c r="AR256" s="138" t="s">
        <v>129</v>
      </c>
      <c r="AT256" s="138" t="s">
        <v>124</v>
      </c>
      <c r="AU256" s="138" t="s">
        <v>77</v>
      </c>
      <c r="AY256" s="17" t="s">
        <v>122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7" t="s">
        <v>77</v>
      </c>
      <c r="BK256" s="139">
        <f>ROUND(I256*H256,2)</f>
        <v>0</v>
      </c>
      <c r="BL256" s="17" t="s">
        <v>129</v>
      </c>
      <c r="BM256" s="138" t="s">
        <v>812</v>
      </c>
    </row>
    <row r="257" spans="2:65" s="1" customFormat="1" ht="19.2">
      <c r="B257" s="32"/>
      <c r="D257" s="145" t="s">
        <v>300</v>
      </c>
      <c r="F257" s="165" t="s">
        <v>774</v>
      </c>
      <c r="I257" s="142"/>
      <c r="L257" s="32"/>
      <c r="M257" s="143"/>
      <c r="T257" s="53"/>
      <c r="AT257" s="17" t="s">
        <v>300</v>
      </c>
      <c r="AU257" s="17" t="s">
        <v>77</v>
      </c>
    </row>
    <row r="258" spans="2:65" s="1" customFormat="1" ht="16.5" customHeight="1">
      <c r="B258" s="32"/>
      <c r="C258" s="127" t="s">
        <v>813</v>
      </c>
      <c r="D258" s="127" t="s">
        <v>124</v>
      </c>
      <c r="E258" s="128" t="s">
        <v>814</v>
      </c>
      <c r="F258" s="129" t="s">
        <v>815</v>
      </c>
      <c r="G258" s="130" t="s">
        <v>548</v>
      </c>
      <c r="H258" s="131">
        <v>30</v>
      </c>
      <c r="I258" s="132"/>
      <c r="J258" s="133">
        <f>ROUND(I258*H258,2)</f>
        <v>0</v>
      </c>
      <c r="K258" s="129" t="s">
        <v>19</v>
      </c>
      <c r="L258" s="32"/>
      <c r="M258" s="134" t="s">
        <v>19</v>
      </c>
      <c r="N258" s="135" t="s">
        <v>43</v>
      </c>
      <c r="P258" s="136">
        <f>O258*H258</f>
        <v>0</v>
      </c>
      <c r="Q258" s="136">
        <v>0</v>
      </c>
      <c r="R258" s="136">
        <f>Q258*H258</f>
        <v>0</v>
      </c>
      <c r="S258" s="136">
        <v>0</v>
      </c>
      <c r="T258" s="137">
        <f>S258*H258</f>
        <v>0</v>
      </c>
      <c r="AR258" s="138" t="s">
        <v>129</v>
      </c>
      <c r="AT258" s="138" t="s">
        <v>124</v>
      </c>
      <c r="AU258" s="138" t="s">
        <v>77</v>
      </c>
      <c r="AY258" s="17" t="s">
        <v>122</v>
      </c>
      <c r="BE258" s="139">
        <f>IF(N258="základní",J258,0)</f>
        <v>0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7" t="s">
        <v>77</v>
      </c>
      <c r="BK258" s="139">
        <f>ROUND(I258*H258,2)</f>
        <v>0</v>
      </c>
      <c r="BL258" s="17" t="s">
        <v>129</v>
      </c>
      <c r="BM258" s="138" t="s">
        <v>816</v>
      </c>
    </row>
    <row r="259" spans="2:65" s="1" customFormat="1" ht="19.2">
      <c r="B259" s="32"/>
      <c r="D259" s="145" t="s">
        <v>300</v>
      </c>
      <c r="F259" s="165" t="s">
        <v>685</v>
      </c>
      <c r="I259" s="142"/>
      <c r="L259" s="32"/>
      <c r="M259" s="143"/>
      <c r="T259" s="53"/>
      <c r="AT259" s="17" t="s">
        <v>300</v>
      </c>
      <c r="AU259" s="17" t="s">
        <v>77</v>
      </c>
    </row>
    <row r="260" spans="2:65" s="1" customFormat="1" ht="16.5" customHeight="1">
      <c r="B260" s="32"/>
      <c r="C260" s="127" t="s">
        <v>817</v>
      </c>
      <c r="D260" s="127" t="s">
        <v>124</v>
      </c>
      <c r="E260" s="128" t="s">
        <v>818</v>
      </c>
      <c r="F260" s="129" t="s">
        <v>815</v>
      </c>
      <c r="G260" s="130" t="s">
        <v>548</v>
      </c>
      <c r="H260" s="131">
        <v>30</v>
      </c>
      <c r="I260" s="132"/>
      <c r="J260" s="133">
        <f>ROUND(I260*H260,2)</f>
        <v>0</v>
      </c>
      <c r="K260" s="129" t="s">
        <v>19</v>
      </c>
      <c r="L260" s="32"/>
      <c r="M260" s="134" t="s">
        <v>19</v>
      </c>
      <c r="N260" s="135" t="s">
        <v>43</v>
      </c>
      <c r="P260" s="136">
        <f>O260*H260</f>
        <v>0</v>
      </c>
      <c r="Q260" s="136">
        <v>0</v>
      </c>
      <c r="R260" s="136">
        <f>Q260*H260</f>
        <v>0</v>
      </c>
      <c r="S260" s="136">
        <v>0</v>
      </c>
      <c r="T260" s="137">
        <f>S260*H260</f>
        <v>0</v>
      </c>
      <c r="AR260" s="138" t="s">
        <v>129</v>
      </c>
      <c r="AT260" s="138" t="s">
        <v>124</v>
      </c>
      <c r="AU260" s="138" t="s">
        <v>77</v>
      </c>
      <c r="AY260" s="17" t="s">
        <v>122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7" t="s">
        <v>77</v>
      </c>
      <c r="BK260" s="139">
        <f>ROUND(I260*H260,2)</f>
        <v>0</v>
      </c>
      <c r="BL260" s="17" t="s">
        <v>129</v>
      </c>
      <c r="BM260" s="138" t="s">
        <v>819</v>
      </c>
    </row>
    <row r="261" spans="2:65" s="1" customFormat="1" ht="19.2">
      <c r="B261" s="32"/>
      <c r="D261" s="145" t="s">
        <v>300</v>
      </c>
      <c r="F261" s="165" t="s">
        <v>632</v>
      </c>
      <c r="I261" s="142"/>
      <c r="L261" s="32"/>
      <c r="M261" s="143"/>
      <c r="T261" s="53"/>
      <c r="AT261" s="17" t="s">
        <v>300</v>
      </c>
      <c r="AU261" s="17" t="s">
        <v>77</v>
      </c>
    </row>
    <row r="262" spans="2:65" s="1" customFormat="1" ht="16.5" customHeight="1">
      <c r="B262" s="32"/>
      <c r="C262" s="127" t="s">
        <v>820</v>
      </c>
      <c r="D262" s="127" t="s">
        <v>124</v>
      </c>
      <c r="E262" s="128" t="s">
        <v>821</v>
      </c>
      <c r="F262" s="129" t="s">
        <v>822</v>
      </c>
      <c r="G262" s="130" t="s">
        <v>548</v>
      </c>
      <c r="H262" s="131">
        <v>31</v>
      </c>
      <c r="I262" s="132"/>
      <c r="J262" s="133">
        <f>ROUND(I262*H262,2)</f>
        <v>0</v>
      </c>
      <c r="K262" s="129" t="s">
        <v>19</v>
      </c>
      <c r="L262" s="32"/>
      <c r="M262" s="134" t="s">
        <v>19</v>
      </c>
      <c r="N262" s="135" t="s">
        <v>43</v>
      </c>
      <c r="P262" s="136">
        <f>O262*H262</f>
        <v>0</v>
      </c>
      <c r="Q262" s="136">
        <v>0</v>
      </c>
      <c r="R262" s="136">
        <f>Q262*H262</f>
        <v>0</v>
      </c>
      <c r="S262" s="136">
        <v>0</v>
      </c>
      <c r="T262" s="137">
        <f>S262*H262</f>
        <v>0</v>
      </c>
      <c r="AR262" s="138" t="s">
        <v>129</v>
      </c>
      <c r="AT262" s="138" t="s">
        <v>124</v>
      </c>
      <c r="AU262" s="138" t="s">
        <v>77</v>
      </c>
      <c r="AY262" s="17" t="s">
        <v>122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7" t="s">
        <v>77</v>
      </c>
      <c r="BK262" s="139">
        <f>ROUND(I262*H262,2)</f>
        <v>0</v>
      </c>
      <c r="BL262" s="17" t="s">
        <v>129</v>
      </c>
      <c r="BM262" s="138" t="s">
        <v>823</v>
      </c>
    </row>
    <row r="263" spans="2:65" s="1" customFormat="1" ht="19.2">
      <c r="B263" s="32"/>
      <c r="D263" s="145" t="s">
        <v>300</v>
      </c>
      <c r="F263" s="165" t="s">
        <v>770</v>
      </c>
      <c r="I263" s="142"/>
      <c r="L263" s="32"/>
      <c r="M263" s="143"/>
      <c r="T263" s="53"/>
      <c r="AT263" s="17" t="s">
        <v>300</v>
      </c>
      <c r="AU263" s="17" t="s">
        <v>77</v>
      </c>
    </row>
    <row r="264" spans="2:65" s="1" customFormat="1" ht="16.5" customHeight="1">
      <c r="B264" s="32"/>
      <c r="C264" s="127" t="s">
        <v>824</v>
      </c>
      <c r="D264" s="127" t="s">
        <v>124</v>
      </c>
      <c r="E264" s="128" t="s">
        <v>825</v>
      </c>
      <c r="F264" s="129" t="s">
        <v>822</v>
      </c>
      <c r="G264" s="130" t="s">
        <v>548</v>
      </c>
      <c r="H264" s="131">
        <v>31</v>
      </c>
      <c r="I264" s="132"/>
      <c r="J264" s="133">
        <f>ROUND(I264*H264,2)</f>
        <v>0</v>
      </c>
      <c r="K264" s="129" t="s">
        <v>19</v>
      </c>
      <c r="L264" s="32"/>
      <c r="M264" s="134" t="s">
        <v>19</v>
      </c>
      <c r="N264" s="135" t="s">
        <v>43</v>
      </c>
      <c r="P264" s="136">
        <f>O264*H264</f>
        <v>0</v>
      </c>
      <c r="Q264" s="136">
        <v>0</v>
      </c>
      <c r="R264" s="136">
        <f>Q264*H264</f>
        <v>0</v>
      </c>
      <c r="S264" s="136">
        <v>0</v>
      </c>
      <c r="T264" s="137">
        <f>S264*H264</f>
        <v>0</v>
      </c>
      <c r="AR264" s="138" t="s">
        <v>129</v>
      </c>
      <c r="AT264" s="138" t="s">
        <v>124</v>
      </c>
      <c r="AU264" s="138" t="s">
        <v>77</v>
      </c>
      <c r="AY264" s="17" t="s">
        <v>122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7" t="s">
        <v>77</v>
      </c>
      <c r="BK264" s="139">
        <f>ROUND(I264*H264,2)</f>
        <v>0</v>
      </c>
      <c r="BL264" s="17" t="s">
        <v>129</v>
      </c>
      <c r="BM264" s="138" t="s">
        <v>826</v>
      </c>
    </row>
    <row r="265" spans="2:65" s="1" customFormat="1" ht="19.2">
      <c r="B265" s="32"/>
      <c r="D265" s="145" t="s">
        <v>300</v>
      </c>
      <c r="F265" s="165" t="s">
        <v>774</v>
      </c>
      <c r="I265" s="142"/>
      <c r="L265" s="32"/>
      <c r="M265" s="143"/>
      <c r="T265" s="53"/>
      <c r="AT265" s="17" t="s">
        <v>300</v>
      </c>
      <c r="AU265" s="17" t="s">
        <v>77</v>
      </c>
    </row>
    <row r="266" spans="2:65" s="1" customFormat="1" ht="16.5" customHeight="1">
      <c r="B266" s="32"/>
      <c r="C266" s="127" t="s">
        <v>827</v>
      </c>
      <c r="D266" s="127" t="s">
        <v>124</v>
      </c>
      <c r="E266" s="128" t="s">
        <v>828</v>
      </c>
      <c r="F266" s="129" t="s">
        <v>829</v>
      </c>
      <c r="G266" s="130" t="s">
        <v>548</v>
      </c>
      <c r="H266" s="131">
        <v>26</v>
      </c>
      <c r="I266" s="132"/>
      <c r="J266" s="133">
        <f>ROUND(I266*H266,2)</f>
        <v>0</v>
      </c>
      <c r="K266" s="129" t="s">
        <v>19</v>
      </c>
      <c r="L266" s="32"/>
      <c r="M266" s="134" t="s">
        <v>19</v>
      </c>
      <c r="N266" s="135" t="s">
        <v>43</v>
      </c>
      <c r="P266" s="136">
        <f>O266*H266</f>
        <v>0</v>
      </c>
      <c r="Q266" s="136">
        <v>0</v>
      </c>
      <c r="R266" s="136">
        <f>Q266*H266</f>
        <v>0</v>
      </c>
      <c r="S266" s="136">
        <v>0</v>
      </c>
      <c r="T266" s="137">
        <f>S266*H266</f>
        <v>0</v>
      </c>
      <c r="AR266" s="138" t="s">
        <v>129</v>
      </c>
      <c r="AT266" s="138" t="s">
        <v>124</v>
      </c>
      <c r="AU266" s="138" t="s">
        <v>77</v>
      </c>
      <c r="AY266" s="17" t="s">
        <v>122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7" t="s">
        <v>77</v>
      </c>
      <c r="BK266" s="139">
        <f>ROUND(I266*H266,2)</f>
        <v>0</v>
      </c>
      <c r="BL266" s="17" t="s">
        <v>129</v>
      </c>
      <c r="BM266" s="138" t="s">
        <v>830</v>
      </c>
    </row>
    <row r="267" spans="2:65" s="1" customFormat="1" ht="19.2">
      <c r="B267" s="32"/>
      <c r="D267" s="145" t="s">
        <v>300</v>
      </c>
      <c r="F267" s="165" t="s">
        <v>770</v>
      </c>
      <c r="I267" s="142"/>
      <c r="L267" s="32"/>
      <c r="M267" s="143"/>
      <c r="T267" s="53"/>
      <c r="AT267" s="17" t="s">
        <v>300</v>
      </c>
      <c r="AU267" s="17" t="s">
        <v>77</v>
      </c>
    </row>
    <row r="268" spans="2:65" s="1" customFormat="1" ht="16.5" customHeight="1">
      <c r="B268" s="32"/>
      <c r="C268" s="127" t="s">
        <v>831</v>
      </c>
      <c r="D268" s="127" t="s">
        <v>124</v>
      </c>
      <c r="E268" s="128" t="s">
        <v>832</v>
      </c>
      <c r="F268" s="129" t="s">
        <v>829</v>
      </c>
      <c r="G268" s="130" t="s">
        <v>548</v>
      </c>
      <c r="H268" s="131">
        <v>26</v>
      </c>
      <c r="I268" s="132"/>
      <c r="J268" s="133">
        <f>ROUND(I268*H268,2)</f>
        <v>0</v>
      </c>
      <c r="K268" s="129" t="s">
        <v>19</v>
      </c>
      <c r="L268" s="32"/>
      <c r="M268" s="134" t="s">
        <v>19</v>
      </c>
      <c r="N268" s="135" t="s">
        <v>43</v>
      </c>
      <c r="P268" s="136">
        <f>O268*H268</f>
        <v>0</v>
      </c>
      <c r="Q268" s="136">
        <v>0</v>
      </c>
      <c r="R268" s="136">
        <f>Q268*H268</f>
        <v>0</v>
      </c>
      <c r="S268" s="136">
        <v>0</v>
      </c>
      <c r="T268" s="137">
        <f>S268*H268</f>
        <v>0</v>
      </c>
      <c r="AR268" s="138" t="s">
        <v>129</v>
      </c>
      <c r="AT268" s="138" t="s">
        <v>124</v>
      </c>
      <c r="AU268" s="138" t="s">
        <v>77</v>
      </c>
      <c r="AY268" s="17" t="s">
        <v>122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7" t="s">
        <v>77</v>
      </c>
      <c r="BK268" s="139">
        <f>ROUND(I268*H268,2)</f>
        <v>0</v>
      </c>
      <c r="BL268" s="17" t="s">
        <v>129</v>
      </c>
      <c r="BM268" s="138" t="s">
        <v>833</v>
      </c>
    </row>
    <row r="269" spans="2:65" s="1" customFormat="1" ht="19.2">
      <c r="B269" s="32"/>
      <c r="D269" s="145" t="s">
        <v>300</v>
      </c>
      <c r="F269" s="165" t="s">
        <v>774</v>
      </c>
      <c r="I269" s="142"/>
      <c r="L269" s="32"/>
      <c r="M269" s="143"/>
      <c r="T269" s="53"/>
      <c r="AT269" s="17" t="s">
        <v>300</v>
      </c>
      <c r="AU269" s="17" t="s">
        <v>77</v>
      </c>
    </row>
    <row r="270" spans="2:65" s="1" customFormat="1" ht="16.5" customHeight="1">
      <c r="B270" s="32"/>
      <c r="C270" s="127" t="s">
        <v>834</v>
      </c>
      <c r="D270" s="127" t="s">
        <v>124</v>
      </c>
      <c r="E270" s="128" t="s">
        <v>835</v>
      </c>
      <c r="F270" s="129" t="s">
        <v>836</v>
      </c>
      <c r="G270" s="130" t="s">
        <v>548</v>
      </c>
      <c r="H270" s="131">
        <v>18</v>
      </c>
      <c r="I270" s="132"/>
      <c r="J270" s="133">
        <f>ROUND(I270*H270,2)</f>
        <v>0</v>
      </c>
      <c r="K270" s="129" t="s">
        <v>19</v>
      </c>
      <c r="L270" s="32"/>
      <c r="M270" s="134" t="s">
        <v>19</v>
      </c>
      <c r="N270" s="135" t="s">
        <v>43</v>
      </c>
      <c r="P270" s="136">
        <f>O270*H270</f>
        <v>0</v>
      </c>
      <c r="Q270" s="136">
        <v>0</v>
      </c>
      <c r="R270" s="136">
        <f>Q270*H270</f>
        <v>0</v>
      </c>
      <c r="S270" s="136">
        <v>0</v>
      </c>
      <c r="T270" s="137">
        <f>S270*H270</f>
        <v>0</v>
      </c>
      <c r="AR270" s="138" t="s">
        <v>129</v>
      </c>
      <c r="AT270" s="138" t="s">
        <v>124</v>
      </c>
      <c r="AU270" s="138" t="s">
        <v>77</v>
      </c>
      <c r="AY270" s="17" t="s">
        <v>122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7" t="s">
        <v>77</v>
      </c>
      <c r="BK270" s="139">
        <f>ROUND(I270*H270,2)</f>
        <v>0</v>
      </c>
      <c r="BL270" s="17" t="s">
        <v>129</v>
      </c>
      <c r="BM270" s="138" t="s">
        <v>837</v>
      </c>
    </row>
    <row r="271" spans="2:65" s="1" customFormat="1" ht="19.2">
      <c r="B271" s="32"/>
      <c r="D271" s="145" t="s">
        <v>300</v>
      </c>
      <c r="F271" s="165" t="s">
        <v>838</v>
      </c>
      <c r="I271" s="142"/>
      <c r="L271" s="32"/>
      <c r="M271" s="143"/>
      <c r="T271" s="53"/>
      <c r="AT271" s="17" t="s">
        <v>300</v>
      </c>
      <c r="AU271" s="17" t="s">
        <v>77</v>
      </c>
    </row>
    <row r="272" spans="2:65" s="1" customFormat="1" ht="16.5" customHeight="1">
      <c r="B272" s="32"/>
      <c r="C272" s="127" t="s">
        <v>839</v>
      </c>
      <c r="D272" s="127" t="s">
        <v>124</v>
      </c>
      <c r="E272" s="128" t="s">
        <v>840</v>
      </c>
      <c r="F272" s="129" t="s">
        <v>836</v>
      </c>
      <c r="G272" s="130" t="s">
        <v>548</v>
      </c>
      <c r="H272" s="131">
        <v>18</v>
      </c>
      <c r="I272" s="132"/>
      <c r="J272" s="133">
        <f>ROUND(I272*H272,2)</f>
        <v>0</v>
      </c>
      <c r="K272" s="129" t="s">
        <v>19</v>
      </c>
      <c r="L272" s="32"/>
      <c r="M272" s="134" t="s">
        <v>19</v>
      </c>
      <c r="N272" s="135" t="s">
        <v>43</v>
      </c>
      <c r="P272" s="136">
        <f>O272*H272</f>
        <v>0</v>
      </c>
      <c r="Q272" s="136">
        <v>0</v>
      </c>
      <c r="R272" s="136">
        <f>Q272*H272</f>
        <v>0</v>
      </c>
      <c r="S272" s="136">
        <v>0</v>
      </c>
      <c r="T272" s="137">
        <f>S272*H272</f>
        <v>0</v>
      </c>
      <c r="AR272" s="138" t="s">
        <v>129</v>
      </c>
      <c r="AT272" s="138" t="s">
        <v>124</v>
      </c>
      <c r="AU272" s="138" t="s">
        <v>77</v>
      </c>
      <c r="AY272" s="17" t="s">
        <v>122</v>
      </c>
      <c r="BE272" s="139">
        <f>IF(N272="základní",J272,0)</f>
        <v>0</v>
      </c>
      <c r="BF272" s="139">
        <f>IF(N272="snížená",J272,0)</f>
        <v>0</v>
      </c>
      <c r="BG272" s="139">
        <f>IF(N272="zákl. přenesená",J272,0)</f>
        <v>0</v>
      </c>
      <c r="BH272" s="139">
        <f>IF(N272="sníž. přenesená",J272,0)</f>
        <v>0</v>
      </c>
      <c r="BI272" s="139">
        <f>IF(N272="nulová",J272,0)</f>
        <v>0</v>
      </c>
      <c r="BJ272" s="17" t="s">
        <v>77</v>
      </c>
      <c r="BK272" s="139">
        <f>ROUND(I272*H272,2)</f>
        <v>0</v>
      </c>
      <c r="BL272" s="17" t="s">
        <v>129</v>
      </c>
      <c r="BM272" s="138" t="s">
        <v>841</v>
      </c>
    </row>
    <row r="273" spans="2:65" s="1" customFormat="1" ht="19.2">
      <c r="B273" s="32"/>
      <c r="D273" s="145" t="s">
        <v>300</v>
      </c>
      <c r="F273" s="165" t="s">
        <v>618</v>
      </c>
      <c r="I273" s="142"/>
      <c r="L273" s="32"/>
      <c r="M273" s="143"/>
      <c r="T273" s="53"/>
      <c r="AT273" s="17" t="s">
        <v>300</v>
      </c>
      <c r="AU273" s="17" t="s">
        <v>77</v>
      </c>
    </row>
    <row r="274" spans="2:65" s="1" customFormat="1" ht="16.5" customHeight="1">
      <c r="B274" s="32"/>
      <c r="C274" s="127" t="s">
        <v>842</v>
      </c>
      <c r="D274" s="127" t="s">
        <v>124</v>
      </c>
      <c r="E274" s="128" t="s">
        <v>843</v>
      </c>
      <c r="F274" s="129" t="s">
        <v>844</v>
      </c>
      <c r="G274" s="130" t="s">
        <v>233</v>
      </c>
      <c r="H274" s="131">
        <v>36</v>
      </c>
      <c r="I274" s="132"/>
      <c r="J274" s="133">
        <f>ROUND(I274*H274,2)</f>
        <v>0</v>
      </c>
      <c r="K274" s="129" t="s">
        <v>19</v>
      </c>
      <c r="L274" s="32"/>
      <c r="M274" s="134" t="s">
        <v>19</v>
      </c>
      <c r="N274" s="135" t="s">
        <v>43</v>
      </c>
      <c r="P274" s="136">
        <f>O274*H274</f>
        <v>0</v>
      </c>
      <c r="Q274" s="136">
        <v>0</v>
      </c>
      <c r="R274" s="136">
        <f>Q274*H274</f>
        <v>0</v>
      </c>
      <c r="S274" s="136">
        <v>0</v>
      </c>
      <c r="T274" s="137">
        <f>S274*H274</f>
        <v>0</v>
      </c>
      <c r="AR274" s="138" t="s">
        <v>129</v>
      </c>
      <c r="AT274" s="138" t="s">
        <v>124</v>
      </c>
      <c r="AU274" s="138" t="s">
        <v>77</v>
      </c>
      <c r="AY274" s="17" t="s">
        <v>122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7" t="s">
        <v>77</v>
      </c>
      <c r="BK274" s="139">
        <f>ROUND(I274*H274,2)</f>
        <v>0</v>
      </c>
      <c r="BL274" s="17" t="s">
        <v>129</v>
      </c>
      <c r="BM274" s="138" t="s">
        <v>845</v>
      </c>
    </row>
    <row r="275" spans="2:65" s="1" customFormat="1" ht="19.2">
      <c r="B275" s="32"/>
      <c r="D275" s="145" t="s">
        <v>300</v>
      </c>
      <c r="F275" s="165" t="s">
        <v>770</v>
      </c>
      <c r="I275" s="142"/>
      <c r="L275" s="32"/>
      <c r="M275" s="143"/>
      <c r="T275" s="53"/>
      <c r="AT275" s="17" t="s">
        <v>300</v>
      </c>
      <c r="AU275" s="17" t="s">
        <v>77</v>
      </c>
    </row>
    <row r="276" spans="2:65" s="1" customFormat="1" ht="16.5" customHeight="1">
      <c r="B276" s="32"/>
      <c r="C276" s="127" t="s">
        <v>846</v>
      </c>
      <c r="D276" s="127" t="s">
        <v>124</v>
      </c>
      <c r="E276" s="128" t="s">
        <v>847</v>
      </c>
      <c r="F276" s="129" t="s">
        <v>844</v>
      </c>
      <c r="G276" s="130" t="s">
        <v>233</v>
      </c>
      <c r="H276" s="131">
        <v>36</v>
      </c>
      <c r="I276" s="132"/>
      <c r="J276" s="133">
        <f>ROUND(I276*H276,2)</f>
        <v>0</v>
      </c>
      <c r="K276" s="129" t="s">
        <v>19</v>
      </c>
      <c r="L276" s="32"/>
      <c r="M276" s="134" t="s">
        <v>19</v>
      </c>
      <c r="N276" s="135" t="s">
        <v>43</v>
      </c>
      <c r="P276" s="136">
        <f>O276*H276</f>
        <v>0</v>
      </c>
      <c r="Q276" s="136">
        <v>0</v>
      </c>
      <c r="R276" s="136">
        <f>Q276*H276</f>
        <v>0</v>
      </c>
      <c r="S276" s="136">
        <v>0</v>
      </c>
      <c r="T276" s="137">
        <f>S276*H276</f>
        <v>0</v>
      </c>
      <c r="AR276" s="138" t="s">
        <v>129</v>
      </c>
      <c r="AT276" s="138" t="s">
        <v>124</v>
      </c>
      <c r="AU276" s="138" t="s">
        <v>77</v>
      </c>
      <c r="AY276" s="17" t="s">
        <v>122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7" t="s">
        <v>77</v>
      </c>
      <c r="BK276" s="139">
        <f>ROUND(I276*H276,2)</f>
        <v>0</v>
      </c>
      <c r="BL276" s="17" t="s">
        <v>129</v>
      </c>
      <c r="BM276" s="138" t="s">
        <v>848</v>
      </c>
    </row>
    <row r="277" spans="2:65" s="1" customFormat="1" ht="19.2">
      <c r="B277" s="32"/>
      <c r="D277" s="145" t="s">
        <v>300</v>
      </c>
      <c r="F277" s="165" t="s">
        <v>849</v>
      </c>
      <c r="I277" s="142"/>
      <c r="L277" s="32"/>
      <c r="M277" s="143"/>
      <c r="T277" s="53"/>
      <c r="AT277" s="17" t="s">
        <v>300</v>
      </c>
      <c r="AU277" s="17" t="s">
        <v>77</v>
      </c>
    </row>
    <row r="278" spans="2:65" s="1" customFormat="1" ht="16.5" customHeight="1">
      <c r="B278" s="32"/>
      <c r="C278" s="127" t="s">
        <v>850</v>
      </c>
      <c r="D278" s="127" t="s">
        <v>124</v>
      </c>
      <c r="E278" s="128" t="s">
        <v>851</v>
      </c>
      <c r="F278" s="129" t="s">
        <v>852</v>
      </c>
      <c r="G278" s="130" t="s">
        <v>233</v>
      </c>
      <c r="H278" s="131">
        <v>25</v>
      </c>
      <c r="I278" s="132"/>
      <c r="J278" s="133">
        <f>ROUND(I278*H278,2)</f>
        <v>0</v>
      </c>
      <c r="K278" s="129" t="s">
        <v>19</v>
      </c>
      <c r="L278" s="32"/>
      <c r="M278" s="134" t="s">
        <v>19</v>
      </c>
      <c r="N278" s="135" t="s">
        <v>43</v>
      </c>
      <c r="P278" s="136">
        <f>O278*H278</f>
        <v>0</v>
      </c>
      <c r="Q278" s="136">
        <v>0</v>
      </c>
      <c r="R278" s="136">
        <f>Q278*H278</f>
        <v>0</v>
      </c>
      <c r="S278" s="136">
        <v>0</v>
      </c>
      <c r="T278" s="137">
        <f>S278*H278</f>
        <v>0</v>
      </c>
      <c r="AR278" s="138" t="s">
        <v>129</v>
      </c>
      <c r="AT278" s="138" t="s">
        <v>124</v>
      </c>
      <c r="AU278" s="138" t="s">
        <v>77</v>
      </c>
      <c r="AY278" s="17" t="s">
        <v>122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7" t="s">
        <v>77</v>
      </c>
      <c r="BK278" s="139">
        <f>ROUND(I278*H278,2)</f>
        <v>0</v>
      </c>
      <c r="BL278" s="17" t="s">
        <v>129</v>
      </c>
      <c r="BM278" s="138" t="s">
        <v>853</v>
      </c>
    </row>
    <row r="279" spans="2:65" s="1" customFormat="1" ht="19.2">
      <c r="B279" s="32"/>
      <c r="D279" s="145" t="s">
        <v>300</v>
      </c>
      <c r="F279" s="165" t="s">
        <v>770</v>
      </c>
      <c r="I279" s="142"/>
      <c r="L279" s="32"/>
      <c r="M279" s="143"/>
      <c r="T279" s="53"/>
      <c r="AT279" s="17" t="s">
        <v>300</v>
      </c>
      <c r="AU279" s="17" t="s">
        <v>77</v>
      </c>
    </row>
    <row r="280" spans="2:65" s="1" customFormat="1" ht="16.5" customHeight="1">
      <c r="B280" s="32"/>
      <c r="C280" s="127" t="s">
        <v>854</v>
      </c>
      <c r="D280" s="127" t="s">
        <v>124</v>
      </c>
      <c r="E280" s="128" t="s">
        <v>855</v>
      </c>
      <c r="F280" s="129" t="s">
        <v>852</v>
      </c>
      <c r="G280" s="130" t="s">
        <v>233</v>
      </c>
      <c r="H280" s="131">
        <v>25</v>
      </c>
      <c r="I280" s="132"/>
      <c r="J280" s="133">
        <f>ROUND(I280*H280,2)</f>
        <v>0</v>
      </c>
      <c r="K280" s="129" t="s">
        <v>19</v>
      </c>
      <c r="L280" s="32"/>
      <c r="M280" s="134" t="s">
        <v>19</v>
      </c>
      <c r="N280" s="135" t="s">
        <v>43</v>
      </c>
      <c r="P280" s="136">
        <f>O280*H280</f>
        <v>0</v>
      </c>
      <c r="Q280" s="136">
        <v>0</v>
      </c>
      <c r="R280" s="136">
        <f>Q280*H280</f>
        <v>0</v>
      </c>
      <c r="S280" s="136">
        <v>0</v>
      </c>
      <c r="T280" s="137">
        <f>S280*H280</f>
        <v>0</v>
      </c>
      <c r="AR280" s="138" t="s">
        <v>129</v>
      </c>
      <c r="AT280" s="138" t="s">
        <v>124</v>
      </c>
      <c r="AU280" s="138" t="s">
        <v>77</v>
      </c>
      <c r="AY280" s="17" t="s">
        <v>122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7" t="s">
        <v>77</v>
      </c>
      <c r="BK280" s="139">
        <f>ROUND(I280*H280,2)</f>
        <v>0</v>
      </c>
      <c r="BL280" s="17" t="s">
        <v>129</v>
      </c>
      <c r="BM280" s="138" t="s">
        <v>856</v>
      </c>
    </row>
    <row r="281" spans="2:65" s="1" customFormat="1" ht="19.2">
      <c r="B281" s="32"/>
      <c r="D281" s="145" t="s">
        <v>300</v>
      </c>
      <c r="F281" s="165" t="s">
        <v>849</v>
      </c>
      <c r="I281" s="142"/>
      <c r="L281" s="32"/>
      <c r="M281" s="143"/>
      <c r="T281" s="53"/>
      <c r="AT281" s="17" t="s">
        <v>300</v>
      </c>
      <c r="AU281" s="17" t="s">
        <v>77</v>
      </c>
    </row>
    <row r="282" spans="2:65" s="1" customFormat="1" ht="16.5" customHeight="1">
      <c r="B282" s="32"/>
      <c r="C282" s="127" t="s">
        <v>857</v>
      </c>
      <c r="D282" s="127" t="s">
        <v>124</v>
      </c>
      <c r="E282" s="128" t="s">
        <v>858</v>
      </c>
      <c r="F282" s="129" t="s">
        <v>859</v>
      </c>
      <c r="G282" s="130" t="s">
        <v>233</v>
      </c>
      <c r="H282" s="131">
        <v>24</v>
      </c>
      <c r="I282" s="132"/>
      <c r="J282" s="133">
        <f>ROUND(I282*H282,2)</f>
        <v>0</v>
      </c>
      <c r="K282" s="129" t="s">
        <v>19</v>
      </c>
      <c r="L282" s="32"/>
      <c r="M282" s="134" t="s">
        <v>19</v>
      </c>
      <c r="N282" s="135" t="s">
        <v>43</v>
      </c>
      <c r="P282" s="136">
        <f>O282*H282</f>
        <v>0</v>
      </c>
      <c r="Q282" s="136">
        <v>0</v>
      </c>
      <c r="R282" s="136">
        <f>Q282*H282</f>
        <v>0</v>
      </c>
      <c r="S282" s="136">
        <v>0</v>
      </c>
      <c r="T282" s="137">
        <f>S282*H282</f>
        <v>0</v>
      </c>
      <c r="AR282" s="138" t="s">
        <v>129</v>
      </c>
      <c r="AT282" s="138" t="s">
        <v>124</v>
      </c>
      <c r="AU282" s="138" t="s">
        <v>77</v>
      </c>
      <c r="AY282" s="17" t="s">
        <v>122</v>
      </c>
      <c r="BE282" s="139">
        <f>IF(N282="základní",J282,0)</f>
        <v>0</v>
      </c>
      <c r="BF282" s="139">
        <f>IF(N282="snížená",J282,0)</f>
        <v>0</v>
      </c>
      <c r="BG282" s="139">
        <f>IF(N282="zákl. přenesená",J282,0)</f>
        <v>0</v>
      </c>
      <c r="BH282" s="139">
        <f>IF(N282="sníž. přenesená",J282,0)</f>
        <v>0</v>
      </c>
      <c r="BI282" s="139">
        <f>IF(N282="nulová",J282,0)</f>
        <v>0</v>
      </c>
      <c r="BJ282" s="17" t="s">
        <v>77</v>
      </c>
      <c r="BK282" s="139">
        <f>ROUND(I282*H282,2)</f>
        <v>0</v>
      </c>
      <c r="BL282" s="17" t="s">
        <v>129</v>
      </c>
      <c r="BM282" s="138" t="s">
        <v>860</v>
      </c>
    </row>
    <row r="283" spans="2:65" s="1" customFormat="1" ht="19.2">
      <c r="B283" s="32"/>
      <c r="D283" s="145" t="s">
        <v>300</v>
      </c>
      <c r="F283" s="165" t="s">
        <v>770</v>
      </c>
      <c r="I283" s="142"/>
      <c r="L283" s="32"/>
      <c r="M283" s="143"/>
      <c r="T283" s="53"/>
      <c r="AT283" s="17" t="s">
        <v>300</v>
      </c>
      <c r="AU283" s="17" t="s">
        <v>77</v>
      </c>
    </row>
    <row r="284" spans="2:65" s="1" customFormat="1" ht="16.5" customHeight="1">
      <c r="B284" s="32"/>
      <c r="C284" s="127" t="s">
        <v>861</v>
      </c>
      <c r="D284" s="127" t="s">
        <v>124</v>
      </c>
      <c r="E284" s="128" t="s">
        <v>862</v>
      </c>
      <c r="F284" s="129" t="s">
        <v>859</v>
      </c>
      <c r="G284" s="130" t="s">
        <v>233</v>
      </c>
      <c r="H284" s="131">
        <v>24</v>
      </c>
      <c r="I284" s="132"/>
      <c r="J284" s="133">
        <f>ROUND(I284*H284,2)</f>
        <v>0</v>
      </c>
      <c r="K284" s="129" t="s">
        <v>19</v>
      </c>
      <c r="L284" s="32"/>
      <c r="M284" s="134" t="s">
        <v>19</v>
      </c>
      <c r="N284" s="135" t="s">
        <v>43</v>
      </c>
      <c r="P284" s="136">
        <f>O284*H284</f>
        <v>0</v>
      </c>
      <c r="Q284" s="136">
        <v>0</v>
      </c>
      <c r="R284" s="136">
        <f>Q284*H284</f>
        <v>0</v>
      </c>
      <c r="S284" s="136">
        <v>0</v>
      </c>
      <c r="T284" s="137">
        <f>S284*H284</f>
        <v>0</v>
      </c>
      <c r="AR284" s="138" t="s">
        <v>129</v>
      </c>
      <c r="AT284" s="138" t="s">
        <v>124</v>
      </c>
      <c r="AU284" s="138" t="s">
        <v>77</v>
      </c>
      <c r="AY284" s="17" t="s">
        <v>122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7" t="s">
        <v>77</v>
      </c>
      <c r="BK284" s="139">
        <f>ROUND(I284*H284,2)</f>
        <v>0</v>
      </c>
      <c r="BL284" s="17" t="s">
        <v>129</v>
      </c>
      <c r="BM284" s="138" t="s">
        <v>863</v>
      </c>
    </row>
    <row r="285" spans="2:65" s="1" customFormat="1" ht="19.2">
      <c r="B285" s="32"/>
      <c r="D285" s="145" t="s">
        <v>300</v>
      </c>
      <c r="F285" s="165" t="s">
        <v>849</v>
      </c>
      <c r="I285" s="142"/>
      <c r="L285" s="32"/>
      <c r="M285" s="143"/>
      <c r="T285" s="53"/>
      <c r="AT285" s="17" t="s">
        <v>300</v>
      </c>
      <c r="AU285" s="17" t="s">
        <v>77</v>
      </c>
    </row>
    <row r="286" spans="2:65" s="1" customFormat="1" ht="16.5" customHeight="1">
      <c r="B286" s="32"/>
      <c r="C286" s="127" t="s">
        <v>864</v>
      </c>
      <c r="D286" s="127" t="s">
        <v>124</v>
      </c>
      <c r="E286" s="128" t="s">
        <v>865</v>
      </c>
      <c r="F286" s="129" t="s">
        <v>866</v>
      </c>
      <c r="G286" s="130" t="s">
        <v>233</v>
      </c>
      <c r="H286" s="131">
        <v>32</v>
      </c>
      <c r="I286" s="132"/>
      <c r="J286" s="133">
        <f>ROUND(I286*H286,2)</f>
        <v>0</v>
      </c>
      <c r="K286" s="129" t="s">
        <v>19</v>
      </c>
      <c r="L286" s="32"/>
      <c r="M286" s="134" t="s">
        <v>19</v>
      </c>
      <c r="N286" s="135" t="s">
        <v>43</v>
      </c>
      <c r="P286" s="136">
        <f>O286*H286</f>
        <v>0</v>
      </c>
      <c r="Q286" s="136">
        <v>0</v>
      </c>
      <c r="R286" s="136">
        <f>Q286*H286</f>
        <v>0</v>
      </c>
      <c r="S286" s="136">
        <v>0</v>
      </c>
      <c r="T286" s="137">
        <f>S286*H286</f>
        <v>0</v>
      </c>
      <c r="AR286" s="138" t="s">
        <v>129</v>
      </c>
      <c r="AT286" s="138" t="s">
        <v>124</v>
      </c>
      <c r="AU286" s="138" t="s">
        <v>77</v>
      </c>
      <c r="AY286" s="17" t="s">
        <v>122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7" t="s">
        <v>77</v>
      </c>
      <c r="BK286" s="139">
        <f>ROUND(I286*H286,2)</f>
        <v>0</v>
      </c>
      <c r="BL286" s="17" t="s">
        <v>129</v>
      </c>
      <c r="BM286" s="138" t="s">
        <v>867</v>
      </c>
    </row>
    <row r="287" spans="2:65" s="1" customFormat="1" ht="19.2">
      <c r="B287" s="32"/>
      <c r="D287" s="145" t="s">
        <v>300</v>
      </c>
      <c r="F287" s="165" t="s">
        <v>770</v>
      </c>
      <c r="I287" s="142"/>
      <c r="L287" s="32"/>
      <c r="M287" s="143"/>
      <c r="T287" s="53"/>
      <c r="AT287" s="17" t="s">
        <v>300</v>
      </c>
      <c r="AU287" s="17" t="s">
        <v>77</v>
      </c>
    </row>
    <row r="288" spans="2:65" s="1" customFormat="1" ht="16.5" customHeight="1">
      <c r="B288" s="32"/>
      <c r="C288" s="127" t="s">
        <v>868</v>
      </c>
      <c r="D288" s="127" t="s">
        <v>124</v>
      </c>
      <c r="E288" s="128" t="s">
        <v>869</v>
      </c>
      <c r="F288" s="129" t="s">
        <v>866</v>
      </c>
      <c r="G288" s="130" t="s">
        <v>233</v>
      </c>
      <c r="H288" s="131">
        <v>32</v>
      </c>
      <c r="I288" s="132"/>
      <c r="J288" s="133">
        <f>ROUND(I288*H288,2)</f>
        <v>0</v>
      </c>
      <c r="K288" s="129" t="s">
        <v>19</v>
      </c>
      <c r="L288" s="32"/>
      <c r="M288" s="134" t="s">
        <v>19</v>
      </c>
      <c r="N288" s="135" t="s">
        <v>43</v>
      </c>
      <c r="P288" s="136">
        <f>O288*H288</f>
        <v>0</v>
      </c>
      <c r="Q288" s="136">
        <v>0</v>
      </c>
      <c r="R288" s="136">
        <f>Q288*H288</f>
        <v>0</v>
      </c>
      <c r="S288" s="136">
        <v>0</v>
      </c>
      <c r="T288" s="137">
        <f>S288*H288</f>
        <v>0</v>
      </c>
      <c r="AR288" s="138" t="s">
        <v>129</v>
      </c>
      <c r="AT288" s="138" t="s">
        <v>124</v>
      </c>
      <c r="AU288" s="138" t="s">
        <v>77</v>
      </c>
      <c r="AY288" s="17" t="s">
        <v>122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7" t="s">
        <v>77</v>
      </c>
      <c r="BK288" s="139">
        <f>ROUND(I288*H288,2)</f>
        <v>0</v>
      </c>
      <c r="BL288" s="17" t="s">
        <v>129</v>
      </c>
      <c r="BM288" s="138" t="s">
        <v>870</v>
      </c>
    </row>
    <row r="289" spans="2:65" s="1" customFormat="1" ht="19.2">
      <c r="B289" s="32"/>
      <c r="D289" s="145" t="s">
        <v>300</v>
      </c>
      <c r="F289" s="165" t="s">
        <v>849</v>
      </c>
      <c r="I289" s="142"/>
      <c r="L289" s="32"/>
      <c r="M289" s="143"/>
      <c r="T289" s="53"/>
      <c r="AT289" s="17" t="s">
        <v>300</v>
      </c>
      <c r="AU289" s="17" t="s">
        <v>77</v>
      </c>
    </row>
    <row r="290" spans="2:65" s="1" customFormat="1" ht="16.5" customHeight="1">
      <c r="B290" s="32"/>
      <c r="C290" s="127" t="s">
        <v>871</v>
      </c>
      <c r="D290" s="127" t="s">
        <v>124</v>
      </c>
      <c r="E290" s="128" t="s">
        <v>872</v>
      </c>
      <c r="F290" s="129" t="s">
        <v>873</v>
      </c>
      <c r="G290" s="130" t="s">
        <v>233</v>
      </c>
      <c r="H290" s="131">
        <v>30</v>
      </c>
      <c r="I290" s="132"/>
      <c r="J290" s="133">
        <f>ROUND(I290*H290,2)</f>
        <v>0</v>
      </c>
      <c r="K290" s="129" t="s">
        <v>19</v>
      </c>
      <c r="L290" s="32"/>
      <c r="M290" s="134" t="s">
        <v>19</v>
      </c>
      <c r="N290" s="135" t="s">
        <v>43</v>
      </c>
      <c r="P290" s="136">
        <f>O290*H290</f>
        <v>0</v>
      </c>
      <c r="Q290" s="136">
        <v>0</v>
      </c>
      <c r="R290" s="136">
        <f>Q290*H290</f>
        <v>0</v>
      </c>
      <c r="S290" s="136">
        <v>0</v>
      </c>
      <c r="T290" s="137">
        <f>S290*H290</f>
        <v>0</v>
      </c>
      <c r="AR290" s="138" t="s">
        <v>129</v>
      </c>
      <c r="AT290" s="138" t="s">
        <v>124</v>
      </c>
      <c r="AU290" s="138" t="s">
        <v>77</v>
      </c>
      <c r="AY290" s="17" t="s">
        <v>122</v>
      </c>
      <c r="BE290" s="139">
        <f>IF(N290="základní",J290,0)</f>
        <v>0</v>
      </c>
      <c r="BF290" s="139">
        <f>IF(N290="snížená",J290,0)</f>
        <v>0</v>
      </c>
      <c r="BG290" s="139">
        <f>IF(N290="zákl. přenesená",J290,0)</f>
        <v>0</v>
      </c>
      <c r="BH290" s="139">
        <f>IF(N290="sníž. přenesená",J290,0)</f>
        <v>0</v>
      </c>
      <c r="BI290" s="139">
        <f>IF(N290="nulová",J290,0)</f>
        <v>0</v>
      </c>
      <c r="BJ290" s="17" t="s">
        <v>77</v>
      </c>
      <c r="BK290" s="139">
        <f>ROUND(I290*H290,2)</f>
        <v>0</v>
      </c>
      <c r="BL290" s="17" t="s">
        <v>129</v>
      </c>
      <c r="BM290" s="138" t="s">
        <v>874</v>
      </c>
    </row>
    <row r="291" spans="2:65" s="1" customFormat="1" ht="19.2">
      <c r="B291" s="32"/>
      <c r="D291" s="145" t="s">
        <v>300</v>
      </c>
      <c r="F291" s="165" t="s">
        <v>770</v>
      </c>
      <c r="I291" s="142"/>
      <c r="L291" s="32"/>
      <c r="M291" s="143"/>
      <c r="T291" s="53"/>
      <c r="AT291" s="17" t="s">
        <v>300</v>
      </c>
      <c r="AU291" s="17" t="s">
        <v>77</v>
      </c>
    </row>
    <row r="292" spans="2:65" s="1" customFormat="1" ht="16.5" customHeight="1">
      <c r="B292" s="32"/>
      <c r="C292" s="127" t="s">
        <v>875</v>
      </c>
      <c r="D292" s="127" t="s">
        <v>124</v>
      </c>
      <c r="E292" s="128" t="s">
        <v>876</v>
      </c>
      <c r="F292" s="129" t="s">
        <v>873</v>
      </c>
      <c r="G292" s="130" t="s">
        <v>233</v>
      </c>
      <c r="H292" s="131">
        <v>30</v>
      </c>
      <c r="I292" s="132"/>
      <c r="J292" s="133">
        <f>ROUND(I292*H292,2)</f>
        <v>0</v>
      </c>
      <c r="K292" s="129" t="s">
        <v>19</v>
      </c>
      <c r="L292" s="32"/>
      <c r="M292" s="134" t="s">
        <v>19</v>
      </c>
      <c r="N292" s="135" t="s">
        <v>43</v>
      </c>
      <c r="P292" s="136">
        <f>O292*H292</f>
        <v>0</v>
      </c>
      <c r="Q292" s="136">
        <v>0</v>
      </c>
      <c r="R292" s="136">
        <f>Q292*H292</f>
        <v>0</v>
      </c>
      <c r="S292" s="136">
        <v>0</v>
      </c>
      <c r="T292" s="137">
        <f>S292*H292</f>
        <v>0</v>
      </c>
      <c r="AR292" s="138" t="s">
        <v>129</v>
      </c>
      <c r="AT292" s="138" t="s">
        <v>124</v>
      </c>
      <c r="AU292" s="138" t="s">
        <v>77</v>
      </c>
      <c r="AY292" s="17" t="s">
        <v>122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7" t="s">
        <v>77</v>
      </c>
      <c r="BK292" s="139">
        <f>ROUND(I292*H292,2)</f>
        <v>0</v>
      </c>
      <c r="BL292" s="17" t="s">
        <v>129</v>
      </c>
      <c r="BM292" s="138" t="s">
        <v>877</v>
      </c>
    </row>
    <row r="293" spans="2:65" s="1" customFormat="1" ht="19.2">
      <c r="B293" s="32"/>
      <c r="D293" s="145" t="s">
        <v>300</v>
      </c>
      <c r="F293" s="165" t="s">
        <v>849</v>
      </c>
      <c r="I293" s="142"/>
      <c r="L293" s="32"/>
      <c r="M293" s="143"/>
      <c r="T293" s="53"/>
      <c r="AT293" s="17" t="s">
        <v>300</v>
      </c>
      <c r="AU293" s="17" t="s">
        <v>77</v>
      </c>
    </row>
    <row r="294" spans="2:65" s="1" customFormat="1" ht="16.5" customHeight="1">
      <c r="B294" s="32"/>
      <c r="C294" s="127" t="s">
        <v>878</v>
      </c>
      <c r="D294" s="127" t="s">
        <v>124</v>
      </c>
      <c r="E294" s="128" t="s">
        <v>879</v>
      </c>
      <c r="F294" s="129" t="s">
        <v>880</v>
      </c>
      <c r="G294" s="130" t="s">
        <v>233</v>
      </c>
      <c r="H294" s="131">
        <v>2</v>
      </c>
      <c r="I294" s="132"/>
      <c r="J294" s="133">
        <f>ROUND(I294*H294,2)</f>
        <v>0</v>
      </c>
      <c r="K294" s="129" t="s">
        <v>19</v>
      </c>
      <c r="L294" s="32"/>
      <c r="M294" s="134" t="s">
        <v>19</v>
      </c>
      <c r="N294" s="135" t="s">
        <v>43</v>
      </c>
      <c r="P294" s="136">
        <f>O294*H294</f>
        <v>0</v>
      </c>
      <c r="Q294" s="136">
        <v>0</v>
      </c>
      <c r="R294" s="136">
        <f>Q294*H294</f>
        <v>0</v>
      </c>
      <c r="S294" s="136">
        <v>0</v>
      </c>
      <c r="T294" s="137">
        <f>S294*H294</f>
        <v>0</v>
      </c>
      <c r="AR294" s="138" t="s">
        <v>129</v>
      </c>
      <c r="AT294" s="138" t="s">
        <v>124</v>
      </c>
      <c r="AU294" s="138" t="s">
        <v>77</v>
      </c>
      <c r="AY294" s="17" t="s">
        <v>122</v>
      </c>
      <c r="BE294" s="139">
        <f>IF(N294="základní",J294,0)</f>
        <v>0</v>
      </c>
      <c r="BF294" s="139">
        <f>IF(N294="snížená",J294,0)</f>
        <v>0</v>
      </c>
      <c r="BG294" s="139">
        <f>IF(N294="zákl. přenesená",J294,0)</f>
        <v>0</v>
      </c>
      <c r="BH294" s="139">
        <f>IF(N294="sníž. přenesená",J294,0)</f>
        <v>0</v>
      </c>
      <c r="BI294" s="139">
        <f>IF(N294="nulová",J294,0)</f>
        <v>0</v>
      </c>
      <c r="BJ294" s="17" t="s">
        <v>77</v>
      </c>
      <c r="BK294" s="139">
        <f>ROUND(I294*H294,2)</f>
        <v>0</v>
      </c>
      <c r="BL294" s="17" t="s">
        <v>129</v>
      </c>
      <c r="BM294" s="138" t="s">
        <v>881</v>
      </c>
    </row>
    <row r="295" spans="2:65" s="1" customFormat="1" ht="19.2">
      <c r="B295" s="32"/>
      <c r="D295" s="145" t="s">
        <v>300</v>
      </c>
      <c r="F295" s="165" t="s">
        <v>882</v>
      </c>
      <c r="I295" s="142"/>
      <c r="L295" s="32"/>
      <c r="M295" s="143"/>
      <c r="T295" s="53"/>
      <c r="AT295" s="17" t="s">
        <v>300</v>
      </c>
      <c r="AU295" s="17" t="s">
        <v>77</v>
      </c>
    </row>
    <row r="296" spans="2:65" s="1" customFormat="1" ht="16.5" customHeight="1">
      <c r="B296" s="32"/>
      <c r="C296" s="127" t="s">
        <v>883</v>
      </c>
      <c r="D296" s="127" t="s">
        <v>124</v>
      </c>
      <c r="E296" s="128" t="s">
        <v>884</v>
      </c>
      <c r="F296" s="129" t="s">
        <v>880</v>
      </c>
      <c r="G296" s="130" t="s">
        <v>233</v>
      </c>
      <c r="H296" s="131">
        <v>2</v>
      </c>
      <c r="I296" s="132"/>
      <c r="J296" s="133">
        <f>ROUND(I296*H296,2)</f>
        <v>0</v>
      </c>
      <c r="K296" s="129" t="s">
        <v>19</v>
      </c>
      <c r="L296" s="32"/>
      <c r="M296" s="134" t="s">
        <v>19</v>
      </c>
      <c r="N296" s="135" t="s">
        <v>43</v>
      </c>
      <c r="P296" s="136">
        <f>O296*H296</f>
        <v>0</v>
      </c>
      <c r="Q296" s="136">
        <v>0</v>
      </c>
      <c r="R296" s="136">
        <f>Q296*H296</f>
        <v>0</v>
      </c>
      <c r="S296" s="136">
        <v>0</v>
      </c>
      <c r="T296" s="137">
        <f>S296*H296</f>
        <v>0</v>
      </c>
      <c r="AR296" s="138" t="s">
        <v>129</v>
      </c>
      <c r="AT296" s="138" t="s">
        <v>124</v>
      </c>
      <c r="AU296" s="138" t="s">
        <v>77</v>
      </c>
      <c r="AY296" s="17" t="s">
        <v>122</v>
      </c>
      <c r="BE296" s="139">
        <f>IF(N296="základní",J296,0)</f>
        <v>0</v>
      </c>
      <c r="BF296" s="139">
        <f>IF(N296="snížená",J296,0)</f>
        <v>0</v>
      </c>
      <c r="BG296" s="139">
        <f>IF(N296="zákl. přenesená",J296,0)</f>
        <v>0</v>
      </c>
      <c r="BH296" s="139">
        <f>IF(N296="sníž. přenesená",J296,0)</f>
        <v>0</v>
      </c>
      <c r="BI296" s="139">
        <f>IF(N296="nulová",J296,0)</f>
        <v>0</v>
      </c>
      <c r="BJ296" s="17" t="s">
        <v>77</v>
      </c>
      <c r="BK296" s="139">
        <f>ROUND(I296*H296,2)</f>
        <v>0</v>
      </c>
      <c r="BL296" s="17" t="s">
        <v>129</v>
      </c>
      <c r="BM296" s="138" t="s">
        <v>885</v>
      </c>
    </row>
    <row r="297" spans="2:65" s="1" customFormat="1" ht="19.2">
      <c r="B297" s="32"/>
      <c r="D297" s="145" t="s">
        <v>300</v>
      </c>
      <c r="F297" s="165" t="s">
        <v>886</v>
      </c>
      <c r="I297" s="142"/>
      <c r="L297" s="32"/>
      <c r="M297" s="143"/>
      <c r="T297" s="53"/>
      <c r="AT297" s="17" t="s">
        <v>300</v>
      </c>
      <c r="AU297" s="17" t="s">
        <v>77</v>
      </c>
    </row>
    <row r="298" spans="2:65" s="1" customFormat="1" ht="16.5" customHeight="1">
      <c r="B298" s="32"/>
      <c r="C298" s="127" t="s">
        <v>887</v>
      </c>
      <c r="D298" s="127" t="s">
        <v>124</v>
      </c>
      <c r="E298" s="128" t="s">
        <v>888</v>
      </c>
      <c r="F298" s="129" t="s">
        <v>889</v>
      </c>
      <c r="G298" s="130" t="s">
        <v>233</v>
      </c>
      <c r="H298" s="131">
        <v>8</v>
      </c>
      <c r="I298" s="132"/>
      <c r="J298" s="133">
        <f>ROUND(I298*H298,2)</f>
        <v>0</v>
      </c>
      <c r="K298" s="129" t="s">
        <v>19</v>
      </c>
      <c r="L298" s="32"/>
      <c r="M298" s="134" t="s">
        <v>19</v>
      </c>
      <c r="N298" s="135" t="s">
        <v>43</v>
      </c>
      <c r="P298" s="136">
        <f>O298*H298</f>
        <v>0</v>
      </c>
      <c r="Q298" s="136">
        <v>0</v>
      </c>
      <c r="R298" s="136">
        <f>Q298*H298</f>
        <v>0</v>
      </c>
      <c r="S298" s="136">
        <v>0</v>
      </c>
      <c r="T298" s="137">
        <f>S298*H298</f>
        <v>0</v>
      </c>
      <c r="AR298" s="138" t="s">
        <v>129</v>
      </c>
      <c r="AT298" s="138" t="s">
        <v>124</v>
      </c>
      <c r="AU298" s="138" t="s">
        <v>77</v>
      </c>
      <c r="AY298" s="17" t="s">
        <v>122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7" t="s">
        <v>77</v>
      </c>
      <c r="BK298" s="139">
        <f>ROUND(I298*H298,2)</f>
        <v>0</v>
      </c>
      <c r="BL298" s="17" t="s">
        <v>129</v>
      </c>
      <c r="BM298" s="138" t="s">
        <v>890</v>
      </c>
    </row>
    <row r="299" spans="2:65" s="1" customFormat="1" ht="19.2">
      <c r="B299" s="32"/>
      <c r="D299" s="145" t="s">
        <v>300</v>
      </c>
      <c r="F299" s="165" t="s">
        <v>891</v>
      </c>
      <c r="I299" s="142"/>
      <c r="L299" s="32"/>
      <c r="M299" s="143"/>
      <c r="T299" s="53"/>
      <c r="AT299" s="17" t="s">
        <v>300</v>
      </c>
      <c r="AU299" s="17" t="s">
        <v>77</v>
      </c>
    </row>
    <row r="300" spans="2:65" s="1" customFormat="1" ht="16.5" customHeight="1">
      <c r="B300" s="32"/>
      <c r="C300" s="127" t="s">
        <v>892</v>
      </c>
      <c r="D300" s="127" t="s">
        <v>124</v>
      </c>
      <c r="E300" s="128" t="s">
        <v>893</v>
      </c>
      <c r="F300" s="129" t="s">
        <v>889</v>
      </c>
      <c r="G300" s="130" t="s">
        <v>233</v>
      </c>
      <c r="H300" s="131">
        <v>8</v>
      </c>
      <c r="I300" s="132"/>
      <c r="J300" s="133">
        <f>ROUND(I300*H300,2)</f>
        <v>0</v>
      </c>
      <c r="K300" s="129" t="s">
        <v>19</v>
      </c>
      <c r="L300" s="32"/>
      <c r="M300" s="134" t="s">
        <v>19</v>
      </c>
      <c r="N300" s="135" t="s">
        <v>43</v>
      </c>
      <c r="P300" s="136">
        <f>O300*H300</f>
        <v>0</v>
      </c>
      <c r="Q300" s="136">
        <v>0</v>
      </c>
      <c r="R300" s="136">
        <f>Q300*H300</f>
        <v>0</v>
      </c>
      <c r="S300" s="136">
        <v>0</v>
      </c>
      <c r="T300" s="137">
        <f>S300*H300</f>
        <v>0</v>
      </c>
      <c r="AR300" s="138" t="s">
        <v>129</v>
      </c>
      <c r="AT300" s="138" t="s">
        <v>124</v>
      </c>
      <c r="AU300" s="138" t="s">
        <v>77</v>
      </c>
      <c r="AY300" s="17" t="s">
        <v>122</v>
      </c>
      <c r="BE300" s="139">
        <f>IF(N300="základní",J300,0)</f>
        <v>0</v>
      </c>
      <c r="BF300" s="139">
        <f>IF(N300="snížená",J300,0)</f>
        <v>0</v>
      </c>
      <c r="BG300" s="139">
        <f>IF(N300="zákl. přenesená",J300,0)</f>
        <v>0</v>
      </c>
      <c r="BH300" s="139">
        <f>IF(N300="sníž. přenesená",J300,0)</f>
        <v>0</v>
      </c>
      <c r="BI300" s="139">
        <f>IF(N300="nulová",J300,0)</f>
        <v>0</v>
      </c>
      <c r="BJ300" s="17" t="s">
        <v>77</v>
      </c>
      <c r="BK300" s="139">
        <f>ROUND(I300*H300,2)</f>
        <v>0</v>
      </c>
      <c r="BL300" s="17" t="s">
        <v>129</v>
      </c>
      <c r="BM300" s="138" t="s">
        <v>894</v>
      </c>
    </row>
    <row r="301" spans="2:65" s="1" customFormat="1" ht="19.2">
      <c r="B301" s="32"/>
      <c r="D301" s="145" t="s">
        <v>300</v>
      </c>
      <c r="F301" s="165" t="s">
        <v>895</v>
      </c>
      <c r="I301" s="142"/>
      <c r="L301" s="32"/>
      <c r="M301" s="143"/>
      <c r="T301" s="53"/>
      <c r="AT301" s="17" t="s">
        <v>300</v>
      </c>
      <c r="AU301" s="17" t="s">
        <v>77</v>
      </c>
    </row>
    <row r="302" spans="2:65" s="1" customFormat="1" ht="16.5" customHeight="1">
      <c r="B302" s="32"/>
      <c r="C302" s="127" t="s">
        <v>896</v>
      </c>
      <c r="D302" s="127" t="s">
        <v>124</v>
      </c>
      <c r="E302" s="128" t="s">
        <v>897</v>
      </c>
      <c r="F302" s="129" t="s">
        <v>898</v>
      </c>
      <c r="G302" s="130" t="s">
        <v>233</v>
      </c>
      <c r="H302" s="131">
        <v>129</v>
      </c>
      <c r="I302" s="132"/>
      <c r="J302" s="133">
        <f>ROUND(I302*H302,2)</f>
        <v>0</v>
      </c>
      <c r="K302" s="129" t="s">
        <v>19</v>
      </c>
      <c r="L302" s="32"/>
      <c r="M302" s="134" t="s">
        <v>19</v>
      </c>
      <c r="N302" s="135" t="s">
        <v>43</v>
      </c>
      <c r="P302" s="136">
        <f>O302*H302</f>
        <v>0</v>
      </c>
      <c r="Q302" s="136">
        <v>0</v>
      </c>
      <c r="R302" s="136">
        <f>Q302*H302</f>
        <v>0</v>
      </c>
      <c r="S302" s="136">
        <v>0</v>
      </c>
      <c r="T302" s="137">
        <f>S302*H302</f>
        <v>0</v>
      </c>
      <c r="AR302" s="138" t="s">
        <v>129</v>
      </c>
      <c r="AT302" s="138" t="s">
        <v>124</v>
      </c>
      <c r="AU302" s="138" t="s">
        <v>77</v>
      </c>
      <c r="AY302" s="17" t="s">
        <v>122</v>
      </c>
      <c r="BE302" s="139">
        <f>IF(N302="základní",J302,0)</f>
        <v>0</v>
      </c>
      <c r="BF302" s="139">
        <f>IF(N302="snížená",J302,0)</f>
        <v>0</v>
      </c>
      <c r="BG302" s="139">
        <f>IF(N302="zákl. přenesená",J302,0)</f>
        <v>0</v>
      </c>
      <c r="BH302" s="139">
        <f>IF(N302="sníž. přenesená",J302,0)</f>
        <v>0</v>
      </c>
      <c r="BI302" s="139">
        <f>IF(N302="nulová",J302,0)</f>
        <v>0</v>
      </c>
      <c r="BJ302" s="17" t="s">
        <v>77</v>
      </c>
      <c r="BK302" s="139">
        <f>ROUND(I302*H302,2)</f>
        <v>0</v>
      </c>
      <c r="BL302" s="17" t="s">
        <v>129</v>
      </c>
      <c r="BM302" s="138" t="s">
        <v>899</v>
      </c>
    </row>
    <row r="303" spans="2:65" s="1" customFormat="1" ht="19.2">
      <c r="B303" s="32"/>
      <c r="D303" s="145" t="s">
        <v>300</v>
      </c>
      <c r="F303" s="165" t="s">
        <v>900</v>
      </c>
      <c r="I303" s="142"/>
      <c r="L303" s="32"/>
      <c r="M303" s="143"/>
      <c r="T303" s="53"/>
      <c r="AT303" s="17" t="s">
        <v>300</v>
      </c>
      <c r="AU303" s="17" t="s">
        <v>77</v>
      </c>
    </row>
    <row r="304" spans="2:65" s="1" customFormat="1" ht="16.5" customHeight="1">
      <c r="B304" s="32"/>
      <c r="C304" s="127" t="s">
        <v>901</v>
      </c>
      <c r="D304" s="127" t="s">
        <v>124</v>
      </c>
      <c r="E304" s="128" t="s">
        <v>902</v>
      </c>
      <c r="F304" s="129" t="s">
        <v>898</v>
      </c>
      <c r="G304" s="130" t="s">
        <v>233</v>
      </c>
      <c r="H304" s="131">
        <v>129</v>
      </c>
      <c r="I304" s="132"/>
      <c r="J304" s="133">
        <f>ROUND(I304*H304,2)</f>
        <v>0</v>
      </c>
      <c r="K304" s="129" t="s">
        <v>19</v>
      </c>
      <c r="L304" s="32"/>
      <c r="M304" s="134" t="s">
        <v>19</v>
      </c>
      <c r="N304" s="135" t="s">
        <v>43</v>
      </c>
      <c r="P304" s="136">
        <f>O304*H304</f>
        <v>0</v>
      </c>
      <c r="Q304" s="136">
        <v>0</v>
      </c>
      <c r="R304" s="136">
        <f>Q304*H304</f>
        <v>0</v>
      </c>
      <c r="S304" s="136">
        <v>0</v>
      </c>
      <c r="T304" s="137">
        <f>S304*H304</f>
        <v>0</v>
      </c>
      <c r="AR304" s="138" t="s">
        <v>129</v>
      </c>
      <c r="AT304" s="138" t="s">
        <v>124</v>
      </c>
      <c r="AU304" s="138" t="s">
        <v>77</v>
      </c>
      <c r="AY304" s="17" t="s">
        <v>122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7" t="s">
        <v>77</v>
      </c>
      <c r="BK304" s="139">
        <f>ROUND(I304*H304,2)</f>
        <v>0</v>
      </c>
      <c r="BL304" s="17" t="s">
        <v>129</v>
      </c>
      <c r="BM304" s="138" t="s">
        <v>903</v>
      </c>
    </row>
    <row r="305" spans="2:65" s="1" customFormat="1" ht="19.2">
      <c r="B305" s="32"/>
      <c r="D305" s="145" t="s">
        <v>300</v>
      </c>
      <c r="F305" s="165" t="s">
        <v>904</v>
      </c>
      <c r="I305" s="142"/>
      <c r="L305" s="32"/>
      <c r="M305" s="143"/>
      <c r="T305" s="53"/>
      <c r="AT305" s="17" t="s">
        <v>300</v>
      </c>
      <c r="AU305" s="17" t="s">
        <v>77</v>
      </c>
    </row>
    <row r="306" spans="2:65" s="1" customFormat="1" ht="16.5" customHeight="1">
      <c r="B306" s="32"/>
      <c r="C306" s="127" t="s">
        <v>905</v>
      </c>
      <c r="D306" s="127" t="s">
        <v>124</v>
      </c>
      <c r="E306" s="128" t="s">
        <v>906</v>
      </c>
      <c r="F306" s="129" t="s">
        <v>907</v>
      </c>
      <c r="G306" s="130" t="s">
        <v>233</v>
      </c>
      <c r="H306" s="131">
        <v>41</v>
      </c>
      <c r="I306" s="132"/>
      <c r="J306" s="133">
        <f>ROUND(I306*H306,2)</f>
        <v>0</v>
      </c>
      <c r="K306" s="129" t="s">
        <v>19</v>
      </c>
      <c r="L306" s="32"/>
      <c r="M306" s="134" t="s">
        <v>19</v>
      </c>
      <c r="N306" s="135" t="s">
        <v>43</v>
      </c>
      <c r="P306" s="136">
        <f>O306*H306</f>
        <v>0</v>
      </c>
      <c r="Q306" s="136">
        <v>0</v>
      </c>
      <c r="R306" s="136">
        <f>Q306*H306</f>
        <v>0</v>
      </c>
      <c r="S306" s="136">
        <v>0</v>
      </c>
      <c r="T306" s="137">
        <f>S306*H306</f>
        <v>0</v>
      </c>
      <c r="AR306" s="138" t="s">
        <v>129</v>
      </c>
      <c r="AT306" s="138" t="s">
        <v>124</v>
      </c>
      <c r="AU306" s="138" t="s">
        <v>77</v>
      </c>
      <c r="AY306" s="17" t="s">
        <v>122</v>
      </c>
      <c r="BE306" s="139">
        <f>IF(N306="základní",J306,0)</f>
        <v>0</v>
      </c>
      <c r="BF306" s="139">
        <f>IF(N306="snížená",J306,0)</f>
        <v>0</v>
      </c>
      <c r="BG306" s="139">
        <f>IF(N306="zákl. přenesená",J306,0)</f>
        <v>0</v>
      </c>
      <c r="BH306" s="139">
        <f>IF(N306="sníž. přenesená",J306,0)</f>
        <v>0</v>
      </c>
      <c r="BI306" s="139">
        <f>IF(N306="nulová",J306,0)</f>
        <v>0</v>
      </c>
      <c r="BJ306" s="17" t="s">
        <v>77</v>
      </c>
      <c r="BK306" s="139">
        <f>ROUND(I306*H306,2)</f>
        <v>0</v>
      </c>
      <c r="BL306" s="17" t="s">
        <v>129</v>
      </c>
      <c r="BM306" s="138" t="s">
        <v>908</v>
      </c>
    </row>
    <row r="307" spans="2:65" s="1" customFormat="1" ht="19.2">
      <c r="B307" s="32"/>
      <c r="D307" s="145" t="s">
        <v>300</v>
      </c>
      <c r="F307" s="165" t="s">
        <v>900</v>
      </c>
      <c r="I307" s="142"/>
      <c r="L307" s="32"/>
      <c r="M307" s="143"/>
      <c r="T307" s="53"/>
      <c r="AT307" s="17" t="s">
        <v>300</v>
      </c>
      <c r="AU307" s="17" t="s">
        <v>77</v>
      </c>
    </row>
    <row r="308" spans="2:65" s="1" customFormat="1" ht="16.5" customHeight="1">
      <c r="B308" s="32"/>
      <c r="C308" s="127" t="s">
        <v>909</v>
      </c>
      <c r="D308" s="127" t="s">
        <v>124</v>
      </c>
      <c r="E308" s="128" t="s">
        <v>910</v>
      </c>
      <c r="F308" s="129" t="s">
        <v>907</v>
      </c>
      <c r="G308" s="130" t="s">
        <v>233</v>
      </c>
      <c r="H308" s="131">
        <v>4</v>
      </c>
      <c r="I308" s="132"/>
      <c r="J308" s="133">
        <f>ROUND(I308*H308,2)</f>
        <v>0</v>
      </c>
      <c r="K308" s="129" t="s">
        <v>19</v>
      </c>
      <c r="L308" s="32"/>
      <c r="M308" s="134" t="s">
        <v>19</v>
      </c>
      <c r="N308" s="135" t="s">
        <v>43</v>
      </c>
      <c r="P308" s="136">
        <f>O308*H308</f>
        <v>0</v>
      </c>
      <c r="Q308" s="136">
        <v>0</v>
      </c>
      <c r="R308" s="136">
        <f>Q308*H308</f>
        <v>0</v>
      </c>
      <c r="S308" s="136">
        <v>0</v>
      </c>
      <c r="T308" s="137">
        <f>S308*H308</f>
        <v>0</v>
      </c>
      <c r="AR308" s="138" t="s">
        <v>129</v>
      </c>
      <c r="AT308" s="138" t="s">
        <v>124</v>
      </c>
      <c r="AU308" s="138" t="s">
        <v>77</v>
      </c>
      <c r="AY308" s="17" t="s">
        <v>122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7" t="s">
        <v>77</v>
      </c>
      <c r="BK308" s="139">
        <f>ROUND(I308*H308,2)</f>
        <v>0</v>
      </c>
      <c r="BL308" s="17" t="s">
        <v>129</v>
      </c>
      <c r="BM308" s="138" t="s">
        <v>911</v>
      </c>
    </row>
    <row r="309" spans="2:65" s="1" customFormat="1" ht="19.2">
      <c r="B309" s="32"/>
      <c r="D309" s="145" t="s">
        <v>300</v>
      </c>
      <c r="F309" s="165" t="s">
        <v>904</v>
      </c>
      <c r="I309" s="142"/>
      <c r="L309" s="32"/>
      <c r="M309" s="143"/>
      <c r="T309" s="53"/>
      <c r="AT309" s="17" t="s">
        <v>300</v>
      </c>
      <c r="AU309" s="17" t="s">
        <v>77</v>
      </c>
    </row>
    <row r="310" spans="2:65" s="11" customFormat="1" ht="25.95" customHeight="1">
      <c r="B310" s="115"/>
      <c r="D310" s="116" t="s">
        <v>71</v>
      </c>
      <c r="E310" s="117" t="s">
        <v>129</v>
      </c>
      <c r="F310" s="117" t="s">
        <v>912</v>
      </c>
      <c r="I310" s="118"/>
      <c r="J310" s="119">
        <f>BK310</f>
        <v>0</v>
      </c>
      <c r="L310" s="115"/>
      <c r="M310" s="120"/>
      <c r="P310" s="121">
        <f>SUM(P311:P358)</f>
        <v>0</v>
      </c>
      <c r="R310" s="121">
        <f>SUM(R311:R358)</f>
        <v>0</v>
      </c>
      <c r="T310" s="122">
        <f>SUM(T311:T358)</f>
        <v>0</v>
      </c>
      <c r="AR310" s="116" t="s">
        <v>77</v>
      </c>
      <c r="AT310" s="123" t="s">
        <v>71</v>
      </c>
      <c r="AU310" s="123" t="s">
        <v>72</v>
      </c>
      <c r="AY310" s="116" t="s">
        <v>122</v>
      </c>
      <c r="BK310" s="124">
        <f>SUM(BK311:BK358)</f>
        <v>0</v>
      </c>
    </row>
    <row r="311" spans="2:65" s="1" customFormat="1" ht="16.5" customHeight="1">
      <c r="B311" s="32"/>
      <c r="C311" s="127" t="s">
        <v>913</v>
      </c>
      <c r="D311" s="127" t="s">
        <v>124</v>
      </c>
      <c r="E311" s="128" t="s">
        <v>914</v>
      </c>
      <c r="F311" s="129" t="s">
        <v>915</v>
      </c>
      <c r="G311" s="130" t="s">
        <v>233</v>
      </c>
      <c r="H311" s="131">
        <v>10</v>
      </c>
      <c r="I311" s="132"/>
      <c r="J311" s="133">
        <f>ROUND(I311*H311,2)</f>
        <v>0</v>
      </c>
      <c r="K311" s="129" t="s">
        <v>19</v>
      </c>
      <c r="L311" s="32"/>
      <c r="M311" s="134" t="s">
        <v>19</v>
      </c>
      <c r="N311" s="135" t="s">
        <v>43</v>
      </c>
      <c r="P311" s="136">
        <f>O311*H311</f>
        <v>0</v>
      </c>
      <c r="Q311" s="136">
        <v>0</v>
      </c>
      <c r="R311" s="136">
        <f>Q311*H311</f>
        <v>0</v>
      </c>
      <c r="S311" s="136">
        <v>0</v>
      </c>
      <c r="T311" s="137">
        <f>S311*H311</f>
        <v>0</v>
      </c>
      <c r="AR311" s="138" t="s">
        <v>129</v>
      </c>
      <c r="AT311" s="138" t="s">
        <v>124</v>
      </c>
      <c r="AU311" s="138" t="s">
        <v>77</v>
      </c>
      <c r="AY311" s="17" t="s">
        <v>122</v>
      </c>
      <c r="BE311" s="139">
        <f>IF(N311="základní",J311,0)</f>
        <v>0</v>
      </c>
      <c r="BF311" s="139">
        <f>IF(N311="snížená",J311,0)</f>
        <v>0</v>
      </c>
      <c r="BG311" s="139">
        <f>IF(N311="zákl. přenesená",J311,0)</f>
        <v>0</v>
      </c>
      <c r="BH311" s="139">
        <f>IF(N311="sníž. přenesená",J311,0)</f>
        <v>0</v>
      </c>
      <c r="BI311" s="139">
        <f>IF(N311="nulová",J311,0)</f>
        <v>0</v>
      </c>
      <c r="BJ311" s="17" t="s">
        <v>77</v>
      </c>
      <c r="BK311" s="139">
        <f>ROUND(I311*H311,2)</f>
        <v>0</v>
      </c>
      <c r="BL311" s="17" t="s">
        <v>129</v>
      </c>
      <c r="BM311" s="138" t="s">
        <v>916</v>
      </c>
    </row>
    <row r="312" spans="2:65" s="1" customFormat="1" ht="19.2">
      <c r="B312" s="32"/>
      <c r="D312" s="145" t="s">
        <v>300</v>
      </c>
      <c r="F312" s="165" t="s">
        <v>917</v>
      </c>
      <c r="I312" s="142"/>
      <c r="L312" s="32"/>
      <c r="M312" s="143"/>
      <c r="T312" s="53"/>
      <c r="AT312" s="17" t="s">
        <v>300</v>
      </c>
      <c r="AU312" s="17" t="s">
        <v>77</v>
      </c>
    </row>
    <row r="313" spans="2:65" s="1" customFormat="1" ht="16.5" customHeight="1">
      <c r="B313" s="32"/>
      <c r="C313" s="127" t="s">
        <v>918</v>
      </c>
      <c r="D313" s="127" t="s">
        <v>124</v>
      </c>
      <c r="E313" s="128" t="s">
        <v>919</v>
      </c>
      <c r="F313" s="129" t="s">
        <v>915</v>
      </c>
      <c r="G313" s="130" t="s">
        <v>233</v>
      </c>
      <c r="H313" s="131">
        <v>10</v>
      </c>
      <c r="I313" s="132"/>
      <c r="J313" s="133">
        <f>ROUND(I313*H313,2)</f>
        <v>0</v>
      </c>
      <c r="K313" s="129" t="s">
        <v>19</v>
      </c>
      <c r="L313" s="32"/>
      <c r="M313" s="134" t="s">
        <v>19</v>
      </c>
      <c r="N313" s="135" t="s">
        <v>43</v>
      </c>
      <c r="P313" s="136">
        <f>O313*H313</f>
        <v>0</v>
      </c>
      <c r="Q313" s="136">
        <v>0</v>
      </c>
      <c r="R313" s="136">
        <f>Q313*H313</f>
        <v>0</v>
      </c>
      <c r="S313" s="136">
        <v>0</v>
      </c>
      <c r="T313" s="137">
        <f>S313*H313</f>
        <v>0</v>
      </c>
      <c r="AR313" s="138" t="s">
        <v>129</v>
      </c>
      <c r="AT313" s="138" t="s">
        <v>124</v>
      </c>
      <c r="AU313" s="138" t="s">
        <v>77</v>
      </c>
      <c r="AY313" s="17" t="s">
        <v>122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7" t="s">
        <v>77</v>
      </c>
      <c r="BK313" s="139">
        <f>ROUND(I313*H313,2)</f>
        <v>0</v>
      </c>
      <c r="BL313" s="17" t="s">
        <v>129</v>
      </c>
      <c r="BM313" s="138" t="s">
        <v>920</v>
      </c>
    </row>
    <row r="314" spans="2:65" s="1" customFormat="1" ht="19.2">
      <c r="B314" s="32"/>
      <c r="D314" s="145" t="s">
        <v>300</v>
      </c>
      <c r="F314" s="165" t="s">
        <v>921</v>
      </c>
      <c r="I314" s="142"/>
      <c r="L314" s="32"/>
      <c r="M314" s="143"/>
      <c r="T314" s="53"/>
      <c r="AT314" s="17" t="s">
        <v>300</v>
      </c>
      <c r="AU314" s="17" t="s">
        <v>77</v>
      </c>
    </row>
    <row r="315" spans="2:65" s="1" customFormat="1" ht="16.5" customHeight="1">
      <c r="B315" s="32"/>
      <c r="C315" s="127" t="s">
        <v>922</v>
      </c>
      <c r="D315" s="127" t="s">
        <v>124</v>
      </c>
      <c r="E315" s="128" t="s">
        <v>923</v>
      </c>
      <c r="F315" s="129" t="s">
        <v>924</v>
      </c>
      <c r="G315" s="130" t="s">
        <v>233</v>
      </c>
      <c r="H315" s="131">
        <v>29</v>
      </c>
      <c r="I315" s="132"/>
      <c r="J315" s="133">
        <f>ROUND(I315*H315,2)</f>
        <v>0</v>
      </c>
      <c r="K315" s="129" t="s">
        <v>19</v>
      </c>
      <c r="L315" s="32"/>
      <c r="M315" s="134" t="s">
        <v>19</v>
      </c>
      <c r="N315" s="135" t="s">
        <v>43</v>
      </c>
      <c r="P315" s="136">
        <f>O315*H315</f>
        <v>0</v>
      </c>
      <c r="Q315" s="136">
        <v>0</v>
      </c>
      <c r="R315" s="136">
        <f>Q315*H315</f>
        <v>0</v>
      </c>
      <c r="S315" s="136">
        <v>0</v>
      </c>
      <c r="T315" s="137">
        <f>S315*H315</f>
        <v>0</v>
      </c>
      <c r="AR315" s="138" t="s">
        <v>129</v>
      </c>
      <c r="AT315" s="138" t="s">
        <v>124</v>
      </c>
      <c r="AU315" s="138" t="s">
        <v>77</v>
      </c>
      <c r="AY315" s="17" t="s">
        <v>122</v>
      </c>
      <c r="BE315" s="139">
        <f>IF(N315="základní",J315,0)</f>
        <v>0</v>
      </c>
      <c r="BF315" s="139">
        <f>IF(N315="snížená",J315,0)</f>
        <v>0</v>
      </c>
      <c r="BG315" s="139">
        <f>IF(N315="zákl. přenesená",J315,0)</f>
        <v>0</v>
      </c>
      <c r="BH315" s="139">
        <f>IF(N315="sníž. přenesená",J315,0)</f>
        <v>0</v>
      </c>
      <c r="BI315" s="139">
        <f>IF(N315="nulová",J315,0)</f>
        <v>0</v>
      </c>
      <c r="BJ315" s="17" t="s">
        <v>77</v>
      </c>
      <c r="BK315" s="139">
        <f>ROUND(I315*H315,2)</f>
        <v>0</v>
      </c>
      <c r="BL315" s="17" t="s">
        <v>129</v>
      </c>
      <c r="BM315" s="138" t="s">
        <v>925</v>
      </c>
    </row>
    <row r="316" spans="2:65" s="1" customFormat="1" ht="19.2">
      <c r="B316" s="32"/>
      <c r="D316" s="145" t="s">
        <v>300</v>
      </c>
      <c r="F316" s="165" t="s">
        <v>926</v>
      </c>
      <c r="I316" s="142"/>
      <c r="L316" s="32"/>
      <c r="M316" s="143"/>
      <c r="T316" s="53"/>
      <c r="AT316" s="17" t="s">
        <v>300</v>
      </c>
      <c r="AU316" s="17" t="s">
        <v>77</v>
      </c>
    </row>
    <row r="317" spans="2:65" s="1" customFormat="1" ht="16.5" customHeight="1">
      <c r="B317" s="32"/>
      <c r="C317" s="127" t="s">
        <v>927</v>
      </c>
      <c r="D317" s="127" t="s">
        <v>124</v>
      </c>
      <c r="E317" s="128" t="s">
        <v>928</v>
      </c>
      <c r="F317" s="129" t="s">
        <v>924</v>
      </c>
      <c r="G317" s="130" t="s">
        <v>233</v>
      </c>
      <c r="H317" s="131">
        <v>29</v>
      </c>
      <c r="I317" s="132"/>
      <c r="J317" s="133">
        <f>ROUND(I317*H317,2)</f>
        <v>0</v>
      </c>
      <c r="K317" s="129" t="s">
        <v>19</v>
      </c>
      <c r="L317" s="32"/>
      <c r="M317" s="134" t="s">
        <v>19</v>
      </c>
      <c r="N317" s="135" t="s">
        <v>43</v>
      </c>
      <c r="P317" s="136">
        <f>O317*H317</f>
        <v>0</v>
      </c>
      <c r="Q317" s="136">
        <v>0</v>
      </c>
      <c r="R317" s="136">
        <f>Q317*H317</f>
        <v>0</v>
      </c>
      <c r="S317" s="136">
        <v>0</v>
      </c>
      <c r="T317" s="137">
        <f>S317*H317</f>
        <v>0</v>
      </c>
      <c r="AR317" s="138" t="s">
        <v>129</v>
      </c>
      <c r="AT317" s="138" t="s">
        <v>124</v>
      </c>
      <c r="AU317" s="138" t="s">
        <v>77</v>
      </c>
      <c r="AY317" s="17" t="s">
        <v>122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7" t="s">
        <v>77</v>
      </c>
      <c r="BK317" s="139">
        <f>ROUND(I317*H317,2)</f>
        <v>0</v>
      </c>
      <c r="BL317" s="17" t="s">
        <v>129</v>
      </c>
      <c r="BM317" s="138" t="s">
        <v>929</v>
      </c>
    </row>
    <row r="318" spans="2:65" s="1" customFormat="1" ht="19.2">
      <c r="B318" s="32"/>
      <c r="D318" s="145" t="s">
        <v>300</v>
      </c>
      <c r="F318" s="165" t="s">
        <v>930</v>
      </c>
      <c r="I318" s="142"/>
      <c r="L318" s="32"/>
      <c r="M318" s="143"/>
      <c r="T318" s="53"/>
      <c r="AT318" s="17" t="s">
        <v>300</v>
      </c>
      <c r="AU318" s="17" t="s">
        <v>77</v>
      </c>
    </row>
    <row r="319" spans="2:65" s="1" customFormat="1" ht="16.5" customHeight="1">
      <c r="B319" s="32"/>
      <c r="C319" s="127" t="s">
        <v>931</v>
      </c>
      <c r="D319" s="127" t="s">
        <v>124</v>
      </c>
      <c r="E319" s="128" t="s">
        <v>932</v>
      </c>
      <c r="F319" s="129" t="s">
        <v>933</v>
      </c>
      <c r="G319" s="130" t="s">
        <v>233</v>
      </c>
      <c r="H319" s="131">
        <v>111</v>
      </c>
      <c r="I319" s="132"/>
      <c r="J319" s="133">
        <f>ROUND(I319*H319,2)</f>
        <v>0</v>
      </c>
      <c r="K319" s="129" t="s">
        <v>19</v>
      </c>
      <c r="L319" s="32"/>
      <c r="M319" s="134" t="s">
        <v>19</v>
      </c>
      <c r="N319" s="135" t="s">
        <v>43</v>
      </c>
      <c r="P319" s="136">
        <f>O319*H319</f>
        <v>0</v>
      </c>
      <c r="Q319" s="136">
        <v>0</v>
      </c>
      <c r="R319" s="136">
        <f>Q319*H319</f>
        <v>0</v>
      </c>
      <c r="S319" s="136">
        <v>0</v>
      </c>
      <c r="T319" s="137">
        <f>S319*H319</f>
        <v>0</v>
      </c>
      <c r="AR319" s="138" t="s">
        <v>129</v>
      </c>
      <c r="AT319" s="138" t="s">
        <v>124</v>
      </c>
      <c r="AU319" s="138" t="s">
        <v>77</v>
      </c>
      <c r="AY319" s="17" t="s">
        <v>122</v>
      </c>
      <c r="BE319" s="139">
        <f>IF(N319="základní",J319,0)</f>
        <v>0</v>
      </c>
      <c r="BF319" s="139">
        <f>IF(N319="snížená",J319,0)</f>
        <v>0</v>
      </c>
      <c r="BG319" s="139">
        <f>IF(N319="zákl. přenesená",J319,0)</f>
        <v>0</v>
      </c>
      <c r="BH319" s="139">
        <f>IF(N319="sníž. přenesená",J319,0)</f>
        <v>0</v>
      </c>
      <c r="BI319" s="139">
        <f>IF(N319="nulová",J319,0)</f>
        <v>0</v>
      </c>
      <c r="BJ319" s="17" t="s">
        <v>77</v>
      </c>
      <c r="BK319" s="139">
        <f>ROUND(I319*H319,2)</f>
        <v>0</v>
      </c>
      <c r="BL319" s="17" t="s">
        <v>129</v>
      </c>
      <c r="BM319" s="138" t="s">
        <v>934</v>
      </c>
    </row>
    <row r="320" spans="2:65" s="1" customFormat="1" ht="19.2">
      <c r="B320" s="32"/>
      <c r="D320" s="145" t="s">
        <v>300</v>
      </c>
      <c r="F320" s="165" t="s">
        <v>926</v>
      </c>
      <c r="I320" s="142"/>
      <c r="L320" s="32"/>
      <c r="M320" s="143"/>
      <c r="T320" s="53"/>
      <c r="AT320" s="17" t="s">
        <v>300</v>
      </c>
      <c r="AU320" s="17" t="s">
        <v>77</v>
      </c>
    </row>
    <row r="321" spans="2:65" s="1" customFormat="1" ht="16.5" customHeight="1">
      <c r="B321" s="32"/>
      <c r="C321" s="127" t="s">
        <v>935</v>
      </c>
      <c r="D321" s="127" t="s">
        <v>124</v>
      </c>
      <c r="E321" s="128" t="s">
        <v>936</v>
      </c>
      <c r="F321" s="129" t="s">
        <v>933</v>
      </c>
      <c r="G321" s="130" t="s">
        <v>233</v>
      </c>
      <c r="H321" s="131">
        <v>111</v>
      </c>
      <c r="I321" s="132"/>
      <c r="J321" s="133">
        <f>ROUND(I321*H321,2)</f>
        <v>0</v>
      </c>
      <c r="K321" s="129" t="s">
        <v>19</v>
      </c>
      <c r="L321" s="32"/>
      <c r="M321" s="134" t="s">
        <v>19</v>
      </c>
      <c r="N321" s="135" t="s">
        <v>43</v>
      </c>
      <c r="P321" s="136">
        <f>O321*H321</f>
        <v>0</v>
      </c>
      <c r="Q321" s="136">
        <v>0</v>
      </c>
      <c r="R321" s="136">
        <f>Q321*H321</f>
        <v>0</v>
      </c>
      <c r="S321" s="136">
        <v>0</v>
      </c>
      <c r="T321" s="137">
        <f>S321*H321</f>
        <v>0</v>
      </c>
      <c r="AR321" s="138" t="s">
        <v>129</v>
      </c>
      <c r="AT321" s="138" t="s">
        <v>124</v>
      </c>
      <c r="AU321" s="138" t="s">
        <v>77</v>
      </c>
      <c r="AY321" s="17" t="s">
        <v>122</v>
      </c>
      <c r="BE321" s="139">
        <f>IF(N321="základní",J321,0)</f>
        <v>0</v>
      </c>
      <c r="BF321" s="139">
        <f>IF(N321="snížená",J321,0)</f>
        <v>0</v>
      </c>
      <c r="BG321" s="139">
        <f>IF(N321="zákl. přenesená",J321,0)</f>
        <v>0</v>
      </c>
      <c r="BH321" s="139">
        <f>IF(N321="sníž. přenesená",J321,0)</f>
        <v>0</v>
      </c>
      <c r="BI321" s="139">
        <f>IF(N321="nulová",J321,0)</f>
        <v>0</v>
      </c>
      <c r="BJ321" s="17" t="s">
        <v>77</v>
      </c>
      <c r="BK321" s="139">
        <f>ROUND(I321*H321,2)</f>
        <v>0</v>
      </c>
      <c r="BL321" s="17" t="s">
        <v>129</v>
      </c>
      <c r="BM321" s="138" t="s">
        <v>937</v>
      </c>
    </row>
    <row r="322" spans="2:65" s="1" customFormat="1" ht="19.2">
      <c r="B322" s="32"/>
      <c r="D322" s="145" t="s">
        <v>300</v>
      </c>
      <c r="F322" s="165" t="s">
        <v>930</v>
      </c>
      <c r="I322" s="142"/>
      <c r="L322" s="32"/>
      <c r="M322" s="143"/>
      <c r="T322" s="53"/>
      <c r="AT322" s="17" t="s">
        <v>300</v>
      </c>
      <c r="AU322" s="17" t="s">
        <v>77</v>
      </c>
    </row>
    <row r="323" spans="2:65" s="1" customFormat="1" ht="16.5" customHeight="1">
      <c r="B323" s="32"/>
      <c r="C323" s="127" t="s">
        <v>938</v>
      </c>
      <c r="D323" s="127" t="s">
        <v>124</v>
      </c>
      <c r="E323" s="128" t="s">
        <v>939</v>
      </c>
      <c r="F323" s="129" t="s">
        <v>940</v>
      </c>
      <c r="G323" s="130" t="s">
        <v>233</v>
      </c>
      <c r="H323" s="131">
        <v>526</v>
      </c>
      <c r="I323" s="132"/>
      <c r="J323" s="133">
        <f>ROUND(I323*H323,2)</f>
        <v>0</v>
      </c>
      <c r="K323" s="129" t="s">
        <v>19</v>
      </c>
      <c r="L323" s="32"/>
      <c r="M323" s="134" t="s">
        <v>19</v>
      </c>
      <c r="N323" s="135" t="s">
        <v>43</v>
      </c>
      <c r="P323" s="136">
        <f>O323*H323</f>
        <v>0</v>
      </c>
      <c r="Q323" s="136">
        <v>0</v>
      </c>
      <c r="R323" s="136">
        <f>Q323*H323</f>
        <v>0</v>
      </c>
      <c r="S323" s="136">
        <v>0</v>
      </c>
      <c r="T323" s="137">
        <f>S323*H323</f>
        <v>0</v>
      </c>
      <c r="AR323" s="138" t="s">
        <v>129</v>
      </c>
      <c r="AT323" s="138" t="s">
        <v>124</v>
      </c>
      <c r="AU323" s="138" t="s">
        <v>77</v>
      </c>
      <c r="AY323" s="17" t="s">
        <v>122</v>
      </c>
      <c r="BE323" s="139">
        <f>IF(N323="základní",J323,0)</f>
        <v>0</v>
      </c>
      <c r="BF323" s="139">
        <f>IF(N323="snížená",J323,0)</f>
        <v>0</v>
      </c>
      <c r="BG323" s="139">
        <f>IF(N323="zákl. přenesená",J323,0)</f>
        <v>0</v>
      </c>
      <c r="BH323" s="139">
        <f>IF(N323="sníž. přenesená",J323,0)</f>
        <v>0</v>
      </c>
      <c r="BI323" s="139">
        <f>IF(N323="nulová",J323,0)</f>
        <v>0</v>
      </c>
      <c r="BJ323" s="17" t="s">
        <v>77</v>
      </c>
      <c r="BK323" s="139">
        <f>ROUND(I323*H323,2)</f>
        <v>0</v>
      </c>
      <c r="BL323" s="17" t="s">
        <v>129</v>
      </c>
      <c r="BM323" s="138" t="s">
        <v>941</v>
      </c>
    </row>
    <row r="324" spans="2:65" s="1" customFormat="1" ht="19.2">
      <c r="B324" s="32"/>
      <c r="D324" s="145" t="s">
        <v>300</v>
      </c>
      <c r="F324" s="165" t="s">
        <v>926</v>
      </c>
      <c r="I324" s="142"/>
      <c r="L324" s="32"/>
      <c r="M324" s="143"/>
      <c r="T324" s="53"/>
      <c r="AT324" s="17" t="s">
        <v>300</v>
      </c>
      <c r="AU324" s="17" t="s">
        <v>77</v>
      </c>
    </row>
    <row r="325" spans="2:65" s="1" customFormat="1" ht="16.5" customHeight="1">
      <c r="B325" s="32"/>
      <c r="C325" s="127" t="s">
        <v>942</v>
      </c>
      <c r="D325" s="127" t="s">
        <v>124</v>
      </c>
      <c r="E325" s="128" t="s">
        <v>943</v>
      </c>
      <c r="F325" s="129" t="s">
        <v>940</v>
      </c>
      <c r="G325" s="130" t="s">
        <v>233</v>
      </c>
      <c r="H325" s="131">
        <v>526</v>
      </c>
      <c r="I325" s="132"/>
      <c r="J325" s="133">
        <f>ROUND(I325*H325,2)</f>
        <v>0</v>
      </c>
      <c r="K325" s="129" t="s">
        <v>19</v>
      </c>
      <c r="L325" s="32"/>
      <c r="M325" s="134" t="s">
        <v>19</v>
      </c>
      <c r="N325" s="135" t="s">
        <v>43</v>
      </c>
      <c r="P325" s="136">
        <f>O325*H325</f>
        <v>0</v>
      </c>
      <c r="Q325" s="136">
        <v>0</v>
      </c>
      <c r="R325" s="136">
        <f>Q325*H325</f>
        <v>0</v>
      </c>
      <c r="S325" s="136">
        <v>0</v>
      </c>
      <c r="T325" s="137">
        <f>S325*H325</f>
        <v>0</v>
      </c>
      <c r="AR325" s="138" t="s">
        <v>129</v>
      </c>
      <c r="AT325" s="138" t="s">
        <v>124</v>
      </c>
      <c r="AU325" s="138" t="s">
        <v>77</v>
      </c>
      <c r="AY325" s="17" t="s">
        <v>122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7" t="s">
        <v>77</v>
      </c>
      <c r="BK325" s="139">
        <f>ROUND(I325*H325,2)</f>
        <v>0</v>
      </c>
      <c r="BL325" s="17" t="s">
        <v>129</v>
      </c>
      <c r="BM325" s="138" t="s">
        <v>944</v>
      </c>
    </row>
    <row r="326" spans="2:65" s="1" customFormat="1" ht="19.2">
      <c r="B326" s="32"/>
      <c r="D326" s="145" t="s">
        <v>300</v>
      </c>
      <c r="F326" s="165" t="s">
        <v>930</v>
      </c>
      <c r="I326" s="142"/>
      <c r="L326" s="32"/>
      <c r="M326" s="143"/>
      <c r="T326" s="53"/>
      <c r="AT326" s="17" t="s">
        <v>300</v>
      </c>
      <c r="AU326" s="17" t="s">
        <v>77</v>
      </c>
    </row>
    <row r="327" spans="2:65" s="1" customFormat="1" ht="16.5" customHeight="1">
      <c r="B327" s="32"/>
      <c r="C327" s="127" t="s">
        <v>945</v>
      </c>
      <c r="D327" s="127" t="s">
        <v>124</v>
      </c>
      <c r="E327" s="128" t="s">
        <v>946</v>
      </c>
      <c r="F327" s="129" t="s">
        <v>947</v>
      </c>
      <c r="G327" s="130" t="s">
        <v>233</v>
      </c>
      <c r="H327" s="131">
        <v>17</v>
      </c>
      <c r="I327" s="132"/>
      <c r="J327" s="133">
        <f>ROUND(I327*H327,2)</f>
        <v>0</v>
      </c>
      <c r="K327" s="129" t="s">
        <v>19</v>
      </c>
      <c r="L327" s="32"/>
      <c r="M327" s="134" t="s">
        <v>19</v>
      </c>
      <c r="N327" s="135" t="s">
        <v>43</v>
      </c>
      <c r="P327" s="136">
        <f>O327*H327</f>
        <v>0</v>
      </c>
      <c r="Q327" s="136">
        <v>0</v>
      </c>
      <c r="R327" s="136">
        <f>Q327*H327</f>
        <v>0</v>
      </c>
      <c r="S327" s="136">
        <v>0</v>
      </c>
      <c r="T327" s="137">
        <f>S327*H327</f>
        <v>0</v>
      </c>
      <c r="AR327" s="138" t="s">
        <v>129</v>
      </c>
      <c r="AT327" s="138" t="s">
        <v>124</v>
      </c>
      <c r="AU327" s="138" t="s">
        <v>77</v>
      </c>
      <c r="AY327" s="17" t="s">
        <v>122</v>
      </c>
      <c r="BE327" s="139">
        <f>IF(N327="základní",J327,0)</f>
        <v>0</v>
      </c>
      <c r="BF327" s="139">
        <f>IF(N327="snížená",J327,0)</f>
        <v>0</v>
      </c>
      <c r="BG327" s="139">
        <f>IF(N327="zákl. přenesená",J327,0)</f>
        <v>0</v>
      </c>
      <c r="BH327" s="139">
        <f>IF(N327="sníž. přenesená",J327,0)</f>
        <v>0</v>
      </c>
      <c r="BI327" s="139">
        <f>IF(N327="nulová",J327,0)</f>
        <v>0</v>
      </c>
      <c r="BJ327" s="17" t="s">
        <v>77</v>
      </c>
      <c r="BK327" s="139">
        <f>ROUND(I327*H327,2)</f>
        <v>0</v>
      </c>
      <c r="BL327" s="17" t="s">
        <v>129</v>
      </c>
      <c r="BM327" s="138" t="s">
        <v>948</v>
      </c>
    </row>
    <row r="328" spans="2:65" s="1" customFormat="1" ht="19.2">
      <c r="B328" s="32"/>
      <c r="D328" s="145" t="s">
        <v>300</v>
      </c>
      <c r="F328" s="165" t="s">
        <v>949</v>
      </c>
      <c r="I328" s="142"/>
      <c r="L328" s="32"/>
      <c r="M328" s="143"/>
      <c r="T328" s="53"/>
      <c r="AT328" s="17" t="s">
        <v>300</v>
      </c>
      <c r="AU328" s="17" t="s">
        <v>77</v>
      </c>
    </row>
    <row r="329" spans="2:65" s="1" customFormat="1" ht="16.5" customHeight="1">
      <c r="B329" s="32"/>
      <c r="C329" s="127" t="s">
        <v>950</v>
      </c>
      <c r="D329" s="127" t="s">
        <v>124</v>
      </c>
      <c r="E329" s="128" t="s">
        <v>951</v>
      </c>
      <c r="F329" s="129" t="s">
        <v>947</v>
      </c>
      <c r="G329" s="130" t="s">
        <v>233</v>
      </c>
      <c r="H329" s="131">
        <v>17</v>
      </c>
      <c r="I329" s="132"/>
      <c r="J329" s="133">
        <f>ROUND(I329*H329,2)</f>
        <v>0</v>
      </c>
      <c r="K329" s="129" t="s">
        <v>19</v>
      </c>
      <c r="L329" s="32"/>
      <c r="M329" s="134" t="s">
        <v>19</v>
      </c>
      <c r="N329" s="135" t="s">
        <v>43</v>
      </c>
      <c r="P329" s="136">
        <f>O329*H329</f>
        <v>0</v>
      </c>
      <c r="Q329" s="136">
        <v>0</v>
      </c>
      <c r="R329" s="136">
        <f>Q329*H329</f>
        <v>0</v>
      </c>
      <c r="S329" s="136">
        <v>0</v>
      </c>
      <c r="T329" s="137">
        <f>S329*H329</f>
        <v>0</v>
      </c>
      <c r="AR329" s="138" t="s">
        <v>129</v>
      </c>
      <c r="AT329" s="138" t="s">
        <v>124</v>
      </c>
      <c r="AU329" s="138" t="s">
        <v>77</v>
      </c>
      <c r="AY329" s="17" t="s">
        <v>122</v>
      </c>
      <c r="BE329" s="139">
        <f>IF(N329="základní",J329,0)</f>
        <v>0</v>
      </c>
      <c r="BF329" s="139">
        <f>IF(N329="snížená",J329,0)</f>
        <v>0</v>
      </c>
      <c r="BG329" s="139">
        <f>IF(N329="zákl. přenesená",J329,0)</f>
        <v>0</v>
      </c>
      <c r="BH329" s="139">
        <f>IF(N329="sníž. přenesená",J329,0)</f>
        <v>0</v>
      </c>
      <c r="BI329" s="139">
        <f>IF(N329="nulová",J329,0)</f>
        <v>0</v>
      </c>
      <c r="BJ329" s="17" t="s">
        <v>77</v>
      </c>
      <c r="BK329" s="139">
        <f>ROUND(I329*H329,2)</f>
        <v>0</v>
      </c>
      <c r="BL329" s="17" t="s">
        <v>129</v>
      </c>
      <c r="BM329" s="138" t="s">
        <v>952</v>
      </c>
    </row>
    <row r="330" spans="2:65" s="1" customFormat="1" ht="19.2">
      <c r="B330" s="32"/>
      <c r="D330" s="145" t="s">
        <v>300</v>
      </c>
      <c r="F330" s="165" t="s">
        <v>921</v>
      </c>
      <c r="I330" s="142"/>
      <c r="L330" s="32"/>
      <c r="M330" s="143"/>
      <c r="T330" s="53"/>
      <c r="AT330" s="17" t="s">
        <v>300</v>
      </c>
      <c r="AU330" s="17" t="s">
        <v>77</v>
      </c>
    </row>
    <row r="331" spans="2:65" s="1" customFormat="1" ht="16.5" customHeight="1">
      <c r="B331" s="32"/>
      <c r="C331" s="127" t="s">
        <v>953</v>
      </c>
      <c r="D331" s="127" t="s">
        <v>124</v>
      </c>
      <c r="E331" s="128" t="s">
        <v>954</v>
      </c>
      <c r="F331" s="129" t="s">
        <v>955</v>
      </c>
      <c r="G331" s="130" t="s">
        <v>233</v>
      </c>
      <c r="H331" s="131">
        <v>85</v>
      </c>
      <c r="I331" s="132"/>
      <c r="J331" s="133">
        <f>ROUND(I331*H331,2)</f>
        <v>0</v>
      </c>
      <c r="K331" s="129" t="s">
        <v>19</v>
      </c>
      <c r="L331" s="32"/>
      <c r="M331" s="134" t="s">
        <v>19</v>
      </c>
      <c r="N331" s="135" t="s">
        <v>43</v>
      </c>
      <c r="P331" s="136">
        <f>O331*H331</f>
        <v>0</v>
      </c>
      <c r="Q331" s="136">
        <v>0</v>
      </c>
      <c r="R331" s="136">
        <f>Q331*H331</f>
        <v>0</v>
      </c>
      <c r="S331" s="136">
        <v>0</v>
      </c>
      <c r="T331" s="137">
        <f>S331*H331</f>
        <v>0</v>
      </c>
      <c r="AR331" s="138" t="s">
        <v>129</v>
      </c>
      <c r="AT331" s="138" t="s">
        <v>124</v>
      </c>
      <c r="AU331" s="138" t="s">
        <v>77</v>
      </c>
      <c r="AY331" s="17" t="s">
        <v>122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7" t="s">
        <v>77</v>
      </c>
      <c r="BK331" s="139">
        <f>ROUND(I331*H331,2)</f>
        <v>0</v>
      </c>
      <c r="BL331" s="17" t="s">
        <v>129</v>
      </c>
      <c r="BM331" s="138" t="s">
        <v>956</v>
      </c>
    </row>
    <row r="332" spans="2:65" s="1" customFormat="1" ht="19.2">
      <c r="B332" s="32"/>
      <c r="D332" s="145" t="s">
        <v>300</v>
      </c>
      <c r="F332" s="165" t="s">
        <v>949</v>
      </c>
      <c r="I332" s="142"/>
      <c r="L332" s="32"/>
      <c r="M332" s="143"/>
      <c r="T332" s="53"/>
      <c r="AT332" s="17" t="s">
        <v>300</v>
      </c>
      <c r="AU332" s="17" t="s">
        <v>77</v>
      </c>
    </row>
    <row r="333" spans="2:65" s="1" customFormat="1" ht="16.5" customHeight="1">
      <c r="B333" s="32"/>
      <c r="C333" s="127" t="s">
        <v>957</v>
      </c>
      <c r="D333" s="127" t="s">
        <v>124</v>
      </c>
      <c r="E333" s="128" t="s">
        <v>958</v>
      </c>
      <c r="F333" s="129" t="s">
        <v>955</v>
      </c>
      <c r="G333" s="130" t="s">
        <v>233</v>
      </c>
      <c r="H333" s="131">
        <v>85</v>
      </c>
      <c r="I333" s="132"/>
      <c r="J333" s="133">
        <f>ROUND(I333*H333,2)</f>
        <v>0</v>
      </c>
      <c r="K333" s="129" t="s">
        <v>19</v>
      </c>
      <c r="L333" s="32"/>
      <c r="M333" s="134" t="s">
        <v>19</v>
      </c>
      <c r="N333" s="135" t="s">
        <v>43</v>
      </c>
      <c r="P333" s="136">
        <f>O333*H333</f>
        <v>0</v>
      </c>
      <c r="Q333" s="136">
        <v>0</v>
      </c>
      <c r="R333" s="136">
        <f>Q333*H333</f>
        <v>0</v>
      </c>
      <c r="S333" s="136">
        <v>0</v>
      </c>
      <c r="T333" s="137">
        <f>S333*H333</f>
        <v>0</v>
      </c>
      <c r="AR333" s="138" t="s">
        <v>129</v>
      </c>
      <c r="AT333" s="138" t="s">
        <v>124</v>
      </c>
      <c r="AU333" s="138" t="s">
        <v>77</v>
      </c>
      <c r="AY333" s="17" t="s">
        <v>122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7" t="s">
        <v>77</v>
      </c>
      <c r="BK333" s="139">
        <f>ROUND(I333*H333,2)</f>
        <v>0</v>
      </c>
      <c r="BL333" s="17" t="s">
        <v>129</v>
      </c>
      <c r="BM333" s="138" t="s">
        <v>959</v>
      </c>
    </row>
    <row r="334" spans="2:65" s="1" customFormat="1" ht="19.2">
      <c r="B334" s="32"/>
      <c r="D334" s="145" t="s">
        <v>300</v>
      </c>
      <c r="F334" s="165" t="s">
        <v>921</v>
      </c>
      <c r="I334" s="142"/>
      <c r="L334" s="32"/>
      <c r="M334" s="143"/>
      <c r="T334" s="53"/>
      <c r="AT334" s="17" t="s">
        <v>300</v>
      </c>
      <c r="AU334" s="17" t="s">
        <v>77</v>
      </c>
    </row>
    <row r="335" spans="2:65" s="1" customFormat="1" ht="16.5" customHeight="1">
      <c r="B335" s="32"/>
      <c r="C335" s="127" t="s">
        <v>960</v>
      </c>
      <c r="D335" s="127" t="s">
        <v>124</v>
      </c>
      <c r="E335" s="128" t="s">
        <v>961</v>
      </c>
      <c r="F335" s="129" t="s">
        <v>962</v>
      </c>
      <c r="G335" s="130" t="s">
        <v>233</v>
      </c>
      <c r="H335" s="131">
        <v>915</v>
      </c>
      <c r="I335" s="132"/>
      <c r="J335" s="133">
        <f>ROUND(I335*H335,2)</f>
        <v>0</v>
      </c>
      <c r="K335" s="129" t="s">
        <v>19</v>
      </c>
      <c r="L335" s="32"/>
      <c r="M335" s="134" t="s">
        <v>19</v>
      </c>
      <c r="N335" s="135" t="s">
        <v>43</v>
      </c>
      <c r="P335" s="136">
        <f>O335*H335</f>
        <v>0</v>
      </c>
      <c r="Q335" s="136">
        <v>0</v>
      </c>
      <c r="R335" s="136">
        <f>Q335*H335</f>
        <v>0</v>
      </c>
      <c r="S335" s="136">
        <v>0</v>
      </c>
      <c r="T335" s="137">
        <f>S335*H335</f>
        <v>0</v>
      </c>
      <c r="AR335" s="138" t="s">
        <v>129</v>
      </c>
      <c r="AT335" s="138" t="s">
        <v>124</v>
      </c>
      <c r="AU335" s="138" t="s">
        <v>77</v>
      </c>
      <c r="AY335" s="17" t="s">
        <v>122</v>
      </c>
      <c r="BE335" s="139">
        <f>IF(N335="základní",J335,0)</f>
        <v>0</v>
      </c>
      <c r="BF335" s="139">
        <f>IF(N335="snížená",J335,0)</f>
        <v>0</v>
      </c>
      <c r="BG335" s="139">
        <f>IF(N335="zákl. přenesená",J335,0)</f>
        <v>0</v>
      </c>
      <c r="BH335" s="139">
        <f>IF(N335="sníž. přenesená",J335,0)</f>
        <v>0</v>
      </c>
      <c r="BI335" s="139">
        <f>IF(N335="nulová",J335,0)</f>
        <v>0</v>
      </c>
      <c r="BJ335" s="17" t="s">
        <v>77</v>
      </c>
      <c r="BK335" s="139">
        <f>ROUND(I335*H335,2)</f>
        <v>0</v>
      </c>
      <c r="BL335" s="17" t="s">
        <v>129</v>
      </c>
      <c r="BM335" s="138" t="s">
        <v>963</v>
      </c>
    </row>
    <row r="336" spans="2:65" s="1" customFormat="1" ht="19.2">
      <c r="B336" s="32"/>
      <c r="D336" s="145" t="s">
        <v>300</v>
      </c>
      <c r="F336" s="165" t="s">
        <v>964</v>
      </c>
      <c r="I336" s="142"/>
      <c r="L336" s="32"/>
      <c r="M336" s="143"/>
      <c r="T336" s="53"/>
      <c r="AT336" s="17" t="s">
        <v>300</v>
      </c>
      <c r="AU336" s="17" t="s">
        <v>77</v>
      </c>
    </row>
    <row r="337" spans="2:65" s="1" customFormat="1" ht="16.5" customHeight="1">
      <c r="B337" s="32"/>
      <c r="C337" s="127" t="s">
        <v>965</v>
      </c>
      <c r="D337" s="127" t="s">
        <v>124</v>
      </c>
      <c r="E337" s="128" t="s">
        <v>966</v>
      </c>
      <c r="F337" s="129" t="s">
        <v>962</v>
      </c>
      <c r="G337" s="130" t="s">
        <v>233</v>
      </c>
      <c r="H337" s="131">
        <v>915</v>
      </c>
      <c r="I337" s="132"/>
      <c r="J337" s="133">
        <f>ROUND(I337*H337,2)</f>
        <v>0</v>
      </c>
      <c r="K337" s="129" t="s">
        <v>19</v>
      </c>
      <c r="L337" s="32"/>
      <c r="M337" s="134" t="s">
        <v>19</v>
      </c>
      <c r="N337" s="135" t="s">
        <v>43</v>
      </c>
      <c r="P337" s="136">
        <f>O337*H337</f>
        <v>0</v>
      </c>
      <c r="Q337" s="136">
        <v>0</v>
      </c>
      <c r="R337" s="136">
        <f>Q337*H337</f>
        <v>0</v>
      </c>
      <c r="S337" s="136">
        <v>0</v>
      </c>
      <c r="T337" s="137">
        <f>S337*H337</f>
        <v>0</v>
      </c>
      <c r="AR337" s="138" t="s">
        <v>129</v>
      </c>
      <c r="AT337" s="138" t="s">
        <v>124</v>
      </c>
      <c r="AU337" s="138" t="s">
        <v>77</v>
      </c>
      <c r="AY337" s="17" t="s">
        <v>122</v>
      </c>
      <c r="BE337" s="139">
        <f>IF(N337="základní",J337,0)</f>
        <v>0</v>
      </c>
      <c r="BF337" s="139">
        <f>IF(N337="snížená",J337,0)</f>
        <v>0</v>
      </c>
      <c r="BG337" s="139">
        <f>IF(N337="zákl. přenesená",J337,0)</f>
        <v>0</v>
      </c>
      <c r="BH337" s="139">
        <f>IF(N337="sníž. přenesená",J337,0)</f>
        <v>0</v>
      </c>
      <c r="BI337" s="139">
        <f>IF(N337="nulová",J337,0)</f>
        <v>0</v>
      </c>
      <c r="BJ337" s="17" t="s">
        <v>77</v>
      </c>
      <c r="BK337" s="139">
        <f>ROUND(I337*H337,2)</f>
        <v>0</v>
      </c>
      <c r="BL337" s="17" t="s">
        <v>129</v>
      </c>
      <c r="BM337" s="138" t="s">
        <v>967</v>
      </c>
    </row>
    <row r="338" spans="2:65" s="1" customFormat="1" ht="19.2">
      <c r="B338" s="32"/>
      <c r="D338" s="145" t="s">
        <v>300</v>
      </c>
      <c r="F338" s="165" t="s">
        <v>968</v>
      </c>
      <c r="I338" s="142"/>
      <c r="L338" s="32"/>
      <c r="M338" s="143"/>
      <c r="T338" s="53"/>
      <c r="AT338" s="17" t="s">
        <v>300</v>
      </c>
      <c r="AU338" s="17" t="s">
        <v>77</v>
      </c>
    </row>
    <row r="339" spans="2:65" s="1" customFormat="1" ht="16.5" customHeight="1">
      <c r="B339" s="32"/>
      <c r="C339" s="127" t="s">
        <v>969</v>
      </c>
      <c r="D339" s="127" t="s">
        <v>124</v>
      </c>
      <c r="E339" s="128" t="s">
        <v>970</v>
      </c>
      <c r="F339" s="129" t="s">
        <v>971</v>
      </c>
      <c r="G339" s="130" t="s">
        <v>233</v>
      </c>
      <c r="H339" s="131">
        <v>7</v>
      </c>
      <c r="I339" s="132"/>
      <c r="J339" s="133">
        <f>ROUND(I339*H339,2)</f>
        <v>0</v>
      </c>
      <c r="K339" s="129" t="s">
        <v>19</v>
      </c>
      <c r="L339" s="32"/>
      <c r="M339" s="134" t="s">
        <v>19</v>
      </c>
      <c r="N339" s="135" t="s">
        <v>43</v>
      </c>
      <c r="P339" s="136">
        <f>O339*H339</f>
        <v>0</v>
      </c>
      <c r="Q339" s="136">
        <v>0</v>
      </c>
      <c r="R339" s="136">
        <f>Q339*H339</f>
        <v>0</v>
      </c>
      <c r="S339" s="136">
        <v>0</v>
      </c>
      <c r="T339" s="137">
        <f>S339*H339</f>
        <v>0</v>
      </c>
      <c r="AR339" s="138" t="s">
        <v>129</v>
      </c>
      <c r="AT339" s="138" t="s">
        <v>124</v>
      </c>
      <c r="AU339" s="138" t="s">
        <v>77</v>
      </c>
      <c r="AY339" s="17" t="s">
        <v>122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7" t="s">
        <v>77</v>
      </c>
      <c r="BK339" s="139">
        <f>ROUND(I339*H339,2)</f>
        <v>0</v>
      </c>
      <c r="BL339" s="17" t="s">
        <v>129</v>
      </c>
      <c r="BM339" s="138" t="s">
        <v>972</v>
      </c>
    </row>
    <row r="340" spans="2:65" s="1" customFormat="1" ht="19.2">
      <c r="B340" s="32"/>
      <c r="D340" s="145" t="s">
        <v>300</v>
      </c>
      <c r="F340" s="165" t="s">
        <v>973</v>
      </c>
      <c r="I340" s="142"/>
      <c r="L340" s="32"/>
      <c r="M340" s="143"/>
      <c r="T340" s="53"/>
      <c r="AT340" s="17" t="s">
        <v>300</v>
      </c>
      <c r="AU340" s="17" t="s">
        <v>77</v>
      </c>
    </row>
    <row r="341" spans="2:65" s="1" customFormat="1" ht="16.5" customHeight="1">
      <c r="B341" s="32"/>
      <c r="C341" s="127" t="s">
        <v>974</v>
      </c>
      <c r="D341" s="127" t="s">
        <v>124</v>
      </c>
      <c r="E341" s="128" t="s">
        <v>975</v>
      </c>
      <c r="F341" s="129" t="s">
        <v>971</v>
      </c>
      <c r="G341" s="130" t="s">
        <v>233</v>
      </c>
      <c r="H341" s="131">
        <v>7</v>
      </c>
      <c r="I341" s="132"/>
      <c r="J341" s="133">
        <f>ROUND(I341*H341,2)</f>
        <v>0</v>
      </c>
      <c r="K341" s="129" t="s">
        <v>19</v>
      </c>
      <c r="L341" s="32"/>
      <c r="M341" s="134" t="s">
        <v>19</v>
      </c>
      <c r="N341" s="135" t="s">
        <v>43</v>
      </c>
      <c r="P341" s="136">
        <f>O341*H341</f>
        <v>0</v>
      </c>
      <c r="Q341" s="136">
        <v>0</v>
      </c>
      <c r="R341" s="136">
        <f>Q341*H341</f>
        <v>0</v>
      </c>
      <c r="S341" s="136">
        <v>0</v>
      </c>
      <c r="T341" s="137">
        <f>S341*H341</f>
        <v>0</v>
      </c>
      <c r="AR341" s="138" t="s">
        <v>129</v>
      </c>
      <c r="AT341" s="138" t="s">
        <v>124</v>
      </c>
      <c r="AU341" s="138" t="s">
        <v>77</v>
      </c>
      <c r="AY341" s="17" t="s">
        <v>122</v>
      </c>
      <c r="BE341" s="139">
        <f>IF(N341="základní",J341,0)</f>
        <v>0</v>
      </c>
      <c r="BF341" s="139">
        <f>IF(N341="snížená",J341,0)</f>
        <v>0</v>
      </c>
      <c r="BG341" s="139">
        <f>IF(N341="zákl. přenesená",J341,0)</f>
        <v>0</v>
      </c>
      <c r="BH341" s="139">
        <f>IF(N341="sníž. přenesená",J341,0)</f>
        <v>0</v>
      </c>
      <c r="BI341" s="139">
        <f>IF(N341="nulová",J341,0)</f>
        <v>0</v>
      </c>
      <c r="BJ341" s="17" t="s">
        <v>77</v>
      </c>
      <c r="BK341" s="139">
        <f>ROUND(I341*H341,2)</f>
        <v>0</v>
      </c>
      <c r="BL341" s="17" t="s">
        <v>129</v>
      </c>
      <c r="BM341" s="138" t="s">
        <v>976</v>
      </c>
    </row>
    <row r="342" spans="2:65" s="1" customFormat="1" ht="19.2">
      <c r="B342" s="32"/>
      <c r="D342" s="145" t="s">
        <v>300</v>
      </c>
      <c r="F342" s="165" t="s">
        <v>977</v>
      </c>
      <c r="I342" s="142"/>
      <c r="L342" s="32"/>
      <c r="M342" s="143"/>
      <c r="T342" s="53"/>
      <c r="AT342" s="17" t="s">
        <v>300</v>
      </c>
      <c r="AU342" s="17" t="s">
        <v>77</v>
      </c>
    </row>
    <row r="343" spans="2:65" s="1" customFormat="1" ht="16.5" customHeight="1">
      <c r="B343" s="32"/>
      <c r="C343" s="127" t="s">
        <v>978</v>
      </c>
      <c r="D343" s="127" t="s">
        <v>124</v>
      </c>
      <c r="E343" s="128" t="s">
        <v>979</v>
      </c>
      <c r="F343" s="129" t="s">
        <v>980</v>
      </c>
      <c r="G343" s="130" t="s">
        <v>233</v>
      </c>
      <c r="H343" s="131">
        <v>52</v>
      </c>
      <c r="I343" s="132"/>
      <c r="J343" s="133">
        <f>ROUND(I343*H343,2)</f>
        <v>0</v>
      </c>
      <c r="K343" s="129" t="s">
        <v>19</v>
      </c>
      <c r="L343" s="32"/>
      <c r="M343" s="134" t="s">
        <v>19</v>
      </c>
      <c r="N343" s="135" t="s">
        <v>43</v>
      </c>
      <c r="P343" s="136">
        <f>O343*H343</f>
        <v>0</v>
      </c>
      <c r="Q343" s="136">
        <v>0</v>
      </c>
      <c r="R343" s="136">
        <f>Q343*H343</f>
        <v>0</v>
      </c>
      <c r="S343" s="136">
        <v>0</v>
      </c>
      <c r="T343" s="137">
        <f>S343*H343</f>
        <v>0</v>
      </c>
      <c r="AR343" s="138" t="s">
        <v>129</v>
      </c>
      <c r="AT343" s="138" t="s">
        <v>124</v>
      </c>
      <c r="AU343" s="138" t="s">
        <v>77</v>
      </c>
      <c r="AY343" s="17" t="s">
        <v>122</v>
      </c>
      <c r="BE343" s="139">
        <f>IF(N343="základní",J343,0)</f>
        <v>0</v>
      </c>
      <c r="BF343" s="139">
        <f>IF(N343="snížená",J343,0)</f>
        <v>0</v>
      </c>
      <c r="BG343" s="139">
        <f>IF(N343="zákl. přenesená",J343,0)</f>
        <v>0</v>
      </c>
      <c r="BH343" s="139">
        <f>IF(N343="sníž. přenesená",J343,0)</f>
        <v>0</v>
      </c>
      <c r="BI343" s="139">
        <f>IF(N343="nulová",J343,0)</f>
        <v>0</v>
      </c>
      <c r="BJ343" s="17" t="s">
        <v>77</v>
      </c>
      <c r="BK343" s="139">
        <f>ROUND(I343*H343,2)</f>
        <v>0</v>
      </c>
      <c r="BL343" s="17" t="s">
        <v>129</v>
      </c>
      <c r="BM343" s="138" t="s">
        <v>981</v>
      </c>
    </row>
    <row r="344" spans="2:65" s="1" customFormat="1" ht="19.2">
      <c r="B344" s="32"/>
      <c r="D344" s="145" t="s">
        <v>300</v>
      </c>
      <c r="F344" s="165" t="s">
        <v>973</v>
      </c>
      <c r="I344" s="142"/>
      <c r="L344" s="32"/>
      <c r="M344" s="143"/>
      <c r="T344" s="53"/>
      <c r="AT344" s="17" t="s">
        <v>300</v>
      </c>
      <c r="AU344" s="17" t="s">
        <v>77</v>
      </c>
    </row>
    <row r="345" spans="2:65" s="1" customFormat="1" ht="16.5" customHeight="1">
      <c r="B345" s="32"/>
      <c r="C345" s="127" t="s">
        <v>982</v>
      </c>
      <c r="D345" s="127" t="s">
        <v>124</v>
      </c>
      <c r="E345" s="128" t="s">
        <v>983</v>
      </c>
      <c r="F345" s="129" t="s">
        <v>980</v>
      </c>
      <c r="G345" s="130" t="s">
        <v>233</v>
      </c>
      <c r="H345" s="131">
        <v>52</v>
      </c>
      <c r="I345" s="132"/>
      <c r="J345" s="133">
        <f>ROUND(I345*H345,2)</f>
        <v>0</v>
      </c>
      <c r="K345" s="129" t="s">
        <v>19</v>
      </c>
      <c r="L345" s="32"/>
      <c r="M345" s="134" t="s">
        <v>19</v>
      </c>
      <c r="N345" s="135" t="s">
        <v>43</v>
      </c>
      <c r="P345" s="136">
        <f>O345*H345</f>
        <v>0</v>
      </c>
      <c r="Q345" s="136">
        <v>0</v>
      </c>
      <c r="R345" s="136">
        <f>Q345*H345</f>
        <v>0</v>
      </c>
      <c r="S345" s="136">
        <v>0</v>
      </c>
      <c r="T345" s="137">
        <f>S345*H345</f>
        <v>0</v>
      </c>
      <c r="AR345" s="138" t="s">
        <v>129</v>
      </c>
      <c r="AT345" s="138" t="s">
        <v>124</v>
      </c>
      <c r="AU345" s="138" t="s">
        <v>77</v>
      </c>
      <c r="AY345" s="17" t="s">
        <v>122</v>
      </c>
      <c r="BE345" s="139">
        <f>IF(N345="základní",J345,0)</f>
        <v>0</v>
      </c>
      <c r="BF345" s="139">
        <f>IF(N345="snížená",J345,0)</f>
        <v>0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7" t="s">
        <v>77</v>
      </c>
      <c r="BK345" s="139">
        <f>ROUND(I345*H345,2)</f>
        <v>0</v>
      </c>
      <c r="BL345" s="17" t="s">
        <v>129</v>
      </c>
      <c r="BM345" s="138" t="s">
        <v>984</v>
      </c>
    </row>
    <row r="346" spans="2:65" s="1" customFormat="1" ht="19.2">
      <c r="B346" s="32"/>
      <c r="D346" s="145" t="s">
        <v>300</v>
      </c>
      <c r="F346" s="165" t="s">
        <v>977</v>
      </c>
      <c r="I346" s="142"/>
      <c r="L346" s="32"/>
      <c r="M346" s="143"/>
      <c r="T346" s="53"/>
      <c r="AT346" s="17" t="s">
        <v>300</v>
      </c>
      <c r="AU346" s="17" t="s">
        <v>77</v>
      </c>
    </row>
    <row r="347" spans="2:65" s="1" customFormat="1" ht="16.5" customHeight="1">
      <c r="B347" s="32"/>
      <c r="C347" s="127" t="s">
        <v>985</v>
      </c>
      <c r="D347" s="127" t="s">
        <v>124</v>
      </c>
      <c r="E347" s="128" t="s">
        <v>986</v>
      </c>
      <c r="F347" s="129" t="s">
        <v>987</v>
      </c>
      <c r="G347" s="130" t="s">
        <v>233</v>
      </c>
      <c r="H347" s="131">
        <v>6</v>
      </c>
      <c r="I347" s="132"/>
      <c r="J347" s="133">
        <f>ROUND(I347*H347,2)</f>
        <v>0</v>
      </c>
      <c r="K347" s="129" t="s">
        <v>19</v>
      </c>
      <c r="L347" s="32"/>
      <c r="M347" s="134" t="s">
        <v>19</v>
      </c>
      <c r="N347" s="135" t="s">
        <v>43</v>
      </c>
      <c r="P347" s="136">
        <f>O347*H347</f>
        <v>0</v>
      </c>
      <c r="Q347" s="136">
        <v>0</v>
      </c>
      <c r="R347" s="136">
        <f>Q347*H347</f>
        <v>0</v>
      </c>
      <c r="S347" s="136">
        <v>0</v>
      </c>
      <c r="T347" s="137">
        <f>S347*H347</f>
        <v>0</v>
      </c>
      <c r="AR347" s="138" t="s">
        <v>129</v>
      </c>
      <c r="AT347" s="138" t="s">
        <v>124</v>
      </c>
      <c r="AU347" s="138" t="s">
        <v>77</v>
      </c>
      <c r="AY347" s="17" t="s">
        <v>122</v>
      </c>
      <c r="BE347" s="139">
        <f>IF(N347="základní",J347,0)</f>
        <v>0</v>
      </c>
      <c r="BF347" s="139">
        <f>IF(N347="snížená",J347,0)</f>
        <v>0</v>
      </c>
      <c r="BG347" s="139">
        <f>IF(N347="zákl. přenesená",J347,0)</f>
        <v>0</v>
      </c>
      <c r="BH347" s="139">
        <f>IF(N347="sníž. přenesená",J347,0)</f>
        <v>0</v>
      </c>
      <c r="BI347" s="139">
        <f>IF(N347="nulová",J347,0)</f>
        <v>0</v>
      </c>
      <c r="BJ347" s="17" t="s">
        <v>77</v>
      </c>
      <c r="BK347" s="139">
        <f>ROUND(I347*H347,2)</f>
        <v>0</v>
      </c>
      <c r="BL347" s="17" t="s">
        <v>129</v>
      </c>
      <c r="BM347" s="138" t="s">
        <v>988</v>
      </c>
    </row>
    <row r="348" spans="2:65" s="1" customFormat="1" ht="19.2">
      <c r="B348" s="32"/>
      <c r="D348" s="145" t="s">
        <v>300</v>
      </c>
      <c r="F348" s="165" t="s">
        <v>973</v>
      </c>
      <c r="I348" s="142"/>
      <c r="L348" s="32"/>
      <c r="M348" s="143"/>
      <c r="T348" s="53"/>
      <c r="AT348" s="17" t="s">
        <v>300</v>
      </c>
      <c r="AU348" s="17" t="s">
        <v>77</v>
      </c>
    </row>
    <row r="349" spans="2:65" s="1" customFormat="1" ht="16.5" customHeight="1">
      <c r="B349" s="32"/>
      <c r="C349" s="127" t="s">
        <v>989</v>
      </c>
      <c r="D349" s="127" t="s">
        <v>124</v>
      </c>
      <c r="E349" s="128" t="s">
        <v>990</v>
      </c>
      <c r="F349" s="129" t="s">
        <v>987</v>
      </c>
      <c r="G349" s="130" t="s">
        <v>233</v>
      </c>
      <c r="H349" s="131">
        <v>6</v>
      </c>
      <c r="I349" s="132"/>
      <c r="J349" s="133">
        <f>ROUND(I349*H349,2)</f>
        <v>0</v>
      </c>
      <c r="K349" s="129" t="s">
        <v>19</v>
      </c>
      <c r="L349" s="32"/>
      <c r="M349" s="134" t="s">
        <v>19</v>
      </c>
      <c r="N349" s="135" t="s">
        <v>43</v>
      </c>
      <c r="P349" s="136">
        <f>O349*H349</f>
        <v>0</v>
      </c>
      <c r="Q349" s="136">
        <v>0</v>
      </c>
      <c r="R349" s="136">
        <f>Q349*H349</f>
        <v>0</v>
      </c>
      <c r="S349" s="136">
        <v>0</v>
      </c>
      <c r="T349" s="137">
        <f>S349*H349</f>
        <v>0</v>
      </c>
      <c r="AR349" s="138" t="s">
        <v>129</v>
      </c>
      <c r="AT349" s="138" t="s">
        <v>124</v>
      </c>
      <c r="AU349" s="138" t="s">
        <v>77</v>
      </c>
      <c r="AY349" s="17" t="s">
        <v>122</v>
      </c>
      <c r="BE349" s="139">
        <f>IF(N349="základní",J349,0)</f>
        <v>0</v>
      </c>
      <c r="BF349" s="139">
        <f>IF(N349="snížená",J349,0)</f>
        <v>0</v>
      </c>
      <c r="BG349" s="139">
        <f>IF(N349="zákl. přenesená",J349,0)</f>
        <v>0</v>
      </c>
      <c r="BH349" s="139">
        <f>IF(N349="sníž. přenesená",J349,0)</f>
        <v>0</v>
      </c>
      <c r="BI349" s="139">
        <f>IF(N349="nulová",J349,0)</f>
        <v>0</v>
      </c>
      <c r="BJ349" s="17" t="s">
        <v>77</v>
      </c>
      <c r="BK349" s="139">
        <f>ROUND(I349*H349,2)</f>
        <v>0</v>
      </c>
      <c r="BL349" s="17" t="s">
        <v>129</v>
      </c>
      <c r="BM349" s="138" t="s">
        <v>991</v>
      </c>
    </row>
    <row r="350" spans="2:65" s="1" customFormat="1" ht="19.2">
      <c r="B350" s="32"/>
      <c r="D350" s="145" t="s">
        <v>300</v>
      </c>
      <c r="F350" s="165" t="s">
        <v>977</v>
      </c>
      <c r="I350" s="142"/>
      <c r="L350" s="32"/>
      <c r="M350" s="143"/>
      <c r="T350" s="53"/>
      <c r="AT350" s="17" t="s">
        <v>300</v>
      </c>
      <c r="AU350" s="17" t="s">
        <v>77</v>
      </c>
    </row>
    <row r="351" spans="2:65" s="1" customFormat="1" ht="16.5" customHeight="1">
      <c r="B351" s="32"/>
      <c r="C351" s="127" t="s">
        <v>992</v>
      </c>
      <c r="D351" s="127" t="s">
        <v>124</v>
      </c>
      <c r="E351" s="128" t="s">
        <v>993</v>
      </c>
      <c r="F351" s="129" t="s">
        <v>994</v>
      </c>
      <c r="G351" s="130" t="s">
        <v>233</v>
      </c>
      <c r="H351" s="131">
        <v>431</v>
      </c>
      <c r="I351" s="132"/>
      <c r="J351" s="133">
        <f>ROUND(I351*H351,2)</f>
        <v>0</v>
      </c>
      <c r="K351" s="129" t="s">
        <v>19</v>
      </c>
      <c r="L351" s="32"/>
      <c r="M351" s="134" t="s">
        <v>19</v>
      </c>
      <c r="N351" s="135" t="s">
        <v>43</v>
      </c>
      <c r="P351" s="136">
        <f>O351*H351</f>
        <v>0</v>
      </c>
      <c r="Q351" s="136">
        <v>0</v>
      </c>
      <c r="R351" s="136">
        <f>Q351*H351</f>
        <v>0</v>
      </c>
      <c r="S351" s="136">
        <v>0</v>
      </c>
      <c r="T351" s="137">
        <f>S351*H351</f>
        <v>0</v>
      </c>
      <c r="AR351" s="138" t="s">
        <v>129</v>
      </c>
      <c r="AT351" s="138" t="s">
        <v>124</v>
      </c>
      <c r="AU351" s="138" t="s">
        <v>77</v>
      </c>
      <c r="AY351" s="17" t="s">
        <v>122</v>
      </c>
      <c r="BE351" s="139">
        <f>IF(N351="základní",J351,0)</f>
        <v>0</v>
      </c>
      <c r="BF351" s="139">
        <f>IF(N351="snížená",J351,0)</f>
        <v>0</v>
      </c>
      <c r="BG351" s="139">
        <f>IF(N351="zákl. přenesená",J351,0)</f>
        <v>0</v>
      </c>
      <c r="BH351" s="139">
        <f>IF(N351="sníž. přenesená",J351,0)</f>
        <v>0</v>
      </c>
      <c r="BI351" s="139">
        <f>IF(N351="nulová",J351,0)</f>
        <v>0</v>
      </c>
      <c r="BJ351" s="17" t="s">
        <v>77</v>
      </c>
      <c r="BK351" s="139">
        <f>ROUND(I351*H351,2)</f>
        <v>0</v>
      </c>
      <c r="BL351" s="17" t="s">
        <v>129</v>
      </c>
      <c r="BM351" s="138" t="s">
        <v>995</v>
      </c>
    </row>
    <row r="352" spans="2:65" s="1" customFormat="1" ht="19.2">
      <c r="B352" s="32"/>
      <c r="D352" s="145" t="s">
        <v>300</v>
      </c>
      <c r="F352" s="165" t="s">
        <v>964</v>
      </c>
      <c r="I352" s="142"/>
      <c r="L352" s="32"/>
      <c r="M352" s="143"/>
      <c r="T352" s="53"/>
      <c r="AT352" s="17" t="s">
        <v>300</v>
      </c>
      <c r="AU352" s="17" t="s">
        <v>77</v>
      </c>
    </row>
    <row r="353" spans="2:65" s="1" customFormat="1" ht="16.5" customHeight="1">
      <c r="B353" s="32"/>
      <c r="C353" s="127" t="s">
        <v>996</v>
      </c>
      <c r="D353" s="127" t="s">
        <v>124</v>
      </c>
      <c r="E353" s="128" t="s">
        <v>997</v>
      </c>
      <c r="F353" s="129" t="s">
        <v>994</v>
      </c>
      <c r="G353" s="130" t="s">
        <v>233</v>
      </c>
      <c r="H353" s="131">
        <v>431</v>
      </c>
      <c r="I353" s="132"/>
      <c r="J353" s="133">
        <f>ROUND(I353*H353,2)</f>
        <v>0</v>
      </c>
      <c r="K353" s="129" t="s">
        <v>19</v>
      </c>
      <c r="L353" s="32"/>
      <c r="M353" s="134" t="s">
        <v>19</v>
      </c>
      <c r="N353" s="135" t="s">
        <v>43</v>
      </c>
      <c r="P353" s="136">
        <f>O353*H353</f>
        <v>0</v>
      </c>
      <c r="Q353" s="136">
        <v>0</v>
      </c>
      <c r="R353" s="136">
        <f>Q353*H353</f>
        <v>0</v>
      </c>
      <c r="S353" s="136">
        <v>0</v>
      </c>
      <c r="T353" s="137">
        <f>S353*H353</f>
        <v>0</v>
      </c>
      <c r="AR353" s="138" t="s">
        <v>129</v>
      </c>
      <c r="AT353" s="138" t="s">
        <v>124</v>
      </c>
      <c r="AU353" s="138" t="s">
        <v>77</v>
      </c>
      <c r="AY353" s="17" t="s">
        <v>122</v>
      </c>
      <c r="BE353" s="139">
        <f>IF(N353="základní",J353,0)</f>
        <v>0</v>
      </c>
      <c r="BF353" s="139">
        <f>IF(N353="snížená",J353,0)</f>
        <v>0</v>
      </c>
      <c r="BG353" s="139">
        <f>IF(N353="zákl. přenesená",J353,0)</f>
        <v>0</v>
      </c>
      <c r="BH353" s="139">
        <f>IF(N353="sníž. přenesená",J353,0)</f>
        <v>0</v>
      </c>
      <c r="BI353" s="139">
        <f>IF(N353="nulová",J353,0)</f>
        <v>0</v>
      </c>
      <c r="BJ353" s="17" t="s">
        <v>77</v>
      </c>
      <c r="BK353" s="139">
        <f>ROUND(I353*H353,2)</f>
        <v>0</v>
      </c>
      <c r="BL353" s="17" t="s">
        <v>129</v>
      </c>
      <c r="BM353" s="138" t="s">
        <v>998</v>
      </c>
    </row>
    <row r="354" spans="2:65" s="1" customFormat="1" ht="19.2">
      <c r="B354" s="32"/>
      <c r="D354" s="145" t="s">
        <v>300</v>
      </c>
      <c r="F354" s="165" t="s">
        <v>968</v>
      </c>
      <c r="I354" s="142"/>
      <c r="L354" s="32"/>
      <c r="M354" s="143"/>
      <c r="T354" s="53"/>
      <c r="AT354" s="17" t="s">
        <v>300</v>
      </c>
      <c r="AU354" s="17" t="s">
        <v>77</v>
      </c>
    </row>
    <row r="355" spans="2:65" s="1" customFormat="1" ht="16.5" customHeight="1">
      <c r="B355" s="32"/>
      <c r="C355" s="127" t="s">
        <v>999</v>
      </c>
      <c r="D355" s="127" t="s">
        <v>124</v>
      </c>
      <c r="E355" s="128" t="s">
        <v>1000</v>
      </c>
      <c r="F355" s="129" t="s">
        <v>1001</v>
      </c>
      <c r="G355" s="130" t="s">
        <v>233</v>
      </c>
      <c r="H355" s="131">
        <v>33</v>
      </c>
      <c r="I355" s="132"/>
      <c r="J355" s="133">
        <f>ROUND(I355*H355,2)</f>
        <v>0</v>
      </c>
      <c r="K355" s="129" t="s">
        <v>19</v>
      </c>
      <c r="L355" s="32"/>
      <c r="M355" s="134" t="s">
        <v>19</v>
      </c>
      <c r="N355" s="135" t="s">
        <v>43</v>
      </c>
      <c r="P355" s="136">
        <f>O355*H355</f>
        <v>0</v>
      </c>
      <c r="Q355" s="136">
        <v>0</v>
      </c>
      <c r="R355" s="136">
        <f>Q355*H355</f>
        <v>0</v>
      </c>
      <c r="S355" s="136">
        <v>0</v>
      </c>
      <c r="T355" s="137">
        <f>S355*H355</f>
        <v>0</v>
      </c>
      <c r="AR355" s="138" t="s">
        <v>129</v>
      </c>
      <c r="AT355" s="138" t="s">
        <v>124</v>
      </c>
      <c r="AU355" s="138" t="s">
        <v>77</v>
      </c>
      <c r="AY355" s="17" t="s">
        <v>122</v>
      </c>
      <c r="BE355" s="139">
        <f>IF(N355="základní",J355,0)</f>
        <v>0</v>
      </c>
      <c r="BF355" s="139">
        <f>IF(N355="snížená",J355,0)</f>
        <v>0</v>
      </c>
      <c r="BG355" s="139">
        <f>IF(N355="zákl. přenesená",J355,0)</f>
        <v>0</v>
      </c>
      <c r="BH355" s="139">
        <f>IF(N355="sníž. přenesená",J355,0)</f>
        <v>0</v>
      </c>
      <c r="BI355" s="139">
        <f>IF(N355="nulová",J355,0)</f>
        <v>0</v>
      </c>
      <c r="BJ355" s="17" t="s">
        <v>77</v>
      </c>
      <c r="BK355" s="139">
        <f>ROUND(I355*H355,2)</f>
        <v>0</v>
      </c>
      <c r="BL355" s="17" t="s">
        <v>129</v>
      </c>
      <c r="BM355" s="138" t="s">
        <v>1002</v>
      </c>
    </row>
    <row r="356" spans="2:65" s="1" customFormat="1" ht="19.2">
      <c r="B356" s="32"/>
      <c r="D356" s="145" t="s">
        <v>300</v>
      </c>
      <c r="F356" s="165" t="s">
        <v>964</v>
      </c>
      <c r="I356" s="142"/>
      <c r="L356" s="32"/>
      <c r="M356" s="143"/>
      <c r="T356" s="53"/>
      <c r="AT356" s="17" t="s">
        <v>300</v>
      </c>
      <c r="AU356" s="17" t="s">
        <v>77</v>
      </c>
    </row>
    <row r="357" spans="2:65" s="1" customFormat="1" ht="16.5" customHeight="1">
      <c r="B357" s="32"/>
      <c r="C357" s="127" t="s">
        <v>1003</v>
      </c>
      <c r="D357" s="127" t="s">
        <v>124</v>
      </c>
      <c r="E357" s="128" t="s">
        <v>1004</v>
      </c>
      <c r="F357" s="129" t="s">
        <v>1001</v>
      </c>
      <c r="G357" s="130" t="s">
        <v>233</v>
      </c>
      <c r="H357" s="131">
        <v>33</v>
      </c>
      <c r="I357" s="132"/>
      <c r="J357" s="133">
        <f>ROUND(I357*H357,2)</f>
        <v>0</v>
      </c>
      <c r="K357" s="129" t="s">
        <v>19</v>
      </c>
      <c r="L357" s="32"/>
      <c r="M357" s="134" t="s">
        <v>19</v>
      </c>
      <c r="N357" s="135" t="s">
        <v>43</v>
      </c>
      <c r="P357" s="136">
        <f>O357*H357</f>
        <v>0</v>
      </c>
      <c r="Q357" s="136">
        <v>0</v>
      </c>
      <c r="R357" s="136">
        <f>Q357*H357</f>
        <v>0</v>
      </c>
      <c r="S357" s="136">
        <v>0</v>
      </c>
      <c r="T357" s="137">
        <f>S357*H357</f>
        <v>0</v>
      </c>
      <c r="AR357" s="138" t="s">
        <v>129</v>
      </c>
      <c r="AT357" s="138" t="s">
        <v>124</v>
      </c>
      <c r="AU357" s="138" t="s">
        <v>77</v>
      </c>
      <c r="AY357" s="17" t="s">
        <v>122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7" t="s">
        <v>77</v>
      </c>
      <c r="BK357" s="139">
        <f>ROUND(I357*H357,2)</f>
        <v>0</v>
      </c>
      <c r="BL357" s="17" t="s">
        <v>129</v>
      </c>
      <c r="BM357" s="138" t="s">
        <v>1005</v>
      </c>
    </row>
    <row r="358" spans="2:65" s="1" customFormat="1" ht="19.2">
      <c r="B358" s="32"/>
      <c r="D358" s="145" t="s">
        <v>300</v>
      </c>
      <c r="F358" s="165" t="s">
        <v>968</v>
      </c>
      <c r="I358" s="142"/>
      <c r="L358" s="32"/>
      <c r="M358" s="143"/>
      <c r="T358" s="53"/>
      <c r="AT358" s="17" t="s">
        <v>300</v>
      </c>
      <c r="AU358" s="17" t="s">
        <v>77</v>
      </c>
    </row>
    <row r="359" spans="2:65" s="11" customFormat="1" ht="25.95" customHeight="1">
      <c r="B359" s="115"/>
      <c r="D359" s="116" t="s">
        <v>71</v>
      </c>
      <c r="E359" s="117" t="s">
        <v>160</v>
      </c>
      <c r="F359" s="117" t="s">
        <v>1006</v>
      </c>
      <c r="I359" s="118"/>
      <c r="J359" s="119">
        <f>BK359</f>
        <v>0</v>
      </c>
      <c r="L359" s="115"/>
      <c r="M359" s="120"/>
      <c r="P359" s="121">
        <f>SUM(P360:P455)</f>
        <v>0</v>
      </c>
      <c r="R359" s="121">
        <f>SUM(R360:R455)</f>
        <v>0</v>
      </c>
      <c r="T359" s="122">
        <f>SUM(T360:T455)</f>
        <v>0</v>
      </c>
      <c r="AR359" s="116" t="s">
        <v>77</v>
      </c>
      <c r="AT359" s="123" t="s">
        <v>71</v>
      </c>
      <c r="AU359" s="123" t="s">
        <v>72</v>
      </c>
      <c r="AY359" s="116" t="s">
        <v>122</v>
      </c>
      <c r="BK359" s="124">
        <f>SUM(BK360:BK455)</f>
        <v>0</v>
      </c>
    </row>
    <row r="360" spans="2:65" s="1" customFormat="1" ht="24.15" customHeight="1">
      <c r="B360" s="32"/>
      <c r="C360" s="127" t="s">
        <v>1007</v>
      </c>
      <c r="D360" s="127" t="s">
        <v>124</v>
      </c>
      <c r="E360" s="128" t="s">
        <v>1008</v>
      </c>
      <c r="F360" s="129" t="s">
        <v>1009</v>
      </c>
      <c r="G360" s="130" t="s">
        <v>548</v>
      </c>
      <c r="H360" s="131">
        <v>3</v>
      </c>
      <c r="I360" s="132"/>
      <c r="J360" s="133">
        <f>ROUND(I360*H360,2)</f>
        <v>0</v>
      </c>
      <c r="K360" s="129" t="s">
        <v>19</v>
      </c>
      <c r="L360" s="32"/>
      <c r="M360" s="134" t="s">
        <v>19</v>
      </c>
      <c r="N360" s="135" t="s">
        <v>43</v>
      </c>
      <c r="P360" s="136">
        <f>O360*H360</f>
        <v>0</v>
      </c>
      <c r="Q360" s="136">
        <v>0</v>
      </c>
      <c r="R360" s="136">
        <f>Q360*H360</f>
        <v>0</v>
      </c>
      <c r="S360" s="136">
        <v>0</v>
      </c>
      <c r="T360" s="137">
        <f>S360*H360</f>
        <v>0</v>
      </c>
      <c r="AR360" s="138" t="s">
        <v>129</v>
      </c>
      <c r="AT360" s="138" t="s">
        <v>124</v>
      </c>
      <c r="AU360" s="138" t="s">
        <v>77</v>
      </c>
      <c r="AY360" s="17" t="s">
        <v>122</v>
      </c>
      <c r="BE360" s="139">
        <f>IF(N360="základní",J360,0)</f>
        <v>0</v>
      </c>
      <c r="BF360" s="139">
        <f>IF(N360="snížená",J360,0)</f>
        <v>0</v>
      </c>
      <c r="BG360" s="139">
        <f>IF(N360="zákl. přenesená",J360,0)</f>
        <v>0</v>
      </c>
      <c r="BH360" s="139">
        <f>IF(N360="sníž. přenesená",J360,0)</f>
        <v>0</v>
      </c>
      <c r="BI360" s="139">
        <f>IF(N360="nulová",J360,0)</f>
        <v>0</v>
      </c>
      <c r="BJ360" s="17" t="s">
        <v>77</v>
      </c>
      <c r="BK360" s="139">
        <f>ROUND(I360*H360,2)</f>
        <v>0</v>
      </c>
      <c r="BL360" s="17" t="s">
        <v>129</v>
      </c>
      <c r="BM360" s="138" t="s">
        <v>1010</v>
      </c>
    </row>
    <row r="361" spans="2:65" s="1" customFormat="1" ht="19.2">
      <c r="B361" s="32"/>
      <c r="D361" s="145" t="s">
        <v>300</v>
      </c>
      <c r="F361" s="165" t="s">
        <v>1011</v>
      </c>
      <c r="I361" s="142"/>
      <c r="L361" s="32"/>
      <c r="M361" s="143"/>
      <c r="T361" s="53"/>
      <c r="AT361" s="17" t="s">
        <v>300</v>
      </c>
      <c r="AU361" s="17" t="s">
        <v>77</v>
      </c>
    </row>
    <row r="362" spans="2:65" s="1" customFormat="1" ht="24.15" customHeight="1">
      <c r="B362" s="32"/>
      <c r="C362" s="127" t="s">
        <v>1012</v>
      </c>
      <c r="D362" s="127" t="s">
        <v>124</v>
      </c>
      <c r="E362" s="128" t="s">
        <v>1013</v>
      </c>
      <c r="F362" s="129" t="s">
        <v>1009</v>
      </c>
      <c r="G362" s="130" t="s">
        <v>548</v>
      </c>
      <c r="H362" s="131">
        <v>3</v>
      </c>
      <c r="I362" s="132"/>
      <c r="J362" s="133">
        <f>ROUND(I362*H362,2)</f>
        <v>0</v>
      </c>
      <c r="K362" s="129" t="s">
        <v>19</v>
      </c>
      <c r="L362" s="32"/>
      <c r="M362" s="134" t="s">
        <v>19</v>
      </c>
      <c r="N362" s="135" t="s">
        <v>43</v>
      </c>
      <c r="P362" s="136">
        <f>O362*H362</f>
        <v>0</v>
      </c>
      <c r="Q362" s="136">
        <v>0</v>
      </c>
      <c r="R362" s="136">
        <f>Q362*H362</f>
        <v>0</v>
      </c>
      <c r="S362" s="136">
        <v>0</v>
      </c>
      <c r="T362" s="137">
        <f>S362*H362</f>
        <v>0</v>
      </c>
      <c r="AR362" s="138" t="s">
        <v>129</v>
      </c>
      <c r="AT362" s="138" t="s">
        <v>124</v>
      </c>
      <c r="AU362" s="138" t="s">
        <v>77</v>
      </c>
      <c r="AY362" s="17" t="s">
        <v>122</v>
      </c>
      <c r="BE362" s="139">
        <f>IF(N362="základní",J362,0)</f>
        <v>0</v>
      </c>
      <c r="BF362" s="139">
        <f>IF(N362="snížená",J362,0)</f>
        <v>0</v>
      </c>
      <c r="BG362" s="139">
        <f>IF(N362="zákl. přenesená",J362,0)</f>
        <v>0</v>
      </c>
      <c r="BH362" s="139">
        <f>IF(N362="sníž. přenesená",J362,0)</f>
        <v>0</v>
      </c>
      <c r="BI362" s="139">
        <f>IF(N362="nulová",J362,0)</f>
        <v>0</v>
      </c>
      <c r="BJ362" s="17" t="s">
        <v>77</v>
      </c>
      <c r="BK362" s="139">
        <f>ROUND(I362*H362,2)</f>
        <v>0</v>
      </c>
      <c r="BL362" s="17" t="s">
        <v>129</v>
      </c>
      <c r="BM362" s="138" t="s">
        <v>1014</v>
      </c>
    </row>
    <row r="363" spans="2:65" s="1" customFormat="1" ht="19.2">
      <c r="B363" s="32"/>
      <c r="D363" s="145" t="s">
        <v>300</v>
      </c>
      <c r="F363" s="165" t="s">
        <v>1015</v>
      </c>
      <c r="I363" s="142"/>
      <c r="L363" s="32"/>
      <c r="M363" s="143"/>
      <c r="T363" s="53"/>
      <c r="AT363" s="17" t="s">
        <v>300</v>
      </c>
      <c r="AU363" s="17" t="s">
        <v>77</v>
      </c>
    </row>
    <row r="364" spans="2:65" s="1" customFormat="1" ht="24.15" customHeight="1">
      <c r="B364" s="32"/>
      <c r="C364" s="127" t="s">
        <v>1016</v>
      </c>
      <c r="D364" s="127" t="s">
        <v>124</v>
      </c>
      <c r="E364" s="128" t="s">
        <v>1017</v>
      </c>
      <c r="F364" s="129" t="s">
        <v>1018</v>
      </c>
      <c r="G364" s="130" t="s">
        <v>548</v>
      </c>
      <c r="H364" s="131">
        <v>1</v>
      </c>
      <c r="I364" s="132"/>
      <c r="J364" s="133">
        <f>ROUND(I364*H364,2)</f>
        <v>0</v>
      </c>
      <c r="K364" s="129" t="s">
        <v>19</v>
      </c>
      <c r="L364" s="32"/>
      <c r="M364" s="134" t="s">
        <v>19</v>
      </c>
      <c r="N364" s="135" t="s">
        <v>43</v>
      </c>
      <c r="P364" s="136">
        <f>O364*H364</f>
        <v>0</v>
      </c>
      <c r="Q364" s="136">
        <v>0</v>
      </c>
      <c r="R364" s="136">
        <f>Q364*H364</f>
        <v>0</v>
      </c>
      <c r="S364" s="136">
        <v>0</v>
      </c>
      <c r="T364" s="137">
        <f>S364*H364</f>
        <v>0</v>
      </c>
      <c r="AR364" s="138" t="s">
        <v>129</v>
      </c>
      <c r="AT364" s="138" t="s">
        <v>124</v>
      </c>
      <c r="AU364" s="138" t="s">
        <v>77</v>
      </c>
      <c r="AY364" s="17" t="s">
        <v>122</v>
      </c>
      <c r="BE364" s="139">
        <f>IF(N364="základní",J364,0)</f>
        <v>0</v>
      </c>
      <c r="BF364" s="139">
        <f>IF(N364="snížená",J364,0)</f>
        <v>0</v>
      </c>
      <c r="BG364" s="139">
        <f>IF(N364="zákl. přenesená",J364,0)</f>
        <v>0</v>
      </c>
      <c r="BH364" s="139">
        <f>IF(N364="sníž. přenesená",J364,0)</f>
        <v>0</v>
      </c>
      <c r="BI364" s="139">
        <f>IF(N364="nulová",J364,0)</f>
        <v>0</v>
      </c>
      <c r="BJ364" s="17" t="s">
        <v>77</v>
      </c>
      <c r="BK364" s="139">
        <f>ROUND(I364*H364,2)</f>
        <v>0</v>
      </c>
      <c r="BL364" s="17" t="s">
        <v>129</v>
      </c>
      <c r="BM364" s="138" t="s">
        <v>1019</v>
      </c>
    </row>
    <row r="365" spans="2:65" s="1" customFormat="1" ht="19.2">
      <c r="B365" s="32"/>
      <c r="D365" s="145" t="s">
        <v>300</v>
      </c>
      <c r="F365" s="165" t="s">
        <v>1020</v>
      </c>
      <c r="I365" s="142"/>
      <c r="L365" s="32"/>
      <c r="M365" s="143"/>
      <c r="T365" s="53"/>
      <c r="AT365" s="17" t="s">
        <v>300</v>
      </c>
      <c r="AU365" s="17" t="s">
        <v>77</v>
      </c>
    </row>
    <row r="366" spans="2:65" s="1" customFormat="1" ht="24.15" customHeight="1">
      <c r="B366" s="32"/>
      <c r="C366" s="127" t="s">
        <v>1021</v>
      </c>
      <c r="D366" s="127" t="s">
        <v>124</v>
      </c>
      <c r="E366" s="128" t="s">
        <v>1022</v>
      </c>
      <c r="F366" s="129" t="s">
        <v>1018</v>
      </c>
      <c r="G366" s="130" t="s">
        <v>548</v>
      </c>
      <c r="H366" s="131">
        <v>1</v>
      </c>
      <c r="I366" s="132"/>
      <c r="J366" s="133">
        <f>ROUND(I366*H366,2)</f>
        <v>0</v>
      </c>
      <c r="K366" s="129" t="s">
        <v>19</v>
      </c>
      <c r="L366" s="32"/>
      <c r="M366" s="134" t="s">
        <v>19</v>
      </c>
      <c r="N366" s="135" t="s">
        <v>43</v>
      </c>
      <c r="P366" s="136">
        <f>O366*H366</f>
        <v>0</v>
      </c>
      <c r="Q366" s="136">
        <v>0</v>
      </c>
      <c r="R366" s="136">
        <f>Q366*H366</f>
        <v>0</v>
      </c>
      <c r="S366" s="136">
        <v>0</v>
      </c>
      <c r="T366" s="137">
        <f>S366*H366</f>
        <v>0</v>
      </c>
      <c r="AR366" s="138" t="s">
        <v>129</v>
      </c>
      <c r="AT366" s="138" t="s">
        <v>124</v>
      </c>
      <c r="AU366" s="138" t="s">
        <v>77</v>
      </c>
      <c r="AY366" s="17" t="s">
        <v>122</v>
      </c>
      <c r="BE366" s="139">
        <f>IF(N366="základní",J366,0)</f>
        <v>0</v>
      </c>
      <c r="BF366" s="139">
        <f>IF(N366="snížená",J366,0)</f>
        <v>0</v>
      </c>
      <c r="BG366" s="139">
        <f>IF(N366="zákl. přenesená",J366,0)</f>
        <v>0</v>
      </c>
      <c r="BH366" s="139">
        <f>IF(N366="sníž. přenesená",J366,0)</f>
        <v>0</v>
      </c>
      <c r="BI366" s="139">
        <f>IF(N366="nulová",J366,0)</f>
        <v>0</v>
      </c>
      <c r="BJ366" s="17" t="s">
        <v>77</v>
      </c>
      <c r="BK366" s="139">
        <f>ROUND(I366*H366,2)</f>
        <v>0</v>
      </c>
      <c r="BL366" s="17" t="s">
        <v>129</v>
      </c>
      <c r="BM366" s="138" t="s">
        <v>1023</v>
      </c>
    </row>
    <row r="367" spans="2:65" s="1" customFormat="1" ht="19.2">
      <c r="B367" s="32"/>
      <c r="D367" s="145" t="s">
        <v>300</v>
      </c>
      <c r="F367" s="165" t="s">
        <v>1024</v>
      </c>
      <c r="I367" s="142"/>
      <c r="L367" s="32"/>
      <c r="M367" s="143"/>
      <c r="T367" s="53"/>
      <c r="AT367" s="17" t="s">
        <v>300</v>
      </c>
      <c r="AU367" s="17" t="s">
        <v>77</v>
      </c>
    </row>
    <row r="368" spans="2:65" s="1" customFormat="1" ht="16.5" customHeight="1">
      <c r="B368" s="32"/>
      <c r="C368" s="127" t="s">
        <v>1025</v>
      </c>
      <c r="D368" s="127" t="s">
        <v>124</v>
      </c>
      <c r="E368" s="128" t="s">
        <v>1026</v>
      </c>
      <c r="F368" s="129" t="s">
        <v>1027</v>
      </c>
      <c r="G368" s="130" t="s">
        <v>548</v>
      </c>
      <c r="H368" s="131">
        <v>2</v>
      </c>
      <c r="I368" s="132"/>
      <c r="J368" s="133">
        <f>ROUND(I368*H368,2)</f>
        <v>0</v>
      </c>
      <c r="K368" s="129" t="s">
        <v>19</v>
      </c>
      <c r="L368" s="32"/>
      <c r="M368" s="134" t="s">
        <v>19</v>
      </c>
      <c r="N368" s="135" t="s">
        <v>43</v>
      </c>
      <c r="P368" s="136">
        <f>O368*H368</f>
        <v>0</v>
      </c>
      <c r="Q368" s="136">
        <v>0</v>
      </c>
      <c r="R368" s="136">
        <f>Q368*H368</f>
        <v>0</v>
      </c>
      <c r="S368" s="136">
        <v>0</v>
      </c>
      <c r="T368" s="137">
        <f>S368*H368</f>
        <v>0</v>
      </c>
      <c r="AR368" s="138" t="s">
        <v>129</v>
      </c>
      <c r="AT368" s="138" t="s">
        <v>124</v>
      </c>
      <c r="AU368" s="138" t="s">
        <v>77</v>
      </c>
      <c r="AY368" s="17" t="s">
        <v>122</v>
      </c>
      <c r="BE368" s="139">
        <f>IF(N368="základní",J368,0)</f>
        <v>0</v>
      </c>
      <c r="BF368" s="139">
        <f>IF(N368="snížená",J368,0)</f>
        <v>0</v>
      </c>
      <c r="BG368" s="139">
        <f>IF(N368="zákl. přenesená",J368,0)</f>
        <v>0</v>
      </c>
      <c r="BH368" s="139">
        <f>IF(N368="sníž. přenesená",J368,0)</f>
        <v>0</v>
      </c>
      <c r="BI368" s="139">
        <f>IF(N368="nulová",J368,0)</f>
        <v>0</v>
      </c>
      <c r="BJ368" s="17" t="s">
        <v>77</v>
      </c>
      <c r="BK368" s="139">
        <f>ROUND(I368*H368,2)</f>
        <v>0</v>
      </c>
      <c r="BL368" s="17" t="s">
        <v>129</v>
      </c>
      <c r="BM368" s="138" t="s">
        <v>1028</v>
      </c>
    </row>
    <row r="369" spans="2:65" s="1" customFormat="1" ht="19.2">
      <c r="B369" s="32"/>
      <c r="D369" s="145" t="s">
        <v>300</v>
      </c>
      <c r="F369" s="165" t="s">
        <v>1020</v>
      </c>
      <c r="I369" s="142"/>
      <c r="L369" s="32"/>
      <c r="M369" s="143"/>
      <c r="T369" s="53"/>
      <c r="AT369" s="17" t="s">
        <v>300</v>
      </c>
      <c r="AU369" s="17" t="s">
        <v>77</v>
      </c>
    </row>
    <row r="370" spans="2:65" s="1" customFormat="1" ht="16.5" customHeight="1">
      <c r="B370" s="32"/>
      <c r="C370" s="127" t="s">
        <v>1029</v>
      </c>
      <c r="D370" s="127" t="s">
        <v>124</v>
      </c>
      <c r="E370" s="128" t="s">
        <v>1030</v>
      </c>
      <c r="F370" s="129" t="s">
        <v>1027</v>
      </c>
      <c r="G370" s="130" t="s">
        <v>548</v>
      </c>
      <c r="H370" s="131">
        <v>2</v>
      </c>
      <c r="I370" s="132"/>
      <c r="J370" s="133">
        <f>ROUND(I370*H370,2)</f>
        <v>0</v>
      </c>
      <c r="K370" s="129" t="s">
        <v>19</v>
      </c>
      <c r="L370" s="32"/>
      <c r="M370" s="134" t="s">
        <v>19</v>
      </c>
      <c r="N370" s="135" t="s">
        <v>43</v>
      </c>
      <c r="P370" s="136">
        <f>O370*H370</f>
        <v>0</v>
      </c>
      <c r="Q370" s="136">
        <v>0</v>
      </c>
      <c r="R370" s="136">
        <f>Q370*H370</f>
        <v>0</v>
      </c>
      <c r="S370" s="136">
        <v>0</v>
      </c>
      <c r="T370" s="137">
        <f>S370*H370</f>
        <v>0</v>
      </c>
      <c r="AR370" s="138" t="s">
        <v>129</v>
      </c>
      <c r="AT370" s="138" t="s">
        <v>124</v>
      </c>
      <c r="AU370" s="138" t="s">
        <v>77</v>
      </c>
      <c r="AY370" s="17" t="s">
        <v>122</v>
      </c>
      <c r="BE370" s="139">
        <f>IF(N370="základní",J370,0)</f>
        <v>0</v>
      </c>
      <c r="BF370" s="139">
        <f>IF(N370="snížená",J370,0)</f>
        <v>0</v>
      </c>
      <c r="BG370" s="139">
        <f>IF(N370="zákl. přenesená",J370,0)</f>
        <v>0</v>
      </c>
      <c r="BH370" s="139">
        <f>IF(N370="sníž. přenesená",J370,0)</f>
        <v>0</v>
      </c>
      <c r="BI370" s="139">
        <f>IF(N370="nulová",J370,0)</f>
        <v>0</v>
      </c>
      <c r="BJ370" s="17" t="s">
        <v>77</v>
      </c>
      <c r="BK370" s="139">
        <f>ROUND(I370*H370,2)</f>
        <v>0</v>
      </c>
      <c r="BL370" s="17" t="s">
        <v>129</v>
      </c>
      <c r="BM370" s="138" t="s">
        <v>1031</v>
      </c>
    </row>
    <row r="371" spans="2:65" s="1" customFormat="1" ht="19.2">
      <c r="B371" s="32"/>
      <c r="D371" s="145" t="s">
        <v>300</v>
      </c>
      <c r="F371" s="165" t="s">
        <v>1024</v>
      </c>
      <c r="I371" s="142"/>
      <c r="L371" s="32"/>
      <c r="M371" s="143"/>
      <c r="T371" s="53"/>
      <c r="AT371" s="17" t="s">
        <v>300</v>
      </c>
      <c r="AU371" s="17" t="s">
        <v>77</v>
      </c>
    </row>
    <row r="372" spans="2:65" s="1" customFormat="1" ht="24.15" customHeight="1">
      <c r="B372" s="32"/>
      <c r="C372" s="127" t="s">
        <v>1032</v>
      </c>
      <c r="D372" s="127" t="s">
        <v>124</v>
      </c>
      <c r="E372" s="128" t="s">
        <v>1033</v>
      </c>
      <c r="F372" s="129" t="s">
        <v>1034</v>
      </c>
      <c r="G372" s="130" t="s">
        <v>548</v>
      </c>
      <c r="H372" s="131">
        <v>14</v>
      </c>
      <c r="I372" s="132"/>
      <c r="J372" s="133">
        <f>ROUND(I372*H372,2)</f>
        <v>0</v>
      </c>
      <c r="K372" s="129" t="s">
        <v>19</v>
      </c>
      <c r="L372" s="32"/>
      <c r="M372" s="134" t="s">
        <v>19</v>
      </c>
      <c r="N372" s="135" t="s">
        <v>43</v>
      </c>
      <c r="P372" s="136">
        <f>O372*H372</f>
        <v>0</v>
      </c>
      <c r="Q372" s="136">
        <v>0</v>
      </c>
      <c r="R372" s="136">
        <f>Q372*H372</f>
        <v>0</v>
      </c>
      <c r="S372" s="136">
        <v>0</v>
      </c>
      <c r="T372" s="137">
        <f>S372*H372</f>
        <v>0</v>
      </c>
      <c r="AR372" s="138" t="s">
        <v>129</v>
      </c>
      <c r="AT372" s="138" t="s">
        <v>124</v>
      </c>
      <c r="AU372" s="138" t="s">
        <v>77</v>
      </c>
      <c r="AY372" s="17" t="s">
        <v>122</v>
      </c>
      <c r="BE372" s="139">
        <f>IF(N372="základní",J372,0)</f>
        <v>0</v>
      </c>
      <c r="BF372" s="139">
        <f>IF(N372="snížená",J372,0)</f>
        <v>0</v>
      </c>
      <c r="BG372" s="139">
        <f>IF(N372="zákl. přenesená",J372,0)</f>
        <v>0</v>
      </c>
      <c r="BH372" s="139">
        <f>IF(N372="sníž. přenesená",J372,0)</f>
        <v>0</v>
      </c>
      <c r="BI372" s="139">
        <f>IF(N372="nulová",J372,0)</f>
        <v>0</v>
      </c>
      <c r="BJ372" s="17" t="s">
        <v>77</v>
      </c>
      <c r="BK372" s="139">
        <f>ROUND(I372*H372,2)</f>
        <v>0</v>
      </c>
      <c r="BL372" s="17" t="s">
        <v>129</v>
      </c>
      <c r="BM372" s="138" t="s">
        <v>1035</v>
      </c>
    </row>
    <row r="373" spans="2:65" s="1" customFormat="1" ht="19.2">
      <c r="B373" s="32"/>
      <c r="D373" s="145" t="s">
        <v>300</v>
      </c>
      <c r="F373" s="165" t="s">
        <v>1036</v>
      </c>
      <c r="I373" s="142"/>
      <c r="L373" s="32"/>
      <c r="M373" s="143"/>
      <c r="T373" s="53"/>
      <c r="AT373" s="17" t="s">
        <v>300</v>
      </c>
      <c r="AU373" s="17" t="s">
        <v>77</v>
      </c>
    </row>
    <row r="374" spans="2:65" s="1" customFormat="1" ht="24.15" customHeight="1">
      <c r="B374" s="32"/>
      <c r="C374" s="127" t="s">
        <v>1037</v>
      </c>
      <c r="D374" s="127" t="s">
        <v>124</v>
      </c>
      <c r="E374" s="128" t="s">
        <v>1038</v>
      </c>
      <c r="F374" s="129" t="s">
        <v>1034</v>
      </c>
      <c r="G374" s="130" t="s">
        <v>548</v>
      </c>
      <c r="H374" s="131">
        <v>14</v>
      </c>
      <c r="I374" s="132"/>
      <c r="J374" s="133">
        <f>ROUND(I374*H374,2)</f>
        <v>0</v>
      </c>
      <c r="K374" s="129" t="s">
        <v>19</v>
      </c>
      <c r="L374" s="32"/>
      <c r="M374" s="134" t="s">
        <v>19</v>
      </c>
      <c r="N374" s="135" t="s">
        <v>43</v>
      </c>
      <c r="P374" s="136">
        <f>O374*H374</f>
        <v>0</v>
      </c>
      <c r="Q374" s="136">
        <v>0</v>
      </c>
      <c r="R374" s="136">
        <f>Q374*H374</f>
        <v>0</v>
      </c>
      <c r="S374" s="136">
        <v>0</v>
      </c>
      <c r="T374" s="137">
        <f>S374*H374</f>
        <v>0</v>
      </c>
      <c r="AR374" s="138" t="s">
        <v>129</v>
      </c>
      <c r="AT374" s="138" t="s">
        <v>124</v>
      </c>
      <c r="AU374" s="138" t="s">
        <v>77</v>
      </c>
      <c r="AY374" s="17" t="s">
        <v>122</v>
      </c>
      <c r="BE374" s="139">
        <f>IF(N374="základní",J374,0)</f>
        <v>0</v>
      </c>
      <c r="BF374" s="139">
        <f>IF(N374="snížená",J374,0)</f>
        <v>0</v>
      </c>
      <c r="BG374" s="139">
        <f>IF(N374="zákl. přenesená",J374,0)</f>
        <v>0</v>
      </c>
      <c r="BH374" s="139">
        <f>IF(N374="sníž. přenesená",J374,0)</f>
        <v>0</v>
      </c>
      <c r="BI374" s="139">
        <f>IF(N374="nulová",J374,0)</f>
        <v>0</v>
      </c>
      <c r="BJ374" s="17" t="s">
        <v>77</v>
      </c>
      <c r="BK374" s="139">
        <f>ROUND(I374*H374,2)</f>
        <v>0</v>
      </c>
      <c r="BL374" s="17" t="s">
        <v>129</v>
      </c>
      <c r="BM374" s="138" t="s">
        <v>1039</v>
      </c>
    </row>
    <row r="375" spans="2:65" s="1" customFormat="1" ht="19.2">
      <c r="B375" s="32"/>
      <c r="D375" s="145" t="s">
        <v>300</v>
      </c>
      <c r="F375" s="165" t="s">
        <v>1015</v>
      </c>
      <c r="I375" s="142"/>
      <c r="L375" s="32"/>
      <c r="M375" s="143"/>
      <c r="T375" s="53"/>
      <c r="AT375" s="17" t="s">
        <v>300</v>
      </c>
      <c r="AU375" s="17" t="s">
        <v>77</v>
      </c>
    </row>
    <row r="376" spans="2:65" s="1" customFormat="1" ht="24.15" customHeight="1">
      <c r="B376" s="32"/>
      <c r="C376" s="127" t="s">
        <v>1040</v>
      </c>
      <c r="D376" s="127" t="s">
        <v>124</v>
      </c>
      <c r="E376" s="128" t="s">
        <v>1041</v>
      </c>
      <c r="F376" s="129" t="s">
        <v>1042</v>
      </c>
      <c r="G376" s="130" t="s">
        <v>548</v>
      </c>
      <c r="H376" s="131">
        <v>2</v>
      </c>
      <c r="I376" s="132"/>
      <c r="J376" s="133">
        <f>ROUND(I376*H376,2)</f>
        <v>0</v>
      </c>
      <c r="K376" s="129" t="s">
        <v>19</v>
      </c>
      <c r="L376" s="32"/>
      <c r="M376" s="134" t="s">
        <v>19</v>
      </c>
      <c r="N376" s="135" t="s">
        <v>43</v>
      </c>
      <c r="P376" s="136">
        <f>O376*H376</f>
        <v>0</v>
      </c>
      <c r="Q376" s="136">
        <v>0</v>
      </c>
      <c r="R376" s="136">
        <f>Q376*H376</f>
        <v>0</v>
      </c>
      <c r="S376" s="136">
        <v>0</v>
      </c>
      <c r="T376" s="137">
        <f>S376*H376</f>
        <v>0</v>
      </c>
      <c r="AR376" s="138" t="s">
        <v>129</v>
      </c>
      <c r="AT376" s="138" t="s">
        <v>124</v>
      </c>
      <c r="AU376" s="138" t="s">
        <v>77</v>
      </c>
      <c r="AY376" s="17" t="s">
        <v>122</v>
      </c>
      <c r="BE376" s="139">
        <f>IF(N376="základní",J376,0)</f>
        <v>0</v>
      </c>
      <c r="BF376" s="139">
        <f>IF(N376="snížená",J376,0)</f>
        <v>0</v>
      </c>
      <c r="BG376" s="139">
        <f>IF(N376="zákl. přenesená",J376,0)</f>
        <v>0</v>
      </c>
      <c r="BH376" s="139">
        <f>IF(N376="sníž. přenesená",J376,0)</f>
        <v>0</v>
      </c>
      <c r="BI376" s="139">
        <f>IF(N376="nulová",J376,0)</f>
        <v>0</v>
      </c>
      <c r="BJ376" s="17" t="s">
        <v>77</v>
      </c>
      <c r="BK376" s="139">
        <f>ROUND(I376*H376,2)</f>
        <v>0</v>
      </c>
      <c r="BL376" s="17" t="s">
        <v>129</v>
      </c>
      <c r="BM376" s="138" t="s">
        <v>1043</v>
      </c>
    </row>
    <row r="377" spans="2:65" s="1" customFormat="1" ht="19.2">
      <c r="B377" s="32"/>
      <c r="D377" s="145" t="s">
        <v>300</v>
      </c>
      <c r="F377" s="165" t="s">
        <v>1020</v>
      </c>
      <c r="I377" s="142"/>
      <c r="L377" s="32"/>
      <c r="M377" s="143"/>
      <c r="T377" s="53"/>
      <c r="AT377" s="17" t="s">
        <v>300</v>
      </c>
      <c r="AU377" s="17" t="s">
        <v>77</v>
      </c>
    </row>
    <row r="378" spans="2:65" s="1" customFormat="1" ht="24.15" customHeight="1">
      <c r="B378" s="32"/>
      <c r="C378" s="127" t="s">
        <v>1044</v>
      </c>
      <c r="D378" s="127" t="s">
        <v>124</v>
      </c>
      <c r="E378" s="128" t="s">
        <v>1045</v>
      </c>
      <c r="F378" s="129" t="s">
        <v>1042</v>
      </c>
      <c r="G378" s="130" t="s">
        <v>548</v>
      </c>
      <c r="H378" s="131">
        <v>2</v>
      </c>
      <c r="I378" s="132"/>
      <c r="J378" s="133">
        <f>ROUND(I378*H378,2)</f>
        <v>0</v>
      </c>
      <c r="K378" s="129" t="s">
        <v>19</v>
      </c>
      <c r="L378" s="32"/>
      <c r="M378" s="134" t="s">
        <v>19</v>
      </c>
      <c r="N378" s="135" t="s">
        <v>43</v>
      </c>
      <c r="P378" s="136">
        <f>O378*H378</f>
        <v>0</v>
      </c>
      <c r="Q378" s="136">
        <v>0</v>
      </c>
      <c r="R378" s="136">
        <f>Q378*H378</f>
        <v>0</v>
      </c>
      <c r="S378" s="136">
        <v>0</v>
      </c>
      <c r="T378" s="137">
        <f>S378*H378</f>
        <v>0</v>
      </c>
      <c r="AR378" s="138" t="s">
        <v>129</v>
      </c>
      <c r="AT378" s="138" t="s">
        <v>124</v>
      </c>
      <c r="AU378" s="138" t="s">
        <v>77</v>
      </c>
      <c r="AY378" s="17" t="s">
        <v>122</v>
      </c>
      <c r="BE378" s="139">
        <f>IF(N378="základní",J378,0)</f>
        <v>0</v>
      </c>
      <c r="BF378" s="139">
        <f>IF(N378="snížená",J378,0)</f>
        <v>0</v>
      </c>
      <c r="BG378" s="139">
        <f>IF(N378="zákl. přenesená",J378,0)</f>
        <v>0</v>
      </c>
      <c r="BH378" s="139">
        <f>IF(N378="sníž. přenesená",J378,0)</f>
        <v>0</v>
      </c>
      <c r="BI378" s="139">
        <f>IF(N378="nulová",J378,0)</f>
        <v>0</v>
      </c>
      <c r="BJ378" s="17" t="s">
        <v>77</v>
      </c>
      <c r="BK378" s="139">
        <f>ROUND(I378*H378,2)</f>
        <v>0</v>
      </c>
      <c r="BL378" s="17" t="s">
        <v>129</v>
      </c>
      <c r="BM378" s="138" t="s">
        <v>1046</v>
      </c>
    </row>
    <row r="379" spans="2:65" s="1" customFormat="1" ht="19.2">
      <c r="B379" s="32"/>
      <c r="D379" s="145" t="s">
        <v>300</v>
      </c>
      <c r="F379" s="165" t="s">
        <v>1024</v>
      </c>
      <c r="I379" s="142"/>
      <c r="L379" s="32"/>
      <c r="M379" s="143"/>
      <c r="T379" s="53"/>
      <c r="AT379" s="17" t="s">
        <v>300</v>
      </c>
      <c r="AU379" s="17" t="s">
        <v>77</v>
      </c>
    </row>
    <row r="380" spans="2:65" s="1" customFormat="1" ht="16.5" customHeight="1">
      <c r="B380" s="32"/>
      <c r="C380" s="127" t="s">
        <v>1047</v>
      </c>
      <c r="D380" s="127" t="s">
        <v>124</v>
      </c>
      <c r="E380" s="128" t="s">
        <v>1048</v>
      </c>
      <c r="F380" s="129" t="s">
        <v>801</v>
      </c>
      <c r="G380" s="130" t="s">
        <v>548</v>
      </c>
      <c r="H380" s="131">
        <v>22</v>
      </c>
      <c r="I380" s="132"/>
      <c r="J380" s="133">
        <f>ROUND(I380*H380,2)</f>
        <v>0</v>
      </c>
      <c r="K380" s="129" t="s">
        <v>19</v>
      </c>
      <c r="L380" s="32"/>
      <c r="M380" s="134" t="s">
        <v>19</v>
      </c>
      <c r="N380" s="135" t="s">
        <v>43</v>
      </c>
      <c r="P380" s="136">
        <f>O380*H380</f>
        <v>0</v>
      </c>
      <c r="Q380" s="136">
        <v>0</v>
      </c>
      <c r="R380" s="136">
        <f>Q380*H380</f>
        <v>0</v>
      </c>
      <c r="S380" s="136">
        <v>0</v>
      </c>
      <c r="T380" s="137">
        <f>S380*H380</f>
        <v>0</v>
      </c>
      <c r="AR380" s="138" t="s">
        <v>129</v>
      </c>
      <c r="AT380" s="138" t="s">
        <v>124</v>
      </c>
      <c r="AU380" s="138" t="s">
        <v>77</v>
      </c>
      <c r="AY380" s="17" t="s">
        <v>122</v>
      </c>
      <c r="BE380" s="139">
        <f>IF(N380="základní",J380,0)</f>
        <v>0</v>
      </c>
      <c r="BF380" s="139">
        <f>IF(N380="snížená",J380,0)</f>
        <v>0</v>
      </c>
      <c r="BG380" s="139">
        <f>IF(N380="zákl. přenesená",J380,0)</f>
        <v>0</v>
      </c>
      <c r="BH380" s="139">
        <f>IF(N380="sníž. přenesená",J380,0)</f>
        <v>0</v>
      </c>
      <c r="BI380" s="139">
        <f>IF(N380="nulová",J380,0)</f>
        <v>0</v>
      </c>
      <c r="BJ380" s="17" t="s">
        <v>77</v>
      </c>
      <c r="BK380" s="139">
        <f>ROUND(I380*H380,2)</f>
        <v>0</v>
      </c>
      <c r="BL380" s="17" t="s">
        <v>129</v>
      </c>
      <c r="BM380" s="138" t="s">
        <v>1049</v>
      </c>
    </row>
    <row r="381" spans="2:65" s="1" customFormat="1" ht="19.2">
      <c r="B381" s="32"/>
      <c r="D381" s="145" t="s">
        <v>300</v>
      </c>
      <c r="F381" s="165" t="s">
        <v>1036</v>
      </c>
      <c r="I381" s="142"/>
      <c r="L381" s="32"/>
      <c r="M381" s="143"/>
      <c r="T381" s="53"/>
      <c r="AT381" s="17" t="s">
        <v>300</v>
      </c>
      <c r="AU381" s="17" t="s">
        <v>77</v>
      </c>
    </row>
    <row r="382" spans="2:65" s="1" customFormat="1" ht="16.5" customHeight="1">
      <c r="B382" s="32"/>
      <c r="C382" s="127" t="s">
        <v>1050</v>
      </c>
      <c r="D382" s="127" t="s">
        <v>124</v>
      </c>
      <c r="E382" s="128" t="s">
        <v>1051</v>
      </c>
      <c r="F382" s="129" t="s">
        <v>801</v>
      </c>
      <c r="G382" s="130" t="s">
        <v>548</v>
      </c>
      <c r="H382" s="131">
        <v>22</v>
      </c>
      <c r="I382" s="132"/>
      <c r="J382" s="133">
        <f>ROUND(I382*H382,2)</f>
        <v>0</v>
      </c>
      <c r="K382" s="129" t="s">
        <v>19</v>
      </c>
      <c r="L382" s="32"/>
      <c r="M382" s="134" t="s">
        <v>19</v>
      </c>
      <c r="N382" s="135" t="s">
        <v>43</v>
      </c>
      <c r="P382" s="136">
        <f>O382*H382</f>
        <v>0</v>
      </c>
      <c r="Q382" s="136">
        <v>0</v>
      </c>
      <c r="R382" s="136">
        <f>Q382*H382</f>
        <v>0</v>
      </c>
      <c r="S382" s="136">
        <v>0</v>
      </c>
      <c r="T382" s="137">
        <f>S382*H382</f>
        <v>0</v>
      </c>
      <c r="AR382" s="138" t="s">
        <v>129</v>
      </c>
      <c r="AT382" s="138" t="s">
        <v>124</v>
      </c>
      <c r="AU382" s="138" t="s">
        <v>77</v>
      </c>
      <c r="AY382" s="17" t="s">
        <v>122</v>
      </c>
      <c r="BE382" s="139">
        <f>IF(N382="základní",J382,0)</f>
        <v>0</v>
      </c>
      <c r="BF382" s="139">
        <f>IF(N382="snížená",J382,0)</f>
        <v>0</v>
      </c>
      <c r="BG382" s="139">
        <f>IF(N382="zákl. přenesená",J382,0)</f>
        <v>0</v>
      </c>
      <c r="BH382" s="139">
        <f>IF(N382="sníž. přenesená",J382,0)</f>
        <v>0</v>
      </c>
      <c r="BI382" s="139">
        <f>IF(N382="nulová",J382,0)</f>
        <v>0</v>
      </c>
      <c r="BJ382" s="17" t="s">
        <v>77</v>
      </c>
      <c r="BK382" s="139">
        <f>ROUND(I382*H382,2)</f>
        <v>0</v>
      </c>
      <c r="BL382" s="17" t="s">
        <v>129</v>
      </c>
      <c r="BM382" s="138" t="s">
        <v>1052</v>
      </c>
    </row>
    <row r="383" spans="2:65" s="1" customFormat="1" ht="19.2">
      <c r="B383" s="32"/>
      <c r="D383" s="145" t="s">
        <v>300</v>
      </c>
      <c r="F383" s="165" t="s">
        <v>1015</v>
      </c>
      <c r="I383" s="142"/>
      <c r="L383" s="32"/>
      <c r="M383" s="143"/>
      <c r="T383" s="53"/>
      <c r="AT383" s="17" t="s">
        <v>300</v>
      </c>
      <c r="AU383" s="17" t="s">
        <v>77</v>
      </c>
    </row>
    <row r="384" spans="2:65" s="1" customFormat="1" ht="16.5" customHeight="1">
      <c r="B384" s="32"/>
      <c r="C384" s="127" t="s">
        <v>1053</v>
      </c>
      <c r="D384" s="127" t="s">
        <v>124</v>
      </c>
      <c r="E384" s="128" t="s">
        <v>1054</v>
      </c>
      <c r="F384" s="129" t="s">
        <v>1055</v>
      </c>
      <c r="G384" s="130" t="s">
        <v>548</v>
      </c>
      <c r="H384" s="131">
        <v>4</v>
      </c>
      <c r="I384" s="132"/>
      <c r="J384" s="133">
        <f>ROUND(I384*H384,2)</f>
        <v>0</v>
      </c>
      <c r="K384" s="129" t="s">
        <v>19</v>
      </c>
      <c r="L384" s="32"/>
      <c r="M384" s="134" t="s">
        <v>19</v>
      </c>
      <c r="N384" s="135" t="s">
        <v>43</v>
      </c>
      <c r="P384" s="136">
        <f>O384*H384</f>
        <v>0</v>
      </c>
      <c r="Q384" s="136">
        <v>0</v>
      </c>
      <c r="R384" s="136">
        <f>Q384*H384</f>
        <v>0</v>
      </c>
      <c r="S384" s="136">
        <v>0</v>
      </c>
      <c r="T384" s="137">
        <f>S384*H384</f>
        <v>0</v>
      </c>
      <c r="AR384" s="138" t="s">
        <v>129</v>
      </c>
      <c r="AT384" s="138" t="s">
        <v>124</v>
      </c>
      <c r="AU384" s="138" t="s">
        <v>77</v>
      </c>
      <c r="AY384" s="17" t="s">
        <v>122</v>
      </c>
      <c r="BE384" s="139">
        <f>IF(N384="základní",J384,0)</f>
        <v>0</v>
      </c>
      <c r="BF384" s="139">
        <f>IF(N384="snížená",J384,0)</f>
        <v>0</v>
      </c>
      <c r="BG384" s="139">
        <f>IF(N384="zákl. přenesená",J384,0)</f>
        <v>0</v>
      </c>
      <c r="BH384" s="139">
        <f>IF(N384="sníž. přenesená",J384,0)</f>
        <v>0</v>
      </c>
      <c r="BI384" s="139">
        <f>IF(N384="nulová",J384,0)</f>
        <v>0</v>
      </c>
      <c r="BJ384" s="17" t="s">
        <v>77</v>
      </c>
      <c r="BK384" s="139">
        <f>ROUND(I384*H384,2)</f>
        <v>0</v>
      </c>
      <c r="BL384" s="17" t="s">
        <v>129</v>
      </c>
      <c r="BM384" s="138" t="s">
        <v>1056</v>
      </c>
    </row>
    <row r="385" spans="2:65" s="1" customFormat="1" ht="19.2">
      <c r="B385" s="32"/>
      <c r="D385" s="145" t="s">
        <v>300</v>
      </c>
      <c r="F385" s="165" t="s">
        <v>1036</v>
      </c>
      <c r="I385" s="142"/>
      <c r="L385" s="32"/>
      <c r="M385" s="143"/>
      <c r="T385" s="53"/>
      <c r="AT385" s="17" t="s">
        <v>300</v>
      </c>
      <c r="AU385" s="17" t="s">
        <v>77</v>
      </c>
    </row>
    <row r="386" spans="2:65" s="1" customFormat="1" ht="16.5" customHeight="1">
      <c r="B386" s="32"/>
      <c r="C386" s="127" t="s">
        <v>1057</v>
      </c>
      <c r="D386" s="127" t="s">
        <v>124</v>
      </c>
      <c r="E386" s="128" t="s">
        <v>1058</v>
      </c>
      <c r="F386" s="129" t="s">
        <v>1055</v>
      </c>
      <c r="G386" s="130" t="s">
        <v>548</v>
      </c>
      <c r="H386" s="131">
        <v>4</v>
      </c>
      <c r="I386" s="132"/>
      <c r="J386" s="133">
        <f>ROUND(I386*H386,2)</f>
        <v>0</v>
      </c>
      <c r="K386" s="129" t="s">
        <v>19</v>
      </c>
      <c r="L386" s="32"/>
      <c r="M386" s="134" t="s">
        <v>19</v>
      </c>
      <c r="N386" s="135" t="s">
        <v>43</v>
      </c>
      <c r="P386" s="136">
        <f>O386*H386</f>
        <v>0</v>
      </c>
      <c r="Q386" s="136">
        <v>0</v>
      </c>
      <c r="R386" s="136">
        <f>Q386*H386</f>
        <v>0</v>
      </c>
      <c r="S386" s="136">
        <v>0</v>
      </c>
      <c r="T386" s="137">
        <f>S386*H386</f>
        <v>0</v>
      </c>
      <c r="AR386" s="138" t="s">
        <v>129</v>
      </c>
      <c r="AT386" s="138" t="s">
        <v>124</v>
      </c>
      <c r="AU386" s="138" t="s">
        <v>77</v>
      </c>
      <c r="AY386" s="17" t="s">
        <v>122</v>
      </c>
      <c r="BE386" s="139">
        <f>IF(N386="základní",J386,0)</f>
        <v>0</v>
      </c>
      <c r="BF386" s="139">
        <f>IF(N386="snížená",J386,0)</f>
        <v>0</v>
      </c>
      <c r="BG386" s="139">
        <f>IF(N386="zákl. přenesená",J386,0)</f>
        <v>0</v>
      </c>
      <c r="BH386" s="139">
        <f>IF(N386="sníž. přenesená",J386,0)</f>
        <v>0</v>
      </c>
      <c r="BI386" s="139">
        <f>IF(N386="nulová",J386,0)</f>
        <v>0</v>
      </c>
      <c r="BJ386" s="17" t="s">
        <v>77</v>
      </c>
      <c r="BK386" s="139">
        <f>ROUND(I386*H386,2)</f>
        <v>0</v>
      </c>
      <c r="BL386" s="17" t="s">
        <v>129</v>
      </c>
      <c r="BM386" s="138" t="s">
        <v>1059</v>
      </c>
    </row>
    <row r="387" spans="2:65" s="1" customFormat="1" ht="19.2">
      <c r="B387" s="32"/>
      <c r="D387" s="145" t="s">
        <v>300</v>
      </c>
      <c r="F387" s="165" t="s">
        <v>1015</v>
      </c>
      <c r="I387" s="142"/>
      <c r="L387" s="32"/>
      <c r="M387" s="143"/>
      <c r="T387" s="53"/>
      <c r="AT387" s="17" t="s">
        <v>300</v>
      </c>
      <c r="AU387" s="17" t="s">
        <v>77</v>
      </c>
    </row>
    <row r="388" spans="2:65" s="1" customFormat="1" ht="16.5" customHeight="1">
      <c r="B388" s="32"/>
      <c r="C388" s="127" t="s">
        <v>1060</v>
      </c>
      <c r="D388" s="127" t="s">
        <v>124</v>
      </c>
      <c r="E388" s="128" t="s">
        <v>1061</v>
      </c>
      <c r="F388" s="129" t="s">
        <v>1062</v>
      </c>
      <c r="G388" s="130" t="s">
        <v>548</v>
      </c>
      <c r="H388" s="131">
        <v>9</v>
      </c>
      <c r="I388" s="132"/>
      <c r="J388" s="133">
        <f>ROUND(I388*H388,2)</f>
        <v>0</v>
      </c>
      <c r="K388" s="129" t="s">
        <v>19</v>
      </c>
      <c r="L388" s="32"/>
      <c r="M388" s="134" t="s">
        <v>19</v>
      </c>
      <c r="N388" s="135" t="s">
        <v>43</v>
      </c>
      <c r="P388" s="136">
        <f>O388*H388</f>
        <v>0</v>
      </c>
      <c r="Q388" s="136">
        <v>0</v>
      </c>
      <c r="R388" s="136">
        <f>Q388*H388</f>
        <v>0</v>
      </c>
      <c r="S388" s="136">
        <v>0</v>
      </c>
      <c r="T388" s="137">
        <f>S388*H388</f>
        <v>0</v>
      </c>
      <c r="AR388" s="138" t="s">
        <v>129</v>
      </c>
      <c r="AT388" s="138" t="s">
        <v>124</v>
      </c>
      <c r="AU388" s="138" t="s">
        <v>77</v>
      </c>
      <c r="AY388" s="17" t="s">
        <v>122</v>
      </c>
      <c r="BE388" s="139">
        <f>IF(N388="základní",J388,0)</f>
        <v>0</v>
      </c>
      <c r="BF388" s="139">
        <f>IF(N388="snížená",J388,0)</f>
        <v>0</v>
      </c>
      <c r="BG388" s="139">
        <f>IF(N388="zákl. přenesená",J388,0)</f>
        <v>0</v>
      </c>
      <c r="BH388" s="139">
        <f>IF(N388="sníž. přenesená",J388,0)</f>
        <v>0</v>
      </c>
      <c r="BI388" s="139">
        <f>IF(N388="nulová",J388,0)</f>
        <v>0</v>
      </c>
      <c r="BJ388" s="17" t="s">
        <v>77</v>
      </c>
      <c r="BK388" s="139">
        <f>ROUND(I388*H388,2)</f>
        <v>0</v>
      </c>
      <c r="BL388" s="17" t="s">
        <v>129</v>
      </c>
      <c r="BM388" s="138" t="s">
        <v>1063</v>
      </c>
    </row>
    <row r="389" spans="2:65" s="1" customFormat="1" ht="19.2">
      <c r="B389" s="32"/>
      <c r="D389" s="145" t="s">
        <v>300</v>
      </c>
      <c r="F389" s="165" t="s">
        <v>1036</v>
      </c>
      <c r="I389" s="142"/>
      <c r="L389" s="32"/>
      <c r="M389" s="143"/>
      <c r="T389" s="53"/>
      <c r="AT389" s="17" t="s">
        <v>300</v>
      </c>
      <c r="AU389" s="17" t="s">
        <v>77</v>
      </c>
    </row>
    <row r="390" spans="2:65" s="1" customFormat="1" ht="16.5" customHeight="1">
      <c r="B390" s="32"/>
      <c r="C390" s="127" t="s">
        <v>1064</v>
      </c>
      <c r="D390" s="127" t="s">
        <v>124</v>
      </c>
      <c r="E390" s="128" t="s">
        <v>1065</v>
      </c>
      <c r="F390" s="129" t="s">
        <v>1062</v>
      </c>
      <c r="G390" s="130" t="s">
        <v>548</v>
      </c>
      <c r="H390" s="131">
        <v>9</v>
      </c>
      <c r="I390" s="132"/>
      <c r="J390" s="133">
        <f>ROUND(I390*H390,2)</f>
        <v>0</v>
      </c>
      <c r="K390" s="129" t="s">
        <v>19</v>
      </c>
      <c r="L390" s="32"/>
      <c r="M390" s="134" t="s">
        <v>19</v>
      </c>
      <c r="N390" s="135" t="s">
        <v>43</v>
      </c>
      <c r="P390" s="136">
        <f>O390*H390</f>
        <v>0</v>
      </c>
      <c r="Q390" s="136">
        <v>0</v>
      </c>
      <c r="R390" s="136">
        <f>Q390*H390</f>
        <v>0</v>
      </c>
      <c r="S390" s="136">
        <v>0</v>
      </c>
      <c r="T390" s="137">
        <f>S390*H390</f>
        <v>0</v>
      </c>
      <c r="AR390" s="138" t="s">
        <v>129</v>
      </c>
      <c r="AT390" s="138" t="s">
        <v>124</v>
      </c>
      <c r="AU390" s="138" t="s">
        <v>77</v>
      </c>
      <c r="AY390" s="17" t="s">
        <v>122</v>
      </c>
      <c r="BE390" s="139">
        <f>IF(N390="základní",J390,0)</f>
        <v>0</v>
      </c>
      <c r="BF390" s="139">
        <f>IF(N390="snížená",J390,0)</f>
        <v>0</v>
      </c>
      <c r="BG390" s="139">
        <f>IF(N390="zákl. přenesená",J390,0)</f>
        <v>0</v>
      </c>
      <c r="BH390" s="139">
        <f>IF(N390="sníž. přenesená",J390,0)</f>
        <v>0</v>
      </c>
      <c r="BI390" s="139">
        <f>IF(N390="nulová",J390,0)</f>
        <v>0</v>
      </c>
      <c r="BJ390" s="17" t="s">
        <v>77</v>
      </c>
      <c r="BK390" s="139">
        <f>ROUND(I390*H390,2)</f>
        <v>0</v>
      </c>
      <c r="BL390" s="17" t="s">
        <v>129</v>
      </c>
      <c r="BM390" s="138" t="s">
        <v>1066</v>
      </c>
    </row>
    <row r="391" spans="2:65" s="1" customFormat="1" ht="19.2">
      <c r="B391" s="32"/>
      <c r="D391" s="145" t="s">
        <v>300</v>
      </c>
      <c r="F391" s="165" t="s">
        <v>1067</v>
      </c>
      <c r="I391" s="142"/>
      <c r="L391" s="32"/>
      <c r="M391" s="143"/>
      <c r="T391" s="53"/>
      <c r="AT391" s="17" t="s">
        <v>300</v>
      </c>
      <c r="AU391" s="17" t="s">
        <v>77</v>
      </c>
    </row>
    <row r="392" spans="2:65" s="1" customFormat="1" ht="16.5" customHeight="1">
      <c r="B392" s="32"/>
      <c r="C392" s="127" t="s">
        <v>1068</v>
      </c>
      <c r="D392" s="127" t="s">
        <v>124</v>
      </c>
      <c r="E392" s="128" t="s">
        <v>1069</v>
      </c>
      <c r="F392" s="129" t="s">
        <v>1070</v>
      </c>
      <c r="G392" s="130" t="s">
        <v>548</v>
      </c>
      <c r="H392" s="131">
        <v>10</v>
      </c>
      <c r="I392" s="132"/>
      <c r="J392" s="133">
        <f>ROUND(I392*H392,2)</f>
        <v>0</v>
      </c>
      <c r="K392" s="129" t="s">
        <v>19</v>
      </c>
      <c r="L392" s="32"/>
      <c r="M392" s="134" t="s">
        <v>19</v>
      </c>
      <c r="N392" s="135" t="s">
        <v>43</v>
      </c>
      <c r="P392" s="136">
        <f>O392*H392</f>
        <v>0</v>
      </c>
      <c r="Q392" s="136">
        <v>0</v>
      </c>
      <c r="R392" s="136">
        <f>Q392*H392</f>
        <v>0</v>
      </c>
      <c r="S392" s="136">
        <v>0</v>
      </c>
      <c r="T392" s="137">
        <f>S392*H392</f>
        <v>0</v>
      </c>
      <c r="AR392" s="138" t="s">
        <v>129</v>
      </c>
      <c r="AT392" s="138" t="s">
        <v>124</v>
      </c>
      <c r="AU392" s="138" t="s">
        <v>77</v>
      </c>
      <c r="AY392" s="17" t="s">
        <v>122</v>
      </c>
      <c r="BE392" s="139">
        <f>IF(N392="základní",J392,0)</f>
        <v>0</v>
      </c>
      <c r="BF392" s="139">
        <f>IF(N392="snížená",J392,0)</f>
        <v>0</v>
      </c>
      <c r="BG392" s="139">
        <f>IF(N392="zákl. přenesená",J392,0)</f>
        <v>0</v>
      </c>
      <c r="BH392" s="139">
        <f>IF(N392="sníž. přenesená",J392,0)</f>
        <v>0</v>
      </c>
      <c r="BI392" s="139">
        <f>IF(N392="nulová",J392,0)</f>
        <v>0</v>
      </c>
      <c r="BJ392" s="17" t="s">
        <v>77</v>
      </c>
      <c r="BK392" s="139">
        <f>ROUND(I392*H392,2)</f>
        <v>0</v>
      </c>
      <c r="BL392" s="17" t="s">
        <v>129</v>
      </c>
      <c r="BM392" s="138" t="s">
        <v>1071</v>
      </c>
    </row>
    <row r="393" spans="2:65" s="1" customFormat="1" ht="19.2">
      <c r="B393" s="32"/>
      <c r="D393" s="145" t="s">
        <v>300</v>
      </c>
      <c r="F393" s="165" t="s">
        <v>1036</v>
      </c>
      <c r="I393" s="142"/>
      <c r="L393" s="32"/>
      <c r="M393" s="143"/>
      <c r="T393" s="53"/>
      <c r="AT393" s="17" t="s">
        <v>300</v>
      </c>
      <c r="AU393" s="17" t="s">
        <v>77</v>
      </c>
    </row>
    <row r="394" spans="2:65" s="1" customFormat="1" ht="16.5" customHeight="1">
      <c r="B394" s="32"/>
      <c r="C394" s="127" t="s">
        <v>1072</v>
      </c>
      <c r="D394" s="127" t="s">
        <v>124</v>
      </c>
      <c r="E394" s="128" t="s">
        <v>1073</v>
      </c>
      <c r="F394" s="129" t="s">
        <v>1070</v>
      </c>
      <c r="G394" s="130" t="s">
        <v>548</v>
      </c>
      <c r="H394" s="131">
        <v>10</v>
      </c>
      <c r="I394" s="132"/>
      <c r="J394" s="133">
        <f>ROUND(I394*H394,2)</f>
        <v>0</v>
      </c>
      <c r="K394" s="129" t="s">
        <v>19</v>
      </c>
      <c r="L394" s="32"/>
      <c r="M394" s="134" t="s">
        <v>19</v>
      </c>
      <c r="N394" s="135" t="s">
        <v>43</v>
      </c>
      <c r="P394" s="136">
        <f>O394*H394</f>
        <v>0</v>
      </c>
      <c r="Q394" s="136">
        <v>0</v>
      </c>
      <c r="R394" s="136">
        <f>Q394*H394</f>
        <v>0</v>
      </c>
      <c r="S394" s="136">
        <v>0</v>
      </c>
      <c r="T394" s="137">
        <f>S394*H394</f>
        <v>0</v>
      </c>
      <c r="AR394" s="138" t="s">
        <v>129</v>
      </c>
      <c r="AT394" s="138" t="s">
        <v>124</v>
      </c>
      <c r="AU394" s="138" t="s">
        <v>77</v>
      </c>
      <c r="AY394" s="17" t="s">
        <v>122</v>
      </c>
      <c r="BE394" s="139">
        <f>IF(N394="základní",J394,0)</f>
        <v>0</v>
      </c>
      <c r="BF394" s="139">
        <f>IF(N394="snížená",J394,0)</f>
        <v>0</v>
      </c>
      <c r="BG394" s="139">
        <f>IF(N394="zákl. přenesená",J394,0)</f>
        <v>0</v>
      </c>
      <c r="BH394" s="139">
        <f>IF(N394="sníž. přenesená",J394,0)</f>
        <v>0</v>
      </c>
      <c r="BI394" s="139">
        <f>IF(N394="nulová",J394,0)</f>
        <v>0</v>
      </c>
      <c r="BJ394" s="17" t="s">
        <v>77</v>
      </c>
      <c r="BK394" s="139">
        <f>ROUND(I394*H394,2)</f>
        <v>0</v>
      </c>
      <c r="BL394" s="17" t="s">
        <v>129</v>
      </c>
      <c r="BM394" s="138" t="s">
        <v>1074</v>
      </c>
    </row>
    <row r="395" spans="2:65" s="1" customFormat="1" ht="19.2">
      <c r="B395" s="32"/>
      <c r="D395" s="145" t="s">
        <v>300</v>
      </c>
      <c r="F395" s="165" t="s">
        <v>1067</v>
      </c>
      <c r="I395" s="142"/>
      <c r="L395" s="32"/>
      <c r="M395" s="143"/>
      <c r="T395" s="53"/>
      <c r="AT395" s="17" t="s">
        <v>300</v>
      </c>
      <c r="AU395" s="17" t="s">
        <v>77</v>
      </c>
    </row>
    <row r="396" spans="2:65" s="1" customFormat="1" ht="16.5" customHeight="1">
      <c r="B396" s="32"/>
      <c r="C396" s="127" t="s">
        <v>1075</v>
      </c>
      <c r="D396" s="127" t="s">
        <v>124</v>
      </c>
      <c r="E396" s="128" t="s">
        <v>1076</v>
      </c>
      <c r="F396" s="129" t="s">
        <v>1077</v>
      </c>
      <c r="G396" s="130" t="s">
        <v>548</v>
      </c>
      <c r="H396" s="131">
        <v>11</v>
      </c>
      <c r="I396" s="132"/>
      <c r="J396" s="133">
        <f>ROUND(I396*H396,2)</f>
        <v>0</v>
      </c>
      <c r="K396" s="129" t="s">
        <v>19</v>
      </c>
      <c r="L396" s="32"/>
      <c r="M396" s="134" t="s">
        <v>19</v>
      </c>
      <c r="N396" s="135" t="s">
        <v>43</v>
      </c>
      <c r="P396" s="136">
        <f>O396*H396</f>
        <v>0</v>
      </c>
      <c r="Q396" s="136">
        <v>0</v>
      </c>
      <c r="R396" s="136">
        <f>Q396*H396</f>
        <v>0</v>
      </c>
      <c r="S396" s="136">
        <v>0</v>
      </c>
      <c r="T396" s="137">
        <f>S396*H396</f>
        <v>0</v>
      </c>
      <c r="AR396" s="138" t="s">
        <v>129</v>
      </c>
      <c r="AT396" s="138" t="s">
        <v>124</v>
      </c>
      <c r="AU396" s="138" t="s">
        <v>77</v>
      </c>
      <c r="AY396" s="17" t="s">
        <v>122</v>
      </c>
      <c r="BE396" s="139">
        <f>IF(N396="základní",J396,0)</f>
        <v>0</v>
      </c>
      <c r="BF396" s="139">
        <f>IF(N396="snížená",J396,0)</f>
        <v>0</v>
      </c>
      <c r="BG396" s="139">
        <f>IF(N396="zákl. přenesená",J396,0)</f>
        <v>0</v>
      </c>
      <c r="BH396" s="139">
        <f>IF(N396="sníž. přenesená",J396,0)</f>
        <v>0</v>
      </c>
      <c r="BI396" s="139">
        <f>IF(N396="nulová",J396,0)</f>
        <v>0</v>
      </c>
      <c r="BJ396" s="17" t="s">
        <v>77</v>
      </c>
      <c r="BK396" s="139">
        <f>ROUND(I396*H396,2)</f>
        <v>0</v>
      </c>
      <c r="BL396" s="17" t="s">
        <v>129</v>
      </c>
      <c r="BM396" s="138" t="s">
        <v>1078</v>
      </c>
    </row>
    <row r="397" spans="2:65" s="1" customFormat="1" ht="19.2">
      <c r="B397" s="32"/>
      <c r="D397" s="145" t="s">
        <v>300</v>
      </c>
      <c r="F397" s="165" t="s">
        <v>1036</v>
      </c>
      <c r="I397" s="142"/>
      <c r="L397" s="32"/>
      <c r="M397" s="143"/>
      <c r="T397" s="53"/>
      <c r="AT397" s="17" t="s">
        <v>300</v>
      </c>
      <c r="AU397" s="17" t="s">
        <v>77</v>
      </c>
    </row>
    <row r="398" spans="2:65" s="1" customFormat="1" ht="16.5" customHeight="1">
      <c r="B398" s="32"/>
      <c r="C398" s="127" t="s">
        <v>1079</v>
      </c>
      <c r="D398" s="127" t="s">
        <v>124</v>
      </c>
      <c r="E398" s="128" t="s">
        <v>1080</v>
      </c>
      <c r="F398" s="129" t="s">
        <v>1077</v>
      </c>
      <c r="G398" s="130" t="s">
        <v>548</v>
      </c>
      <c r="H398" s="131">
        <v>11</v>
      </c>
      <c r="I398" s="132"/>
      <c r="J398" s="133">
        <f>ROUND(I398*H398,2)</f>
        <v>0</v>
      </c>
      <c r="K398" s="129" t="s">
        <v>19</v>
      </c>
      <c r="L398" s="32"/>
      <c r="M398" s="134" t="s">
        <v>19</v>
      </c>
      <c r="N398" s="135" t="s">
        <v>43</v>
      </c>
      <c r="P398" s="136">
        <f>O398*H398</f>
        <v>0</v>
      </c>
      <c r="Q398" s="136">
        <v>0</v>
      </c>
      <c r="R398" s="136">
        <f>Q398*H398</f>
        <v>0</v>
      </c>
      <c r="S398" s="136">
        <v>0</v>
      </c>
      <c r="T398" s="137">
        <f>S398*H398</f>
        <v>0</v>
      </c>
      <c r="AR398" s="138" t="s">
        <v>129</v>
      </c>
      <c r="AT398" s="138" t="s">
        <v>124</v>
      </c>
      <c r="AU398" s="138" t="s">
        <v>77</v>
      </c>
      <c r="AY398" s="17" t="s">
        <v>122</v>
      </c>
      <c r="BE398" s="139">
        <f>IF(N398="základní",J398,0)</f>
        <v>0</v>
      </c>
      <c r="BF398" s="139">
        <f>IF(N398="snížená",J398,0)</f>
        <v>0</v>
      </c>
      <c r="BG398" s="139">
        <f>IF(N398="zákl. přenesená",J398,0)</f>
        <v>0</v>
      </c>
      <c r="BH398" s="139">
        <f>IF(N398="sníž. přenesená",J398,0)</f>
        <v>0</v>
      </c>
      <c r="BI398" s="139">
        <f>IF(N398="nulová",J398,0)</f>
        <v>0</v>
      </c>
      <c r="BJ398" s="17" t="s">
        <v>77</v>
      </c>
      <c r="BK398" s="139">
        <f>ROUND(I398*H398,2)</f>
        <v>0</v>
      </c>
      <c r="BL398" s="17" t="s">
        <v>129</v>
      </c>
      <c r="BM398" s="138" t="s">
        <v>1081</v>
      </c>
    </row>
    <row r="399" spans="2:65" s="1" customFormat="1" ht="19.2">
      <c r="B399" s="32"/>
      <c r="D399" s="145" t="s">
        <v>300</v>
      </c>
      <c r="F399" s="165" t="s">
        <v>1067</v>
      </c>
      <c r="I399" s="142"/>
      <c r="L399" s="32"/>
      <c r="M399" s="143"/>
      <c r="T399" s="53"/>
      <c r="AT399" s="17" t="s">
        <v>300</v>
      </c>
      <c r="AU399" s="17" t="s">
        <v>77</v>
      </c>
    </row>
    <row r="400" spans="2:65" s="1" customFormat="1" ht="16.5" customHeight="1">
      <c r="B400" s="32"/>
      <c r="C400" s="127" t="s">
        <v>1082</v>
      </c>
      <c r="D400" s="127" t="s">
        <v>124</v>
      </c>
      <c r="E400" s="128" t="s">
        <v>1083</v>
      </c>
      <c r="F400" s="129" t="s">
        <v>1084</v>
      </c>
      <c r="G400" s="130" t="s">
        <v>548</v>
      </c>
      <c r="H400" s="131">
        <v>3</v>
      </c>
      <c r="I400" s="132"/>
      <c r="J400" s="133">
        <f>ROUND(I400*H400,2)</f>
        <v>0</v>
      </c>
      <c r="K400" s="129" t="s">
        <v>19</v>
      </c>
      <c r="L400" s="32"/>
      <c r="M400" s="134" t="s">
        <v>19</v>
      </c>
      <c r="N400" s="135" t="s">
        <v>43</v>
      </c>
      <c r="P400" s="136">
        <f>O400*H400</f>
        <v>0</v>
      </c>
      <c r="Q400" s="136">
        <v>0</v>
      </c>
      <c r="R400" s="136">
        <f>Q400*H400</f>
        <v>0</v>
      </c>
      <c r="S400" s="136">
        <v>0</v>
      </c>
      <c r="T400" s="137">
        <f>S400*H400</f>
        <v>0</v>
      </c>
      <c r="AR400" s="138" t="s">
        <v>129</v>
      </c>
      <c r="AT400" s="138" t="s">
        <v>124</v>
      </c>
      <c r="AU400" s="138" t="s">
        <v>77</v>
      </c>
      <c r="AY400" s="17" t="s">
        <v>122</v>
      </c>
      <c r="BE400" s="139">
        <f>IF(N400="základní",J400,0)</f>
        <v>0</v>
      </c>
      <c r="BF400" s="139">
        <f>IF(N400="snížená",J400,0)</f>
        <v>0</v>
      </c>
      <c r="BG400" s="139">
        <f>IF(N400="zákl. přenesená",J400,0)</f>
        <v>0</v>
      </c>
      <c r="BH400" s="139">
        <f>IF(N400="sníž. přenesená",J400,0)</f>
        <v>0</v>
      </c>
      <c r="BI400" s="139">
        <f>IF(N400="nulová",J400,0)</f>
        <v>0</v>
      </c>
      <c r="BJ400" s="17" t="s">
        <v>77</v>
      </c>
      <c r="BK400" s="139">
        <f>ROUND(I400*H400,2)</f>
        <v>0</v>
      </c>
      <c r="BL400" s="17" t="s">
        <v>129</v>
      </c>
      <c r="BM400" s="138" t="s">
        <v>1085</v>
      </c>
    </row>
    <row r="401" spans="2:65" s="1" customFormat="1" ht="19.2">
      <c r="B401" s="32"/>
      <c r="D401" s="145" t="s">
        <v>300</v>
      </c>
      <c r="F401" s="165" t="s">
        <v>1036</v>
      </c>
      <c r="I401" s="142"/>
      <c r="L401" s="32"/>
      <c r="M401" s="143"/>
      <c r="T401" s="53"/>
      <c r="AT401" s="17" t="s">
        <v>300</v>
      </c>
      <c r="AU401" s="17" t="s">
        <v>77</v>
      </c>
    </row>
    <row r="402" spans="2:65" s="1" customFormat="1" ht="16.5" customHeight="1">
      <c r="B402" s="32"/>
      <c r="C402" s="127" t="s">
        <v>1086</v>
      </c>
      <c r="D402" s="127" t="s">
        <v>124</v>
      </c>
      <c r="E402" s="128" t="s">
        <v>1087</v>
      </c>
      <c r="F402" s="129" t="s">
        <v>1084</v>
      </c>
      <c r="G402" s="130" t="s">
        <v>548</v>
      </c>
      <c r="H402" s="131">
        <v>3</v>
      </c>
      <c r="I402" s="132"/>
      <c r="J402" s="133">
        <f>ROUND(I402*H402,2)</f>
        <v>0</v>
      </c>
      <c r="K402" s="129" t="s">
        <v>19</v>
      </c>
      <c r="L402" s="32"/>
      <c r="M402" s="134" t="s">
        <v>19</v>
      </c>
      <c r="N402" s="135" t="s">
        <v>43</v>
      </c>
      <c r="P402" s="136">
        <f>O402*H402</f>
        <v>0</v>
      </c>
      <c r="Q402" s="136">
        <v>0</v>
      </c>
      <c r="R402" s="136">
        <f>Q402*H402</f>
        <v>0</v>
      </c>
      <c r="S402" s="136">
        <v>0</v>
      </c>
      <c r="T402" s="137">
        <f>S402*H402</f>
        <v>0</v>
      </c>
      <c r="AR402" s="138" t="s">
        <v>129</v>
      </c>
      <c r="AT402" s="138" t="s">
        <v>124</v>
      </c>
      <c r="AU402" s="138" t="s">
        <v>77</v>
      </c>
      <c r="AY402" s="17" t="s">
        <v>122</v>
      </c>
      <c r="BE402" s="139">
        <f>IF(N402="základní",J402,0)</f>
        <v>0</v>
      </c>
      <c r="BF402" s="139">
        <f>IF(N402="snížená",J402,0)</f>
        <v>0</v>
      </c>
      <c r="BG402" s="139">
        <f>IF(N402="zákl. přenesená",J402,0)</f>
        <v>0</v>
      </c>
      <c r="BH402" s="139">
        <f>IF(N402="sníž. přenesená",J402,0)</f>
        <v>0</v>
      </c>
      <c r="BI402" s="139">
        <f>IF(N402="nulová",J402,0)</f>
        <v>0</v>
      </c>
      <c r="BJ402" s="17" t="s">
        <v>77</v>
      </c>
      <c r="BK402" s="139">
        <f>ROUND(I402*H402,2)</f>
        <v>0</v>
      </c>
      <c r="BL402" s="17" t="s">
        <v>129</v>
      </c>
      <c r="BM402" s="138" t="s">
        <v>1088</v>
      </c>
    </row>
    <row r="403" spans="2:65" s="1" customFormat="1" ht="19.2">
      <c r="B403" s="32"/>
      <c r="D403" s="145" t="s">
        <v>300</v>
      </c>
      <c r="F403" s="165" t="s">
        <v>1015</v>
      </c>
      <c r="I403" s="142"/>
      <c r="L403" s="32"/>
      <c r="M403" s="143"/>
      <c r="T403" s="53"/>
      <c r="AT403" s="17" t="s">
        <v>300</v>
      </c>
      <c r="AU403" s="17" t="s">
        <v>77</v>
      </c>
    </row>
    <row r="404" spans="2:65" s="1" customFormat="1" ht="16.5" customHeight="1">
      <c r="B404" s="32"/>
      <c r="C404" s="127" t="s">
        <v>1089</v>
      </c>
      <c r="D404" s="127" t="s">
        <v>124</v>
      </c>
      <c r="E404" s="128" t="s">
        <v>1090</v>
      </c>
      <c r="F404" s="129" t="s">
        <v>844</v>
      </c>
      <c r="G404" s="130" t="s">
        <v>233</v>
      </c>
      <c r="H404" s="131">
        <v>87</v>
      </c>
      <c r="I404" s="132"/>
      <c r="J404" s="133">
        <f>ROUND(I404*H404,2)</f>
        <v>0</v>
      </c>
      <c r="K404" s="129" t="s">
        <v>19</v>
      </c>
      <c r="L404" s="32"/>
      <c r="M404" s="134" t="s">
        <v>19</v>
      </c>
      <c r="N404" s="135" t="s">
        <v>43</v>
      </c>
      <c r="P404" s="136">
        <f>O404*H404</f>
        <v>0</v>
      </c>
      <c r="Q404" s="136">
        <v>0</v>
      </c>
      <c r="R404" s="136">
        <f>Q404*H404</f>
        <v>0</v>
      </c>
      <c r="S404" s="136">
        <v>0</v>
      </c>
      <c r="T404" s="137">
        <f>S404*H404</f>
        <v>0</v>
      </c>
      <c r="AR404" s="138" t="s">
        <v>129</v>
      </c>
      <c r="AT404" s="138" t="s">
        <v>124</v>
      </c>
      <c r="AU404" s="138" t="s">
        <v>77</v>
      </c>
      <c r="AY404" s="17" t="s">
        <v>122</v>
      </c>
      <c r="BE404" s="139">
        <f>IF(N404="základní",J404,0)</f>
        <v>0</v>
      </c>
      <c r="BF404" s="139">
        <f>IF(N404="snížená",J404,0)</f>
        <v>0</v>
      </c>
      <c r="BG404" s="139">
        <f>IF(N404="zákl. přenesená",J404,0)</f>
        <v>0</v>
      </c>
      <c r="BH404" s="139">
        <f>IF(N404="sníž. přenesená",J404,0)</f>
        <v>0</v>
      </c>
      <c r="BI404" s="139">
        <f>IF(N404="nulová",J404,0)</f>
        <v>0</v>
      </c>
      <c r="BJ404" s="17" t="s">
        <v>77</v>
      </c>
      <c r="BK404" s="139">
        <f>ROUND(I404*H404,2)</f>
        <v>0</v>
      </c>
      <c r="BL404" s="17" t="s">
        <v>129</v>
      </c>
      <c r="BM404" s="138" t="s">
        <v>1091</v>
      </c>
    </row>
    <row r="405" spans="2:65" s="1" customFormat="1" ht="19.2">
      <c r="B405" s="32"/>
      <c r="D405" s="145" t="s">
        <v>300</v>
      </c>
      <c r="F405" s="165" t="s">
        <v>1036</v>
      </c>
      <c r="I405" s="142"/>
      <c r="L405" s="32"/>
      <c r="M405" s="143"/>
      <c r="T405" s="53"/>
      <c r="AT405" s="17" t="s">
        <v>300</v>
      </c>
      <c r="AU405" s="17" t="s">
        <v>77</v>
      </c>
    </row>
    <row r="406" spans="2:65" s="1" customFormat="1" ht="16.5" customHeight="1">
      <c r="B406" s="32"/>
      <c r="C406" s="127" t="s">
        <v>1092</v>
      </c>
      <c r="D406" s="127" t="s">
        <v>124</v>
      </c>
      <c r="E406" s="128" t="s">
        <v>1093</v>
      </c>
      <c r="F406" s="129" t="s">
        <v>844</v>
      </c>
      <c r="G406" s="130" t="s">
        <v>233</v>
      </c>
      <c r="H406" s="131">
        <v>87</v>
      </c>
      <c r="I406" s="132"/>
      <c r="J406" s="133">
        <f>ROUND(I406*H406,2)</f>
        <v>0</v>
      </c>
      <c r="K406" s="129" t="s">
        <v>19</v>
      </c>
      <c r="L406" s="32"/>
      <c r="M406" s="134" t="s">
        <v>19</v>
      </c>
      <c r="N406" s="135" t="s">
        <v>43</v>
      </c>
      <c r="P406" s="136">
        <f>O406*H406</f>
        <v>0</v>
      </c>
      <c r="Q406" s="136">
        <v>0</v>
      </c>
      <c r="R406" s="136">
        <f>Q406*H406</f>
        <v>0</v>
      </c>
      <c r="S406" s="136">
        <v>0</v>
      </c>
      <c r="T406" s="137">
        <f>S406*H406</f>
        <v>0</v>
      </c>
      <c r="AR406" s="138" t="s">
        <v>129</v>
      </c>
      <c r="AT406" s="138" t="s">
        <v>124</v>
      </c>
      <c r="AU406" s="138" t="s">
        <v>77</v>
      </c>
      <c r="AY406" s="17" t="s">
        <v>122</v>
      </c>
      <c r="BE406" s="139">
        <f>IF(N406="základní",J406,0)</f>
        <v>0</v>
      </c>
      <c r="BF406" s="139">
        <f>IF(N406="snížená",J406,0)</f>
        <v>0</v>
      </c>
      <c r="BG406" s="139">
        <f>IF(N406="zákl. přenesená",J406,0)</f>
        <v>0</v>
      </c>
      <c r="BH406" s="139">
        <f>IF(N406="sníž. přenesená",J406,0)</f>
        <v>0</v>
      </c>
      <c r="BI406" s="139">
        <f>IF(N406="nulová",J406,0)</f>
        <v>0</v>
      </c>
      <c r="BJ406" s="17" t="s">
        <v>77</v>
      </c>
      <c r="BK406" s="139">
        <f>ROUND(I406*H406,2)</f>
        <v>0</v>
      </c>
      <c r="BL406" s="17" t="s">
        <v>129</v>
      </c>
      <c r="BM406" s="138" t="s">
        <v>1094</v>
      </c>
    </row>
    <row r="407" spans="2:65" s="1" customFormat="1" ht="19.2">
      <c r="B407" s="32"/>
      <c r="D407" s="145" t="s">
        <v>300</v>
      </c>
      <c r="F407" s="165" t="s">
        <v>1095</v>
      </c>
      <c r="I407" s="142"/>
      <c r="L407" s="32"/>
      <c r="M407" s="143"/>
      <c r="T407" s="53"/>
      <c r="AT407" s="17" t="s">
        <v>300</v>
      </c>
      <c r="AU407" s="17" t="s">
        <v>77</v>
      </c>
    </row>
    <row r="408" spans="2:65" s="1" customFormat="1" ht="16.5" customHeight="1">
      <c r="B408" s="32"/>
      <c r="C408" s="127" t="s">
        <v>1096</v>
      </c>
      <c r="D408" s="127" t="s">
        <v>124</v>
      </c>
      <c r="E408" s="128" t="s">
        <v>1097</v>
      </c>
      <c r="F408" s="129" t="s">
        <v>852</v>
      </c>
      <c r="G408" s="130" t="s">
        <v>233</v>
      </c>
      <c r="H408" s="131">
        <v>19</v>
      </c>
      <c r="I408" s="132"/>
      <c r="J408" s="133">
        <f>ROUND(I408*H408,2)</f>
        <v>0</v>
      </c>
      <c r="K408" s="129" t="s">
        <v>19</v>
      </c>
      <c r="L408" s="32"/>
      <c r="M408" s="134" t="s">
        <v>19</v>
      </c>
      <c r="N408" s="135" t="s">
        <v>43</v>
      </c>
      <c r="P408" s="136">
        <f>O408*H408</f>
        <v>0</v>
      </c>
      <c r="Q408" s="136">
        <v>0</v>
      </c>
      <c r="R408" s="136">
        <f>Q408*H408</f>
        <v>0</v>
      </c>
      <c r="S408" s="136">
        <v>0</v>
      </c>
      <c r="T408" s="137">
        <f>S408*H408</f>
        <v>0</v>
      </c>
      <c r="AR408" s="138" t="s">
        <v>129</v>
      </c>
      <c r="AT408" s="138" t="s">
        <v>124</v>
      </c>
      <c r="AU408" s="138" t="s">
        <v>77</v>
      </c>
      <c r="AY408" s="17" t="s">
        <v>122</v>
      </c>
      <c r="BE408" s="139">
        <f>IF(N408="základní",J408,0)</f>
        <v>0</v>
      </c>
      <c r="BF408" s="139">
        <f>IF(N408="snížená",J408,0)</f>
        <v>0</v>
      </c>
      <c r="BG408" s="139">
        <f>IF(N408="zákl. přenesená",J408,0)</f>
        <v>0</v>
      </c>
      <c r="BH408" s="139">
        <f>IF(N408="sníž. přenesená",J408,0)</f>
        <v>0</v>
      </c>
      <c r="BI408" s="139">
        <f>IF(N408="nulová",J408,0)</f>
        <v>0</v>
      </c>
      <c r="BJ408" s="17" t="s">
        <v>77</v>
      </c>
      <c r="BK408" s="139">
        <f>ROUND(I408*H408,2)</f>
        <v>0</v>
      </c>
      <c r="BL408" s="17" t="s">
        <v>129</v>
      </c>
      <c r="BM408" s="138" t="s">
        <v>1098</v>
      </c>
    </row>
    <row r="409" spans="2:65" s="1" customFormat="1" ht="19.2">
      <c r="B409" s="32"/>
      <c r="D409" s="145" t="s">
        <v>300</v>
      </c>
      <c r="F409" s="165" t="s">
        <v>1036</v>
      </c>
      <c r="I409" s="142"/>
      <c r="L409" s="32"/>
      <c r="M409" s="143"/>
      <c r="T409" s="53"/>
      <c r="AT409" s="17" t="s">
        <v>300</v>
      </c>
      <c r="AU409" s="17" t="s">
        <v>77</v>
      </c>
    </row>
    <row r="410" spans="2:65" s="1" customFormat="1" ht="16.5" customHeight="1">
      <c r="B410" s="32"/>
      <c r="C410" s="127" t="s">
        <v>1099</v>
      </c>
      <c r="D410" s="127" t="s">
        <v>124</v>
      </c>
      <c r="E410" s="128" t="s">
        <v>1100</v>
      </c>
      <c r="F410" s="129" t="s">
        <v>852</v>
      </c>
      <c r="G410" s="130" t="s">
        <v>233</v>
      </c>
      <c r="H410" s="131">
        <v>19</v>
      </c>
      <c r="I410" s="132"/>
      <c r="J410" s="133">
        <f>ROUND(I410*H410,2)</f>
        <v>0</v>
      </c>
      <c r="K410" s="129" t="s">
        <v>19</v>
      </c>
      <c r="L410" s="32"/>
      <c r="M410" s="134" t="s">
        <v>19</v>
      </c>
      <c r="N410" s="135" t="s">
        <v>43</v>
      </c>
      <c r="P410" s="136">
        <f>O410*H410</f>
        <v>0</v>
      </c>
      <c r="Q410" s="136">
        <v>0</v>
      </c>
      <c r="R410" s="136">
        <f>Q410*H410</f>
        <v>0</v>
      </c>
      <c r="S410" s="136">
        <v>0</v>
      </c>
      <c r="T410" s="137">
        <f>S410*H410</f>
        <v>0</v>
      </c>
      <c r="AR410" s="138" t="s">
        <v>129</v>
      </c>
      <c r="AT410" s="138" t="s">
        <v>124</v>
      </c>
      <c r="AU410" s="138" t="s">
        <v>77</v>
      </c>
      <c r="AY410" s="17" t="s">
        <v>122</v>
      </c>
      <c r="BE410" s="139">
        <f>IF(N410="základní",J410,0)</f>
        <v>0</v>
      </c>
      <c r="BF410" s="139">
        <f>IF(N410="snížená",J410,0)</f>
        <v>0</v>
      </c>
      <c r="BG410" s="139">
        <f>IF(N410="zákl. přenesená",J410,0)</f>
        <v>0</v>
      </c>
      <c r="BH410" s="139">
        <f>IF(N410="sníž. přenesená",J410,0)</f>
        <v>0</v>
      </c>
      <c r="BI410" s="139">
        <f>IF(N410="nulová",J410,0)</f>
        <v>0</v>
      </c>
      <c r="BJ410" s="17" t="s">
        <v>77</v>
      </c>
      <c r="BK410" s="139">
        <f>ROUND(I410*H410,2)</f>
        <v>0</v>
      </c>
      <c r="BL410" s="17" t="s">
        <v>129</v>
      </c>
      <c r="BM410" s="138" t="s">
        <v>1101</v>
      </c>
    </row>
    <row r="411" spans="2:65" s="1" customFormat="1" ht="19.2">
      <c r="B411" s="32"/>
      <c r="D411" s="145" t="s">
        <v>300</v>
      </c>
      <c r="F411" s="165" t="s">
        <v>1095</v>
      </c>
      <c r="I411" s="142"/>
      <c r="L411" s="32"/>
      <c r="M411" s="143"/>
      <c r="T411" s="53"/>
      <c r="AT411" s="17" t="s">
        <v>300</v>
      </c>
      <c r="AU411" s="17" t="s">
        <v>77</v>
      </c>
    </row>
    <row r="412" spans="2:65" s="1" customFormat="1" ht="16.5" customHeight="1">
      <c r="B412" s="32"/>
      <c r="C412" s="127" t="s">
        <v>1102</v>
      </c>
      <c r="D412" s="127" t="s">
        <v>124</v>
      </c>
      <c r="E412" s="128" t="s">
        <v>1103</v>
      </c>
      <c r="F412" s="129" t="s">
        <v>859</v>
      </c>
      <c r="G412" s="130" t="s">
        <v>233</v>
      </c>
      <c r="H412" s="131">
        <v>14</v>
      </c>
      <c r="I412" s="132"/>
      <c r="J412" s="133">
        <f>ROUND(I412*H412,2)</f>
        <v>0</v>
      </c>
      <c r="K412" s="129" t="s">
        <v>19</v>
      </c>
      <c r="L412" s="32"/>
      <c r="M412" s="134" t="s">
        <v>19</v>
      </c>
      <c r="N412" s="135" t="s">
        <v>43</v>
      </c>
      <c r="P412" s="136">
        <f>O412*H412</f>
        <v>0</v>
      </c>
      <c r="Q412" s="136">
        <v>0</v>
      </c>
      <c r="R412" s="136">
        <f>Q412*H412</f>
        <v>0</v>
      </c>
      <c r="S412" s="136">
        <v>0</v>
      </c>
      <c r="T412" s="137">
        <f>S412*H412</f>
        <v>0</v>
      </c>
      <c r="AR412" s="138" t="s">
        <v>129</v>
      </c>
      <c r="AT412" s="138" t="s">
        <v>124</v>
      </c>
      <c r="AU412" s="138" t="s">
        <v>77</v>
      </c>
      <c r="AY412" s="17" t="s">
        <v>122</v>
      </c>
      <c r="BE412" s="139">
        <f>IF(N412="základní",J412,0)</f>
        <v>0</v>
      </c>
      <c r="BF412" s="139">
        <f>IF(N412="snížená",J412,0)</f>
        <v>0</v>
      </c>
      <c r="BG412" s="139">
        <f>IF(N412="zákl. přenesená",J412,0)</f>
        <v>0</v>
      </c>
      <c r="BH412" s="139">
        <f>IF(N412="sníž. přenesená",J412,0)</f>
        <v>0</v>
      </c>
      <c r="BI412" s="139">
        <f>IF(N412="nulová",J412,0)</f>
        <v>0</v>
      </c>
      <c r="BJ412" s="17" t="s">
        <v>77</v>
      </c>
      <c r="BK412" s="139">
        <f>ROUND(I412*H412,2)</f>
        <v>0</v>
      </c>
      <c r="BL412" s="17" t="s">
        <v>129</v>
      </c>
      <c r="BM412" s="138" t="s">
        <v>1104</v>
      </c>
    </row>
    <row r="413" spans="2:65" s="1" customFormat="1" ht="19.2">
      <c r="B413" s="32"/>
      <c r="D413" s="145" t="s">
        <v>300</v>
      </c>
      <c r="F413" s="165" t="s">
        <v>1036</v>
      </c>
      <c r="I413" s="142"/>
      <c r="L413" s="32"/>
      <c r="M413" s="143"/>
      <c r="T413" s="53"/>
      <c r="AT413" s="17" t="s">
        <v>300</v>
      </c>
      <c r="AU413" s="17" t="s">
        <v>77</v>
      </c>
    </row>
    <row r="414" spans="2:65" s="1" customFormat="1" ht="16.5" customHeight="1">
      <c r="B414" s="32"/>
      <c r="C414" s="127" t="s">
        <v>1105</v>
      </c>
      <c r="D414" s="127" t="s">
        <v>124</v>
      </c>
      <c r="E414" s="128" t="s">
        <v>1106</v>
      </c>
      <c r="F414" s="129" t="s">
        <v>859</v>
      </c>
      <c r="G414" s="130" t="s">
        <v>233</v>
      </c>
      <c r="H414" s="131">
        <v>14</v>
      </c>
      <c r="I414" s="132"/>
      <c r="J414" s="133">
        <f>ROUND(I414*H414,2)</f>
        <v>0</v>
      </c>
      <c r="K414" s="129" t="s">
        <v>19</v>
      </c>
      <c r="L414" s="32"/>
      <c r="M414" s="134" t="s">
        <v>19</v>
      </c>
      <c r="N414" s="135" t="s">
        <v>43</v>
      </c>
      <c r="P414" s="136">
        <f>O414*H414</f>
        <v>0</v>
      </c>
      <c r="Q414" s="136">
        <v>0</v>
      </c>
      <c r="R414" s="136">
        <f>Q414*H414</f>
        <v>0</v>
      </c>
      <c r="S414" s="136">
        <v>0</v>
      </c>
      <c r="T414" s="137">
        <f>S414*H414</f>
        <v>0</v>
      </c>
      <c r="AR414" s="138" t="s">
        <v>129</v>
      </c>
      <c r="AT414" s="138" t="s">
        <v>124</v>
      </c>
      <c r="AU414" s="138" t="s">
        <v>77</v>
      </c>
      <c r="AY414" s="17" t="s">
        <v>122</v>
      </c>
      <c r="BE414" s="139">
        <f>IF(N414="základní",J414,0)</f>
        <v>0</v>
      </c>
      <c r="BF414" s="139">
        <f>IF(N414="snížená",J414,0)</f>
        <v>0</v>
      </c>
      <c r="BG414" s="139">
        <f>IF(N414="zákl. přenesená",J414,0)</f>
        <v>0</v>
      </c>
      <c r="BH414" s="139">
        <f>IF(N414="sníž. přenesená",J414,0)</f>
        <v>0</v>
      </c>
      <c r="BI414" s="139">
        <f>IF(N414="nulová",J414,0)</f>
        <v>0</v>
      </c>
      <c r="BJ414" s="17" t="s">
        <v>77</v>
      </c>
      <c r="BK414" s="139">
        <f>ROUND(I414*H414,2)</f>
        <v>0</v>
      </c>
      <c r="BL414" s="17" t="s">
        <v>129</v>
      </c>
      <c r="BM414" s="138" t="s">
        <v>1107</v>
      </c>
    </row>
    <row r="415" spans="2:65" s="1" customFormat="1" ht="19.2">
      <c r="B415" s="32"/>
      <c r="D415" s="145" t="s">
        <v>300</v>
      </c>
      <c r="F415" s="165" t="s">
        <v>1095</v>
      </c>
      <c r="I415" s="142"/>
      <c r="L415" s="32"/>
      <c r="M415" s="143"/>
      <c r="T415" s="53"/>
      <c r="AT415" s="17" t="s">
        <v>300</v>
      </c>
      <c r="AU415" s="17" t="s">
        <v>77</v>
      </c>
    </row>
    <row r="416" spans="2:65" s="1" customFormat="1" ht="16.5" customHeight="1">
      <c r="B416" s="32"/>
      <c r="C416" s="127" t="s">
        <v>1108</v>
      </c>
      <c r="D416" s="127" t="s">
        <v>124</v>
      </c>
      <c r="E416" s="128" t="s">
        <v>1109</v>
      </c>
      <c r="F416" s="129" t="s">
        <v>866</v>
      </c>
      <c r="G416" s="130" t="s">
        <v>233</v>
      </c>
      <c r="H416" s="131">
        <v>22</v>
      </c>
      <c r="I416" s="132"/>
      <c r="J416" s="133">
        <f>ROUND(I416*H416,2)</f>
        <v>0</v>
      </c>
      <c r="K416" s="129" t="s">
        <v>19</v>
      </c>
      <c r="L416" s="32"/>
      <c r="M416" s="134" t="s">
        <v>19</v>
      </c>
      <c r="N416" s="135" t="s">
        <v>43</v>
      </c>
      <c r="P416" s="136">
        <f>O416*H416</f>
        <v>0</v>
      </c>
      <c r="Q416" s="136">
        <v>0</v>
      </c>
      <c r="R416" s="136">
        <f>Q416*H416</f>
        <v>0</v>
      </c>
      <c r="S416" s="136">
        <v>0</v>
      </c>
      <c r="T416" s="137">
        <f>S416*H416</f>
        <v>0</v>
      </c>
      <c r="AR416" s="138" t="s">
        <v>129</v>
      </c>
      <c r="AT416" s="138" t="s">
        <v>124</v>
      </c>
      <c r="AU416" s="138" t="s">
        <v>77</v>
      </c>
      <c r="AY416" s="17" t="s">
        <v>122</v>
      </c>
      <c r="BE416" s="139">
        <f>IF(N416="základní",J416,0)</f>
        <v>0</v>
      </c>
      <c r="BF416" s="139">
        <f>IF(N416="snížená",J416,0)</f>
        <v>0</v>
      </c>
      <c r="BG416" s="139">
        <f>IF(N416="zákl. přenesená",J416,0)</f>
        <v>0</v>
      </c>
      <c r="BH416" s="139">
        <f>IF(N416="sníž. přenesená",J416,0)</f>
        <v>0</v>
      </c>
      <c r="BI416" s="139">
        <f>IF(N416="nulová",J416,0)</f>
        <v>0</v>
      </c>
      <c r="BJ416" s="17" t="s">
        <v>77</v>
      </c>
      <c r="BK416" s="139">
        <f>ROUND(I416*H416,2)</f>
        <v>0</v>
      </c>
      <c r="BL416" s="17" t="s">
        <v>129</v>
      </c>
      <c r="BM416" s="138" t="s">
        <v>1110</v>
      </c>
    </row>
    <row r="417" spans="2:65" s="1" customFormat="1" ht="19.2">
      <c r="B417" s="32"/>
      <c r="D417" s="145" t="s">
        <v>300</v>
      </c>
      <c r="F417" s="165" t="s">
        <v>1036</v>
      </c>
      <c r="I417" s="142"/>
      <c r="L417" s="32"/>
      <c r="M417" s="143"/>
      <c r="T417" s="53"/>
      <c r="AT417" s="17" t="s">
        <v>300</v>
      </c>
      <c r="AU417" s="17" t="s">
        <v>77</v>
      </c>
    </row>
    <row r="418" spans="2:65" s="1" customFormat="1" ht="16.5" customHeight="1">
      <c r="B418" s="32"/>
      <c r="C418" s="127" t="s">
        <v>1111</v>
      </c>
      <c r="D418" s="127" t="s">
        <v>124</v>
      </c>
      <c r="E418" s="128" t="s">
        <v>1112</v>
      </c>
      <c r="F418" s="129" t="s">
        <v>866</v>
      </c>
      <c r="G418" s="130" t="s">
        <v>233</v>
      </c>
      <c r="H418" s="131">
        <v>22</v>
      </c>
      <c r="I418" s="132"/>
      <c r="J418" s="133">
        <f>ROUND(I418*H418,2)</f>
        <v>0</v>
      </c>
      <c r="K418" s="129" t="s">
        <v>19</v>
      </c>
      <c r="L418" s="32"/>
      <c r="M418" s="134" t="s">
        <v>19</v>
      </c>
      <c r="N418" s="135" t="s">
        <v>43</v>
      </c>
      <c r="P418" s="136">
        <f>O418*H418</f>
        <v>0</v>
      </c>
      <c r="Q418" s="136">
        <v>0</v>
      </c>
      <c r="R418" s="136">
        <f>Q418*H418</f>
        <v>0</v>
      </c>
      <c r="S418" s="136">
        <v>0</v>
      </c>
      <c r="T418" s="137">
        <f>S418*H418</f>
        <v>0</v>
      </c>
      <c r="AR418" s="138" t="s">
        <v>129</v>
      </c>
      <c r="AT418" s="138" t="s">
        <v>124</v>
      </c>
      <c r="AU418" s="138" t="s">
        <v>77</v>
      </c>
      <c r="AY418" s="17" t="s">
        <v>122</v>
      </c>
      <c r="BE418" s="139">
        <f>IF(N418="základní",J418,0)</f>
        <v>0</v>
      </c>
      <c r="BF418" s="139">
        <f>IF(N418="snížená",J418,0)</f>
        <v>0</v>
      </c>
      <c r="BG418" s="139">
        <f>IF(N418="zákl. přenesená",J418,0)</f>
        <v>0</v>
      </c>
      <c r="BH418" s="139">
        <f>IF(N418="sníž. přenesená",J418,0)</f>
        <v>0</v>
      </c>
      <c r="BI418" s="139">
        <f>IF(N418="nulová",J418,0)</f>
        <v>0</v>
      </c>
      <c r="BJ418" s="17" t="s">
        <v>77</v>
      </c>
      <c r="BK418" s="139">
        <f>ROUND(I418*H418,2)</f>
        <v>0</v>
      </c>
      <c r="BL418" s="17" t="s">
        <v>129</v>
      </c>
      <c r="BM418" s="138" t="s">
        <v>1113</v>
      </c>
    </row>
    <row r="419" spans="2:65" s="1" customFormat="1" ht="19.2">
      <c r="B419" s="32"/>
      <c r="D419" s="145" t="s">
        <v>300</v>
      </c>
      <c r="F419" s="165" t="s">
        <v>1095</v>
      </c>
      <c r="I419" s="142"/>
      <c r="L419" s="32"/>
      <c r="M419" s="143"/>
      <c r="T419" s="53"/>
      <c r="AT419" s="17" t="s">
        <v>300</v>
      </c>
      <c r="AU419" s="17" t="s">
        <v>77</v>
      </c>
    </row>
    <row r="420" spans="2:65" s="1" customFormat="1" ht="16.5" customHeight="1">
      <c r="B420" s="32"/>
      <c r="C420" s="127" t="s">
        <v>1114</v>
      </c>
      <c r="D420" s="127" t="s">
        <v>124</v>
      </c>
      <c r="E420" s="128" t="s">
        <v>1115</v>
      </c>
      <c r="F420" s="129" t="s">
        <v>873</v>
      </c>
      <c r="G420" s="130" t="s">
        <v>233</v>
      </c>
      <c r="H420" s="131">
        <v>38</v>
      </c>
      <c r="I420" s="132"/>
      <c r="J420" s="133">
        <f>ROUND(I420*H420,2)</f>
        <v>0</v>
      </c>
      <c r="K420" s="129" t="s">
        <v>19</v>
      </c>
      <c r="L420" s="32"/>
      <c r="M420" s="134" t="s">
        <v>19</v>
      </c>
      <c r="N420" s="135" t="s">
        <v>43</v>
      </c>
      <c r="P420" s="136">
        <f>O420*H420</f>
        <v>0</v>
      </c>
      <c r="Q420" s="136">
        <v>0</v>
      </c>
      <c r="R420" s="136">
        <f>Q420*H420</f>
        <v>0</v>
      </c>
      <c r="S420" s="136">
        <v>0</v>
      </c>
      <c r="T420" s="137">
        <f>S420*H420</f>
        <v>0</v>
      </c>
      <c r="AR420" s="138" t="s">
        <v>129</v>
      </c>
      <c r="AT420" s="138" t="s">
        <v>124</v>
      </c>
      <c r="AU420" s="138" t="s">
        <v>77</v>
      </c>
      <c r="AY420" s="17" t="s">
        <v>122</v>
      </c>
      <c r="BE420" s="139">
        <f>IF(N420="základní",J420,0)</f>
        <v>0</v>
      </c>
      <c r="BF420" s="139">
        <f>IF(N420="snížená",J420,0)</f>
        <v>0</v>
      </c>
      <c r="BG420" s="139">
        <f>IF(N420="zákl. přenesená",J420,0)</f>
        <v>0</v>
      </c>
      <c r="BH420" s="139">
        <f>IF(N420="sníž. přenesená",J420,0)</f>
        <v>0</v>
      </c>
      <c r="BI420" s="139">
        <f>IF(N420="nulová",J420,0)</f>
        <v>0</v>
      </c>
      <c r="BJ420" s="17" t="s">
        <v>77</v>
      </c>
      <c r="BK420" s="139">
        <f>ROUND(I420*H420,2)</f>
        <v>0</v>
      </c>
      <c r="BL420" s="17" t="s">
        <v>129</v>
      </c>
      <c r="BM420" s="138" t="s">
        <v>1116</v>
      </c>
    </row>
    <row r="421" spans="2:65" s="1" customFormat="1" ht="19.2">
      <c r="B421" s="32"/>
      <c r="D421" s="145" t="s">
        <v>300</v>
      </c>
      <c r="F421" s="165" t="s">
        <v>1036</v>
      </c>
      <c r="I421" s="142"/>
      <c r="L421" s="32"/>
      <c r="M421" s="143"/>
      <c r="T421" s="53"/>
      <c r="AT421" s="17" t="s">
        <v>300</v>
      </c>
      <c r="AU421" s="17" t="s">
        <v>77</v>
      </c>
    </row>
    <row r="422" spans="2:65" s="1" customFormat="1" ht="16.5" customHeight="1">
      <c r="B422" s="32"/>
      <c r="C422" s="127" t="s">
        <v>1117</v>
      </c>
      <c r="D422" s="127" t="s">
        <v>124</v>
      </c>
      <c r="E422" s="128" t="s">
        <v>1118</v>
      </c>
      <c r="F422" s="129" t="s">
        <v>873</v>
      </c>
      <c r="G422" s="130" t="s">
        <v>233</v>
      </c>
      <c r="H422" s="131">
        <v>38</v>
      </c>
      <c r="I422" s="132"/>
      <c r="J422" s="133">
        <f>ROUND(I422*H422,2)</f>
        <v>0</v>
      </c>
      <c r="K422" s="129" t="s">
        <v>19</v>
      </c>
      <c r="L422" s="32"/>
      <c r="M422" s="134" t="s">
        <v>19</v>
      </c>
      <c r="N422" s="135" t="s">
        <v>43</v>
      </c>
      <c r="P422" s="136">
        <f>O422*H422</f>
        <v>0</v>
      </c>
      <c r="Q422" s="136">
        <v>0</v>
      </c>
      <c r="R422" s="136">
        <f>Q422*H422</f>
        <v>0</v>
      </c>
      <c r="S422" s="136">
        <v>0</v>
      </c>
      <c r="T422" s="137">
        <f>S422*H422</f>
        <v>0</v>
      </c>
      <c r="AR422" s="138" t="s">
        <v>129</v>
      </c>
      <c r="AT422" s="138" t="s">
        <v>124</v>
      </c>
      <c r="AU422" s="138" t="s">
        <v>77</v>
      </c>
      <c r="AY422" s="17" t="s">
        <v>122</v>
      </c>
      <c r="BE422" s="139">
        <f>IF(N422="základní",J422,0)</f>
        <v>0</v>
      </c>
      <c r="BF422" s="139">
        <f>IF(N422="snížená",J422,0)</f>
        <v>0</v>
      </c>
      <c r="BG422" s="139">
        <f>IF(N422="zákl. přenesená",J422,0)</f>
        <v>0</v>
      </c>
      <c r="BH422" s="139">
        <f>IF(N422="sníž. přenesená",J422,0)</f>
        <v>0</v>
      </c>
      <c r="BI422" s="139">
        <f>IF(N422="nulová",J422,0)</f>
        <v>0</v>
      </c>
      <c r="BJ422" s="17" t="s">
        <v>77</v>
      </c>
      <c r="BK422" s="139">
        <f>ROUND(I422*H422,2)</f>
        <v>0</v>
      </c>
      <c r="BL422" s="17" t="s">
        <v>129</v>
      </c>
      <c r="BM422" s="138" t="s">
        <v>1119</v>
      </c>
    </row>
    <row r="423" spans="2:65" s="1" customFormat="1" ht="19.2">
      <c r="B423" s="32"/>
      <c r="D423" s="145" t="s">
        <v>300</v>
      </c>
      <c r="F423" s="165" t="s">
        <v>1095</v>
      </c>
      <c r="I423" s="142"/>
      <c r="L423" s="32"/>
      <c r="M423" s="143"/>
      <c r="T423" s="53"/>
      <c r="AT423" s="17" t="s">
        <v>300</v>
      </c>
      <c r="AU423" s="17" t="s">
        <v>77</v>
      </c>
    </row>
    <row r="424" spans="2:65" s="1" customFormat="1" ht="24.15" customHeight="1">
      <c r="B424" s="32"/>
      <c r="C424" s="127" t="s">
        <v>1120</v>
      </c>
      <c r="D424" s="127" t="s">
        <v>124</v>
      </c>
      <c r="E424" s="128" t="s">
        <v>1121</v>
      </c>
      <c r="F424" s="129" t="s">
        <v>1122</v>
      </c>
      <c r="G424" s="130" t="s">
        <v>233</v>
      </c>
      <c r="H424" s="131">
        <v>14</v>
      </c>
      <c r="I424" s="132"/>
      <c r="J424" s="133">
        <f>ROUND(I424*H424,2)</f>
        <v>0</v>
      </c>
      <c r="K424" s="129" t="s">
        <v>19</v>
      </c>
      <c r="L424" s="32"/>
      <c r="M424" s="134" t="s">
        <v>19</v>
      </c>
      <c r="N424" s="135" t="s">
        <v>43</v>
      </c>
      <c r="P424" s="136">
        <f>O424*H424</f>
        <v>0</v>
      </c>
      <c r="Q424" s="136">
        <v>0</v>
      </c>
      <c r="R424" s="136">
        <f>Q424*H424</f>
        <v>0</v>
      </c>
      <c r="S424" s="136">
        <v>0</v>
      </c>
      <c r="T424" s="137">
        <f>S424*H424</f>
        <v>0</v>
      </c>
      <c r="AR424" s="138" t="s">
        <v>129</v>
      </c>
      <c r="AT424" s="138" t="s">
        <v>124</v>
      </c>
      <c r="AU424" s="138" t="s">
        <v>77</v>
      </c>
      <c r="AY424" s="17" t="s">
        <v>122</v>
      </c>
      <c r="BE424" s="139">
        <f>IF(N424="základní",J424,0)</f>
        <v>0</v>
      </c>
      <c r="BF424" s="139">
        <f>IF(N424="snížená",J424,0)</f>
        <v>0</v>
      </c>
      <c r="BG424" s="139">
        <f>IF(N424="zákl. přenesená",J424,0)</f>
        <v>0</v>
      </c>
      <c r="BH424" s="139">
        <f>IF(N424="sníž. přenesená",J424,0)</f>
        <v>0</v>
      </c>
      <c r="BI424" s="139">
        <f>IF(N424="nulová",J424,0)</f>
        <v>0</v>
      </c>
      <c r="BJ424" s="17" t="s">
        <v>77</v>
      </c>
      <c r="BK424" s="139">
        <f>ROUND(I424*H424,2)</f>
        <v>0</v>
      </c>
      <c r="BL424" s="17" t="s">
        <v>129</v>
      </c>
      <c r="BM424" s="138" t="s">
        <v>1123</v>
      </c>
    </row>
    <row r="425" spans="2:65" s="1" customFormat="1" ht="19.2">
      <c r="B425" s="32"/>
      <c r="D425" s="145" t="s">
        <v>300</v>
      </c>
      <c r="F425" s="165" t="s">
        <v>1020</v>
      </c>
      <c r="I425" s="142"/>
      <c r="L425" s="32"/>
      <c r="M425" s="143"/>
      <c r="T425" s="53"/>
      <c r="AT425" s="17" t="s">
        <v>300</v>
      </c>
      <c r="AU425" s="17" t="s">
        <v>77</v>
      </c>
    </row>
    <row r="426" spans="2:65" s="1" customFormat="1" ht="24.15" customHeight="1">
      <c r="B426" s="32"/>
      <c r="C426" s="127" t="s">
        <v>1124</v>
      </c>
      <c r="D426" s="127" t="s">
        <v>124</v>
      </c>
      <c r="E426" s="128" t="s">
        <v>1125</v>
      </c>
      <c r="F426" s="129" t="s">
        <v>1122</v>
      </c>
      <c r="G426" s="130" t="s">
        <v>233</v>
      </c>
      <c r="H426" s="131">
        <v>14</v>
      </c>
      <c r="I426" s="132"/>
      <c r="J426" s="133">
        <f>ROUND(I426*H426,2)</f>
        <v>0</v>
      </c>
      <c r="K426" s="129" t="s">
        <v>19</v>
      </c>
      <c r="L426" s="32"/>
      <c r="M426" s="134" t="s">
        <v>19</v>
      </c>
      <c r="N426" s="135" t="s">
        <v>43</v>
      </c>
      <c r="P426" s="136">
        <f>O426*H426</f>
        <v>0</v>
      </c>
      <c r="Q426" s="136">
        <v>0</v>
      </c>
      <c r="R426" s="136">
        <f>Q426*H426</f>
        <v>0</v>
      </c>
      <c r="S426" s="136">
        <v>0</v>
      </c>
      <c r="T426" s="137">
        <f>S426*H426</f>
        <v>0</v>
      </c>
      <c r="AR426" s="138" t="s">
        <v>129</v>
      </c>
      <c r="AT426" s="138" t="s">
        <v>124</v>
      </c>
      <c r="AU426" s="138" t="s">
        <v>77</v>
      </c>
      <c r="AY426" s="17" t="s">
        <v>122</v>
      </c>
      <c r="BE426" s="139">
        <f>IF(N426="základní",J426,0)</f>
        <v>0</v>
      </c>
      <c r="BF426" s="139">
        <f>IF(N426="snížená",J426,0)</f>
        <v>0</v>
      </c>
      <c r="BG426" s="139">
        <f>IF(N426="zákl. přenesená",J426,0)</f>
        <v>0</v>
      </c>
      <c r="BH426" s="139">
        <f>IF(N426="sníž. přenesená",J426,0)</f>
        <v>0</v>
      </c>
      <c r="BI426" s="139">
        <f>IF(N426="nulová",J426,0)</f>
        <v>0</v>
      </c>
      <c r="BJ426" s="17" t="s">
        <v>77</v>
      </c>
      <c r="BK426" s="139">
        <f>ROUND(I426*H426,2)</f>
        <v>0</v>
      </c>
      <c r="BL426" s="17" t="s">
        <v>129</v>
      </c>
      <c r="BM426" s="138" t="s">
        <v>1126</v>
      </c>
    </row>
    <row r="427" spans="2:65" s="1" customFormat="1" ht="19.2">
      <c r="B427" s="32"/>
      <c r="D427" s="145" t="s">
        <v>300</v>
      </c>
      <c r="F427" s="165" t="s">
        <v>1127</v>
      </c>
      <c r="I427" s="142"/>
      <c r="L427" s="32"/>
      <c r="M427" s="143"/>
      <c r="T427" s="53"/>
      <c r="AT427" s="17" t="s">
        <v>300</v>
      </c>
      <c r="AU427" s="17" t="s">
        <v>77</v>
      </c>
    </row>
    <row r="428" spans="2:65" s="1" customFormat="1" ht="16.5" customHeight="1">
      <c r="B428" s="32"/>
      <c r="C428" s="127" t="s">
        <v>1128</v>
      </c>
      <c r="D428" s="127" t="s">
        <v>124</v>
      </c>
      <c r="E428" s="128" t="s">
        <v>1129</v>
      </c>
      <c r="F428" s="129" t="s">
        <v>898</v>
      </c>
      <c r="G428" s="130" t="s">
        <v>233</v>
      </c>
      <c r="H428" s="131">
        <v>30</v>
      </c>
      <c r="I428" s="132"/>
      <c r="J428" s="133">
        <f>ROUND(I428*H428,2)</f>
        <v>0</v>
      </c>
      <c r="K428" s="129" t="s">
        <v>19</v>
      </c>
      <c r="L428" s="32"/>
      <c r="M428" s="134" t="s">
        <v>19</v>
      </c>
      <c r="N428" s="135" t="s">
        <v>43</v>
      </c>
      <c r="P428" s="136">
        <f>O428*H428</f>
        <v>0</v>
      </c>
      <c r="Q428" s="136">
        <v>0</v>
      </c>
      <c r="R428" s="136">
        <f>Q428*H428</f>
        <v>0</v>
      </c>
      <c r="S428" s="136">
        <v>0</v>
      </c>
      <c r="T428" s="137">
        <f>S428*H428</f>
        <v>0</v>
      </c>
      <c r="AR428" s="138" t="s">
        <v>129</v>
      </c>
      <c r="AT428" s="138" t="s">
        <v>124</v>
      </c>
      <c r="AU428" s="138" t="s">
        <v>77</v>
      </c>
      <c r="AY428" s="17" t="s">
        <v>122</v>
      </c>
      <c r="BE428" s="139">
        <f>IF(N428="základní",J428,0)</f>
        <v>0</v>
      </c>
      <c r="BF428" s="139">
        <f>IF(N428="snížená",J428,0)</f>
        <v>0</v>
      </c>
      <c r="BG428" s="139">
        <f>IF(N428="zákl. přenesená",J428,0)</f>
        <v>0</v>
      </c>
      <c r="BH428" s="139">
        <f>IF(N428="sníž. přenesená",J428,0)</f>
        <v>0</v>
      </c>
      <c r="BI428" s="139">
        <f>IF(N428="nulová",J428,0)</f>
        <v>0</v>
      </c>
      <c r="BJ428" s="17" t="s">
        <v>77</v>
      </c>
      <c r="BK428" s="139">
        <f>ROUND(I428*H428,2)</f>
        <v>0</v>
      </c>
      <c r="BL428" s="17" t="s">
        <v>129</v>
      </c>
      <c r="BM428" s="138" t="s">
        <v>1130</v>
      </c>
    </row>
    <row r="429" spans="2:65" s="1" customFormat="1" ht="19.2">
      <c r="B429" s="32"/>
      <c r="D429" s="145" t="s">
        <v>300</v>
      </c>
      <c r="F429" s="165" t="s">
        <v>1131</v>
      </c>
      <c r="I429" s="142"/>
      <c r="L429" s="32"/>
      <c r="M429" s="143"/>
      <c r="T429" s="53"/>
      <c r="AT429" s="17" t="s">
        <v>300</v>
      </c>
      <c r="AU429" s="17" t="s">
        <v>77</v>
      </c>
    </row>
    <row r="430" spans="2:65" s="1" customFormat="1" ht="16.5" customHeight="1">
      <c r="B430" s="32"/>
      <c r="C430" s="127" t="s">
        <v>1132</v>
      </c>
      <c r="D430" s="127" t="s">
        <v>124</v>
      </c>
      <c r="E430" s="128" t="s">
        <v>1133</v>
      </c>
      <c r="F430" s="129" t="s">
        <v>898</v>
      </c>
      <c r="G430" s="130" t="s">
        <v>233</v>
      </c>
      <c r="H430" s="131">
        <v>30</v>
      </c>
      <c r="I430" s="132"/>
      <c r="J430" s="133">
        <f>ROUND(I430*H430,2)</f>
        <v>0</v>
      </c>
      <c r="K430" s="129" t="s">
        <v>19</v>
      </c>
      <c r="L430" s="32"/>
      <c r="M430" s="134" t="s">
        <v>19</v>
      </c>
      <c r="N430" s="135" t="s">
        <v>43</v>
      </c>
      <c r="P430" s="136">
        <f>O430*H430</f>
        <v>0</v>
      </c>
      <c r="Q430" s="136">
        <v>0</v>
      </c>
      <c r="R430" s="136">
        <f>Q430*H430</f>
        <v>0</v>
      </c>
      <c r="S430" s="136">
        <v>0</v>
      </c>
      <c r="T430" s="137">
        <f>S430*H430</f>
        <v>0</v>
      </c>
      <c r="AR430" s="138" t="s">
        <v>129</v>
      </c>
      <c r="AT430" s="138" t="s">
        <v>124</v>
      </c>
      <c r="AU430" s="138" t="s">
        <v>77</v>
      </c>
      <c r="AY430" s="17" t="s">
        <v>122</v>
      </c>
      <c r="BE430" s="139">
        <f>IF(N430="základní",J430,0)</f>
        <v>0</v>
      </c>
      <c r="BF430" s="139">
        <f>IF(N430="snížená",J430,0)</f>
        <v>0</v>
      </c>
      <c r="BG430" s="139">
        <f>IF(N430="zákl. přenesená",J430,0)</f>
        <v>0</v>
      </c>
      <c r="BH430" s="139">
        <f>IF(N430="sníž. přenesená",J430,0)</f>
        <v>0</v>
      </c>
      <c r="BI430" s="139">
        <f>IF(N430="nulová",J430,0)</f>
        <v>0</v>
      </c>
      <c r="BJ430" s="17" t="s">
        <v>77</v>
      </c>
      <c r="BK430" s="139">
        <f>ROUND(I430*H430,2)</f>
        <v>0</v>
      </c>
      <c r="BL430" s="17" t="s">
        <v>129</v>
      </c>
      <c r="BM430" s="138" t="s">
        <v>1134</v>
      </c>
    </row>
    <row r="431" spans="2:65" s="1" customFormat="1" ht="19.2">
      <c r="B431" s="32"/>
      <c r="D431" s="145" t="s">
        <v>300</v>
      </c>
      <c r="F431" s="165" t="s">
        <v>1095</v>
      </c>
      <c r="I431" s="142"/>
      <c r="L431" s="32"/>
      <c r="M431" s="143"/>
      <c r="T431" s="53"/>
      <c r="AT431" s="17" t="s">
        <v>300</v>
      </c>
      <c r="AU431" s="17" t="s">
        <v>77</v>
      </c>
    </row>
    <row r="432" spans="2:65" s="1" customFormat="1" ht="16.5" customHeight="1">
      <c r="B432" s="32"/>
      <c r="C432" s="127" t="s">
        <v>1135</v>
      </c>
      <c r="D432" s="127" t="s">
        <v>124</v>
      </c>
      <c r="E432" s="128" t="s">
        <v>1136</v>
      </c>
      <c r="F432" s="129" t="s">
        <v>907</v>
      </c>
      <c r="G432" s="130" t="s">
        <v>233</v>
      </c>
      <c r="H432" s="131">
        <v>6</v>
      </c>
      <c r="I432" s="132"/>
      <c r="J432" s="133">
        <f>ROUND(I432*H432,2)</f>
        <v>0</v>
      </c>
      <c r="K432" s="129" t="s">
        <v>19</v>
      </c>
      <c r="L432" s="32"/>
      <c r="M432" s="134" t="s">
        <v>19</v>
      </c>
      <c r="N432" s="135" t="s">
        <v>43</v>
      </c>
      <c r="P432" s="136">
        <f>O432*H432</f>
        <v>0</v>
      </c>
      <c r="Q432" s="136">
        <v>0</v>
      </c>
      <c r="R432" s="136">
        <f>Q432*H432</f>
        <v>0</v>
      </c>
      <c r="S432" s="136">
        <v>0</v>
      </c>
      <c r="T432" s="137">
        <f>S432*H432</f>
        <v>0</v>
      </c>
      <c r="AR432" s="138" t="s">
        <v>129</v>
      </c>
      <c r="AT432" s="138" t="s">
        <v>124</v>
      </c>
      <c r="AU432" s="138" t="s">
        <v>77</v>
      </c>
      <c r="AY432" s="17" t="s">
        <v>122</v>
      </c>
      <c r="BE432" s="139">
        <f>IF(N432="základní",J432,0)</f>
        <v>0</v>
      </c>
      <c r="BF432" s="139">
        <f>IF(N432="snížená",J432,0)</f>
        <v>0</v>
      </c>
      <c r="BG432" s="139">
        <f>IF(N432="zákl. přenesená",J432,0)</f>
        <v>0</v>
      </c>
      <c r="BH432" s="139">
        <f>IF(N432="sníž. přenesená",J432,0)</f>
        <v>0</v>
      </c>
      <c r="BI432" s="139">
        <f>IF(N432="nulová",J432,0)</f>
        <v>0</v>
      </c>
      <c r="BJ432" s="17" t="s">
        <v>77</v>
      </c>
      <c r="BK432" s="139">
        <f>ROUND(I432*H432,2)</f>
        <v>0</v>
      </c>
      <c r="BL432" s="17" t="s">
        <v>129</v>
      </c>
      <c r="BM432" s="138" t="s">
        <v>1137</v>
      </c>
    </row>
    <row r="433" spans="2:65" s="1" customFormat="1" ht="19.2">
      <c r="B433" s="32"/>
      <c r="D433" s="145" t="s">
        <v>300</v>
      </c>
      <c r="F433" s="165" t="s">
        <v>1138</v>
      </c>
      <c r="I433" s="142"/>
      <c r="L433" s="32"/>
      <c r="M433" s="143"/>
      <c r="T433" s="53"/>
      <c r="AT433" s="17" t="s">
        <v>300</v>
      </c>
      <c r="AU433" s="17" t="s">
        <v>77</v>
      </c>
    </row>
    <row r="434" spans="2:65" s="1" customFormat="1" ht="16.5" customHeight="1">
      <c r="B434" s="32"/>
      <c r="C434" s="127" t="s">
        <v>1139</v>
      </c>
      <c r="D434" s="127" t="s">
        <v>124</v>
      </c>
      <c r="E434" s="128" t="s">
        <v>1140</v>
      </c>
      <c r="F434" s="129" t="s">
        <v>907</v>
      </c>
      <c r="G434" s="130" t="s">
        <v>233</v>
      </c>
      <c r="H434" s="131">
        <v>6</v>
      </c>
      <c r="I434" s="132"/>
      <c r="J434" s="133">
        <f>ROUND(I434*H434,2)</f>
        <v>0</v>
      </c>
      <c r="K434" s="129" t="s">
        <v>19</v>
      </c>
      <c r="L434" s="32"/>
      <c r="M434" s="134" t="s">
        <v>19</v>
      </c>
      <c r="N434" s="135" t="s">
        <v>43</v>
      </c>
      <c r="P434" s="136">
        <f>O434*H434</f>
        <v>0</v>
      </c>
      <c r="Q434" s="136">
        <v>0</v>
      </c>
      <c r="R434" s="136">
        <f>Q434*H434</f>
        <v>0</v>
      </c>
      <c r="S434" s="136">
        <v>0</v>
      </c>
      <c r="T434" s="137">
        <f>S434*H434</f>
        <v>0</v>
      </c>
      <c r="AR434" s="138" t="s">
        <v>129</v>
      </c>
      <c r="AT434" s="138" t="s">
        <v>124</v>
      </c>
      <c r="AU434" s="138" t="s">
        <v>77</v>
      </c>
      <c r="AY434" s="17" t="s">
        <v>122</v>
      </c>
      <c r="BE434" s="139">
        <f>IF(N434="základní",J434,0)</f>
        <v>0</v>
      </c>
      <c r="BF434" s="139">
        <f>IF(N434="snížená",J434,0)</f>
        <v>0</v>
      </c>
      <c r="BG434" s="139">
        <f>IF(N434="zákl. přenesená",J434,0)</f>
        <v>0</v>
      </c>
      <c r="BH434" s="139">
        <f>IF(N434="sníž. přenesená",J434,0)</f>
        <v>0</v>
      </c>
      <c r="BI434" s="139">
        <f>IF(N434="nulová",J434,0)</f>
        <v>0</v>
      </c>
      <c r="BJ434" s="17" t="s">
        <v>77</v>
      </c>
      <c r="BK434" s="139">
        <f>ROUND(I434*H434,2)</f>
        <v>0</v>
      </c>
      <c r="BL434" s="17" t="s">
        <v>129</v>
      </c>
      <c r="BM434" s="138" t="s">
        <v>1141</v>
      </c>
    </row>
    <row r="435" spans="2:65" s="1" customFormat="1" ht="19.2">
      <c r="B435" s="32"/>
      <c r="D435" s="145" t="s">
        <v>300</v>
      </c>
      <c r="F435" s="165" t="s">
        <v>1095</v>
      </c>
      <c r="I435" s="142"/>
      <c r="L435" s="32"/>
      <c r="M435" s="143"/>
      <c r="T435" s="53"/>
      <c r="AT435" s="17" t="s">
        <v>300</v>
      </c>
      <c r="AU435" s="17" t="s">
        <v>77</v>
      </c>
    </row>
    <row r="436" spans="2:65" s="1" customFormat="1" ht="55.5" customHeight="1">
      <c r="B436" s="32"/>
      <c r="C436" s="127" t="s">
        <v>1142</v>
      </c>
      <c r="D436" s="127" t="s">
        <v>124</v>
      </c>
      <c r="E436" s="128" t="s">
        <v>1143</v>
      </c>
      <c r="F436" s="129" t="s">
        <v>1144</v>
      </c>
      <c r="G436" s="130" t="s">
        <v>233</v>
      </c>
      <c r="H436" s="131">
        <v>983</v>
      </c>
      <c r="I436" s="132"/>
      <c r="J436" s="133">
        <f>ROUND(I436*H436,2)</f>
        <v>0</v>
      </c>
      <c r="K436" s="129" t="s">
        <v>19</v>
      </c>
      <c r="L436" s="32"/>
      <c r="M436" s="134" t="s">
        <v>19</v>
      </c>
      <c r="N436" s="135" t="s">
        <v>43</v>
      </c>
      <c r="P436" s="136">
        <f>O436*H436</f>
        <v>0</v>
      </c>
      <c r="Q436" s="136">
        <v>0</v>
      </c>
      <c r="R436" s="136">
        <f>Q436*H436</f>
        <v>0</v>
      </c>
      <c r="S436" s="136">
        <v>0</v>
      </c>
      <c r="T436" s="137">
        <f>S436*H436</f>
        <v>0</v>
      </c>
      <c r="AR436" s="138" t="s">
        <v>129</v>
      </c>
      <c r="AT436" s="138" t="s">
        <v>124</v>
      </c>
      <c r="AU436" s="138" t="s">
        <v>77</v>
      </c>
      <c r="AY436" s="17" t="s">
        <v>122</v>
      </c>
      <c r="BE436" s="139">
        <f>IF(N436="základní",J436,0)</f>
        <v>0</v>
      </c>
      <c r="BF436" s="139">
        <f>IF(N436="snížená",J436,0)</f>
        <v>0</v>
      </c>
      <c r="BG436" s="139">
        <f>IF(N436="zákl. přenesená",J436,0)</f>
        <v>0</v>
      </c>
      <c r="BH436" s="139">
        <f>IF(N436="sníž. přenesená",J436,0)</f>
        <v>0</v>
      </c>
      <c r="BI436" s="139">
        <f>IF(N436="nulová",J436,0)</f>
        <v>0</v>
      </c>
      <c r="BJ436" s="17" t="s">
        <v>77</v>
      </c>
      <c r="BK436" s="139">
        <f>ROUND(I436*H436,2)</f>
        <v>0</v>
      </c>
      <c r="BL436" s="17" t="s">
        <v>129</v>
      </c>
      <c r="BM436" s="138" t="s">
        <v>1145</v>
      </c>
    </row>
    <row r="437" spans="2:65" s="1" customFormat="1" ht="19.2">
      <c r="B437" s="32"/>
      <c r="D437" s="145" t="s">
        <v>300</v>
      </c>
      <c r="F437" s="165" t="s">
        <v>1146</v>
      </c>
      <c r="I437" s="142"/>
      <c r="L437" s="32"/>
      <c r="M437" s="143"/>
      <c r="T437" s="53"/>
      <c r="AT437" s="17" t="s">
        <v>300</v>
      </c>
      <c r="AU437" s="17" t="s">
        <v>77</v>
      </c>
    </row>
    <row r="438" spans="2:65" s="1" customFormat="1" ht="55.5" customHeight="1">
      <c r="B438" s="32"/>
      <c r="C438" s="127" t="s">
        <v>1147</v>
      </c>
      <c r="D438" s="127" t="s">
        <v>124</v>
      </c>
      <c r="E438" s="128" t="s">
        <v>1148</v>
      </c>
      <c r="F438" s="129" t="s">
        <v>1144</v>
      </c>
      <c r="G438" s="130" t="s">
        <v>233</v>
      </c>
      <c r="H438" s="131">
        <v>983</v>
      </c>
      <c r="I438" s="132"/>
      <c r="J438" s="133">
        <f>ROUND(I438*H438,2)</f>
        <v>0</v>
      </c>
      <c r="K438" s="129" t="s">
        <v>19</v>
      </c>
      <c r="L438" s="32"/>
      <c r="M438" s="134" t="s">
        <v>19</v>
      </c>
      <c r="N438" s="135" t="s">
        <v>43</v>
      </c>
      <c r="P438" s="136">
        <f>O438*H438</f>
        <v>0</v>
      </c>
      <c r="Q438" s="136">
        <v>0</v>
      </c>
      <c r="R438" s="136">
        <f>Q438*H438</f>
        <v>0</v>
      </c>
      <c r="S438" s="136">
        <v>0</v>
      </c>
      <c r="T438" s="137">
        <f>S438*H438</f>
        <v>0</v>
      </c>
      <c r="AR438" s="138" t="s">
        <v>129</v>
      </c>
      <c r="AT438" s="138" t="s">
        <v>124</v>
      </c>
      <c r="AU438" s="138" t="s">
        <v>77</v>
      </c>
      <c r="AY438" s="17" t="s">
        <v>122</v>
      </c>
      <c r="BE438" s="139">
        <f>IF(N438="základní",J438,0)</f>
        <v>0</v>
      </c>
      <c r="BF438" s="139">
        <f>IF(N438="snížená",J438,0)</f>
        <v>0</v>
      </c>
      <c r="BG438" s="139">
        <f>IF(N438="zákl. přenesená",J438,0)</f>
        <v>0</v>
      </c>
      <c r="BH438" s="139">
        <f>IF(N438="sníž. přenesená",J438,0)</f>
        <v>0</v>
      </c>
      <c r="BI438" s="139">
        <f>IF(N438="nulová",J438,0)</f>
        <v>0</v>
      </c>
      <c r="BJ438" s="17" t="s">
        <v>77</v>
      </c>
      <c r="BK438" s="139">
        <f>ROUND(I438*H438,2)</f>
        <v>0</v>
      </c>
      <c r="BL438" s="17" t="s">
        <v>129</v>
      </c>
      <c r="BM438" s="138" t="s">
        <v>1149</v>
      </c>
    </row>
    <row r="439" spans="2:65" s="1" customFormat="1" ht="19.2">
      <c r="B439" s="32"/>
      <c r="D439" s="145" t="s">
        <v>300</v>
      </c>
      <c r="F439" s="165" t="s">
        <v>1150</v>
      </c>
      <c r="I439" s="142"/>
      <c r="L439" s="32"/>
      <c r="M439" s="143"/>
      <c r="T439" s="53"/>
      <c r="AT439" s="17" t="s">
        <v>300</v>
      </c>
      <c r="AU439" s="17" t="s">
        <v>77</v>
      </c>
    </row>
    <row r="440" spans="2:65" s="1" customFormat="1" ht="24.15" customHeight="1">
      <c r="B440" s="32"/>
      <c r="C440" s="127" t="s">
        <v>1151</v>
      </c>
      <c r="D440" s="127" t="s">
        <v>124</v>
      </c>
      <c r="E440" s="128" t="s">
        <v>1152</v>
      </c>
      <c r="F440" s="129" t="s">
        <v>1153</v>
      </c>
      <c r="G440" s="130" t="s">
        <v>233</v>
      </c>
      <c r="H440" s="131">
        <v>14</v>
      </c>
      <c r="I440" s="132"/>
      <c r="J440" s="133">
        <f>ROUND(I440*H440,2)</f>
        <v>0</v>
      </c>
      <c r="K440" s="129" t="s">
        <v>19</v>
      </c>
      <c r="L440" s="32"/>
      <c r="M440" s="134" t="s">
        <v>19</v>
      </c>
      <c r="N440" s="135" t="s">
        <v>43</v>
      </c>
      <c r="P440" s="136">
        <f>O440*H440</f>
        <v>0</v>
      </c>
      <c r="Q440" s="136">
        <v>0</v>
      </c>
      <c r="R440" s="136">
        <f>Q440*H440</f>
        <v>0</v>
      </c>
      <c r="S440" s="136">
        <v>0</v>
      </c>
      <c r="T440" s="137">
        <f>S440*H440</f>
        <v>0</v>
      </c>
      <c r="AR440" s="138" t="s">
        <v>129</v>
      </c>
      <c r="AT440" s="138" t="s">
        <v>124</v>
      </c>
      <c r="AU440" s="138" t="s">
        <v>77</v>
      </c>
      <c r="AY440" s="17" t="s">
        <v>122</v>
      </c>
      <c r="BE440" s="139">
        <f>IF(N440="základní",J440,0)</f>
        <v>0</v>
      </c>
      <c r="BF440" s="139">
        <f>IF(N440="snížená",J440,0)</f>
        <v>0</v>
      </c>
      <c r="BG440" s="139">
        <f>IF(N440="zákl. přenesená",J440,0)</f>
        <v>0</v>
      </c>
      <c r="BH440" s="139">
        <f>IF(N440="sníž. přenesená",J440,0)</f>
        <v>0</v>
      </c>
      <c r="BI440" s="139">
        <f>IF(N440="nulová",J440,0)</f>
        <v>0</v>
      </c>
      <c r="BJ440" s="17" t="s">
        <v>77</v>
      </c>
      <c r="BK440" s="139">
        <f>ROUND(I440*H440,2)</f>
        <v>0</v>
      </c>
      <c r="BL440" s="17" t="s">
        <v>129</v>
      </c>
      <c r="BM440" s="138" t="s">
        <v>1154</v>
      </c>
    </row>
    <row r="441" spans="2:65" s="1" customFormat="1" ht="19.2">
      <c r="B441" s="32"/>
      <c r="D441" s="145" t="s">
        <v>300</v>
      </c>
      <c r="F441" s="165" t="s">
        <v>1155</v>
      </c>
      <c r="I441" s="142"/>
      <c r="L441" s="32"/>
      <c r="M441" s="143"/>
      <c r="T441" s="53"/>
      <c r="AT441" s="17" t="s">
        <v>300</v>
      </c>
      <c r="AU441" s="17" t="s">
        <v>77</v>
      </c>
    </row>
    <row r="442" spans="2:65" s="1" customFormat="1" ht="24.15" customHeight="1">
      <c r="B442" s="32"/>
      <c r="C442" s="127" t="s">
        <v>1156</v>
      </c>
      <c r="D442" s="127" t="s">
        <v>124</v>
      </c>
      <c r="E442" s="128" t="s">
        <v>1157</v>
      </c>
      <c r="F442" s="129" t="s">
        <v>1158</v>
      </c>
      <c r="G442" s="130" t="s">
        <v>548</v>
      </c>
      <c r="H442" s="131">
        <v>2</v>
      </c>
      <c r="I442" s="132"/>
      <c r="J442" s="133">
        <f>ROUND(I442*H442,2)</f>
        <v>0</v>
      </c>
      <c r="K442" s="129" t="s">
        <v>19</v>
      </c>
      <c r="L442" s="32"/>
      <c r="M442" s="134" t="s">
        <v>19</v>
      </c>
      <c r="N442" s="135" t="s">
        <v>43</v>
      </c>
      <c r="P442" s="136">
        <f>O442*H442</f>
        <v>0</v>
      </c>
      <c r="Q442" s="136">
        <v>0</v>
      </c>
      <c r="R442" s="136">
        <f>Q442*H442</f>
        <v>0</v>
      </c>
      <c r="S442" s="136">
        <v>0</v>
      </c>
      <c r="T442" s="137">
        <f>S442*H442</f>
        <v>0</v>
      </c>
      <c r="AR442" s="138" t="s">
        <v>129</v>
      </c>
      <c r="AT442" s="138" t="s">
        <v>124</v>
      </c>
      <c r="AU442" s="138" t="s">
        <v>77</v>
      </c>
      <c r="AY442" s="17" t="s">
        <v>122</v>
      </c>
      <c r="BE442" s="139">
        <f>IF(N442="základní",J442,0)</f>
        <v>0</v>
      </c>
      <c r="BF442" s="139">
        <f>IF(N442="snížená",J442,0)</f>
        <v>0</v>
      </c>
      <c r="BG442" s="139">
        <f>IF(N442="zákl. přenesená",J442,0)</f>
        <v>0</v>
      </c>
      <c r="BH442" s="139">
        <f>IF(N442="sníž. přenesená",J442,0)</f>
        <v>0</v>
      </c>
      <c r="BI442" s="139">
        <f>IF(N442="nulová",J442,0)</f>
        <v>0</v>
      </c>
      <c r="BJ442" s="17" t="s">
        <v>77</v>
      </c>
      <c r="BK442" s="139">
        <f>ROUND(I442*H442,2)</f>
        <v>0</v>
      </c>
      <c r="BL442" s="17" t="s">
        <v>129</v>
      </c>
      <c r="BM442" s="138" t="s">
        <v>1159</v>
      </c>
    </row>
    <row r="443" spans="2:65" s="1" customFormat="1" ht="19.2">
      <c r="B443" s="32"/>
      <c r="D443" s="145" t="s">
        <v>300</v>
      </c>
      <c r="F443" s="165" t="s">
        <v>1020</v>
      </c>
      <c r="I443" s="142"/>
      <c r="L443" s="32"/>
      <c r="M443" s="143"/>
      <c r="T443" s="53"/>
      <c r="AT443" s="17" t="s">
        <v>300</v>
      </c>
      <c r="AU443" s="17" t="s">
        <v>77</v>
      </c>
    </row>
    <row r="444" spans="2:65" s="1" customFormat="1" ht="24.15" customHeight="1">
      <c r="B444" s="32"/>
      <c r="C444" s="127" t="s">
        <v>1160</v>
      </c>
      <c r="D444" s="127" t="s">
        <v>124</v>
      </c>
      <c r="E444" s="128" t="s">
        <v>1161</v>
      </c>
      <c r="F444" s="129" t="s">
        <v>1158</v>
      </c>
      <c r="G444" s="130" t="s">
        <v>548</v>
      </c>
      <c r="H444" s="131">
        <v>2</v>
      </c>
      <c r="I444" s="132"/>
      <c r="J444" s="133">
        <f>ROUND(I444*H444,2)</f>
        <v>0</v>
      </c>
      <c r="K444" s="129" t="s">
        <v>19</v>
      </c>
      <c r="L444" s="32"/>
      <c r="M444" s="134" t="s">
        <v>19</v>
      </c>
      <c r="N444" s="135" t="s">
        <v>43</v>
      </c>
      <c r="P444" s="136">
        <f>O444*H444</f>
        <v>0</v>
      </c>
      <c r="Q444" s="136">
        <v>0</v>
      </c>
      <c r="R444" s="136">
        <f>Q444*H444</f>
        <v>0</v>
      </c>
      <c r="S444" s="136">
        <v>0</v>
      </c>
      <c r="T444" s="137">
        <f>S444*H444</f>
        <v>0</v>
      </c>
      <c r="AR444" s="138" t="s">
        <v>129</v>
      </c>
      <c r="AT444" s="138" t="s">
        <v>124</v>
      </c>
      <c r="AU444" s="138" t="s">
        <v>77</v>
      </c>
      <c r="AY444" s="17" t="s">
        <v>122</v>
      </c>
      <c r="BE444" s="139">
        <f>IF(N444="základní",J444,0)</f>
        <v>0</v>
      </c>
      <c r="BF444" s="139">
        <f>IF(N444="snížená",J444,0)</f>
        <v>0</v>
      </c>
      <c r="BG444" s="139">
        <f>IF(N444="zákl. přenesená",J444,0)</f>
        <v>0</v>
      </c>
      <c r="BH444" s="139">
        <f>IF(N444="sníž. přenesená",J444,0)</f>
        <v>0</v>
      </c>
      <c r="BI444" s="139">
        <f>IF(N444="nulová",J444,0)</f>
        <v>0</v>
      </c>
      <c r="BJ444" s="17" t="s">
        <v>77</v>
      </c>
      <c r="BK444" s="139">
        <f>ROUND(I444*H444,2)</f>
        <v>0</v>
      </c>
      <c r="BL444" s="17" t="s">
        <v>129</v>
      </c>
      <c r="BM444" s="138" t="s">
        <v>1162</v>
      </c>
    </row>
    <row r="445" spans="2:65" s="1" customFormat="1" ht="19.2">
      <c r="B445" s="32"/>
      <c r="D445" s="145" t="s">
        <v>300</v>
      </c>
      <c r="F445" s="165" t="s">
        <v>1024</v>
      </c>
      <c r="I445" s="142"/>
      <c r="L445" s="32"/>
      <c r="M445" s="143"/>
      <c r="T445" s="53"/>
      <c r="AT445" s="17" t="s">
        <v>300</v>
      </c>
      <c r="AU445" s="17" t="s">
        <v>77</v>
      </c>
    </row>
    <row r="446" spans="2:65" s="1" customFormat="1" ht="33" customHeight="1">
      <c r="B446" s="32"/>
      <c r="C446" s="127" t="s">
        <v>1163</v>
      </c>
      <c r="D446" s="127" t="s">
        <v>124</v>
      </c>
      <c r="E446" s="128" t="s">
        <v>1164</v>
      </c>
      <c r="F446" s="129" t="s">
        <v>1165</v>
      </c>
      <c r="G446" s="130" t="s">
        <v>548</v>
      </c>
      <c r="H446" s="131">
        <v>4</v>
      </c>
      <c r="I446" s="132"/>
      <c r="J446" s="133">
        <f>ROUND(I446*H446,2)</f>
        <v>0</v>
      </c>
      <c r="K446" s="129" t="s">
        <v>19</v>
      </c>
      <c r="L446" s="32"/>
      <c r="M446" s="134" t="s">
        <v>19</v>
      </c>
      <c r="N446" s="135" t="s">
        <v>43</v>
      </c>
      <c r="P446" s="136">
        <f>O446*H446</f>
        <v>0</v>
      </c>
      <c r="Q446" s="136">
        <v>0</v>
      </c>
      <c r="R446" s="136">
        <f>Q446*H446</f>
        <v>0</v>
      </c>
      <c r="S446" s="136">
        <v>0</v>
      </c>
      <c r="T446" s="137">
        <f>S446*H446</f>
        <v>0</v>
      </c>
      <c r="AR446" s="138" t="s">
        <v>129</v>
      </c>
      <c r="AT446" s="138" t="s">
        <v>124</v>
      </c>
      <c r="AU446" s="138" t="s">
        <v>77</v>
      </c>
      <c r="AY446" s="17" t="s">
        <v>122</v>
      </c>
      <c r="BE446" s="139">
        <f>IF(N446="základní",J446,0)</f>
        <v>0</v>
      </c>
      <c r="BF446" s="139">
        <f>IF(N446="snížená",J446,0)</f>
        <v>0</v>
      </c>
      <c r="BG446" s="139">
        <f>IF(N446="zákl. přenesená",J446,0)</f>
        <v>0</v>
      </c>
      <c r="BH446" s="139">
        <f>IF(N446="sníž. přenesená",J446,0)</f>
        <v>0</v>
      </c>
      <c r="BI446" s="139">
        <f>IF(N446="nulová",J446,0)</f>
        <v>0</v>
      </c>
      <c r="BJ446" s="17" t="s">
        <v>77</v>
      </c>
      <c r="BK446" s="139">
        <f>ROUND(I446*H446,2)</f>
        <v>0</v>
      </c>
      <c r="BL446" s="17" t="s">
        <v>129</v>
      </c>
      <c r="BM446" s="138" t="s">
        <v>1166</v>
      </c>
    </row>
    <row r="447" spans="2:65" s="1" customFormat="1" ht="19.2">
      <c r="B447" s="32"/>
      <c r="D447" s="145" t="s">
        <v>300</v>
      </c>
      <c r="F447" s="165" t="s">
        <v>1036</v>
      </c>
      <c r="I447" s="142"/>
      <c r="L447" s="32"/>
      <c r="M447" s="143"/>
      <c r="T447" s="53"/>
      <c r="AT447" s="17" t="s">
        <v>300</v>
      </c>
      <c r="AU447" s="17" t="s">
        <v>77</v>
      </c>
    </row>
    <row r="448" spans="2:65" s="1" customFormat="1" ht="33" customHeight="1">
      <c r="B448" s="32"/>
      <c r="C448" s="127" t="s">
        <v>1167</v>
      </c>
      <c r="D448" s="127" t="s">
        <v>124</v>
      </c>
      <c r="E448" s="128" t="s">
        <v>1168</v>
      </c>
      <c r="F448" s="129" t="s">
        <v>1165</v>
      </c>
      <c r="G448" s="130" t="s">
        <v>548</v>
      </c>
      <c r="H448" s="131">
        <v>4</v>
      </c>
      <c r="I448" s="132"/>
      <c r="J448" s="133">
        <f>ROUND(I448*H448,2)</f>
        <v>0</v>
      </c>
      <c r="K448" s="129" t="s">
        <v>19</v>
      </c>
      <c r="L448" s="32"/>
      <c r="M448" s="134" t="s">
        <v>19</v>
      </c>
      <c r="N448" s="135" t="s">
        <v>43</v>
      </c>
      <c r="P448" s="136">
        <f>O448*H448</f>
        <v>0</v>
      </c>
      <c r="Q448" s="136">
        <v>0</v>
      </c>
      <c r="R448" s="136">
        <f>Q448*H448</f>
        <v>0</v>
      </c>
      <c r="S448" s="136">
        <v>0</v>
      </c>
      <c r="T448" s="137">
        <f>S448*H448</f>
        <v>0</v>
      </c>
      <c r="AR448" s="138" t="s">
        <v>129</v>
      </c>
      <c r="AT448" s="138" t="s">
        <v>124</v>
      </c>
      <c r="AU448" s="138" t="s">
        <v>77</v>
      </c>
      <c r="AY448" s="17" t="s">
        <v>122</v>
      </c>
      <c r="BE448" s="139">
        <f>IF(N448="základní",J448,0)</f>
        <v>0</v>
      </c>
      <c r="BF448" s="139">
        <f>IF(N448="snížená",J448,0)</f>
        <v>0</v>
      </c>
      <c r="BG448" s="139">
        <f>IF(N448="zákl. přenesená",J448,0)</f>
        <v>0</v>
      </c>
      <c r="BH448" s="139">
        <f>IF(N448="sníž. přenesená",J448,0)</f>
        <v>0</v>
      </c>
      <c r="BI448" s="139">
        <f>IF(N448="nulová",J448,0)</f>
        <v>0</v>
      </c>
      <c r="BJ448" s="17" t="s">
        <v>77</v>
      </c>
      <c r="BK448" s="139">
        <f>ROUND(I448*H448,2)</f>
        <v>0</v>
      </c>
      <c r="BL448" s="17" t="s">
        <v>129</v>
      </c>
      <c r="BM448" s="138" t="s">
        <v>1169</v>
      </c>
    </row>
    <row r="449" spans="2:65" s="1" customFormat="1" ht="19.2">
      <c r="B449" s="32"/>
      <c r="D449" s="145" t="s">
        <v>300</v>
      </c>
      <c r="F449" s="165" t="s">
        <v>1015</v>
      </c>
      <c r="I449" s="142"/>
      <c r="L449" s="32"/>
      <c r="M449" s="143"/>
      <c r="T449" s="53"/>
      <c r="AT449" s="17" t="s">
        <v>300</v>
      </c>
      <c r="AU449" s="17" t="s">
        <v>77</v>
      </c>
    </row>
    <row r="450" spans="2:65" s="1" customFormat="1" ht="123" customHeight="1">
      <c r="B450" s="32"/>
      <c r="C450" s="127" t="s">
        <v>1170</v>
      </c>
      <c r="D450" s="127" t="s">
        <v>124</v>
      </c>
      <c r="E450" s="128" t="s">
        <v>1171</v>
      </c>
      <c r="F450" s="129" t="s">
        <v>1172</v>
      </c>
      <c r="G450" s="130" t="s">
        <v>548</v>
      </c>
      <c r="H450" s="131">
        <v>1</v>
      </c>
      <c r="I450" s="132"/>
      <c r="J450" s="133">
        <f>ROUND(I450*H450,2)</f>
        <v>0</v>
      </c>
      <c r="K450" s="129" t="s">
        <v>19</v>
      </c>
      <c r="L450" s="32"/>
      <c r="M450" s="134" t="s">
        <v>19</v>
      </c>
      <c r="N450" s="135" t="s">
        <v>43</v>
      </c>
      <c r="P450" s="136">
        <f>O450*H450</f>
        <v>0</v>
      </c>
      <c r="Q450" s="136">
        <v>0</v>
      </c>
      <c r="R450" s="136">
        <f>Q450*H450</f>
        <v>0</v>
      </c>
      <c r="S450" s="136">
        <v>0</v>
      </c>
      <c r="T450" s="137">
        <f>S450*H450</f>
        <v>0</v>
      </c>
      <c r="AR450" s="138" t="s">
        <v>129</v>
      </c>
      <c r="AT450" s="138" t="s">
        <v>124</v>
      </c>
      <c r="AU450" s="138" t="s">
        <v>77</v>
      </c>
      <c r="AY450" s="17" t="s">
        <v>122</v>
      </c>
      <c r="BE450" s="139">
        <f>IF(N450="základní",J450,0)</f>
        <v>0</v>
      </c>
      <c r="BF450" s="139">
        <f>IF(N450="snížená",J450,0)</f>
        <v>0</v>
      </c>
      <c r="BG450" s="139">
        <f>IF(N450="zákl. přenesená",J450,0)</f>
        <v>0</v>
      </c>
      <c r="BH450" s="139">
        <f>IF(N450="sníž. přenesená",J450,0)</f>
        <v>0</v>
      </c>
      <c r="BI450" s="139">
        <f>IF(N450="nulová",J450,0)</f>
        <v>0</v>
      </c>
      <c r="BJ450" s="17" t="s">
        <v>77</v>
      </c>
      <c r="BK450" s="139">
        <f>ROUND(I450*H450,2)</f>
        <v>0</v>
      </c>
      <c r="BL450" s="17" t="s">
        <v>129</v>
      </c>
      <c r="BM450" s="138" t="s">
        <v>1173</v>
      </c>
    </row>
    <row r="451" spans="2:65" s="1" customFormat="1" ht="19.2">
      <c r="B451" s="32"/>
      <c r="D451" s="145" t="s">
        <v>300</v>
      </c>
      <c r="F451" s="165" t="s">
        <v>1174</v>
      </c>
      <c r="I451" s="142"/>
      <c r="L451" s="32"/>
      <c r="M451" s="143"/>
      <c r="T451" s="53"/>
      <c r="AT451" s="17" t="s">
        <v>300</v>
      </c>
      <c r="AU451" s="17" t="s">
        <v>77</v>
      </c>
    </row>
    <row r="452" spans="2:65" s="1" customFormat="1" ht="123" customHeight="1">
      <c r="B452" s="32"/>
      <c r="C452" s="127" t="s">
        <v>1175</v>
      </c>
      <c r="D452" s="127" t="s">
        <v>124</v>
      </c>
      <c r="E452" s="128" t="s">
        <v>1176</v>
      </c>
      <c r="F452" s="129" t="s">
        <v>1172</v>
      </c>
      <c r="G452" s="130" t="s">
        <v>548</v>
      </c>
      <c r="H452" s="131">
        <v>1</v>
      </c>
      <c r="I452" s="132"/>
      <c r="J452" s="133">
        <f>ROUND(I452*H452,2)</f>
        <v>0</v>
      </c>
      <c r="K452" s="129" t="s">
        <v>19</v>
      </c>
      <c r="L452" s="32"/>
      <c r="M452" s="134" t="s">
        <v>19</v>
      </c>
      <c r="N452" s="135" t="s">
        <v>43</v>
      </c>
      <c r="P452" s="136">
        <f>O452*H452</f>
        <v>0</v>
      </c>
      <c r="Q452" s="136">
        <v>0</v>
      </c>
      <c r="R452" s="136">
        <f>Q452*H452</f>
        <v>0</v>
      </c>
      <c r="S452" s="136">
        <v>0</v>
      </c>
      <c r="T452" s="137">
        <f>S452*H452</f>
        <v>0</v>
      </c>
      <c r="AR452" s="138" t="s">
        <v>129</v>
      </c>
      <c r="AT452" s="138" t="s">
        <v>124</v>
      </c>
      <c r="AU452" s="138" t="s">
        <v>77</v>
      </c>
      <c r="AY452" s="17" t="s">
        <v>122</v>
      </c>
      <c r="BE452" s="139">
        <f>IF(N452="základní",J452,0)</f>
        <v>0</v>
      </c>
      <c r="BF452" s="139">
        <f>IF(N452="snížená",J452,0)</f>
        <v>0</v>
      </c>
      <c r="BG452" s="139">
        <f>IF(N452="zákl. přenesená",J452,0)</f>
        <v>0</v>
      </c>
      <c r="BH452" s="139">
        <f>IF(N452="sníž. přenesená",J452,0)</f>
        <v>0</v>
      </c>
      <c r="BI452" s="139">
        <f>IF(N452="nulová",J452,0)</f>
        <v>0</v>
      </c>
      <c r="BJ452" s="17" t="s">
        <v>77</v>
      </c>
      <c r="BK452" s="139">
        <f>ROUND(I452*H452,2)</f>
        <v>0</v>
      </c>
      <c r="BL452" s="17" t="s">
        <v>129</v>
      </c>
      <c r="BM452" s="138" t="s">
        <v>1177</v>
      </c>
    </row>
    <row r="453" spans="2:65" s="1" customFormat="1" ht="19.2">
      <c r="B453" s="32"/>
      <c r="D453" s="145" t="s">
        <v>300</v>
      </c>
      <c r="F453" s="165" t="s">
        <v>1178</v>
      </c>
      <c r="I453" s="142"/>
      <c r="L453" s="32"/>
      <c r="M453" s="143"/>
      <c r="T453" s="53"/>
      <c r="AT453" s="17" t="s">
        <v>300</v>
      </c>
      <c r="AU453" s="17" t="s">
        <v>77</v>
      </c>
    </row>
    <row r="454" spans="2:65" s="1" customFormat="1" ht="24.15" customHeight="1">
      <c r="B454" s="32"/>
      <c r="C454" s="127" t="s">
        <v>1179</v>
      </c>
      <c r="D454" s="127" t="s">
        <v>124</v>
      </c>
      <c r="E454" s="128" t="s">
        <v>1180</v>
      </c>
      <c r="F454" s="129" t="s">
        <v>1181</v>
      </c>
      <c r="G454" s="130" t="s">
        <v>548</v>
      </c>
      <c r="H454" s="131">
        <v>2</v>
      </c>
      <c r="I454" s="132"/>
      <c r="J454" s="133">
        <f>ROUND(I454*H454,2)</f>
        <v>0</v>
      </c>
      <c r="K454" s="129" t="s">
        <v>19</v>
      </c>
      <c r="L454" s="32"/>
      <c r="M454" s="134" t="s">
        <v>19</v>
      </c>
      <c r="N454" s="135" t="s">
        <v>43</v>
      </c>
      <c r="P454" s="136">
        <f>O454*H454</f>
        <v>0</v>
      </c>
      <c r="Q454" s="136">
        <v>0</v>
      </c>
      <c r="R454" s="136">
        <f>Q454*H454</f>
        <v>0</v>
      </c>
      <c r="S454" s="136">
        <v>0</v>
      </c>
      <c r="T454" s="137">
        <f>S454*H454</f>
        <v>0</v>
      </c>
      <c r="AR454" s="138" t="s">
        <v>129</v>
      </c>
      <c r="AT454" s="138" t="s">
        <v>124</v>
      </c>
      <c r="AU454" s="138" t="s">
        <v>77</v>
      </c>
      <c r="AY454" s="17" t="s">
        <v>122</v>
      </c>
      <c r="BE454" s="139">
        <f>IF(N454="základní",J454,0)</f>
        <v>0</v>
      </c>
      <c r="BF454" s="139">
        <f>IF(N454="snížená",J454,0)</f>
        <v>0</v>
      </c>
      <c r="BG454" s="139">
        <f>IF(N454="zákl. přenesená",J454,0)</f>
        <v>0</v>
      </c>
      <c r="BH454" s="139">
        <f>IF(N454="sníž. přenesená",J454,0)</f>
        <v>0</v>
      </c>
      <c r="BI454" s="139">
        <f>IF(N454="nulová",J454,0)</f>
        <v>0</v>
      </c>
      <c r="BJ454" s="17" t="s">
        <v>77</v>
      </c>
      <c r="BK454" s="139">
        <f>ROUND(I454*H454,2)</f>
        <v>0</v>
      </c>
      <c r="BL454" s="17" t="s">
        <v>129</v>
      </c>
      <c r="BM454" s="138" t="s">
        <v>1182</v>
      </c>
    </row>
    <row r="455" spans="2:65" s="1" customFormat="1" ht="19.2">
      <c r="B455" s="32"/>
      <c r="D455" s="145" t="s">
        <v>300</v>
      </c>
      <c r="F455" s="165" t="s">
        <v>1183</v>
      </c>
      <c r="I455" s="142"/>
      <c r="L455" s="32"/>
      <c r="M455" s="143"/>
      <c r="T455" s="53"/>
      <c r="AT455" s="17" t="s">
        <v>300</v>
      </c>
      <c r="AU455" s="17" t="s">
        <v>77</v>
      </c>
    </row>
    <row r="456" spans="2:65" s="11" customFormat="1" ht="25.95" customHeight="1">
      <c r="B456" s="115"/>
      <c r="D456" s="116" t="s">
        <v>71</v>
      </c>
      <c r="E456" s="117" t="s">
        <v>150</v>
      </c>
      <c r="F456" s="117" t="s">
        <v>1184</v>
      </c>
      <c r="I456" s="118"/>
      <c r="J456" s="119">
        <f>BK456</f>
        <v>0</v>
      </c>
      <c r="L456" s="115"/>
      <c r="M456" s="120"/>
      <c r="P456" s="121">
        <f>SUM(P457:P556)</f>
        <v>0</v>
      </c>
      <c r="R456" s="121">
        <f>SUM(R457:R556)</f>
        <v>0</v>
      </c>
      <c r="T456" s="122">
        <f>SUM(T457:T556)</f>
        <v>0</v>
      </c>
      <c r="AR456" s="116" t="s">
        <v>77</v>
      </c>
      <c r="AT456" s="123" t="s">
        <v>71</v>
      </c>
      <c r="AU456" s="123" t="s">
        <v>72</v>
      </c>
      <c r="AY456" s="116" t="s">
        <v>122</v>
      </c>
      <c r="BK456" s="124">
        <f>SUM(BK457:BK556)</f>
        <v>0</v>
      </c>
    </row>
    <row r="457" spans="2:65" s="1" customFormat="1" ht="16.5" customHeight="1">
      <c r="B457" s="32"/>
      <c r="C457" s="127" t="s">
        <v>1185</v>
      </c>
      <c r="D457" s="127" t="s">
        <v>124</v>
      </c>
      <c r="E457" s="128" t="s">
        <v>1186</v>
      </c>
      <c r="F457" s="129" t="s">
        <v>1187</v>
      </c>
      <c r="G457" s="130" t="s">
        <v>548</v>
      </c>
      <c r="H457" s="131">
        <v>1</v>
      </c>
      <c r="I457" s="132"/>
      <c r="J457" s="133">
        <f>ROUND(I457*H457,2)</f>
        <v>0</v>
      </c>
      <c r="K457" s="129" t="s">
        <v>19</v>
      </c>
      <c r="L457" s="32"/>
      <c r="M457" s="134" t="s">
        <v>19</v>
      </c>
      <c r="N457" s="135" t="s">
        <v>43</v>
      </c>
      <c r="P457" s="136">
        <f>O457*H457</f>
        <v>0</v>
      </c>
      <c r="Q457" s="136">
        <v>0</v>
      </c>
      <c r="R457" s="136">
        <f>Q457*H457</f>
        <v>0</v>
      </c>
      <c r="S457" s="136">
        <v>0</v>
      </c>
      <c r="T457" s="137">
        <f>S457*H457</f>
        <v>0</v>
      </c>
      <c r="AR457" s="138" t="s">
        <v>129</v>
      </c>
      <c r="AT457" s="138" t="s">
        <v>124</v>
      </c>
      <c r="AU457" s="138" t="s">
        <v>77</v>
      </c>
      <c r="AY457" s="17" t="s">
        <v>122</v>
      </c>
      <c r="BE457" s="139">
        <f>IF(N457="základní",J457,0)</f>
        <v>0</v>
      </c>
      <c r="BF457" s="139">
        <f>IF(N457="snížená",J457,0)</f>
        <v>0</v>
      </c>
      <c r="BG457" s="139">
        <f>IF(N457="zákl. přenesená",J457,0)</f>
        <v>0</v>
      </c>
      <c r="BH457" s="139">
        <f>IF(N457="sníž. přenesená",J457,0)</f>
        <v>0</v>
      </c>
      <c r="BI457" s="139">
        <f>IF(N457="nulová",J457,0)</f>
        <v>0</v>
      </c>
      <c r="BJ457" s="17" t="s">
        <v>77</v>
      </c>
      <c r="BK457" s="139">
        <f>ROUND(I457*H457,2)</f>
        <v>0</v>
      </c>
      <c r="BL457" s="17" t="s">
        <v>129</v>
      </c>
      <c r="BM457" s="138" t="s">
        <v>1188</v>
      </c>
    </row>
    <row r="458" spans="2:65" s="1" customFormat="1" ht="19.2">
      <c r="B458" s="32"/>
      <c r="D458" s="145" t="s">
        <v>300</v>
      </c>
      <c r="F458" s="165" t="s">
        <v>1189</v>
      </c>
      <c r="I458" s="142"/>
      <c r="L458" s="32"/>
      <c r="M458" s="143"/>
      <c r="T458" s="53"/>
      <c r="AT458" s="17" t="s">
        <v>300</v>
      </c>
      <c r="AU458" s="17" t="s">
        <v>77</v>
      </c>
    </row>
    <row r="459" spans="2:65" s="1" customFormat="1" ht="16.5" customHeight="1">
      <c r="B459" s="32"/>
      <c r="C459" s="127" t="s">
        <v>1190</v>
      </c>
      <c r="D459" s="127" t="s">
        <v>124</v>
      </c>
      <c r="E459" s="128" t="s">
        <v>1191</v>
      </c>
      <c r="F459" s="129" t="s">
        <v>1187</v>
      </c>
      <c r="G459" s="130" t="s">
        <v>548</v>
      </c>
      <c r="H459" s="131">
        <v>1</v>
      </c>
      <c r="I459" s="132"/>
      <c r="J459" s="133">
        <f>ROUND(I459*H459,2)</f>
        <v>0</v>
      </c>
      <c r="K459" s="129" t="s">
        <v>19</v>
      </c>
      <c r="L459" s="32"/>
      <c r="M459" s="134" t="s">
        <v>19</v>
      </c>
      <c r="N459" s="135" t="s">
        <v>43</v>
      </c>
      <c r="P459" s="136">
        <f>O459*H459</f>
        <v>0</v>
      </c>
      <c r="Q459" s="136">
        <v>0</v>
      </c>
      <c r="R459" s="136">
        <f>Q459*H459</f>
        <v>0</v>
      </c>
      <c r="S459" s="136">
        <v>0</v>
      </c>
      <c r="T459" s="137">
        <f>S459*H459</f>
        <v>0</v>
      </c>
      <c r="AR459" s="138" t="s">
        <v>129</v>
      </c>
      <c r="AT459" s="138" t="s">
        <v>124</v>
      </c>
      <c r="AU459" s="138" t="s">
        <v>77</v>
      </c>
      <c r="AY459" s="17" t="s">
        <v>122</v>
      </c>
      <c r="BE459" s="139">
        <f>IF(N459="základní",J459,0)</f>
        <v>0</v>
      </c>
      <c r="BF459" s="139">
        <f>IF(N459="snížená",J459,0)</f>
        <v>0</v>
      </c>
      <c r="BG459" s="139">
        <f>IF(N459="zákl. přenesená",J459,0)</f>
        <v>0</v>
      </c>
      <c r="BH459" s="139">
        <f>IF(N459="sníž. přenesená",J459,0)</f>
        <v>0</v>
      </c>
      <c r="BI459" s="139">
        <f>IF(N459="nulová",J459,0)</f>
        <v>0</v>
      </c>
      <c r="BJ459" s="17" t="s">
        <v>77</v>
      </c>
      <c r="BK459" s="139">
        <f>ROUND(I459*H459,2)</f>
        <v>0</v>
      </c>
      <c r="BL459" s="17" t="s">
        <v>129</v>
      </c>
      <c r="BM459" s="138" t="s">
        <v>1192</v>
      </c>
    </row>
    <row r="460" spans="2:65" s="1" customFormat="1" ht="19.2">
      <c r="B460" s="32"/>
      <c r="D460" s="145" t="s">
        <v>300</v>
      </c>
      <c r="F460" s="165" t="s">
        <v>1193</v>
      </c>
      <c r="I460" s="142"/>
      <c r="L460" s="32"/>
      <c r="M460" s="143"/>
      <c r="T460" s="53"/>
      <c r="AT460" s="17" t="s">
        <v>300</v>
      </c>
      <c r="AU460" s="17" t="s">
        <v>77</v>
      </c>
    </row>
    <row r="461" spans="2:65" s="1" customFormat="1" ht="16.5" customHeight="1">
      <c r="B461" s="32"/>
      <c r="C461" s="127" t="s">
        <v>1194</v>
      </c>
      <c r="D461" s="127" t="s">
        <v>124</v>
      </c>
      <c r="E461" s="128" t="s">
        <v>1195</v>
      </c>
      <c r="F461" s="129" t="s">
        <v>1196</v>
      </c>
      <c r="G461" s="130" t="s">
        <v>245</v>
      </c>
      <c r="H461" s="131">
        <v>1</v>
      </c>
      <c r="I461" s="132"/>
      <c r="J461" s="133">
        <f>ROUND(I461*H461,2)</f>
        <v>0</v>
      </c>
      <c r="K461" s="129" t="s">
        <v>19</v>
      </c>
      <c r="L461" s="32"/>
      <c r="M461" s="134" t="s">
        <v>19</v>
      </c>
      <c r="N461" s="135" t="s">
        <v>43</v>
      </c>
      <c r="P461" s="136">
        <f>O461*H461</f>
        <v>0</v>
      </c>
      <c r="Q461" s="136">
        <v>0</v>
      </c>
      <c r="R461" s="136">
        <f>Q461*H461</f>
        <v>0</v>
      </c>
      <c r="S461" s="136">
        <v>0</v>
      </c>
      <c r="T461" s="137">
        <f>S461*H461</f>
        <v>0</v>
      </c>
      <c r="AR461" s="138" t="s">
        <v>129</v>
      </c>
      <c r="AT461" s="138" t="s">
        <v>124</v>
      </c>
      <c r="AU461" s="138" t="s">
        <v>77</v>
      </c>
      <c r="AY461" s="17" t="s">
        <v>122</v>
      </c>
      <c r="BE461" s="139">
        <f>IF(N461="základní",J461,0)</f>
        <v>0</v>
      </c>
      <c r="BF461" s="139">
        <f>IF(N461="snížená",J461,0)</f>
        <v>0</v>
      </c>
      <c r="BG461" s="139">
        <f>IF(N461="zákl. přenesená",J461,0)</f>
        <v>0</v>
      </c>
      <c r="BH461" s="139">
        <f>IF(N461="sníž. přenesená",J461,0)</f>
        <v>0</v>
      </c>
      <c r="BI461" s="139">
        <f>IF(N461="nulová",J461,0)</f>
        <v>0</v>
      </c>
      <c r="BJ461" s="17" t="s">
        <v>77</v>
      </c>
      <c r="BK461" s="139">
        <f>ROUND(I461*H461,2)</f>
        <v>0</v>
      </c>
      <c r="BL461" s="17" t="s">
        <v>129</v>
      </c>
      <c r="BM461" s="138" t="s">
        <v>1197</v>
      </c>
    </row>
    <row r="462" spans="2:65" s="1" customFormat="1" ht="19.2">
      <c r="B462" s="32"/>
      <c r="D462" s="145" t="s">
        <v>300</v>
      </c>
      <c r="F462" s="165" t="s">
        <v>1198</v>
      </c>
      <c r="I462" s="142"/>
      <c r="L462" s="32"/>
      <c r="M462" s="143"/>
      <c r="T462" s="53"/>
      <c r="AT462" s="17" t="s">
        <v>300</v>
      </c>
      <c r="AU462" s="17" t="s">
        <v>77</v>
      </c>
    </row>
    <row r="463" spans="2:65" s="1" customFormat="1" ht="16.5" customHeight="1">
      <c r="B463" s="32"/>
      <c r="C463" s="127" t="s">
        <v>1199</v>
      </c>
      <c r="D463" s="127" t="s">
        <v>124</v>
      </c>
      <c r="E463" s="128" t="s">
        <v>1200</v>
      </c>
      <c r="F463" s="129" t="s">
        <v>1201</v>
      </c>
      <c r="G463" s="130" t="s">
        <v>245</v>
      </c>
      <c r="H463" s="131">
        <v>1</v>
      </c>
      <c r="I463" s="132"/>
      <c r="J463" s="133">
        <f>ROUND(I463*H463,2)</f>
        <v>0</v>
      </c>
      <c r="K463" s="129" t="s">
        <v>19</v>
      </c>
      <c r="L463" s="32"/>
      <c r="M463" s="134" t="s">
        <v>19</v>
      </c>
      <c r="N463" s="135" t="s">
        <v>43</v>
      </c>
      <c r="P463" s="136">
        <f>O463*H463</f>
        <v>0</v>
      </c>
      <c r="Q463" s="136">
        <v>0</v>
      </c>
      <c r="R463" s="136">
        <f>Q463*H463</f>
        <v>0</v>
      </c>
      <c r="S463" s="136">
        <v>0</v>
      </c>
      <c r="T463" s="137">
        <f>S463*H463</f>
        <v>0</v>
      </c>
      <c r="AR463" s="138" t="s">
        <v>129</v>
      </c>
      <c r="AT463" s="138" t="s">
        <v>124</v>
      </c>
      <c r="AU463" s="138" t="s">
        <v>77</v>
      </c>
      <c r="AY463" s="17" t="s">
        <v>122</v>
      </c>
      <c r="BE463" s="139">
        <f>IF(N463="základní",J463,0)</f>
        <v>0</v>
      </c>
      <c r="BF463" s="139">
        <f>IF(N463="snížená",J463,0)</f>
        <v>0</v>
      </c>
      <c r="BG463" s="139">
        <f>IF(N463="zákl. přenesená",J463,0)</f>
        <v>0</v>
      </c>
      <c r="BH463" s="139">
        <f>IF(N463="sníž. přenesená",J463,0)</f>
        <v>0</v>
      </c>
      <c r="BI463" s="139">
        <f>IF(N463="nulová",J463,0)</f>
        <v>0</v>
      </c>
      <c r="BJ463" s="17" t="s">
        <v>77</v>
      </c>
      <c r="BK463" s="139">
        <f>ROUND(I463*H463,2)</f>
        <v>0</v>
      </c>
      <c r="BL463" s="17" t="s">
        <v>129</v>
      </c>
      <c r="BM463" s="138" t="s">
        <v>1202</v>
      </c>
    </row>
    <row r="464" spans="2:65" s="1" customFormat="1" ht="19.2">
      <c r="B464" s="32"/>
      <c r="D464" s="145" t="s">
        <v>300</v>
      </c>
      <c r="F464" s="165" t="s">
        <v>1203</v>
      </c>
      <c r="I464" s="142"/>
      <c r="L464" s="32"/>
      <c r="M464" s="143"/>
      <c r="T464" s="53"/>
      <c r="AT464" s="17" t="s">
        <v>300</v>
      </c>
      <c r="AU464" s="17" t="s">
        <v>77</v>
      </c>
    </row>
    <row r="465" spans="2:65" s="1" customFormat="1" ht="24.15" customHeight="1">
      <c r="B465" s="32"/>
      <c r="C465" s="127" t="s">
        <v>1204</v>
      </c>
      <c r="D465" s="127" t="s">
        <v>124</v>
      </c>
      <c r="E465" s="128" t="s">
        <v>1205</v>
      </c>
      <c r="F465" s="129" t="s">
        <v>1206</v>
      </c>
      <c r="G465" s="130" t="s">
        <v>548</v>
      </c>
      <c r="H465" s="131">
        <v>1</v>
      </c>
      <c r="I465" s="132"/>
      <c r="J465" s="133">
        <f>ROUND(I465*H465,2)</f>
        <v>0</v>
      </c>
      <c r="K465" s="129" t="s">
        <v>19</v>
      </c>
      <c r="L465" s="32"/>
      <c r="M465" s="134" t="s">
        <v>19</v>
      </c>
      <c r="N465" s="135" t="s">
        <v>43</v>
      </c>
      <c r="P465" s="136">
        <f>O465*H465</f>
        <v>0</v>
      </c>
      <c r="Q465" s="136">
        <v>0</v>
      </c>
      <c r="R465" s="136">
        <f>Q465*H465</f>
        <v>0</v>
      </c>
      <c r="S465" s="136">
        <v>0</v>
      </c>
      <c r="T465" s="137">
        <f>S465*H465</f>
        <v>0</v>
      </c>
      <c r="AR465" s="138" t="s">
        <v>129</v>
      </c>
      <c r="AT465" s="138" t="s">
        <v>124</v>
      </c>
      <c r="AU465" s="138" t="s">
        <v>77</v>
      </c>
      <c r="AY465" s="17" t="s">
        <v>122</v>
      </c>
      <c r="BE465" s="139">
        <f>IF(N465="základní",J465,0)</f>
        <v>0</v>
      </c>
      <c r="BF465" s="139">
        <f>IF(N465="snížená",J465,0)</f>
        <v>0</v>
      </c>
      <c r="BG465" s="139">
        <f>IF(N465="zákl. přenesená",J465,0)</f>
        <v>0</v>
      </c>
      <c r="BH465" s="139">
        <f>IF(N465="sníž. přenesená",J465,0)</f>
        <v>0</v>
      </c>
      <c r="BI465" s="139">
        <f>IF(N465="nulová",J465,0)</f>
        <v>0</v>
      </c>
      <c r="BJ465" s="17" t="s">
        <v>77</v>
      </c>
      <c r="BK465" s="139">
        <f>ROUND(I465*H465,2)</f>
        <v>0</v>
      </c>
      <c r="BL465" s="17" t="s">
        <v>129</v>
      </c>
      <c r="BM465" s="138" t="s">
        <v>1207</v>
      </c>
    </row>
    <row r="466" spans="2:65" s="1" customFormat="1" ht="19.2">
      <c r="B466" s="32"/>
      <c r="D466" s="145" t="s">
        <v>300</v>
      </c>
      <c r="F466" s="165" t="s">
        <v>1208</v>
      </c>
      <c r="I466" s="142"/>
      <c r="L466" s="32"/>
      <c r="M466" s="143"/>
      <c r="T466" s="53"/>
      <c r="AT466" s="17" t="s">
        <v>300</v>
      </c>
      <c r="AU466" s="17" t="s">
        <v>77</v>
      </c>
    </row>
    <row r="467" spans="2:65" s="1" customFormat="1" ht="24.15" customHeight="1">
      <c r="B467" s="32"/>
      <c r="C467" s="127" t="s">
        <v>1209</v>
      </c>
      <c r="D467" s="127" t="s">
        <v>124</v>
      </c>
      <c r="E467" s="128" t="s">
        <v>1210</v>
      </c>
      <c r="F467" s="129" t="s">
        <v>1206</v>
      </c>
      <c r="G467" s="130" t="s">
        <v>548</v>
      </c>
      <c r="H467" s="131">
        <v>1</v>
      </c>
      <c r="I467" s="132"/>
      <c r="J467" s="133">
        <f>ROUND(I467*H467,2)</f>
        <v>0</v>
      </c>
      <c r="K467" s="129" t="s">
        <v>19</v>
      </c>
      <c r="L467" s="32"/>
      <c r="M467" s="134" t="s">
        <v>19</v>
      </c>
      <c r="N467" s="135" t="s">
        <v>43</v>
      </c>
      <c r="P467" s="136">
        <f>O467*H467</f>
        <v>0</v>
      </c>
      <c r="Q467" s="136">
        <v>0</v>
      </c>
      <c r="R467" s="136">
        <f>Q467*H467</f>
        <v>0</v>
      </c>
      <c r="S467" s="136">
        <v>0</v>
      </c>
      <c r="T467" s="137">
        <f>S467*H467</f>
        <v>0</v>
      </c>
      <c r="AR467" s="138" t="s">
        <v>129</v>
      </c>
      <c r="AT467" s="138" t="s">
        <v>124</v>
      </c>
      <c r="AU467" s="138" t="s">
        <v>77</v>
      </c>
      <c r="AY467" s="17" t="s">
        <v>122</v>
      </c>
      <c r="BE467" s="139">
        <f>IF(N467="základní",J467,0)</f>
        <v>0</v>
      </c>
      <c r="BF467" s="139">
        <f>IF(N467="snížená",J467,0)</f>
        <v>0</v>
      </c>
      <c r="BG467" s="139">
        <f>IF(N467="zákl. přenesená",J467,0)</f>
        <v>0</v>
      </c>
      <c r="BH467" s="139">
        <f>IF(N467="sníž. přenesená",J467,0)</f>
        <v>0</v>
      </c>
      <c r="BI467" s="139">
        <f>IF(N467="nulová",J467,0)</f>
        <v>0</v>
      </c>
      <c r="BJ467" s="17" t="s">
        <v>77</v>
      </c>
      <c r="BK467" s="139">
        <f>ROUND(I467*H467,2)</f>
        <v>0</v>
      </c>
      <c r="BL467" s="17" t="s">
        <v>129</v>
      </c>
      <c r="BM467" s="138" t="s">
        <v>1211</v>
      </c>
    </row>
    <row r="468" spans="2:65" s="1" customFormat="1" ht="19.2">
      <c r="B468" s="32"/>
      <c r="D468" s="145" t="s">
        <v>300</v>
      </c>
      <c r="F468" s="165" t="s">
        <v>1193</v>
      </c>
      <c r="I468" s="142"/>
      <c r="L468" s="32"/>
      <c r="M468" s="143"/>
      <c r="T468" s="53"/>
      <c r="AT468" s="17" t="s">
        <v>300</v>
      </c>
      <c r="AU468" s="17" t="s">
        <v>77</v>
      </c>
    </row>
    <row r="469" spans="2:65" s="1" customFormat="1" ht="16.5" customHeight="1">
      <c r="B469" s="32"/>
      <c r="C469" s="127" t="s">
        <v>1212</v>
      </c>
      <c r="D469" s="127" t="s">
        <v>124</v>
      </c>
      <c r="E469" s="128" t="s">
        <v>1213</v>
      </c>
      <c r="F469" s="129" t="s">
        <v>1214</v>
      </c>
      <c r="G469" s="130" t="s">
        <v>548</v>
      </c>
      <c r="H469" s="131">
        <v>1</v>
      </c>
      <c r="I469" s="132"/>
      <c r="J469" s="133">
        <f>ROUND(I469*H469,2)</f>
        <v>0</v>
      </c>
      <c r="K469" s="129" t="s">
        <v>19</v>
      </c>
      <c r="L469" s="32"/>
      <c r="M469" s="134" t="s">
        <v>19</v>
      </c>
      <c r="N469" s="135" t="s">
        <v>43</v>
      </c>
      <c r="P469" s="136">
        <f>O469*H469</f>
        <v>0</v>
      </c>
      <c r="Q469" s="136">
        <v>0</v>
      </c>
      <c r="R469" s="136">
        <f>Q469*H469</f>
        <v>0</v>
      </c>
      <c r="S469" s="136">
        <v>0</v>
      </c>
      <c r="T469" s="137">
        <f>S469*H469</f>
        <v>0</v>
      </c>
      <c r="AR469" s="138" t="s">
        <v>129</v>
      </c>
      <c r="AT469" s="138" t="s">
        <v>124</v>
      </c>
      <c r="AU469" s="138" t="s">
        <v>77</v>
      </c>
      <c r="AY469" s="17" t="s">
        <v>122</v>
      </c>
      <c r="BE469" s="139">
        <f>IF(N469="základní",J469,0)</f>
        <v>0</v>
      </c>
      <c r="BF469" s="139">
        <f>IF(N469="snížená",J469,0)</f>
        <v>0</v>
      </c>
      <c r="BG469" s="139">
        <f>IF(N469="zákl. přenesená",J469,0)</f>
        <v>0</v>
      </c>
      <c r="BH469" s="139">
        <f>IF(N469="sníž. přenesená",J469,0)</f>
        <v>0</v>
      </c>
      <c r="BI469" s="139">
        <f>IF(N469="nulová",J469,0)</f>
        <v>0</v>
      </c>
      <c r="BJ469" s="17" t="s">
        <v>77</v>
      </c>
      <c r="BK469" s="139">
        <f>ROUND(I469*H469,2)</f>
        <v>0</v>
      </c>
      <c r="BL469" s="17" t="s">
        <v>129</v>
      </c>
      <c r="BM469" s="138" t="s">
        <v>1215</v>
      </c>
    </row>
    <row r="470" spans="2:65" s="1" customFormat="1" ht="19.2">
      <c r="B470" s="32"/>
      <c r="D470" s="145" t="s">
        <v>300</v>
      </c>
      <c r="F470" s="165" t="s">
        <v>1208</v>
      </c>
      <c r="I470" s="142"/>
      <c r="L470" s="32"/>
      <c r="M470" s="143"/>
      <c r="T470" s="53"/>
      <c r="AT470" s="17" t="s">
        <v>300</v>
      </c>
      <c r="AU470" s="17" t="s">
        <v>77</v>
      </c>
    </row>
    <row r="471" spans="2:65" s="1" customFormat="1" ht="16.5" customHeight="1">
      <c r="B471" s="32"/>
      <c r="C471" s="127" t="s">
        <v>1216</v>
      </c>
      <c r="D471" s="127" t="s">
        <v>124</v>
      </c>
      <c r="E471" s="128" t="s">
        <v>1217</v>
      </c>
      <c r="F471" s="129" t="s">
        <v>1214</v>
      </c>
      <c r="G471" s="130" t="s">
        <v>548</v>
      </c>
      <c r="H471" s="131">
        <v>1</v>
      </c>
      <c r="I471" s="132"/>
      <c r="J471" s="133">
        <f>ROUND(I471*H471,2)</f>
        <v>0</v>
      </c>
      <c r="K471" s="129" t="s">
        <v>19</v>
      </c>
      <c r="L471" s="32"/>
      <c r="M471" s="134" t="s">
        <v>19</v>
      </c>
      <c r="N471" s="135" t="s">
        <v>43</v>
      </c>
      <c r="P471" s="136">
        <f>O471*H471</f>
        <v>0</v>
      </c>
      <c r="Q471" s="136">
        <v>0</v>
      </c>
      <c r="R471" s="136">
        <f>Q471*H471</f>
        <v>0</v>
      </c>
      <c r="S471" s="136">
        <v>0</v>
      </c>
      <c r="T471" s="137">
        <f>S471*H471</f>
        <v>0</v>
      </c>
      <c r="AR471" s="138" t="s">
        <v>129</v>
      </c>
      <c r="AT471" s="138" t="s">
        <v>124</v>
      </c>
      <c r="AU471" s="138" t="s">
        <v>77</v>
      </c>
      <c r="AY471" s="17" t="s">
        <v>122</v>
      </c>
      <c r="BE471" s="139">
        <f>IF(N471="základní",J471,0)</f>
        <v>0</v>
      </c>
      <c r="BF471" s="139">
        <f>IF(N471="snížená",J471,0)</f>
        <v>0</v>
      </c>
      <c r="BG471" s="139">
        <f>IF(N471="zákl. přenesená",J471,0)</f>
        <v>0</v>
      </c>
      <c r="BH471" s="139">
        <f>IF(N471="sníž. přenesená",J471,0)</f>
        <v>0</v>
      </c>
      <c r="BI471" s="139">
        <f>IF(N471="nulová",J471,0)</f>
        <v>0</v>
      </c>
      <c r="BJ471" s="17" t="s">
        <v>77</v>
      </c>
      <c r="BK471" s="139">
        <f>ROUND(I471*H471,2)</f>
        <v>0</v>
      </c>
      <c r="BL471" s="17" t="s">
        <v>129</v>
      </c>
      <c r="BM471" s="138" t="s">
        <v>1218</v>
      </c>
    </row>
    <row r="472" spans="2:65" s="1" customFormat="1" ht="19.2">
      <c r="B472" s="32"/>
      <c r="D472" s="145" t="s">
        <v>300</v>
      </c>
      <c r="F472" s="165" t="s">
        <v>1193</v>
      </c>
      <c r="I472" s="142"/>
      <c r="L472" s="32"/>
      <c r="M472" s="143"/>
      <c r="T472" s="53"/>
      <c r="AT472" s="17" t="s">
        <v>300</v>
      </c>
      <c r="AU472" s="17" t="s">
        <v>77</v>
      </c>
    </row>
    <row r="473" spans="2:65" s="1" customFormat="1" ht="24.15" customHeight="1">
      <c r="B473" s="32"/>
      <c r="C473" s="127" t="s">
        <v>1219</v>
      </c>
      <c r="D473" s="127" t="s">
        <v>124</v>
      </c>
      <c r="E473" s="128" t="s">
        <v>1220</v>
      </c>
      <c r="F473" s="129" t="s">
        <v>1221</v>
      </c>
      <c r="G473" s="130" t="s">
        <v>548</v>
      </c>
      <c r="H473" s="131">
        <v>1</v>
      </c>
      <c r="I473" s="132"/>
      <c r="J473" s="133">
        <f>ROUND(I473*H473,2)</f>
        <v>0</v>
      </c>
      <c r="K473" s="129" t="s">
        <v>19</v>
      </c>
      <c r="L473" s="32"/>
      <c r="M473" s="134" t="s">
        <v>19</v>
      </c>
      <c r="N473" s="135" t="s">
        <v>43</v>
      </c>
      <c r="P473" s="136">
        <f>O473*H473</f>
        <v>0</v>
      </c>
      <c r="Q473" s="136">
        <v>0</v>
      </c>
      <c r="R473" s="136">
        <f>Q473*H473</f>
        <v>0</v>
      </c>
      <c r="S473" s="136">
        <v>0</v>
      </c>
      <c r="T473" s="137">
        <f>S473*H473</f>
        <v>0</v>
      </c>
      <c r="AR473" s="138" t="s">
        <v>129</v>
      </c>
      <c r="AT473" s="138" t="s">
        <v>124</v>
      </c>
      <c r="AU473" s="138" t="s">
        <v>77</v>
      </c>
      <c r="AY473" s="17" t="s">
        <v>122</v>
      </c>
      <c r="BE473" s="139">
        <f>IF(N473="základní",J473,0)</f>
        <v>0</v>
      </c>
      <c r="BF473" s="139">
        <f>IF(N473="snížená",J473,0)</f>
        <v>0</v>
      </c>
      <c r="BG473" s="139">
        <f>IF(N473="zákl. přenesená",J473,0)</f>
        <v>0</v>
      </c>
      <c r="BH473" s="139">
        <f>IF(N473="sníž. přenesená",J473,0)</f>
        <v>0</v>
      </c>
      <c r="BI473" s="139">
        <f>IF(N473="nulová",J473,0)</f>
        <v>0</v>
      </c>
      <c r="BJ473" s="17" t="s">
        <v>77</v>
      </c>
      <c r="BK473" s="139">
        <f>ROUND(I473*H473,2)</f>
        <v>0</v>
      </c>
      <c r="BL473" s="17" t="s">
        <v>129</v>
      </c>
      <c r="BM473" s="138" t="s">
        <v>1222</v>
      </c>
    </row>
    <row r="474" spans="2:65" s="1" customFormat="1" ht="19.2">
      <c r="B474" s="32"/>
      <c r="D474" s="145" t="s">
        <v>300</v>
      </c>
      <c r="F474" s="165" t="s">
        <v>1208</v>
      </c>
      <c r="I474" s="142"/>
      <c r="L474" s="32"/>
      <c r="M474" s="143"/>
      <c r="T474" s="53"/>
      <c r="AT474" s="17" t="s">
        <v>300</v>
      </c>
      <c r="AU474" s="17" t="s">
        <v>77</v>
      </c>
    </row>
    <row r="475" spans="2:65" s="1" customFormat="1" ht="24.15" customHeight="1">
      <c r="B475" s="32"/>
      <c r="C475" s="127" t="s">
        <v>1223</v>
      </c>
      <c r="D475" s="127" t="s">
        <v>124</v>
      </c>
      <c r="E475" s="128" t="s">
        <v>1224</v>
      </c>
      <c r="F475" s="129" t="s">
        <v>1221</v>
      </c>
      <c r="G475" s="130" t="s">
        <v>548</v>
      </c>
      <c r="H475" s="131">
        <v>1</v>
      </c>
      <c r="I475" s="132"/>
      <c r="J475" s="133">
        <f>ROUND(I475*H475,2)</f>
        <v>0</v>
      </c>
      <c r="K475" s="129" t="s">
        <v>19</v>
      </c>
      <c r="L475" s="32"/>
      <c r="M475" s="134" t="s">
        <v>19</v>
      </c>
      <c r="N475" s="135" t="s">
        <v>43</v>
      </c>
      <c r="P475" s="136">
        <f>O475*H475</f>
        <v>0</v>
      </c>
      <c r="Q475" s="136">
        <v>0</v>
      </c>
      <c r="R475" s="136">
        <f>Q475*H475</f>
        <v>0</v>
      </c>
      <c r="S475" s="136">
        <v>0</v>
      </c>
      <c r="T475" s="137">
        <f>S475*H475</f>
        <v>0</v>
      </c>
      <c r="AR475" s="138" t="s">
        <v>129</v>
      </c>
      <c r="AT475" s="138" t="s">
        <v>124</v>
      </c>
      <c r="AU475" s="138" t="s">
        <v>77</v>
      </c>
      <c r="AY475" s="17" t="s">
        <v>122</v>
      </c>
      <c r="BE475" s="139">
        <f>IF(N475="základní",J475,0)</f>
        <v>0</v>
      </c>
      <c r="BF475" s="139">
        <f>IF(N475="snížená",J475,0)</f>
        <v>0</v>
      </c>
      <c r="BG475" s="139">
        <f>IF(N475="zákl. přenesená",J475,0)</f>
        <v>0</v>
      </c>
      <c r="BH475" s="139">
        <f>IF(N475="sníž. přenesená",J475,0)</f>
        <v>0</v>
      </c>
      <c r="BI475" s="139">
        <f>IF(N475="nulová",J475,0)</f>
        <v>0</v>
      </c>
      <c r="BJ475" s="17" t="s">
        <v>77</v>
      </c>
      <c r="BK475" s="139">
        <f>ROUND(I475*H475,2)</f>
        <v>0</v>
      </c>
      <c r="BL475" s="17" t="s">
        <v>129</v>
      </c>
      <c r="BM475" s="138" t="s">
        <v>1225</v>
      </c>
    </row>
    <row r="476" spans="2:65" s="1" customFormat="1" ht="19.2">
      <c r="B476" s="32"/>
      <c r="D476" s="145" t="s">
        <v>300</v>
      </c>
      <c r="F476" s="165" t="s">
        <v>1193</v>
      </c>
      <c r="I476" s="142"/>
      <c r="L476" s="32"/>
      <c r="M476" s="143"/>
      <c r="T476" s="53"/>
      <c r="AT476" s="17" t="s">
        <v>300</v>
      </c>
      <c r="AU476" s="17" t="s">
        <v>77</v>
      </c>
    </row>
    <row r="477" spans="2:65" s="1" customFormat="1" ht="24.15" customHeight="1">
      <c r="B477" s="32"/>
      <c r="C477" s="127" t="s">
        <v>1226</v>
      </c>
      <c r="D477" s="127" t="s">
        <v>124</v>
      </c>
      <c r="E477" s="128" t="s">
        <v>1227</v>
      </c>
      <c r="F477" s="129" t="s">
        <v>1228</v>
      </c>
      <c r="G477" s="130" t="s">
        <v>548</v>
      </c>
      <c r="H477" s="131">
        <v>2</v>
      </c>
      <c r="I477" s="132"/>
      <c r="J477" s="133">
        <f>ROUND(I477*H477,2)</f>
        <v>0</v>
      </c>
      <c r="K477" s="129" t="s">
        <v>19</v>
      </c>
      <c r="L477" s="32"/>
      <c r="M477" s="134" t="s">
        <v>19</v>
      </c>
      <c r="N477" s="135" t="s">
        <v>43</v>
      </c>
      <c r="P477" s="136">
        <f>O477*H477</f>
        <v>0</v>
      </c>
      <c r="Q477" s="136">
        <v>0</v>
      </c>
      <c r="R477" s="136">
        <f>Q477*H477</f>
        <v>0</v>
      </c>
      <c r="S477" s="136">
        <v>0</v>
      </c>
      <c r="T477" s="137">
        <f>S477*H477</f>
        <v>0</v>
      </c>
      <c r="AR477" s="138" t="s">
        <v>129</v>
      </c>
      <c r="AT477" s="138" t="s">
        <v>124</v>
      </c>
      <c r="AU477" s="138" t="s">
        <v>77</v>
      </c>
      <c r="AY477" s="17" t="s">
        <v>122</v>
      </c>
      <c r="BE477" s="139">
        <f>IF(N477="základní",J477,0)</f>
        <v>0</v>
      </c>
      <c r="BF477" s="139">
        <f>IF(N477="snížená",J477,0)</f>
        <v>0</v>
      </c>
      <c r="BG477" s="139">
        <f>IF(N477="zákl. přenesená",J477,0)</f>
        <v>0</v>
      </c>
      <c r="BH477" s="139">
        <f>IF(N477="sníž. přenesená",J477,0)</f>
        <v>0</v>
      </c>
      <c r="BI477" s="139">
        <f>IF(N477="nulová",J477,0)</f>
        <v>0</v>
      </c>
      <c r="BJ477" s="17" t="s">
        <v>77</v>
      </c>
      <c r="BK477" s="139">
        <f>ROUND(I477*H477,2)</f>
        <v>0</v>
      </c>
      <c r="BL477" s="17" t="s">
        <v>129</v>
      </c>
      <c r="BM477" s="138" t="s">
        <v>1229</v>
      </c>
    </row>
    <row r="478" spans="2:65" s="1" customFormat="1" ht="19.2">
      <c r="B478" s="32"/>
      <c r="D478" s="145" t="s">
        <v>300</v>
      </c>
      <c r="F478" s="165" t="s">
        <v>1230</v>
      </c>
      <c r="I478" s="142"/>
      <c r="L478" s="32"/>
      <c r="M478" s="143"/>
      <c r="T478" s="53"/>
      <c r="AT478" s="17" t="s">
        <v>300</v>
      </c>
      <c r="AU478" s="17" t="s">
        <v>77</v>
      </c>
    </row>
    <row r="479" spans="2:65" s="1" customFormat="1" ht="24.15" customHeight="1">
      <c r="B479" s="32"/>
      <c r="C479" s="127" t="s">
        <v>1231</v>
      </c>
      <c r="D479" s="127" t="s">
        <v>124</v>
      </c>
      <c r="E479" s="128" t="s">
        <v>1232</v>
      </c>
      <c r="F479" s="129" t="s">
        <v>1228</v>
      </c>
      <c r="G479" s="130" t="s">
        <v>548</v>
      </c>
      <c r="H479" s="131">
        <v>2</v>
      </c>
      <c r="I479" s="132"/>
      <c r="J479" s="133">
        <f>ROUND(I479*H479,2)</f>
        <v>0</v>
      </c>
      <c r="K479" s="129" t="s">
        <v>19</v>
      </c>
      <c r="L479" s="32"/>
      <c r="M479" s="134" t="s">
        <v>19</v>
      </c>
      <c r="N479" s="135" t="s">
        <v>43</v>
      </c>
      <c r="P479" s="136">
        <f>O479*H479</f>
        <v>0</v>
      </c>
      <c r="Q479" s="136">
        <v>0</v>
      </c>
      <c r="R479" s="136">
        <f>Q479*H479</f>
        <v>0</v>
      </c>
      <c r="S479" s="136">
        <v>0</v>
      </c>
      <c r="T479" s="137">
        <f>S479*H479</f>
        <v>0</v>
      </c>
      <c r="AR479" s="138" t="s">
        <v>129</v>
      </c>
      <c r="AT479" s="138" t="s">
        <v>124</v>
      </c>
      <c r="AU479" s="138" t="s">
        <v>77</v>
      </c>
      <c r="AY479" s="17" t="s">
        <v>122</v>
      </c>
      <c r="BE479" s="139">
        <f>IF(N479="základní",J479,0)</f>
        <v>0</v>
      </c>
      <c r="BF479" s="139">
        <f>IF(N479="snížená",J479,0)</f>
        <v>0</v>
      </c>
      <c r="BG479" s="139">
        <f>IF(N479="zákl. přenesená",J479,0)</f>
        <v>0</v>
      </c>
      <c r="BH479" s="139">
        <f>IF(N479="sníž. přenesená",J479,0)</f>
        <v>0</v>
      </c>
      <c r="BI479" s="139">
        <f>IF(N479="nulová",J479,0)</f>
        <v>0</v>
      </c>
      <c r="BJ479" s="17" t="s">
        <v>77</v>
      </c>
      <c r="BK479" s="139">
        <f>ROUND(I479*H479,2)</f>
        <v>0</v>
      </c>
      <c r="BL479" s="17" t="s">
        <v>129</v>
      </c>
      <c r="BM479" s="138" t="s">
        <v>1233</v>
      </c>
    </row>
    <row r="480" spans="2:65" s="1" customFormat="1" ht="19.2">
      <c r="B480" s="32"/>
      <c r="D480" s="145" t="s">
        <v>300</v>
      </c>
      <c r="F480" s="165" t="s">
        <v>1193</v>
      </c>
      <c r="I480" s="142"/>
      <c r="L480" s="32"/>
      <c r="M480" s="143"/>
      <c r="T480" s="53"/>
      <c r="AT480" s="17" t="s">
        <v>300</v>
      </c>
      <c r="AU480" s="17" t="s">
        <v>77</v>
      </c>
    </row>
    <row r="481" spans="2:65" s="1" customFormat="1" ht="16.5" customHeight="1">
      <c r="B481" s="32"/>
      <c r="C481" s="127" t="s">
        <v>1234</v>
      </c>
      <c r="D481" s="127" t="s">
        <v>124</v>
      </c>
      <c r="E481" s="128" t="s">
        <v>1235</v>
      </c>
      <c r="F481" s="129" t="s">
        <v>1236</v>
      </c>
      <c r="G481" s="130" t="s">
        <v>548</v>
      </c>
      <c r="H481" s="131">
        <v>1</v>
      </c>
      <c r="I481" s="132"/>
      <c r="J481" s="133">
        <f>ROUND(I481*H481,2)</f>
        <v>0</v>
      </c>
      <c r="K481" s="129" t="s">
        <v>19</v>
      </c>
      <c r="L481" s="32"/>
      <c r="M481" s="134" t="s">
        <v>19</v>
      </c>
      <c r="N481" s="135" t="s">
        <v>43</v>
      </c>
      <c r="P481" s="136">
        <f>O481*H481</f>
        <v>0</v>
      </c>
      <c r="Q481" s="136">
        <v>0</v>
      </c>
      <c r="R481" s="136">
        <f>Q481*H481</f>
        <v>0</v>
      </c>
      <c r="S481" s="136">
        <v>0</v>
      </c>
      <c r="T481" s="137">
        <f>S481*H481</f>
        <v>0</v>
      </c>
      <c r="AR481" s="138" t="s">
        <v>129</v>
      </c>
      <c r="AT481" s="138" t="s">
        <v>124</v>
      </c>
      <c r="AU481" s="138" t="s">
        <v>77</v>
      </c>
      <c r="AY481" s="17" t="s">
        <v>122</v>
      </c>
      <c r="BE481" s="139">
        <f>IF(N481="základní",J481,0)</f>
        <v>0</v>
      </c>
      <c r="BF481" s="139">
        <f>IF(N481="snížená",J481,0)</f>
        <v>0</v>
      </c>
      <c r="BG481" s="139">
        <f>IF(N481="zákl. přenesená",J481,0)</f>
        <v>0</v>
      </c>
      <c r="BH481" s="139">
        <f>IF(N481="sníž. přenesená",J481,0)</f>
        <v>0</v>
      </c>
      <c r="BI481" s="139">
        <f>IF(N481="nulová",J481,0)</f>
        <v>0</v>
      </c>
      <c r="BJ481" s="17" t="s">
        <v>77</v>
      </c>
      <c r="BK481" s="139">
        <f>ROUND(I481*H481,2)</f>
        <v>0</v>
      </c>
      <c r="BL481" s="17" t="s">
        <v>129</v>
      </c>
      <c r="BM481" s="138" t="s">
        <v>1237</v>
      </c>
    </row>
    <row r="482" spans="2:65" s="1" customFormat="1" ht="19.2">
      <c r="B482" s="32"/>
      <c r="D482" s="145" t="s">
        <v>300</v>
      </c>
      <c r="F482" s="165" t="s">
        <v>1208</v>
      </c>
      <c r="I482" s="142"/>
      <c r="L482" s="32"/>
      <c r="M482" s="143"/>
      <c r="T482" s="53"/>
      <c r="AT482" s="17" t="s">
        <v>300</v>
      </c>
      <c r="AU482" s="17" t="s">
        <v>77</v>
      </c>
    </row>
    <row r="483" spans="2:65" s="1" customFormat="1" ht="16.5" customHeight="1">
      <c r="B483" s="32"/>
      <c r="C483" s="127" t="s">
        <v>1238</v>
      </c>
      <c r="D483" s="127" t="s">
        <v>124</v>
      </c>
      <c r="E483" s="128" t="s">
        <v>1239</v>
      </c>
      <c r="F483" s="129" t="s">
        <v>1236</v>
      </c>
      <c r="G483" s="130" t="s">
        <v>548</v>
      </c>
      <c r="H483" s="131">
        <v>1</v>
      </c>
      <c r="I483" s="132"/>
      <c r="J483" s="133">
        <f>ROUND(I483*H483,2)</f>
        <v>0</v>
      </c>
      <c r="K483" s="129" t="s">
        <v>19</v>
      </c>
      <c r="L483" s="32"/>
      <c r="M483" s="134" t="s">
        <v>19</v>
      </c>
      <c r="N483" s="135" t="s">
        <v>43</v>
      </c>
      <c r="P483" s="136">
        <f>O483*H483</f>
        <v>0</v>
      </c>
      <c r="Q483" s="136">
        <v>0</v>
      </c>
      <c r="R483" s="136">
        <f>Q483*H483</f>
        <v>0</v>
      </c>
      <c r="S483" s="136">
        <v>0</v>
      </c>
      <c r="T483" s="137">
        <f>S483*H483</f>
        <v>0</v>
      </c>
      <c r="AR483" s="138" t="s">
        <v>129</v>
      </c>
      <c r="AT483" s="138" t="s">
        <v>124</v>
      </c>
      <c r="AU483" s="138" t="s">
        <v>77</v>
      </c>
      <c r="AY483" s="17" t="s">
        <v>122</v>
      </c>
      <c r="BE483" s="139">
        <f>IF(N483="základní",J483,0)</f>
        <v>0</v>
      </c>
      <c r="BF483" s="139">
        <f>IF(N483="snížená",J483,0)</f>
        <v>0</v>
      </c>
      <c r="BG483" s="139">
        <f>IF(N483="zákl. přenesená",J483,0)</f>
        <v>0</v>
      </c>
      <c r="BH483" s="139">
        <f>IF(N483="sníž. přenesená",J483,0)</f>
        <v>0</v>
      </c>
      <c r="BI483" s="139">
        <f>IF(N483="nulová",J483,0)</f>
        <v>0</v>
      </c>
      <c r="BJ483" s="17" t="s">
        <v>77</v>
      </c>
      <c r="BK483" s="139">
        <f>ROUND(I483*H483,2)</f>
        <v>0</v>
      </c>
      <c r="BL483" s="17" t="s">
        <v>129</v>
      </c>
      <c r="BM483" s="138" t="s">
        <v>1240</v>
      </c>
    </row>
    <row r="484" spans="2:65" s="1" customFormat="1" ht="19.2">
      <c r="B484" s="32"/>
      <c r="D484" s="145" t="s">
        <v>300</v>
      </c>
      <c r="F484" s="165" t="s">
        <v>1193</v>
      </c>
      <c r="I484" s="142"/>
      <c r="L484" s="32"/>
      <c r="M484" s="143"/>
      <c r="T484" s="53"/>
      <c r="AT484" s="17" t="s">
        <v>300</v>
      </c>
      <c r="AU484" s="17" t="s">
        <v>77</v>
      </c>
    </row>
    <row r="485" spans="2:65" s="1" customFormat="1" ht="16.5" customHeight="1">
      <c r="B485" s="32"/>
      <c r="C485" s="127" t="s">
        <v>1241</v>
      </c>
      <c r="D485" s="127" t="s">
        <v>124</v>
      </c>
      <c r="E485" s="128" t="s">
        <v>1242</v>
      </c>
      <c r="F485" s="129" t="s">
        <v>1243</v>
      </c>
      <c r="G485" s="130" t="s">
        <v>548</v>
      </c>
      <c r="H485" s="131">
        <v>1</v>
      </c>
      <c r="I485" s="132"/>
      <c r="J485" s="133">
        <f>ROUND(I485*H485,2)</f>
        <v>0</v>
      </c>
      <c r="K485" s="129" t="s">
        <v>19</v>
      </c>
      <c r="L485" s="32"/>
      <c r="M485" s="134" t="s">
        <v>19</v>
      </c>
      <c r="N485" s="135" t="s">
        <v>43</v>
      </c>
      <c r="P485" s="136">
        <f>O485*H485</f>
        <v>0</v>
      </c>
      <c r="Q485" s="136">
        <v>0</v>
      </c>
      <c r="R485" s="136">
        <f>Q485*H485</f>
        <v>0</v>
      </c>
      <c r="S485" s="136">
        <v>0</v>
      </c>
      <c r="T485" s="137">
        <f>S485*H485</f>
        <v>0</v>
      </c>
      <c r="AR485" s="138" t="s">
        <v>129</v>
      </c>
      <c r="AT485" s="138" t="s">
        <v>124</v>
      </c>
      <c r="AU485" s="138" t="s">
        <v>77</v>
      </c>
      <c r="AY485" s="17" t="s">
        <v>122</v>
      </c>
      <c r="BE485" s="139">
        <f>IF(N485="základní",J485,0)</f>
        <v>0</v>
      </c>
      <c r="BF485" s="139">
        <f>IF(N485="snížená",J485,0)</f>
        <v>0</v>
      </c>
      <c r="BG485" s="139">
        <f>IF(N485="zákl. přenesená",J485,0)</f>
        <v>0</v>
      </c>
      <c r="BH485" s="139">
        <f>IF(N485="sníž. přenesená",J485,0)</f>
        <v>0</v>
      </c>
      <c r="BI485" s="139">
        <f>IF(N485="nulová",J485,0)</f>
        <v>0</v>
      </c>
      <c r="BJ485" s="17" t="s">
        <v>77</v>
      </c>
      <c r="BK485" s="139">
        <f>ROUND(I485*H485,2)</f>
        <v>0</v>
      </c>
      <c r="BL485" s="17" t="s">
        <v>129</v>
      </c>
      <c r="BM485" s="138" t="s">
        <v>1244</v>
      </c>
    </row>
    <row r="486" spans="2:65" s="1" customFormat="1" ht="19.2">
      <c r="B486" s="32"/>
      <c r="D486" s="145" t="s">
        <v>300</v>
      </c>
      <c r="F486" s="165" t="s">
        <v>1245</v>
      </c>
      <c r="I486" s="142"/>
      <c r="L486" s="32"/>
      <c r="M486" s="143"/>
      <c r="T486" s="53"/>
      <c r="AT486" s="17" t="s">
        <v>300</v>
      </c>
      <c r="AU486" s="17" t="s">
        <v>77</v>
      </c>
    </row>
    <row r="487" spans="2:65" s="1" customFormat="1" ht="16.5" customHeight="1">
      <c r="B487" s="32"/>
      <c r="C487" s="127" t="s">
        <v>1246</v>
      </c>
      <c r="D487" s="127" t="s">
        <v>124</v>
      </c>
      <c r="E487" s="128" t="s">
        <v>1247</v>
      </c>
      <c r="F487" s="129" t="s">
        <v>1248</v>
      </c>
      <c r="G487" s="130" t="s">
        <v>548</v>
      </c>
      <c r="H487" s="131">
        <v>1</v>
      </c>
      <c r="I487" s="132"/>
      <c r="J487" s="133">
        <f>ROUND(I487*H487,2)</f>
        <v>0</v>
      </c>
      <c r="K487" s="129" t="s">
        <v>19</v>
      </c>
      <c r="L487" s="32"/>
      <c r="M487" s="134" t="s">
        <v>19</v>
      </c>
      <c r="N487" s="135" t="s">
        <v>43</v>
      </c>
      <c r="P487" s="136">
        <f>O487*H487</f>
        <v>0</v>
      </c>
      <c r="Q487" s="136">
        <v>0</v>
      </c>
      <c r="R487" s="136">
        <f>Q487*H487</f>
        <v>0</v>
      </c>
      <c r="S487" s="136">
        <v>0</v>
      </c>
      <c r="T487" s="137">
        <f>S487*H487</f>
        <v>0</v>
      </c>
      <c r="AR487" s="138" t="s">
        <v>129</v>
      </c>
      <c r="AT487" s="138" t="s">
        <v>124</v>
      </c>
      <c r="AU487" s="138" t="s">
        <v>77</v>
      </c>
      <c r="AY487" s="17" t="s">
        <v>122</v>
      </c>
      <c r="BE487" s="139">
        <f>IF(N487="základní",J487,0)</f>
        <v>0</v>
      </c>
      <c r="BF487" s="139">
        <f>IF(N487="snížená",J487,0)</f>
        <v>0</v>
      </c>
      <c r="BG487" s="139">
        <f>IF(N487="zákl. přenesená",J487,0)</f>
        <v>0</v>
      </c>
      <c r="BH487" s="139">
        <f>IF(N487="sníž. přenesená",J487,0)</f>
        <v>0</v>
      </c>
      <c r="BI487" s="139">
        <f>IF(N487="nulová",J487,0)</f>
        <v>0</v>
      </c>
      <c r="BJ487" s="17" t="s">
        <v>77</v>
      </c>
      <c r="BK487" s="139">
        <f>ROUND(I487*H487,2)</f>
        <v>0</v>
      </c>
      <c r="BL487" s="17" t="s">
        <v>129</v>
      </c>
      <c r="BM487" s="138" t="s">
        <v>1249</v>
      </c>
    </row>
    <row r="488" spans="2:65" s="1" customFormat="1" ht="19.2">
      <c r="B488" s="32"/>
      <c r="D488" s="145" t="s">
        <v>300</v>
      </c>
      <c r="F488" s="165" t="s">
        <v>1245</v>
      </c>
      <c r="I488" s="142"/>
      <c r="L488" s="32"/>
      <c r="M488" s="143"/>
      <c r="T488" s="53"/>
      <c r="AT488" s="17" t="s">
        <v>300</v>
      </c>
      <c r="AU488" s="17" t="s">
        <v>77</v>
      </c>
    </row>
    <row r="489" spans="2:65" s="1" customFormat="1" ht="24.15" customHeight="1">
      <c r="B489" s="32"/>
      <c r="C489" s="127" t="s">
        <v>1250</v>
      </c>
      <c r="D489" s="127" t="s">
        <v>124</v>
      </c>
      <c r="E489" s="128" t="s">
        <v>1251</v>
      </c>
      <c r="F489" s="129" t="s">
        <v>1252</v>
      </c>
      <c r="G489" s="130" t="s">
        <v>548</v>
      </c>
      <c r="H489" s="131">
        <v>1</v>
      </c>
      <c r="I489" s="132"/>
      <c r="J489" s="133">
        <f>ROUND(I489*H489,2)</f>
        <v>0</v>
      </c>
      <c r="K489" s="129" t="s">
        <v>19</v>
      </c>
      <c r="L489" s="32"/>
      <c r="M489" s="134" t="s">
        <v>19</v>
      </c>
      <c r="N489" s="135" t="s">
        <v>43</v>
      </c>
      <c r="P489" s="136">
        <f>O489*H489</f>
        <v>0</v>
      </c>
      <c r="Q489" s="136">
        <v>0</v>
      </c>
      <c r="R489" s="136">
        <f>Q489*H489</f>
        <v>0</v>
      </c>
      <c r="S489" s="136">
        <v>0</v>
      </c>
      <c r="T489" s="137">
        <f>S489*H489</f>
        <v>0</v>
      </c>
      <c r="AR489" s="138" t="s">
        <v>129</v>
      </c>
      <c r="AT489" s="138" t="s">
        <v>124</v>
      </c>
      <c r="AU489" s="138" t="s">
        <v>77</v>
      </c>
      <c r="AY489" s="17" t="s">
        <v>122</v>
      </c>
      <c r="BE489" s="139">
        <f>IF(N489="základní",J489,0)</f>
        <v>0</v>
      </c>
      <c r="BF489" s="139">
        <f>IF(N489="snížená",J489,0)</f>
        <v>0</v>
      </c>
      <c r="BG489" s="139">
        <f>IF(N489="zákl. přenesená",J489,0)</f>
        <v>0</v>
      </c>
      <c r="BH489" s="139">
        <f>IF(N489="sníž. přenesená",J489,0)</f>
        <v>0</v>
      </c>
      <c r="BI489" s="139">
        <f>IF(N489="nulová",J489,0)</f>
        <v>0</v>
      </c>
      <c r="BJ489" s="17" t="s">
        <v>77</v>
      </c>
      <c r="BK489" s="139">
        <f>ROUND(I489*H489,2)</f>
        <v>0</v>
      </c>
      <c r="BL489" s="17" t="s">
        <v>129</v>
      </c>
      <c r="BM489" s="138" t="s">
        <v>1253</v>
      </c>
    </row>
    <row r="490" spans="2:65" s="1" customFormat="1" ht="19.2">
      <c r="B490" s="32"/>
      <c r="D490" s="145" t="s">
        <v>300</v>
      </c>
      <c r="F490" s="165" t="s">
        <v>1230</v>
      </c>
      <c r="I490" s="142"/>
      <c r="L490" s="32"/>
      <c r="M490" s="143"/>
      <c r="T490" s="53"/>
      <c r="AT490" s="17" t="s">
        <v>300</v>
      </c>
      <c r="AU490" s="17" t="s">
        <v>77</v>
      </c>
    </row>
    <row r="491" spans="2:65" s="1" customFormat="1" ht="24.15" customHeight="1">
      <c r="B491" s="32"/>
      <c r="C491" s="127" t="s">
        <v>1254</v>
      </c>
      <c r="D491" s="127" t="s">
        <v>124</v>
      </c>
      <c r="E491" s="128" t="s">
        <v>1255</v>
      </c>
      <c r="F491" s="129" t="s">
        <v>1252</v>
      </c>
      <c r="G491" s="130" t="s">
        <v>548</v>
      </c>
      <c r="H491" s="131">
        <v>1</v>
      </c>
      <c r="I491" s="132"/>
      <c r="J491" s="133">
        <f>ROUND(I491*H491,2)</f>
        <v>0</v>
      </c>
      <c r="K491" s="129" t="s">
        <v>19</v>
      </c>
      <c r="L491" s="32"/>
      <c r="M491" s="134" t="s">
        <v>19</v>
      </c>
      <c r="N491" s="135" t="s">
        <v>43</v>
      </c>
      <c r="P491" s="136">
        <f>O491*H491</f>
        <v>0</v>
      </c>
      <c r="Q491" s="136">
        <v>0</v>
      </c>
      <c r="R491" s="136">
        <f>Q491*H491</f>
        <v>0</v>
      </c>
      <c r="S491" s="136">
        <v>0</v>
      </c>
      <c r="T491" s="137">
        <f>S491*H491</f>
        <v>0</v>
      </c>
      <c r="AR491" s="138" t="s">
        <v>129</v>
      </c>
      <c r="AT491" s="138" t="s">
        <v>124</v>
      </c>
      <c r="AU491" s="138" t="s">
        <v>77</v>
      </c>
      <c r="AY491" s="17" t="s">
        <v>122</v>
      </c>
      <c r="BE491" s="139">
        <f>IF(N491="základní",J491,0)</f>
        <v>0</v>
      </c>
      <c r="BF491" s="139">
        <f>IF(N491="snížená",J491,0)</f>
        <v>0</v>
      </c>
      <c r="BG491" s="139">
        <f>IF(N491="zákl. přenesená",J491,0)</f>
        <v>0</v>
      </c>
      <c r="BH491" s="139">
        <f>IF(N491="sníž. přenesená",J491,0)</f>
        <v>0</v>
      </c>
      <c r="BI491" s="139">
        <f>IF(N491="nulová",J491,0)</f>
        <v>0</v>
      </c>
      <c r="BJ491" s="17" t="s">
        <v>77</v>
      </c>
      <c r="BK491" s="139">
        <f>ROUND(I491*H491,2)</f>
        <v>0</v>
      </c>
      <c r="BL491" s="17" t="s">
        <v>129</v>
      </c>
      <c r="BM491" s="138" t="s">
        <v>1256</v>
      </c>
    </row>
    <row r="492" spans="2:65" s="1" customFormat="1" ht="19.2">
      <c r="B492" s="32"/>
      <c r="D492" s="145" t="s">
        <v>300</v>
      </c>
      <c r="F492" s="165" t="s">
        <v>1193</v>
      </c>
      <c r="I492" s="142"/>
      <c r="L492" s="32"/>
      <c r="M492" s="143"/>
      <c r="T492" s="53"/>
      <c r="AT492" s="17" t="s">
        <v>300</v>
      </c>
      <c r="AU492" s="17" t="s">
        <v>77</v>
      </c>
    </row>
    <row r="493" spans="2:65" s="1" customFormat="1" ht="24.15" customHeight="1">
      <c r="B493" s="32"/>
      <c r="C493" s="127" t="s">
        <v>1257</v>
      </c>
      <c r="D493" s="127" t="s">
        <v>124</v>
      </c>
      <c r="E493" s="128" t="s">
        <v>1258</v>
      </c>
      <c r="F493" s="129" t="s">
        <v>1259</v>
      </c>
      <c r="G493" s="130" t="s">
        <v>548</v>
      </c>
      <c r="H493" s="131">
        <v>1</v>
      </c>
      <c r="I493" s="132"/>
      <c r="J493" s="133">
        <f>ROUND(I493*H493,2)</f>
        <v>0</v>
      </c>
      <c r="K493" s="129" t="s">
        <v>19</v>
      </c>
      <c r="L493" s="32"/>
      <c r="M493" s="134" t="s">
        <v>19</v>
      </c>
      <c r="N493" s="135" t="s">
        <v>43</v>
      </c>
      <c r="P493" s="136">
        <f>O493*H493</f>
        <v>0</v>
      </c>
      <c r="Q493" s="136">
        <v>0</v>
      </c>
      <c r="R493" s="136">
        <f>Q493*H493</f>
        <v>0</v>
      </c>
      <c r="S493" s="136">
        <v>0</v>
      </c>
      <c r="T493" s="137">
        <f>S493*H493</f>
        <v>0</v>
      </c>
      <c r="AR493" s="138" t="s">
        <v>129</v>
      </c>
      <c r="AT493" s="138" t="s">
        <v>124</v>
      </c>
      <c r="AU493" s="138" t="s">
        <v>77</v>
      </c>
      <c r="AY493" s="17" t="s">
        <v>122</v>
      </c>
      <c r="BE493" s="139">
        <f>IF(N493="základní",J493,0)</f>
        <v>0</v>
      </c>
      <c r="BF493" s="139">
        <f>IF(N493="snížená",J493,0)</f>
        <v>0</v>
      </c>
      <c r="BG493" s="139">
        <f>IF(N493="zákl. přenesená",J493,0)</f>
        <v>0</v>
      </c>
      <c r="BH493" s="139">
        <f>IF(N493="sníž. přenesená",J493,0)</f>
        <v>0</v>
      </c>
      <c r="BI493" s="139">
        <f>IF(N493="nulová",J493,0)</f>
        <v>0</v>
      </c>
      <c r="BJ493" s="17" t="s">
        <v>77</v>
      </c>
      <c r="BK493" s="139">
        <f>ROUND(I493*H493,2)</f>
        <v>0</v>
      </c>
      <c r="BL493" s="17" t="s">
        <v>129</v>
      </c>
      <c r="BM493" s="138" t="s">
        <v>1260</v>
      </c>
    </row>
    <row r="494" spans="2:65" s="1" customFormat="1" ht="19.2">
      <c r="B494" s="32"/>
      <c r="D494" s="145" t="s">
        <v>300</v>
      </c>
      <c r="F494" s="165" t="s">
        <v>1230</v>
      </c>
      <c r="I494" s="142"/>
      <c r="L494" s="32"/>
      <c r="M494" s="143"/>
      <c r="T494" s="53"/>
      <c r="AT494" s="17" t="s">
        <v>300</v>
      </c>
      <c r="AU494" s="17" t="s">
        <v>77</v>
      </c>
    </row>
    <row r="495" spans="2:65" s="1" customFormat="1" ht="24.15" customHeight="1">
      <c r="B495" s="32"/>
      <c r="C495" s="127" t="s">
        <v>1261</v>
      </c>
      <c r="D495" s="127" t="s">
        <v>124</v>
      </c>
      <c r="E495" s="128" t="s">
        <v>1262</v>
      </c>
      <c r="F495" s="129" t="s">
        <v>1259</v>
      </c>
      <c r="G495" s="130" t="s">
        <v>548</v>
      </c>
      <c r="H495" s="131">
        <v>1</v>
      </c>
      <c r="I495" s="132"/>
      <c r="J495" s="133">
        <f>ROUND(I495*H495,2)</f>
        <v>0</v>
      </c>
      <c r="K495" s="129" t="s">
        <v>19</v>
      </c>
      <c r="L495" s="32"/>
      <c r="M495" s="134" t="s">
        <v>19</v>
      </c>
      <c r="N495" s="135" t="s">
        <v>43</v>
      </c>
      <c r="P495" s="136">
        <f>O495*H495</f>
        <v>0</v>
      </c>
      <c r="Q495" s="136">
        <v>0</v>
      </c>
      <c r="R495" s="136">
        <f>Q495*H495</f>
        <v>0</v>
      </c>
      <c r="S495" s="136">
        <v>0</v>
      </c>
      <c r="T495" s="137">
        <f>S495*H495</f>
        <v>0</v>
      </c>
      <c r="AR495" s="138" t="s">
        <v>129</v>
      </c>
      <c r="AT495" s="138" t="s">
        <v>124</v>
      </c>
      <c r="AU495" s="138" t="s">
        <v>77</v>
      </c>
      <c r="AY495" s="17" t="s">
        <v>122</v>
      </c>
      <c r="BE495" s="139">
        <f>IF(N495="základní",J495,0)</f>
        <v>0</v>
      </c>
      <c r="BF495" s="139">
        <f>IF(N495="snížená",J495,0)</f>
        <v>0</v>
      </c>
      <c r="BG495" s="139">
        <f>IF(N495="zákl. přenesená",J495,0)</f>
        <v>0</v>
      </c>
      <c r="BH495" s="139">
        <f>IF(N495="sníž. přenesená",J495,0)</f>
        <v>0</v>
      </c>
      <c r="BI495" s="139">
        <f>IF(N495="nulová",J495,0)</f>
        <v>0</v>
      </c>
      <c r="BJ495" s="17" t="s">
        <v>77</v>
      </c>
      <c r="BK495" s="139">
        <f>ROUND(I495*H495,2)</f>
        <v>0</v>
      </c>
      <c r="BL495" s="17" t="s">
        <v>129</v>
      </c>
      <c r="BM495" s="138" t="s">
        <v>1263</v>
      </c>
    </row>
    <row r="496" spans="2:65" s="1" customFormat="1" ht="19.2">
      <c r="B496" s="32"/>
      <c r="D496" s="145" t="s">
        <v>300</v>
      </c>
      <c r="F496" s="165" t="s">
        <v>1193</v>
      </c>
      <c r="I496" s="142"/>
      <c r="L496" s="32"/>
      <c r="M496" s="143"/>
      <c r="T496" s="53"/>
      <c r="AT496" s="17" t="s">
        <v>300</v>
      </c>
      <c r="AU496" s="17" t="s">
        <v>77</v>
      </c>
    </row>
    <row r="497" spans="2:65" s="1" customFormat="1" ht="24.15" customHeight="1">
      <c r="B497" s="32"/>
      <c r="C497" s="127" t="s">
        <v>1264</v>
      </c>
      <c r="D497" s="127" t="s">
        <v>124</v>
      </c>
      <c r="E497" s="128" t="s">
        <v>1265</v>
      </c>
      <c r="F497" s="129" t="s">
        <v>1266</v>
      </c>
      <c r="G497" s="130" t="s">
        <v>548</v>
      </c>
      <c r="H497" s="131">
        <v>2</v>
      </c>
      <c r="I497" s="132"/>
      <c r="J497" s="133">
        <f>ROUND(I497*H497,2)</f>
        <v>0</v>
      </c>
      <c r="K497" s="129" t="s">
        <v>19</v>
      </c>
      <c r="L497" s="32"/>
      <c r="M497" s="134" t="s">
        <v>19</v>
      </c>
      <c r="N497" s="135" t="s">
        <v>43</v>
      </c>
      <c r="P497" s="136">
        <f>O497*H497</f>
        <v>0</v>
      </c>
      <c r="Q497" s="136">
        <v>0</v>
      </c>
      <c r="R497" s="136">
        <f>Q497*H497</f>
        <v>0</v>
      </c>
      <c r="S497" s="136">
        <v>0</v>
      </c>
      <c r="T497" s="137">
        <f>S497*H497</f>
        <v>0</v>
      </c>
      <c r="AR497" s="138" t="s">
        <v>129</v>
      </c>
      <c r="AT497" s="138" t="s">
        <v>124</v>
      </c>
      <c r="AU497" s="138" t="s">
        <v>77</v>
      </c>
      <c r="AY497" s="17" t="s">
        <v>122</v>
      </c>
      <c r="BE497" s="139">
        <f>IF(N497="základní",J497,0)</f>
        <v>0</v>
      </c>
      <c r="BF497" s="139">
        <f>IF(N497="snížená",J497,0)</f>
        <v>0</v>
      </c>
      <c r="BG497" s="139">
        <f>IF(N497="zákl. přenesená",J497,0)</f>
        <v>0</v>
      </c>
      <c r="BH497" s="139">
        <f>IF(N497="sníž. přenesená",J497,0)</f>
        <v>0</v>
      </c>
      <c r="BI497" s="139">
        <f>IF(N497="nulová",J497,0)</f>
        <v>0</v>
      </c>
      <c r="BJ497" s="17" t="s">
        <v>77</v>
      </c>
      <c r="BK497" s="139">
        <f>ROUND(I497*H497,2)</f>
        <v>0</v>
      </c>
      <c r="BL497" s="17" t="s">
        <v>129</v>
      </c>
      <c r="BM497" s="138" t="s">
        <v>1267</v>
      </c>
    </row>
    <row r="498" spans="2:65" s="1" customFormat="1" ht="19.2">
      <c r="B498" s="32"/>
      <c r="D498" s="145" t="s">
        <v>300</v>
      </c>
      <c r="F498" s="165" t="s">
        <v>1230</v>
      </c>
      <c r="I498" s="142"/>
      <c r="L498" s="32"/>
      <c r="M498" s="143"/>
      <c r="T498" s="53"/>
      <c r="AT498" s="17" t="s">
        <v>300</v>
      </c>
      <c r="AU498" s="17" t="s">
        <v>77</v>
      </c>
    </row>
    <row r="499" spans="2:65" s="1" customFormat="1" ht="24.15" customHeight="1">
      <c r="B499" s="32"/>
      <c r="C499" s="127" t="s">
        <v>1268</v>
      </c>
      <c r="D499" s="127" t="s">
        <v>124</v>
      </c>
      <c r="E499" s="128" t="s">
        <v>1269</v>
      </c>
      <c r="F499" s="129" t="s">
        <v>1266</v>
      </c>
      <c r="G499" s="130" t="s">
        <v>548</v>
      </c>
      <c r="H499" s="131">
        <v>2</v>
      </c>
      <c r="I499" s="132"/>
      <c r="J499" s="133">
        <f>ROUND(I499*H499,2)</f>
        <v>0</v>
      </c>
      <c r="K499" s="129" t="s">
        <v>19</v>
      </c>
      <c r="L499" s="32"/>
      <c r="M499" s="134" t="s">
        <v>19</v>
      </c>
      <c r="N499" s="135" t="s">
        <v>43</v>
      </c>
      <c r="P499" s="136">
        <f>O499*H499</f>
        <v>0</v>
      </c>
      <c r="Q499" s="136">
        <v>0</v>
      </c>
      <c r="R499" s="136">
        <f>Q499*H499</f>
        <v>0</v>
      </c>
      <c r="S499" s="136">
        <v>0</v>
      </c>
      <c r="T499" s="137">
        <f>S499*H499</f>
        <v>0</v>
      </c>
      <c r="AR499" s="138" t="s">
        <v>129</v>
      </c>
      <c r="AT499" s="138" t="s">
        <v>124</v>
      </c>
      <c r="AU499" s="138" t="s">
        <v>77</v>
      </c>
      <c r="AY499" s="17" t="s">
        <v>122</v>
      </c>
      <c r="BE499" s="139">
        <f>IF(N499="základní",J499,0)</f>
        <v>0</v>
      </c>
      <c r="BF499" s="139">
        <f>IF(N499="snížená",J499,0)</f>
        <v>0</v>
      </c>
      <c r="BG499" s="139">
        <f>IF(N499="zákl. přenesená",J499,0)</f>
        <v>0</v>
      </c>
      <c r="BH499" s="139">
        <f>IF(N499="sníž. přenesená",J499,0)</f>
        <v>0</v>
      </c>
      <c r="BI499" s="139">
        <f>IF(N499="nulová",J499,0)</f>
        <v>0</v>
      </c>
      <c r="BJ499" s="17" t="s">
        <v>77</v>
      </c>
      <c r="BK499" s="139">
        <f>ROUND(I499*H499,2)</f>
        <v>0</v>
      </c>
      <c r="BL499" s="17" t="s">
        <v>129</v>
      </c>
      <c r="BM499" s="138" t="s">
        <v>1270</v>
      </c>
    </row>
    <row r="500" spans="2:65" s="1" customFormat="1" ht="19.2">
      <c r="B500" s="32"/>
      <c r="D500" s="145" t="s">
        <v>300</v>
      </c>
      <c r="F500" s="165" t="s">
        <v>1193</v>
      </c>
      <c r="I500" s="142"/>
      <c r="L500" s="32"/>
      <c r="M500" s="143"/>
      <c r="T500" s="53"/>
      <c r="AT500" s="17" t="s">
        <v>300</v>
      </c>
      <c r="AU500" s="17" t="s">
        <v>77</v>
      </c>
    </row>
    <row r="501" spans="2:65" s="1" customFormat="1" ht="16.5" customHeight="1">
      <c r="B501" s="32"/>
      <c r="C501" s="127" t="s">
        <v>1271</v>
      </c>
      <c r="D501" s="127" t="s">
        <v>124</v>
      </c>
      <c r="E501" s="128" t="s">
        <v>1272</v>
      </c>
      <c r="F501" s="129" t="s">
        <v>1273</v>
      </c>
      <c r="G501" s="130" t="s">
        <v>548</v>
      </c>
      <c r="H501" s="131">
        <v>2</v>
      </c>
      <c r="I501" s="132"/>
      <c r="J501" s="133">
        <f>ROUND(I501*H501,2)</f>
        <v>0</v>
      </c>
      <c r="K501" s="129" t="s">
        <v>19</v>
      </c>
      <c r="L501" s="32"/>
      <c r="M501" s="134" t="s">
        <v>19</v>
      </c>
      <c r="N501" s="135" t="s">
        <v>43</v>
      </c>
      <c r="P501" s="136">
        <f>O501*H501</f>
        <v>0</v>
      </c>
      <c r="Q501" s="136">
        <v>0</v>
      </c>
      <c r="R501" s="136">
        <f>Q501*H501</f>
        <v>0</v>
      </c>
      <c r="S501" s="136">
        <v>0</v>
      </c>
      <c r="T501" s="137">
        <f>S501*H501</f>
        <v>0</v>
      </c>
      <c r="AR501" s="138" t="s">
        <v>129</v>
      </c>
      <c r="AT501" s="138" t="s">
        <v>124</v>
      </c>
      <c r="AU501" s="138" t="s">
        <v>77</v>
      </c>
      <c r="AY501" s="17" t="s">
        <v>122</v>
      </c>
      <c r="BE501" s="139">
        <f>IF(N501="základní",J501,0)</f>
        <v>0</v>
      </c>
      <c r="BF501" s="139">
        <f>IF(N501="snížená",J501,0)</f>
        <v>0</v>
      </c>
      <c r="BG501" s="139">
        <f>IF(N501="zákl. přenesená",J501,0)</f>
        <v>0</v>
      </c>
      <c r="BH501" s="139">
        <f>IF(N501="sníž. přenesená",J501,0)</f>
        <v>0</v>
      </c>
      <c r="BI501" s="139">
        <f>IF(N501="nulová",J501,0)</f>
        <v>0</v>
      </c>
      <c r="BJ501" s="17" t="s">
        <v>77</v>
      </c>
      <c r="BK501" s="139">
        <f>ROUND(I501*H501,2)</f>
        <v>0</v>
      </c>
      <c r="BL501" s="17" t="s">
        <v>129</v>
      </c>
      <c r="BM501" s="138" t="s">
        <v>1274</v>
      </c>
    </row>
    <row r="502" spans="2:65" s="1" customFormat="1" ht="19.2">
      <c r="B502" s="32"/>
      <c r="D502" s="145" t="s">
        <v>300</v>
      </c>
      <c r="F502" s="165" t="s">
        <v>1275</v>
      </c>
      <c r="I502" s="142"/>
      <c r="L502" s="32"/>
      <c r="M502" s="143"/>
      <c r="T502" s="53"/>
      <c r="AT502" s="17" t="s">
        <v>300</v>
      </c>
      <c r="AU502" s="17" t="s">
        <v>77</v>
      </c>
    </row>
    <row r="503" spans="2:65" s="1" customFormat="1" ht="16.5" customHeight="1">
      <c r="B503" s="32"/>
      <c r="C503" s="127" t="s">
        <v>1276</v>
      </c>
      <c r="D503" s="127" t="s">
        <v>124</v>
      </c>
      <c r="E503" s="128" t="s">
        <v>1277</v>
      </c>
      <c r="F503" s="129" t="s">
        <v>1278</v>
      </c>
      <c r="G503" s="130" t="s">
        <v>548</v>
      </c>
      <c r="H503" s="131">
        <v>2</v>
      </c>
      <c r="I503" s="132"/>
      <c r="J503" s="133">
        <f>ROUND(I503*H503,2)</f>
        <v>0</v>
      </c>
      <c r="K503" s="129" t="s">
        <v>19</v>
      </c>
      <c r="L503" s="32"/>
      <c r="M503" s="134" t="s">
        <v>19</v>
      </c>
      <c r="N503" s="135" t="s">
        <v>43</v>
      </c>
      <c r="P503" s="136">
        <f>O503*H503</f>
        <v>0</v>
      </c>
      <c r="Q503" s="136">
        <v>0</v>
      </c>
      <c r="R503" s="136">
        <f>Q503*H503</f>
        <v>0</v>
      </c>
      <c r="S503" s="136">
        <v>0</v>
      </c>
      <c r="T503" s="137">
        <f>S503*H503</f>
        <v>0</v>
      </c>
      <c r="AR503" s="138" t="s">
        <v>129</v>
      </c>
      <c r="AT503" s="138" t="s">
        <v>124</v>
      </c>
      <c r="AU503" s="138" t="s">
        <v>77</v>
      </c>
      <c r="AY503" s="17" t="s">
        <v>122</v>
      </c>
      <c r="BE503" s="139">
        <f>IF(N503="základní",J503,0)</f>
        <v>0</v>
      </c>
      <c r="BF503" s="139">
        <f>IF(N503="snížená",J503,0)</f>
        <v>0</v>
      </c>
      <c r="BG503" s="139">
        <f>IF(N503="zákl. přenesená",J503,0)</f>
        <v>0</v>
      </c>
      <c r="BH503" s="139">
        <f>IF(N503="sníž. přenesená",J503,0)</f>
        <v>0</v>
      </c>
      <c r="BI503" s="139">
        <f>IF(N503="nulová",J503,0)</f>
        <v>0</v>
      </c>
      <c r="BJ503" s="17" t="s">
        <v>77</v>
      </c>
      <c r="BK503" s="139">
        <f>ROUND(I503*H503,2)</f>
        <v>0</v>
      </c>
      <c r="BL503" s="17" t="s">
        <v>129</v>
      </c>
      <c r="BM503" s="138" t="s">
        <v>1279</v>
      </c>
    </row>
    <row r="504" spans="2:65" s="1" customFormat="1" ht="19.2">
      <c r="B504" s="32"/>
      <c r="D504" s="145" t="s">
        <v>300</v>
      </c>
      <c r="F504" s="165" t="s">
        <v>1275</v>
      </c>
      <c r="I504" s="142"/>
      <c r="L504" s="32"/>
      <c r="M504" s="143"/>
      <c r="T504" s="53"/>
      <c r="AT504" s="17" t="s">
        <v>300</v>
      </c>
      <c r="AU504" s="17" t="s">
        <v>77</v>
      </c>
    </row>
    <row r="505" spans="2:65" s="1" customFormat="1" ht="16.5" customHeight="1">
      <c r="B505" s="32"/>
      <c r="C505" s="127" t="s">
        <v>1280</v>
      </c>
      <c r="D505" s="127" t="s">
        <v>124</v>
      </c>
      <c r="E505" s="128" t="s">
        <v>1281</v>
      </c>
      <c r="F505" s="129" t="s">
        <v>1282</v>
      </c>
      <c r="G505" s="130" t="s">
        <v>548</v>
      </c>
      <c r="H505" s="131">
        <v>6</v>
      </c>
      <c r="I505" s="132"/>
      <c r="J505" s="133">
        <f>ROUND(I505*H505,2)</f>
        <v>0</v>
      </c>
      <c r="K505" s="129" t="s">
        <v>19</v>
      </c>
      <c r="L505" s="32"/>
      <c r="M505" s="134" t="s">
        <v>19</v>
      </c>
      <c r="N505" s="135" t="s">
        <v>43</v>
      </c>
      <c r="P505" s="136">
        <f>O505*H505</f>
        <v>0</v>
      </c>
      <c r="Q505" s="136">
        <v>0</v>
      </c>
      <c r="R505" s="136">
        <f>Q505*H505</f>
        <v>0</v>
      </c>
      <c r="S505" s="136">
        <v>0</v>
      </c>
      <c r="T505" s="137">
        <f>S505*H505</f>
        <v>0</v>
      </c>
      <c r="AR505" s="138" t="s">
        <v>129</v>
      </c>
      <c r="AT505" s="138" t="s">
        <v>124</v>
      </c>
      <c r="AU505" s="138" t="s">
        <v>77</v>
      </c>
      <c r="AY505" s="17" t="s">
        <v>122</v>
      </c>
      <c r="BE505" s="139">
        <f>IF(N505="základní",J505,0)</f>
        <v>0</v>
      </c>
      <c r="BF505" s="139">
        <f>IF(N505="snížená",J505,0)</f>
        <v>0</v>
      </c>
      <c r="BG505" s="139">
        <f>IF(N505="zákl. přenesená",J505,0)</f>
        <v>0</v>
      </c>
      <c r="BH505" s="139">
        <f>IF(N505="sníž. přenesená",J505,0)</f>
        <v>0</v>
      </c>
      <c r="BI505" s="139">
        <f>IF(N505="nulová",J505,0)</f>
        <v>0</v>
      </c>
      <c r="BJ505" s="17" t="s">
        <v>77</v>
      </c>
      <c r="BK505" s="139">
        <f>ROUND(I505*H505,2)</f>
        <v>0</v>
      </c>
      <c r="BL505" s="17" t="s">
        <v>129</v>
      </c>
      <c r="BM505" s="138" t="s">
        <v>1283</v>
      </c>
    </row>
    <row r="506" spans="2:65" s="1" customFormat="1" ht="19.2">
      <c r="B506" s="32"/>
      <c r="D506" s="145" t="s">
        <v>300</v>
      </c>
      <c r="F506" s="165" t="s">
        <v>1275</v>
      </c>
      <c r="I506" s="142"/>
      <c r="L506" s="32"/>
      <c r="M506" s="143"/>
      <c r="T506" s="53"/>
      <c r="AT506" s="17" t="s">
        <v>300</v>
      </c>
      <c r="AU506" s="17" t="s">
        <v>77</v>
      </c>
    </row>
    <row r="507" spans="2:65" s="1" customFormat="1" ht="16.5" customHeight="1">
      <c r="B507" s="32"/>
      <c r="C507" s="127" t="s">
        <v>1284</v>
      </c>
      <c r="D507" s="127" t="s">
        <v>124</v>
      </c>
      <c r="E507" s="128" t="s">
        <v>1285</v>
      </c>
      <c r="F507" s="129" t="s">
        <v>1286</v>
      </c>
      <c r="G507" s="130" t="s">
        <v>548</v>
      </c>
      <c r="H507" s="131">
        <v>6</v>
      </c>
      <c r="I507" s="132"/>
      <c r="J507" s="133">
        <f>ROUND(I507*H507,2)</f>
        <v>0</v>
      </c>
      <c r="K507" s="129" t="s">
        <v>19</v>
      </c>
      <c r="L507" s="32"/>
      <c r="M507" s="134" t="s">
        <v>19</v>
      </c>
      <c r="N507" s="135" t="s">
        <v>43</v>
      </c>
      <c r="P507" s="136">
        <f>O507*H507</f>
        <v>0</v>
      </c>
      <c r="Q507" s="136">
        <v>0</v>
      </c>
      <c r="R507" s="136">
        <f>Q507*H507</f>
        <v>0</v>
      </c>
      <c r="S507" s="136">
        <v>0</v>
      </c>
      <c r="T507" s="137">
        <f>S507*H507</f>
        <v>0</v>
      </c>
      <c r="AR507" s="138" t="s">
        <v>129</v>
      </c>
      <c r="AT507" s="138" t="s">
        <v>124</v>
      </c>
      <c r="AU507" s="138" t="s">
        <v>77</v>
      </c>
      <c r="AY507" s="17" t="s">
        <v>122</v>
      </c>
      <c r="BE507" s="139">
        <f>IF(N507="základní",J507,0)</f>
        <v>0</v>
      </c>
      <c r="BF507" s="139">
        <f>IF(N507="snížená",J507,0)</f>
        <v>0</v>
      </c>
      <c r="BG507" s="139">
        <f>IF(N507="zákl. přenesená",J507,0)</f>
        <v>0</v>
      </c>
      <c r="BH507" s="139">
        <f>IF(N507="sníž. přenesená",J507,0)</f>
        <v>0</v>
      </c>
      <c r="BI507" s="139">
        <f>IF(N507="nulová",J507,0)</f>
        <v>0</v>
      </c>
      <c r="BJ507" s="17" t="s">
        <v>77</v>
      </c>
      <c r="BK507" s="139">
        <f>ROUND(I507*H507,2)</f>
        <v>0</v>
      </c>
      <c r="BL507" s="17" t="s">
        <v>129</v>
      </c>
      <c r="BM507" s="138" t="s">
        <v>1287</v>
      </c>
    </row>
    <row r="508" spans="2:65" s="1" customFormat="1" ht="19.2">
      <c r="B508" s="32"/>
      <c r="D508" s="145" t="s">
        <v>300</v>
      </c>
      <c r="F508" s="165" t="s">
        <v>1275</v>
      </c>
      <c r="I508" s="142"/>
      <c r="L508" s="32"/>
      <c r="M508" s="143"/>
      <c r="T508" s="53"/>
      <c r="AT508" s="17" t="s">
        <v>300</v>
      </c>
      <c r="AU508" s="17" t="s">
        <v>77</v>
      </c>
    </row>
    <row r="509" spans="2:65" s="1" customFormat="1" ht="16.5" customHeight="1">
      <c r="B509" s="32"/>
      <c r="C509" s="127" t="s">
        <v>1288</v>
      </c>
      <c r="D509" s="127" t="s">
        <v>124</v>
      </c>
      <c r="E509" s="128" t="s">
        <v>1289</v>
      </c>
      <c r="F509" s="129" t="s">
        <v>1290</v>
      </c>
      <c r="G509" s="130" t="s">
        <v>548</v>
      </c>
      <c r="H509" s="131">
        <v>1</v>
      </c>
      <c r="I509" s="132"/>
      <c r="J509" s="133">
        <f>ROUND(I509*H509,2)</f>
        <v>0</v>
      </c>
      <c r="K509" s="129" t="s">
        <v>19</v>
      </c>
      <c r="L509" s="32"/>
      <c r="M509" s="134" t="s">
        <v>19</v>
      </c>
      <c r="N509" s="135" t="s">
        <v>43</v>
      </c>
      <c r="P509" s="136">
        <f>O509*H509</f>
        <v>0</v>
      </c>
      <c r="Q509" s="136">
        <v>0</v>
      </c>
      <c r="R509" s="136">
        <f>Q509*H509</f>
        <v>0</v>
      </c>
      <c r="S509" s="136">
        <v>0</v>
      </c>
      <c r="T509" s="137">
        <f>S509*H509</f>
        <v>0</v>
      </c>
      <c r="AR509" s="138" t="s">
        <v>129</v>
      </c>
      <c r="AT509" s="138" t="s">
        <v>124</v>
      </c>
      <c r="AU509" s="138" t="s">
        <v>77</v>
      </c>
      <c r="AY509" s="17" t="s">
        <v>122</v>
      </c>
      <c r="BE509" s="139">
        <f>IF(N509="základní",J509,0)</f>
        <v>0</v>
      </c>
      <c r="BF509" s="139">
        <f>IF(N509="snížená",J509,0)</f>
        <v>0</v>
      </c>
      <c r="BG509" s="139">
        <f>IF(N509="zákl. přenesená",J509,0)</f>
        <v>0</v>
      </c>
      <c r="BH509" s="139">
        <f>IF(N509="sníž. přenesená",J509,0)</f>
        <v>0</v>
      </c>
      <c r="BI509" s="139">
        <f>IF(N509="nulová",J509,0)</f>
        <v>0</v>
      </c>
      <c r="BJ509" s="17" t="s">
        <v>77</v>
      </c>
      <c r="BK509" s="139">
        <f>ROUND(I509*H509,2)</f>
        <v>0</v>
      </c>
      <c r="BL509" s="17" t="s">
        <v>129</v>
      </c>
      <c r="BM509" s="138" t="s">
        <v>1291</v>
      </c>
    </row>
    <row r="510" spans="2:65" s="1" customFormat="1" ht="19.2">
      <c r="B510" s="32"/>
      <c r="D510" s="145" t="s">
        <v>300</v>
      </c>
      <c r="F510" s="165" t="s">
        <v>1275</v>
      </c>
      <c r="I510" s="142"/>
      <c r="L510" s="32"/>
      <c r="M510" s="143"/>
      <c r="T510" s="53"/>
      <c r="AT510" s="17" t="s">
        <v>300</v>
      </c>
      <c r="AU510" s="17" t="s">
        <v>77</v>
      </c>
    </row>
    <row r="511" spans="2:65" s="1" customFormat="1" ht="16.5" customHeight="1">
      <c r="B511" s="32"/>
      <c r="C511" s="127" t="s">
        <v>1292</v>
      </c>
      <c r="D511" s="127" t="s">
        <v>124</v>
      </c>
      <c r="E511" s="128" t="s">
        <v>1293</v>
      </c>
      <c r="F511" s="129" t="s">
        <v>1294</v>
      </c>
      <c r="G511" s="130" t="s">
        <v>548</v>
      </c>
      <c r="H511" s="131">
        <v>1</v>
      </c>
      <c r="I511" s="132"/>
      <c r="J511" s="133">
        <f>ROUND(I511*H511,2)</f>
        <v>0</v>
      </c>
      <c r="K511" s="129" t="s">
        <v>19</v>
      </c>
      <c r="L511" s="32"/>
      <c r="M511" s="134" t="s">
        <v>19</v>
      </c>
      <c r="N511" s="135" t="s">
        <v>43</v>
      </c>
      <c r="P511" s="136">
        <f>O511*H511</f>
        <v>0</v>
      </c>
      <c r="Q511" s="136">
        <v>0</v>
      </c>
      <c r="R511" s="136">
        <f>Q511*H511</f>
        <v>0</v>
      </c>
      <c r="S511" s="136">
        <v>0</v>
      </c>
      <c r="T511" s="137">
        <f>S511*H511</f>
        <v>0</v>
      </c>
      <c r="AR511" s="138" t="s">
        <v>129</v>
      </c>
      <c r="AT511" s="138" t="s">
        <v>124</v>
      </c>
      <c r="AU511" s="138" t="s">
        <v>77</v>
      </c>
      <c r="AY511" s="17" t="s">
        <v>122</v>
      </c>
      <c r="BE511" s="139">
        <f>IF(N511="základní",J511,0)</f>
        <v>0</v>
      </c>
      <c r="BF511" s="139">
        <f>IF(N511="snížená",J511,0)</f>
        <v>0</v>
      </c>
      <c r="BG511" s="139">
        <f>IF(N511="zákl. přenesená",J511,0)</f>
        <v>0</v>
      </c>
      <c r="BH511" s="139">
        <f>IF(N511="sníž. přenesená",J511,0)</f>
        <v>0</v>
      </c>
      <c r="BI511" s="139">
        <f>IF(N511="nulová",J511,0)</f>
        <v>0</v>
      </c>
      <c r="BJ511" s="17" t="s">
        <v>77</v>
      </c>
      <c r="BK511" s="139">
        <f>ROUND(I511*H511,2)</f>
        <v>0</v>
      </c>
      <c r="BL511" s="17" t="s">
        <v>129</v>
      </c>
      <c r="BM511" s="138" t="s">
        <v>1295</v>
      </c>
    </row>
    <row r="512" spans="2:65" s="1" customFormat="1" ht="19.2">
      <c r="B512" s="32"/>
      <c r="D512" s="145" t="s">
        <v>300</v>
      </c>
      <c r="F512" s="165" t="s">
        <v>1296</v>
      </c>
      <c r="I512" s="142"/>
      <c r="L512" s="32"/>
      <c r="M512" s="143"/>
      <c r="T512" s="53"/>
      <c r="AT512" s="17" t="s">
        <v>300</v>
      </c>
      <c r="AU512" s="17" t="s">
        <v>77</v>
      </c>
    </row>
    <row r="513" spans="2:65" s="1" customFormat="1" ht="16.5" customHeight="1">
      <c r="B513" s="32"/>
      <c r="C513" s="127" t="s">
        <v>1297</v>
      </c>
      <c r="D513" s="127" t="s">
        <v>124</v>
      </c>
      <c r="E513" s="128" t="s">
        <v>1298</v>
      </c>
      <c r="F513" s="129" t="s">
        <v>1299</v>
      </c>
      <c r="G513" s="130" t="s">
        <v>548</v>
      </c>
      <c r="H513" s="131">
        <v>1</v>
      </c>
      <c r="I513" s="132"/>
      <c r="J513" s="133">
        <f>ROUND(I513*H513,2)</f>
        <v>0</v>
      </c>
      <c r="K513" s="129" t="s">
        <v>19</v>
      </c>
      <c r="L513" s="32"/>
      <c r="M513" s="134" t="s">
        <v>19</v>
      </c>
      <c r="N513" s="135" t="s">
        <v>43</v>
      </c>
      <c r="P513" s="136">
        <f>O513*H513</f>
        <v>0</v>
      </c>
      <c r="Q513" s="136">
        <v>0</v>
      </c>
      <c r="R513" s="136">
        <f>Q513*H513</f>
        <v>0</v>
      </c>
      <c r="S513" s="136">
        <v>0</v>
      </c>
      <c r="T513" s="137">
        <f>S513*H513</f>
        <v>0</v>
      </c>
      <c r="AR513" s="138" t="s">
        <v>129</v>
      </c>
      <c r="AT513" s="138" t="s">
        <v>124</v>
      </c>
      <c r="AU513" s="138" t="s">
        <v>77</v>
      </c>
      <c r="AY513" s="17" t="s">
        <v>122</v>
      </c>
      <c r="BE513" s="139">
        <f>IF(N513="základní",J513,0)</f>
        <v>0</v>
      </c>
      <c r="BF513" s="139">
        <f>IF(N513="snížená",J513,0)</f>
        <v>0</v>
      </c>
      <c r="BG513" s="139">
        <f>IF(N513="zákl. přenesená",J513,0)</f>
        <v>0</v>
      </c>
      <c r="BH513" s="139">
        <f>IF(N513="sníž. přenesená",J513,0)</f>
        <v>0</v>
      </c>
      <c r="BI513" s="139">
        <f>IF(N513="nulová",J513,0)</f>
        <v>0</v>
      </c>
      <c r="BJ513" s="17" t="s">
        <v>77</v>
      </c>
      <c r="BK513" s="139">
        <f>ROUND(I513*H513,2)</f>
        <v>0</v>
      </c>
      <c r="BL513" s="17" t="s">
        <v>129</v>
      </c>
      <c r="BM513" s="138" t="s">
        <v>1300</v>
      </c>
    </row>
    <row r="514" spans="2:65" s="1" customFormat="1" ht="19.2">
      <c r="B514" s="32"/>
      <c r="D514" s="145" t="s">
        <v>300</v>
      </c>
      <c r="F514" s="165" t="s">
        <v>1296</v>
      </c>
      <c r="I514" s="142"/>
      <c r="L514" s="32"/>
      <c r="M514" s="143"/>
      <c r="T514" s="53"/>
      <c r="AT514" s="17" t="s">
        <v>300</v>
      </c>
      <c r="AU514" s="17" t="s">
        <v>77</v>
      </c>
    </row>
    <row r="515" spans="2:65" s="1" customFormat="1" ht="16.5" customHeight="1">
      <c r="B515" s="32"/>
      <c r="C515" s="127" t="s">
        <v>1301</v>
      </c>
      <c r="D515" s="127" t="s">
        <v>124</v>
      </c>
      <c r="E515" s="128" t="s">
        <v>1302</v>
      </c>
      <c r="F515" s="129" t="s">
        <v>1299</v>
      </c>
      <c r="G515" s="130" t="s">
        <v>548</v>
      </c>
      <c r="H515" s="131">
        <v>1</v>
      </c>
      <c r="I515" s="132"/>
      <c r="J515" s="133">
        <f>ROUND(I515*H515,2)</f>
        <v>0</v>
      </c>
      <c r="K515" s="129" t="s">
        <v>19</v>
      </c>
      <c r="L515" s="32"/>
      <c r="M515" s="134" t="s">
        <v>19</v>
      </c>
      <c r="N515" s="135" t="s">
        <v>43</v>
      </c>
      <c r="P515" s="136">
        <f>O515*H515</f>
        <v>0</v>
      </c>
      <c r="Q515" s="136">
        <v>0</v>
      </c>
      <c r="R515" s="136">
        <f>Q515*H515</f>
        <v>0</v>
      </c>
      <c r="S515" s="136">
        <v>0</v>
      </c>
      <c r="T515" s="137">
        <f>S515*H515</f>
        <v>0</v>
      </c>
      <c r="AR515" s="138" t="s">
        <v>129</v>
      </c>
      <c r="AT515" s="138" t="s">
        <v>124</v>
      </c>
      <c r="AU515" s="138" t="s">
        <v>77</v>
      </c>
      <c r="AY515" s="17" t="s">
        <v>122</v>
      </c>
      <c r="BE515" s="139">
        <f>IF(N515="základní",J515,0)</f>
        <v>0</v>
      </c>
      <c r="BF515" s="139">
        <f>IF(N515="snížená",J515,0)</f>
        <v>0</v>
      </c>
      <c r="BG515" s="139">
        <f>IF(N515="zákl. přenesená",J515,0)</f>
        <v>0</v>
      </c>
      <c r="BH515" s="139">
        <f>IF(N515="sníž. přenesená",J515,0)</f>
        <v>0</v>
      </c>
      <c r="BI515" s="139">
        <f>IF(N515="nulová",J515,0)</f>
        <v>0</v>
      </c>
      <c r="BJ515" s="17" t="s">
        <v>77</v>
      </c>
      <c r="BK515" s="139">
        <f>ROUND(I515*H515,2)</f>
        <v>0</v>
      </c>
      <c r="BL515" s="17" t="s">
        <v>129</v>
      </c>
      <c r="BM515" s="138" t="s">
        <v>1303</v>
      </c>
    </row>
    <row r="516" spans="2:65" s="1" customFormat="1" ht="19.2">
      <c r="B516" s="32"/>
      <c r="D516" s="145" t="s">
        <v>300</v>
      </c>
      <c r="F516" s="165" t="s">
        <v>1296</v>
      </c>
      <c r="I516" s="142"/>
      <c r="L516" s="32"/>
      <c r="M516" s="143"/>
      <c r="T516" s="53"/>
      <c r="AT516" s="17" t="s">
        <v>300</v>
      </c>
      <c r="AU516" s="17" t="s">
        <v>77</v>
      </c>
    </row>
    <row r="517" spans="2:65" s="1" customFormat="1" ht="16.5" customHeight="1">
      <c r="B517" s="32"/>
      <c r="C517" s="127" t="s">
        <v>1304</v>
      </c>
      <c r="D517" s="127" t="s">
        <v>124</v>
      </c>
      <c r="E517" s="128" t="s">
        <v>1305</v>
      </c>
      <c r="F517" s="129" t="s">
        <v>1306</v>
      </c>
      <c r="G517" s="130" t="s">
        <v>245</v>
      </c>
      <c r="H517" s="131">
        <v>1</v>
      </c>
      <c r="I517" s="132"/>
      <c r="J517" s="133">
        <f>ROUND(I517*H517,2)</f>
        <v>0</v>
      </c>
      <c r="K517" s="129" t="s">
        <v>19</v>
      </c>
      <c r="L517" s="32"/>
      <c r="M517" s="134" t="s">
        <v>19</v>
      </c>
      <c r="N517" s="135" t="s">
        <v>43</v>
      </c>
      <c r="P517" s="136">
        <f>O517*H517</f>
        <v>0</v>
      </c>
      <c r="Q517" s="136">
        <v>0</v>
      </c>
      <c r="R517" s="136">
        <f>Q517*H517</f>
        <v>0</v>
      </c>
      <c r="S517" s="136">
        <v>0</v>
      </c>
      <c r="T517" s="137">
        <f>S517*H517</f>
        <v>0</v>
      </c>
      <c r="AR517" s="138" t="s">
        <v>129</v>
      </c>
      <c r="AT517" s="138" t="s">
        <v>124</v>
      </c>
      <c r="AU517" s="138" t="s">
        <v>77</v>
      </c>
      <c r="AY517" s="17" t="s">
        <v>122</v>
      </c>
      <c r="BE517" s="139">
        <f>IF(N517="základní",J517,0)</f>
        <v>0</v>
      </c>
      <c r="BF517" s="139">
        <f>IF(N517="snížená",J517,0)</f>
        <v>0</v>
      </c>
      <c r="BG517" s="139">
        <f>IF(N517="zákl. přenesená",J517,0)</f>
        <v>0</v>
      </c>
      <c r="BH517" s="139">
        <f>IF(N517="sníž. přenesená",J517,0)</f>
        <v>0</v>
      </c>
      <c r="BI517" s="139">
        <f>IF(N517="nulová",J517,0)</f>
        <v>0</v>
      </c>
      <c r="BJ517" s="17" t="s">
        <v>77</v>
      </c>
      <c r="BK517" s="139">
        <f>ROUND(I517*H517,2)</f>
        <v>0</v>
      </c>
      <c r="BL517" s="17" t="s">
        <v>129</v>
      </c>
      <c r="BM517" s="138" t="s">
        <v>1307</v>
      </c>
    </row>
    <row r="518" spans="2:65" s="1" customFormat="1" ht="19.2">
      <c r="B518" s="32"/>
      <c r="D518" s="145" t="s">
        <v>300</v>
      </c>
      <c r="F518" s="165" t="s">
        <v>1296</v>
      </c>
      <c r="I518" s="142"/>
      <c r="L518" s="32"/>
      <c r="M518" s="143"/>
      <c r="T518" s="53"/>
      <c r="AT518" s="17" t="s">
        <v>300</v>
      </c>
      <c r="AU518" s="17" t="s">
        <v>77</v>
      </c>
    </row>
    <row r="519" spans="2:65" s="1" customFormat="1" ht="16.5" customHeight="1">
      <c r="B519" s="32"/>
      <c r="C519" s="127" t="s">
        <v>1308</v>
      </c>
      <c r="D519" s="127" t="s">
        <v>124</v>
      </c>
      <c r="E519" s="128" t="s">
        <v>1309</v>
      </c>
      <c r="F519" s="129" t="s">
        <v>1310</v>
      </c>
      <c r="G519" s="130" t="s">
        <v>245</v>
      </c>
      <c r="H519" s="131">
        <v>1</v>
      </c>
      <c r="I519" s="132"/>
      <c r="J519" s="133">
        <f>ROUND(I519*H519,2)</f>
        <v>0</v>
      </c>
      <c r="K519" s="129" t="s">
        <v>19</v>
      </c>
      <c r="L519" s="32"/>
      <c r="M519" s="134" t="s">
        <v>19</v>
      </c>
      <c r="N519" s="135" t="s">
        <v>43</v>
      </c>
      <c r="P519" s="136">
        <f>O519*H519</f>
        <v>0</v>
      </c>
      <c r="Q519" s="136">
        <v>0</v>
      </c>
      <c r="R519" s="136">
        <f>Q519*H519</f>
        <v>0</v>
      </c>
      <c r="S519" s="136">
        <v>0</v>
      </c>
      <c r="T519" s="137">
        <f>S519*H519</f>
        <v>0</v>
      </c>
      <c r="AR519" s="138" t="s">
        <v>129</v>
      </c>
      <c r="AT519" s="138" t="s">
        <v>124</v>
      </c>
      <c r="AU519" s="138" t="s">
        <v>77</v>
      </c>
      <c r="AY519" s="17" t="s">
        <v>122</v>
      </c>
      <c r="BE519" s="139">
        <f>IF(N519="základní",J519,0)</f>
        <v>0</v>
      </c>
      <c r="BF519" s="139">
        <f>IF(N519="snížená",J519,0)</f>
        <v>0</v>
      </c>
      <c r="BG519" s="139">
        <f>IF(N519="zákl. přenesená",J519,0)</f>
        <v>0</v>
      </c>
      <c r="BH519" s="139">
        <f>IF(N519="sníž. přenesená",J519,0)</f>
        <v>0</v>
      </c>
      <c r="BI519" s="139">
        <f>IF(N519="nulová",J519,0)</f>
        <v>0</v>
      </c>
      <c r="BJ519" s="17" t="s">
        <v>77</v>
      </c>
      <c r="BK519" s="139">
        <f>ROUND(I519*H519,2)</f>
        <v>0</v>
      </c>
      <c r="BL519" s="17" t="s">
        <v>129</v>
      </c>
      <c r="BM519" s="138" t="s">
        <v>1311</v>
      </c>
    </row>
    <row r="520" spans="2:65" s="1" customFormat="1" ht="19.2">
      <c r="B520" s="32"/>
      <c r="D520" s="145" t="s">
        <v>300</v>
      </c>
      <c r="F520" s="165" t="s">
        <v>1296</v>
      </c>
      <c r="I520" s="142"/>
      <c r="L520" s="32"/>
      <c r="M520" s="143"/>
      <c r="T520" s="53"/>
      <c r="AT520" s="17" t="s">
        <v>300</v>
      </c>
      <c r="AU520" s="17" t="s">
        <v>77</v>
      </c>
    </row>
    <row r="521" spans="2:65" s="1" customFormat="1" ht="16.5" customHeight="1">
      <c r="B521" s="32"/>
      <c r="C521" s="127" t="s">
        <v>1312</v>
      </c>
      <c r="D521" s="127" t="s">
        <v>124</v>
      </c>
      <c r="E521" s="128" t="s">
        <v>1313</v>
      </c>
      <c r="F521" s="129" t="s">
        <v>1314</v>
      </c>
      <c r="G521" s="130" t="s">
        <v>548</v>
      </c>
      <c r="H521" s="131">
        <v>1</v>
      </c>
      <c r="I521" s="132"/>
      <c r="J521" s="133">
        <f>ROUND(I521*H521,2)</f>
        <v>0</v>
      </c>
      <c r="K521" s="129" t="s">
        <v>19</v>
      </c>
      <c r="L521" s="32"/>
      <c r="M521" s="134" t="s">
        <v>19</v>
      </c>
      <c r="N521" s="135" t="s">
        <v>43</v>
      </c>
      <c r="P521" s="136">
        <f>O521*H521</f>
        <v>0</v>
      </c>
      <c r="Q521" s="136">
        <v>0</v>
      </c>
      <c r="R521" s="136">
        <f>Q521*H521</f>
        <v>0</v>
      </c>
      <c r="S521" s="136">
        <v>0</v>
      </c>
      <c r="T521" s="137">
        <f>S521*H521</f>
        <v>0</v>
      </c>
      <c r="AR521" s="138" t="s">
        <v>129</v>
      </c>
      <c r="AT521" s="138" t="s">
        <v>124</v>
      </c>
      <c r="AU521" s="138" t="s">
        <v>77</v>
      </c>
      <c r="AY521" s="17" t="s">
        <v>122</v>
      </c>
      <c r="BE521" s="139">
        <f>IF(N521="základní",J521,0)</f>
        <v>0</v>
      </c>
      <c r="BF521" s="139">
        <f>IF(N521="snížená",J521,0)</f>
        <v>0</v>
      </c>
      <c r="BG521" s="139">
        <f>IF(N521="zákl. přenesená",J521,0)</f>
        <v>0</v>
      </c>
      <c r="BH521" s="139">
        <f>IF(N521="sníž. přenesená",J521,0)</f>
        <v>0</v>
      </c>
      <c r="BI521" s="139">
        <f>IF(N521="nulová",J521,0)</f>
        <v>0</v>
      </c>
      <c r="BJ521" s="17" t="s">
        <v>77</v>
      </c>
      <c r="BK521" s="139">
        <f>ROUND(I521*H521,2)</f>
        <v>0</v>
      </c>
      <c r="BL521" s="17" t="s">
        <v>129</v>
      </c>
      <c r="BM521" s="138" t="s">
        <v>1315</v>
      </c>
    </row>
    <row r="522" spans="2:65" s="1" customFormat="1" ht="19.2">
      <c r="B522" s="32"/>
      <c r="D522" s="145" t="s">
        <v>300</v>
      </c>
      <c r="F522" s="165" t="s">
        <v>1296</v>
      </c>
      <c r="I522" s="142"/>
      <c r="L522" s="32"/>
      <c r="M522" s="143"/>
      <c r="T522" s="53"/>
      <c r="AT522" s="17" t="s">
        <v>300</v>
      </c>
      <c r="AU522" s="17" t="s">
        <v>77</v>
      </c>
    </row>
    <row r="523" spans="2:65" s="1" customFormat="1" ht="16.5" customHeight="1">
      <c r="B523" s="32"/>
      <c r="C523" s="127" t="s">
        <v>1316</v>
      </c>
      <c r="D523" s="127" t="s">
        <v>124</v>
      </c>
      <c r="E523" s="128" t="s">
        <v>1317</v>
      </c>
      <c r="F523" s="129" t="s">
        <v>1318</v>
      </c>
      <c r="G523" s="130" t="s">
        <v>245</v>
      </c>
      <c r="H523" s="131">
        <v>1</v>
      </c>
      <c r="I523" s="132"/>
      <c r="J523" s="133">
        <f>ROUND(I523*H523,2)</f>
        <v>0</v>
      </c>
      <c r="K523" s="129" t="s">
        <v>19</v>
      </c>
      <c r="L523" s="32"/>
      <c r="M523" s="134" t="s">
        <v>19</v>
      </c>
      <c r="N523" s="135" t="s">
        <v>43</v>
      </c>
      <c r="P523" s="136">
        <f>O523*H523</f>
        <v>0</v>
      </c>
      <c r="Q523" s="136">
        <v>0</v>
      </c>
      <c r="R523" s="136">
        <f>Q523*H523</f>
        <v>0</v>
      </c>
      <c r="S523" s="136">
        <v>0</v>
      </c>
      <c r="T523" s="137">
        <f>S523*H523</f>
        <v>0</v>
      </c>
      <c r="AR523" s="138" t="s">
        <v>129</v>
      </c>
      <c r="AT523" s="138" t="s">
        <v>124</v>
      </c>
      <c r="AU523" s="138" t="s">
        <v>77</v>
      </c>
      <c r="AY523" s="17" t="s">
        <v>122</v>
      </c>
      <c r="BE523" s="139">
        <f>IF(N523="základní",J523,0)</f>
        <v>0</v>
      </c>
      <c r="BF523" s="139">
        <f>IF(N523="snížená",J523,0)</f>
        <v>0</v>
      </c>
      <c r="BG523" s="139">
        <f>IF(N523="zákl. přenesená",J523,0)</f>
        <v>0</v>
      </c>
      <c r="BH523" s="139">
        <f>IF(N523="sníž. přenesená",J523,0)</f>
        <v>0</v>
      </c>
      <c r="BI523" s="139">
        <f>IF(N523="nulová",J523,0)</f>
        <v>0</v>
      </c>
      <c r="BJ523" s="17" t="s">
        <v>77</v>
      </c>
      <c r="BK523" s="139">
        <f>ROUND(I523*H523,2)</f>
        <v>0</v>
      </c>
      <c r="BL523" s="17" t="s">
        <v>129</v>
      </c>
      <c r="BM523" s="138" t="s">
        <v>1319</v>
      </c>
    </row>
    <row r="524" spans="2:65" s="1" customFormat="1" ht="19.2">
      <c r="B524" s="32"/>
      <c r="D524" s="145" t="s">
        <v>300</v>
      </c>
      <c r="F524" s="165" t="s">
        <v>1296</v>
      </c>
      <c r="I524" s="142"/>
      <c r="L524" s="32"/>
      <c r="M524" s="143"/>
      <c r="T524" s="53"/>
      <c r="AT524" s="17" t="s">
        <v>300</v>
      </c>
      <c r="AU524" s="17" t="s">
        <v>77</v>
      </c>
    </row>
    <row r="525" spans="2:65" s="1" customFormat="1" ht="16.5" customHeight="1">
      <c r="B525" s="32"/>
      <c r="C525" s="127" t="s">
        <v>1320</v>
      </c>
      <c r="D525" s="127" t="s">
        <v>124</v>
      </c>
      <c r="E525" s="128" t="s">
        <v>1321</v>
      </c>
      <c r="F525" s="129" t="s">
        <v>1322</v>
      </c>
      <c r="G525" s="130" t="s">
        <v>548</v>
      </c>
      <c r="H525" s="131">
        <v>4</v>
      </c>
      <c r="I525" s="132"/>
      <c r="J525" s="133">
        <f>ROUND(I525*H525,2)</f>
        <v>0</v>
      </c>
      <c r="K525" s="129" t="s">
        <v>19</v>
      </c>
      <c r="L525" s="32"/>
      <c r="M525" s="134" t="s">
        <v>19</v>
      </c>
      <c r="N525" s="135" t="s">
        <v>43</v>
      </c>
      <c r="P525" s="136">
        <f>O525*H525</f>
        <v>0</v>
      </c>
      <c r="Q525" s="136">
        <v>0</v>
      </c>
      <c r="R525" s="136">
        <f>Q525*H525</f>
        <v>0</v>
      </c>
      <c r="S525" s="136">
        <v>0</v>
      </c>
      <c r="T525" s="137">
        <f>S525*H525</f>
        <v>0</v>
      </c>
      <c r="AR525" s="138" t="s">
        <v>129</v>
      </c>
      <c r="AT525" s="138" t="s">
        <v>124</v>
      </c>
      <c r="AU525" s="138" t="s">
        <v>77</v>
      </c>
      <c r="AY525" s="17" t="s">
        <v>122</v>
      </c>
      <c r="BE525" s="139">
        <f>IF(N525="základní",J525,0)</f>
        <v>0</v>
      </c>
      <c r="BF525" s="139">
        <f>IF(N525="snížená",J525,0)</f>
        <v>0</v>
      </c>
      <c r="BG525" s="139">
        <f>IF(N525="zákl. přenesená",J525,0)</f>
        <v>0</v>
      </c>
      <c r="BH525" s="139">
        <f>IF(N525="sníž. přenesená",J525,0)</f>
        <v>0</v>
      </c>
      <c r="BI525" s="139">
        <f>IF(N525="nulová",J525,0)</f>
        <v>0</v>
      </c>
      <c r="BJ525" s="17" t="s">
        <v>77</v>
      </c>
      <c r="BK525" s="139">
        <f>ROUND(I525*H525,2)</f>
        <v>0</v>
      </c>
      <c r="BL525" s="17" t="s">
        <v>129</v>
      </c>
      <c r="BM525" s="138" t="s">
        <v>1323</v>
      </c>
    </row>
    <row r="526" spans="2:65" s="1" customFormat="1" ht="19.2">
      <c r="B526" s="32"/>
      <c r="D526" s="145" t="s">
        <v>300</v>
      </c>
      <c r="F526" s="165" t="s">
        <v>1020</v>
      </c>
      <c r="I526" s="142"/>
      <c r="L526" s="32"/>
      <c r="M526" s="143"/>
      <c r="T526" s="53"/>
      <c r="AT526" s="17" t="s">
        <v>300</v>
      </c>
      <c r="AU526" s="17" t="s">
        <v>77</v>
      </c>
    </row>
    <row r="527" spans="2:65" s="1" customFormat="1" ht="16.5" customHeight="1">
      <c r="B527" s="32"/>
      <c r="C527" s="127" t="s">
        <v>1324</v>
      </c>
      <c r="D527" s="127" t="s">
        <v>124</v>
      </c>
      <c r="E527" s="128" t="s">
        <v>1325</v>
      </c>
      <c r="F527" s="129" t="s">
        <v>1322</v>
      </c>
      <c r="G527" s="130" t="s">
        <v>548</v>
      </c>
      <c r="H527" s="131">
        <v>4</v>
      </c>
      <c r="I527" s="132"/>
      <c r="J527" s="133">
        <f>ROUND(I527*H527,2)</f>
        <v>0</v>
      </c>
      <c r="K527" s="129" t="s">
        <v>19</v>
      </c>
      <c r="L527" s="32"/>
      <c r="M527" s="134" t="s">
        <v>19</v>
      </c>
      <c r="N527" s="135" t="s">
        <v>43</v>
      </c>
      <c r="P527" s="136">
        <f>O527*H527</f>
        <v>0</v>
      </c>
      <c r="Q527" s="136">
        <v>0</v>
      </c>
      <c r="R527" s="136">
        <f>Q527*H527</f>
        <v>0</v>
      </c>
      <c r="S527" s="136">
        <v>0</v>
      </c>
      <c r="T527" s="137">
        <f>S527*H527</f>
        <v>0</v>
      </c>
      <c r="AR527" s="138" t="s">
        <v>129</v>
      </c>
      <c r="AT527" s="138" t="s">
        <v>124</v>
      </c>
      <c r="AU527" s="138" t="s">
        <v>77</v>
      </c>
      <c r="AY527" s="17" t="s">
        <v>122</v>
      </c>
      <c r="BE527" s="139">
        <f>IF(N527="základní",J527,0)</f>
        <v>0</v>
      </c>
      <c r="BF527" s="139">
        <f>IF(N527="snížená",J527,0)</f>
        <v>0</v>
      </c>
      <c r="BG527" s="139">
        <f>IF(N527="zákl. přenesená",J527,0)</f>
        <v>0</v>
      </c>
      <c r="BH527" s="139">
        <f>IF(N527="sníž. přenesená",J527,0)</f>
        <v>0</v>
      </c>
      <c r="BI527" s="139">
        <f>IF(N527="nulová",J527,0)</f>
        <v>0</v>
      </c>
      <c r="BJ527" s="17" t="s">
        <v>77</v>
      </c>
      <c r="BK527" s="139">
        <f>ROUND(I527*H527,2)</f>
        <v>0</v>
      </c>
      <c r="BL527" s="17" t="s">
        <v>129</v>
      </c>
      <c r="BM527" s="138" t="s">
        <v>1326</v>
      </c>
    </row>
    <row r="528" spans="2:65" s="1" customFormat="1" ht="19.2">
      <c r="B528" s="32"/>
      <c r="D528" s="145" t="s">
        <v>300</v>
      </c>
      <c r="F528" s="165" t="s">
        <v>1327</v>
      </c>
      <c r="I528" s="142"/>
      <c r="L528" s="32"/>
      <c r="M528" s="143"/>
      <c r="T528" s="53"/>
      <c r="AT528" s="17" t="s">
        <v>300</v>
      </c>
      <c r="AU528" s="17" t="s">
        <v>77</v>
      </c>
    </row>
    <row r="529" spans="2:65" s="1" customFormat="1" ht="16.5" customHeight="1">
      <c r="B529" s="32"/>
      <c r="C529" s="127" t="s">
        <v>1328</v>
      </c>
      <c r="D529" s="127" t="s">
        <v>124</v>
      </c>
      <c r="E529" s="128" t="s">
        <v>1329</v>
      </c>
      <c r="F529" s="129" t="s">
        <v>1330</v>
      </c>
      <c r="G529" s="130" t="s">
        <v>548</v>
      </c>
      <c r="H529" s="131">
        <v>1</v>
      </c>
      <c r="I529" s="132"/>
      <c r="J529" s="133">
        <f>ROUND(I529*H529,2)</f>
        <v>0</v>
      </c>
      <c r="K529" s="129" t="s">
        <v>19</v>
      </c>
      <c r="L529" s="32"/>
      <c r="M529" s="134" t="s">
        <v>19</v>
      </c>
      <c r="N529" s="135" t="s">
        <v>43</v>
      </c>
      <c r="P529" s="136">
        <f>O529*H529</f>
        <v>0</v>
      </c>
      <c r="Q529" s="136">
        <v>0</v>
      </c>
      <c r="R529" s="136">
        <f>Q529*H529</f>
        <v>0</v>
      </c>
      <c r="S529" s="136">
        <v>0</v>
      </c>
      <c r="T529" s="137">
        <f>S529*H529</f>
        <v>0</v>
      </c>
      <c r="AR529" s="138" t="s">
        <v>129</v>
      </c>
      <c r="AT529" s="138" t="s">
        <v>124</v>
      </c>
      <c r="AU529" s="138" t="s">
        <v>77</v>
      </c>
      <c r="AY529" s="17" t="s">
        <v>122</v>
      </c>
      <c r="BE529" s="139">
        <f>IF(N529="základní",J529,0)</f>
        <v>0</v>
      </c>
      <c r="BF529" s="139">
        <f>IF(N529="snížená",J529,0)</f>
        <v>0</v>
      </c>
      <c r="BG529" s="139">
        <f>IF(N529="zákl. přenesená",J529,0)</f>
        <v>0</v>
      </c>
      <c r="BH529" s="139">
        <f>IF(N529="sníž. přenesená",J529,0)</f>
        <v>0</v>
      </c>
      <c r="BI529" s="139">
        <f>IF(N529="nulová",J529,0)</f>
        <v>0</v>
      </c>
      <c r="BJ529" s="17" t="s">
        <v>77</v>
      </c>
      <c r="BK529" s="139">
        <f>ROUND(I529*H529,2)</f>
        <v>0</v>
      </c>
      <c r="BL529" s="17" t="s">
        <v>129</v>
      </c>
      <c r="BM529" s="138" t="s">
        <v>1331</v>
      </c>
    </row>
    <row r="530" spans="2:65" s="1" customFormat="1" ht="19.2">
      <c r="B530" s="32"/>
      <c r="D530" s="145" t="s">
        <v>300</v>
      </c>
      <c r="F530" s="165" t="s">
        <v>1020</v>
      </c>
      <c r="I530" s="142"/>
      <c r="L530" s="32"/>
      <c r="M530" s="143"/>
      <c r="T530" s="53"/>
      <c r="AT530" s="17" t="s">
        <v>300</v>
      </c>
      <c r="AU530" s="17" t="s">
        <v>77</v>
      </c>
    </row>
    <row r="531" spans="2:65" s="1" customFormat="1" ht="16.5" customHeight="1">
      <c r="B531" s="32"/>
      <c r="C531" s="127" t="s">
        <v>1332</v>
      </c>
      <c r="D531" s="127" t="s">
        <v>124</v>
      </c>
      <c r="E531" s="128" t="s">
        <v>1333</v>
      </c>
      <c r="F531" s="129" t="s">
        <v>1330</v>
      </c>
      <c r="G531" s="130" t="s">
        <v>548</v>
      </c>
      <c r="H531" s="131">
        <v>1</v>
      </c>
      <c r="I531" s="132"/>
      <c r="J531" s="133">
        <f>ROUND(I531*H531,2)</f>
        <v>0</v>
      </c>
      <c r="K531" s="129" t="s">
        <v>19</v>
      </c>
      <c r="L531" s="32"/>
      <c r="M531" s="134" t="s">
        <v>19</v>
      </c>
      <c r="N531" s="135" t="s">
        <v>43</v>
      </c>
      <c r="P531" s="136">
        <f>O531*H531</f>
        <v>0</v>
      </c>
      <c r="Q531" s="136">
        <v>0</v>
      </c>
      <c r="R531" s="136">
        <f>Q531*H531</f>
        <v>0</v>
      </c>
      <c r="S531" s="136">
        <v>0</v>
      </c>
      <c r="T531" s="137">
        <f>S531*H531</f>
        <v>0</v>
      </c>
      <c r="AR531" s="138" t="s">
        <v>129</v>
      </c>
      <c r="AT531" s="138" t="s">
        <v>124</v>
      </c>
      <c r="AU531" s="138" t="s">
        <v>77</v>
      </c>
      <c r="AY531" s="17" t="s">
        <v>122</v>
      </c>
      <c r="BE531" s="139">
        <f>IF(N531="základní",J531,0)</f>
        <v>0</v>
      </c>
      <c r="BF531" s="139">
        <f>IF(N531="snížená",J531,0)</f>
        <v>0</v>
      </c>
      <c r="BG531" s="139">
        <f>IF(N531="zákl. přenesená",J531,0)</f>
        <v>0</v>
      </c>
      <c r="BH531" s="139">
        <f>IF(N531="sníž. přenesená",J531,0)</f>
        <v>0</v>
      </c>
      <c r="BI531" s="139">
        <f>IF(N531="nulová",J531,0)</f>
        <v>0</v>
      </c>
      <c r="BJ531" s="17" t="s">
        <v>77</v>
      </c>
      <c r="BK531" s="139">
        <f>ROUND(I531*H531,2)</f>
        <v>0</v>
      </c>
      <c r="BL531" s="17" t="s">
        <v>129</v>
      </c>
      <c r="BM531" s="138" t="s">
        <v>1334</v>
      </c>
    </row>
    <row r="532" spans="2:65" s="1" customFormat="1" ht="19.2">
      <c r="B532" s="32"/>
      <c r="D532" s="145" t="s">
        <v>300</v>
      </c>
      <c r="F532" s="165" t="s">
        <v>1327</v>
      </c>
      <c r="I532" s="142"/>
      <c r="L532" s="32"/>
      <c r="M532" s="143"/>
      <c r="T532" s="53"/>
      <c r="AT532" s="17" t="s">
        <v>300</v>
      </c>
      <c r="AU532" s="17" t="s">
        <v>77</v>
      </c>
    </row>
    <row r="533" spans="2:65" s="1" customFormat="1" ht="16.5" customHeight="1">
      <c r="B533" s="32"/>
      <c r="C533" s="127" t="s">
        <v>1335</v>
      </c>
      <c r="D533" s="127" t="s">
        <v>124</v>
      </c>
      <c r="E533" s="128" t="s">
        <v>1336</v>
      </c>
      <c r="F533" s="129" t="s">
        <v>1337</v>
      </c>
      <c r="G533" s="130" t="s">
        <v>233</v>
      </c>
      <c r="H533" s="131">
        <v>16</v>
      </c>
      <c r="I533" s="132"/>
      <c r="J533" s="133">
        <f>ROUND(I533*H533,2)</f>
        <v>0</v>
      </c>
      <c r="K533" s="129" t="s">
        <v>19</v>
      </c>
      <c r="L533" s="32"/>
      <c r="M533" s="134" t="s">
        <v>19</v>
      </c>
      <c r="N533" s="135" t="s">
        <v>43</v>
      </c>
      <c r="P533" s="136">
        <f>O533*H533</f>
        <v>0</v>
      </c>
      <c r="Q533" s="136">
        <v>0</v>
      </c>
      <c r="R533" s="136">
        <f>Q533*H533</f>
        <v>0</v>
      </c>
      <c r="S533" s="136">
        <v>0</v>
      </c>
      <c r="T533" s="137">
        <f>S533*H533</f>
        <v>0</v>
      </c>
      <c r="AR533" s="138" t="s">
        <v>129</v>
      </c>
      <c r="AT533" s="138" t="s">
        <v>124</v>
      </c>
      <c r="AU533" s="138" t="s">
        <v>77</v>
      </c>
      <c r="AY533" s="17" t="s">
        <v>122</v>
      </c>
      <c r="BE533" s="139">
        <f>IF(N533="základní",J533,0)</f>
        <v>0</v>
      </c>
      <c r="BF533" s="139">
        <f>IF(N533="snížená",J533,0)</f>
        <v>0</v>
      </c>
      <c r="BG533" s="139">
        <f>IF(N533="zákl. přenesená",J533,0)</f>
        <v>0</v>
      </c>
      <c r="BH533" s="139">
        <f>IF(N533="sníž. přenesená",J533,0)</f>
        <v>0</v>
      </c>
      <c r="BI533" s="139">
        <f>IF(N533="nulová",J533,0)</f>
        <v>0</v>
      </c>
      <c r="BJ533" s="17" t="s">
        <v>77</v>
      </c>
      <c r="BK533" s="139">
        <f>ROUND(I533*H533,2)</f>
        <v>0</v>
      </c>
      <c r="BL533" s="17" t="s">
        <v>129</v>
      </c>
      <c r="BM533" s="138" t="s">
        <v>1338</v>
      </c>
    </row>
    <row r="534" spans="2:65" s="1" customFormat="1" ht="19.2">
      <c r="B534" s="32"/>
      <c r="D534" s="145" t="s">
        <v>300</v>
      </c>
      <c r="F534" s="165" t="s">
        <v>1339</v>
      </c>
      <c r="I534" s="142"/>
      <c r="L534" s="32"/>
      <c r="M534" s="143"/>
      <c r="T534" s="53"/>
      <c r="AT534" s="17" t="s">
        <v>300</v>
      </c>
      <c r="AU534" s="17" t="s">
        <v>77</v>
      </c>
    </row>
    <row r="535" spans="2:65" s="1" customFormat="1" ht="16.5" customHeight="1">
      <c r="B535" s="32"/>
      <c r="C535" s="127" t="s">
        <v>1340</v>
      </c>
      <c r="D535" s="127" t="s">
        <v>124</v>
      </c>
      <c r="E535" s="128" t="s">
        <v>1341</v>
      </c>
      <c r="F535" s="129" t="s">
        <v>1337</v>
      </c>
      <c r="G535" s="130" t="s">
        <v>233</v>
      </c>
      <c r="H535" s="131">
        <v>16</v>
      </c>
      <c r="I535" s="132"/>
      <c r="J535" s="133">
        <f>ROUND(I535*H535,2)</f>
        <v>0</v>
      </c>
      <c r="K535" s="129" t="s">
        <v>19</v>
      </c>
      <c r="L535" s="32"/>
      <c r="M535" s="134" t="s">
        <v>19</v>
      </c>
      <c r="N535" s="135" t="s">
        <v>43</v>
      </c>
      <c r="P535" s="136">
        <f>O535*H535</f>
        <v>0</v>
      </c>
      <c r="Q535" s="136">
        <v>0</v>
      </c>
      <c r="R535" s="136">
        <f>Q535*H535</f>
        <v>0</v>
      </c>
      <c r="S535" s="136">
        <v>0</v>
      </c>
      <c r="T535" s="137">
        <f>S535*H535</f>
        <v>0</v>
      </c>
      <c r="AR535" s="138" t="s">
        <v>129</v>
      </c>
      <c r="AT535" s="138" t="s">
        <v>124</v>
      </c>
      <c r="AU535" s="138" t="s">
        <v>77</v>
      </c>
      <c r="AY535" s="17" t="s">
        <v>122</v>
      </c>
      <c r="BE535" s="139">
        <f>IF(N535="základní",J535,0)</f>
        <v>0</v>
      </c>
      <c r="BF535" s="139">
        <f>IF(N535="snížená",J535,0)</f>
        <v>0</v>
      </c>
      <c r="BG535" s="139">
        <f>IF(N535="zákl. přenesená",J535,0)</f>
        <v>0</v>
      </c>
      <c r="BH535" s="139">
        <f>IF(N535="sníž. přenesená",J535,0)</f>
        <v>0</v>
      </c>
      <c r="BI535" s="139">
        <f>IF(N535="nulová",J535,0)</f>
        <v>0</v>
      </c>
      <c r="BJ535" s="17" t="s">
        <v>77</v>
      </c>
      <c r="BK535" s="139">
        <f>ROUND(I535*H535,2)</f>
        <v>0</v>
      </c>
      <c r="BL535" s="17" t="s">
        <v>129</v>
      </c>
      <c r="BM535" s="138" t="s">
        <v>1342</v>
      </c>
    </row>
    <row r="536" spans="2:65" s="1" customFormat="1" ht="19.2">
      <c r="B536" s="32"/>
      <c r="D536" s="145" t="s">
        <v>300</v>
      </c>
      <c r="F536" s="165" t="s">
        <v>1127</v>
      </c>
      <c r="I536" s="142"/>
      <c r="L536" s="32"/>
      <c r="M536" s="143"/>
      <c r="T536" s="53"/>
      <c r="AT536" s="17" t="s">
        <v>300</v>
      </c>
      <c r="AU536" s="17" t="s">
        <v>77</v>
      </c>
    </row>
    <row r="537" spans="2:65" s="1" customFormat="1" ht="16.5" customHeight="1">
      <c r="B537" s="32"/>
      <c r="C537" s="127" t="s">
        <v>1343</v>
      </c>
      <c r="D537" s="127" t="s">
        <v>124</v>
      </c>
      <c r="E537" s="128" t="s">
        <v>1344</v>
      </c>
      <c r="F537" s="129" t="s">
        <v>1345</v>
      </c>
      <c r="G537" s="130" t="s">
        <v>233</v>
      </c>
      <c r="H537" s="131">
        <v>3</v>
      </c>
      <c r="I537" s="132"/>
      <c r="J537" s="133">
        <f>ROUND(I537*H537,2)</f>
        <v>0</v>
      </c>
      <c r="K537" s="129" t="s">
        <v>19</v>
      </c>
      <c r="L537" s="32"/>
      <c r="M537" s="134" t="s">
        <v>19</v>
      </c>
      <c r="N537" s="135" t="s">
        <v>43</v>
      </c>
      <c r="P537" s="136">
        <f>O537*H537</f>
        <v>0</v>
      </c>
      <c r="Q537" s="136">
        <v>0</v>
      </c>
      <c r="R537" s="136">
        <f>Q537*H537</f>
        <v>0</v>
      </c>
      <c r="S537" s="136">
        <v>0</v>
      </c>
      <c r="T537" s="137">
        <f>S537*H537</f>
        <v>0</v>
      </c>
      <c r="AR537" s="138" t="s">
        <v>129</v>
      </c>
      <c r="AT537" s="138" t="s">
        <v>124</v>
      </c>
      <c r="AU537" s="138" t="s">
        <v>77</v>
      </c>
      <c r="AY537" s="17" t="s">
        <v>122</v>
      </c>
      <c r="BE537" s="139">
        <f>IF(N537="základní",J537,0)</f>
        <v>0</v>
      </c>
      <c r="BF537" s="139">
        <f>IF(N537="snížená",J537,0)</f>
        <v>0</v>
      </c>
      <c r="BG537" s="139">
        <f>IF(N537="zákl. přenesená",J537,0)</f>
        <v>0</v>
      </c>
      <c r="BH537" s="139">
        <f>IF(N537="sníž. přenesená",J537,0)</f>
        <v>0</v>
      </c>
      <c r="BI537" s="139">
        <f>IF(N537="nulová",J537,0)</f>
        <v>0</v>
      </c>
      <c r="BJ537" s="17" t="s">
        <v>77</v>
      </c>
      <c r="BK537" s="139">
        <f>ROUND(I537*H537,2)</f>
        <v>0</v>
      </c>
      <c r="BL537" s="17" t="s">
        <v>129</v>
      </c>
      <c r="BM537" s="138" t="s">
        <v>1346</v>
      </c>
    </row>
    <row r="538" spans="2:65" s="1" customFormat="1" ht="19.2">
      <c r="B538" s="32"/>
      <c r="D538" s="145" t="s">
        <v>300</v>
      </c>
      <c r="F538" s="165" t="s">
        <v>1020</v>
      </c>
      <c r="I538" s="142"/>
      <c r="L538" s="32"/>
      <c r="M538" s="143"/>
      <c r="T538" s="53"/>
      <c r="AT538" s="17" t="s">
        <v>300</v>
      </c>
      <c r="AU538" s="17" t="s">
        <v>77</v>
      </c>
    </row>
    <row r="539" spans="2:65" s="1" customFormat="1" ht="16.5" customHeight="1">
      <c r="B539" s="32"/>
      <c r="C539" s="127" t="s">
        <v>1347</v>
      </c>
      <c r="D539" s="127" t="s">
        <v>124</v>
      </c>
      <c r="E539" s="128" t="s">
        <v>1348</v>
      </c>
      <c r="F539" s="129" t="s">
        <v>1345</v>
      </c>
      <c r="G539" s="130" t="s">
        <v>233</v>
      </c>
      <c r="H539" s="131">
        <v>3</v>
      </c>
      <c r="I539" s="132"/>
      <c r="J539" s="133">
        <f>ROUND(I539*H539,2)</f>
        <v>0</v>
      </c>
      <c r="K539" s="129" t="s">
        <v>19</v>
      </c>
      <c r="L539" s="32"/>
      <c r="M539" s="134" t="s">
        <v>19</v>
      </c>
      <c r="N539" s="135" t="s">
        <v>43</v>
      </c>
      <c r="P539" s="136">
        <f>O539*H539</f>
        <v>0</v>
      </c>
      <c r="Q539" s="136">
        <v>0</v>
      </c>
      <c r="R539" s="136">
        <f>Q539*H539</f>
        <v>0</v>
      </c>
      <c r="S539" s="136">
        <v>0</v>
      </c>
      <c r="T539" s="137">
        <f>S539*H539</f>
        <v>0</v>
      </c>
      <c r="AR539" s="138" t="s">
        <v>129</v>
      </c>
      <c r="AT539" s="138" t="s">
        <v>124</v>
      </c>
      <c r="AU539" s="138" t="s">
        <v>77</v>
      </c>
      <c r="AY539" s="17" t="s">
        <v>122</v>
      </c>
      <c r="BE539" s="139">
        <f>IF(N539="základní",J539,0)</f>
        <v>0</v>
      </c>
      <c r="BF539" s="139">
        <f>IF(N539="snížená",J539,0)</f>
        <v>0</v>
      </c>
      <c r="BG539" s="139">
        <f>IF(N539="zákl. přenesená",J539,0)</f>
        <v>0</v>
      </c>
      <c r="BH539" s="139">
        <f>IF(N539="sníž. přenesená",J539,0)</f>
        <v>0</v>
      </c>
      <c r="BI539" s="139">
        <f>IF(N539="nulová",J539,0)</f>
        <v>0</v>
      </c>
      <c r="BJ539" s="17" t="s">
        <v>77</v>
      </c>
      <c r="BK539" s="139">
        <f>ROUND(I539*H539,2)</f>
        <v>0</v>
      </c>
      <c r="BL539" s="17" t="s">
        <v>129</v>
      </c>
      <c r="BM539" s="138" t="s">
        <v>1349</v>
      </c>
    </row>
    <row r="540" spans="2:65" s="1" customFormat="1" ht="19.2">
      <c r="B540" s="32"/>
      <c r="D540" s="145" t="s">
        <v>300</v>
      </c>
      <c r="F540" s="165" t="s">
        <v>1127</v>
      </c>
      <c r="I540" s="142"/>
      <c r="L540" s="32"/>
      <c r="M540" s="143"/>
      <c r="T540" s="53"/>
      <c r="AT540" s="17" t="s">
        <v>300</v>
      </c>
      <c r="AU540" s="17" t="s">
        <v>77</v>
      </c>
    </row>
    <row r="541" spans="2:65" s="1" customFormat="1" ht="16.5" customHeight="1">
      <c r="B541" s="32"/>
      <c r="C541" s="127" t="s">
        <v>1350</v>
      </c>
      <c r="D541" s="127" t="s">
        <v>124</v>
      </c>
      <c r="E541" s="128" t="s">
        <v>1351</v>
      </c>
      <c r="F541" s="129" t="s">
        <v>1352</v>
      </c>
      <c r="G541" s="130" t="s">
        <v>233</v>
      </c>
      <c r="H541" s="131">
        <v>13</v>
      </c>
      <c r="I541" s="132"/>
      <c r="J541" s="133">
        <f>ROUND(I541*H541,2)</f>
        <v>0</v>
      </c>
      <c r="K541" s="129" t="s">
        <v>19</v>
      </c>
      <c r="L541" s="32"/>
      <c r="M541" s="134" t="s">
        <v>19</v>
      </c>
      <c r="N541" s="135" t="s">
        <v>43</v>
      </c>
      <c r="P541" s="136">
        <f>O541*H541</f>
        <v>0</v>
      </c>
      <c r="Q541" s="136">
        <v>0</v>
      </c>
      <c r="R541" s="136">
        <f>Q541*H541</f>
        <v>0</v>
      </c>
      <c r="S541" s="136">
        <v>0</v>
      </c>
      <c r="T541" s="137">
        <f>S541*H541</f>
        <v>0</v>
      </c>
      <c r="AR541" s="138" t="s">
        <v>129</v>
      </c>
      <c r="AT541" s="138" t="s">
        <v>124</v>
      </c>
      <c r="AU541" s="138" t="s">
        <v>77</v>
      </c>
      <c r="AY541" s="17" t="s">
        <v>122</v>
      </c>
      <c r="BE541" s="139">
        <f>IF(N541="základní",J541,0)</f>
        <v>0</v>
      </c>
      <c r="BF541" s="139">
        <f>IF(N541="snížená",J541,0)</f>
        <v>0</v>
      </c>
      <c r="BG541" s="139">
        <f>IF(N541="zákl. přenesená",J541,0)</f>
        <v>0</v>
      </c>
      <c r="BH541" s="139">
        <f>IF(N541="sníž. přenesená",J541,0)</f>
        <v>0</v>
      </c>
      <c r="BI541" s="139">
        <f>IF(N541="nulová",J541,0)</f>
        <v>0</v>
      </c>
      <c r="BJ541" s="17" t="s">
        <v>77</v>
      </c>
      <c r="BK541" s="139">
        <f>ROUND(I541*H541,2)</f>
        <v>0</v>
      </c>
      <c r="BL541" s="17" t="s">
        <v>129</v>
      </c>
      <c r="BM541" s="138" t="s">
        <v>1353</v>
      </c>
    </row>
    <row r="542" spans="2:65" s="1" customFormat="1" ht="19.2">
      <c r="B542" s="32"/>
      <c r="D542" s="145" t="s">
        <v>300</v>
      </c>
      <c r="F542" s="165" t="s">
        <v>1020</v>
      </c>
      <c r="I542" s="142"/>
      <c r="L542" s="32"/>
      <c r="M542" s="143"/>
      <c r="T542" s="53"/>
      <c r="AT542" s="17" t="s">
        <v>300</v>
      </c>
      <c r="AU542" s="17" t="s">
        <v>77</v>
      </c>
    </row>
    <row r="543" spans="2:65" s="1" customFormat="1" ht="16.5" customHeight="1">
      <c r="B543" s="32"/>
      <c r="C543" s="127" t="s">
        <v>1354</v>
      </c>
      <c r="D543" s="127" t="s">
        <v>124</v>
      </c>
      <c r="E543" s="128" t="s">
        <v>1355</v>
      </c>
      <c r="F543" s="129" t="s">
        <v>1352</v>
      </c>
      <c r="G543" s="130" t="s">
        <v>233</v>
      </c>
      <c r="H543" s="131">
        <v>13</v>
      </c>
      <c r="I543" s="132"/>
      <c r="J543" s="133">
        <f>ROUND(I543*H543,2)</f>
        <v>0</v>
      </c>
      <c r="K543" s="129" t="s">
        <v>19</v>
      </c>
      <c r="L543" s="32"/>
      <c r="M543" s="134" t="s">
        <v>19</v>
      </c>
      <c r="N543" s="135" t="s">
        <v>43</v>
      </c>
      <c r="P543" s="136">
        <f>O543*H543</f>
        <v>0</v>
      </c>
      <c r="Q543" s="136">
        <v>0</v>
      </c>
      <c r="R543" s="136">
        <f>Q543*H543</f>
        <v>0</v>
      </c>
      <c r="S543" s="136">
        <v>0</v>
      </c>
      <c r="T543" s="137">
        <f>S543*H543</f>
        <v>0</v>
      </c>
      <c r="AR543" s="138" t="s">
        <v>129</v>
      </c>
      <c r="AT543" s="138" t="s">
        <v>124</v>
      </c>
      <c r="AU543" s="138" t="s">
        <v>77</v>
      </c>
      <c r="AY543" s="17" t="s">
        <v>122</v>
      </c>
      <c r="BE543" s="139">
        <f>IF(N543="základní",J543,0)</f>
        <v>0</v>
      </c>
      <c r="BF543" s="139">
        <f>IF(N543="snížená",J543,0)</f>
        <v>0</v>
      </c>
      <c r="BG543" s="139">
        <f>IF(N543="zákl. přenesená",J543,0)</f>
        <v>0</v>
      </c>
      <c r="BH543" s="139">
        <f>IF(N543="sníž. přenesená",J543,0)</f>
        <v>0</v>
      </c>
      <c r="BI543" s="139">
        <f>IF(N543="nulová",J543,0)</f>
        <v>0</v>
      </c>
      <c r="BJ543" s="17" t="s">
        <v>77</v>
      </c>
      <c r="BK543" s="139">
        <f>ROUND(I543*H543,2)</f>
        <v>0</v>
      </c>
      <c r="BL543" s="17" t="s">
        <v>129</v>
      </c>
      <c r="BM543" s="138" t="s">
        <v>1356</v>
      </c>
    </row>
    <row r="544" spans="2:65" s="1" customFormat="1" ht="19.2">
      <c r="B544" s="32"/>
      <c r="D544" s="145" t="s">
        <v>300</v>
      </c>
      <c r="F544" s="165" t="s">
        <v>1127</v>
      </c>
      <c r="I544" s="142"/>
      <c r="L544" s="32"/>
      <c r="M544" s="143"/>
      <c r="T544" s="53"/>
      <c r="AT544" s="17" t="s">
        <v>300</v>
      </c>
      <c r="AU544" s="17" t="s">
        <v>77</v>
      </c>
    </row>
    <row r="545" spans="2:65" s="1" customFormat="1" ht="37.799999999999997" customHeight="1">
      <c r="B545" s="32"/>
      <c r="C545" s="127" t="s">
        <v>1357</v>
      </c>
      <c r="D545" s="127" t="s">
        <v>124</v>
      </c>
      <c r="E545" s="128" t="s">
        <v>1358</v>
      </c>
      <c r="F545" s="129" t="s">
        <v>1359</v>
      </c>
      <c r="G545" s="130" t="s">
        <v>233</v>
      </c>
      <c r="H545" s="131">
        <v>26</v>
      </c>
      <c r="I545" s="132"/>
      <c r="J545" s="133">
        <f>ROUND(I545*H545,2)</f>
        <v>0</v>
      </c>
      <c r="K545" s="129" t="s">
        <v>19</v>
      </c>
      <c r="L545" s="32"/>
      <c r="M545" s="134" t="s">
        <v>19</v>
      </c>
      <c r="N545" s="135" t="s">
        <v>43</v>
      </c>
      <c r="P545" s="136">
        <f>O545*H545</f>
        <v>0</v>
      </c>
      <c r="Q545" s="136">
        <v>0</v>
      </c>
      <c r="R545" s="136">
        <f>Q545*H545</f>
        <v>0</v>
      </c>
      <c r="S545" s="136">
        <v>0</v>
      </c>
      <c r="T545" s="137">
        <f>S545*H545</f>
        <v>0</v>
      </c>
      <c r="AR545" s="138" t="s">
        <v>129</v>
      </c>
      <c r="AT545" s="138" t="s">
        <v>124</v>
      </c>
      <c r="AU545" s="138" t="s">
        <v>77</v>
      </c>
      <c r="AY545" s="17" t="s">
        <v>122</v>
      </c>
      <c r="BE545" s="139">
        <f>IF(N545="základní",J545,0)</f>
        <v>0</v>
      </c>
      <c r="BF545" s="139">
        <f>IF(N545="snížená",J545,0)</f>
        <v>0</v>
      </c>
      <c r="BG545" s="139">
        <f>IF(N545="zákl. přenesená",J545,0)</f>
        <v>0</v>
      </c>
      <c r="BH545" s="139">
        <f>IF(N545="sníž. přenesená",J545,0)</f>
        <v>0</v>
      </c>
      <c r="BI545" s="139">
        <f>IF(N545="nulová",J545,0)</f>
        <v>0</v>
      </c>
      <c r="BJ545" s="17" t="s">
        <v>77</v>
      </c>
      <c r="BK545" s="139">
        <f>ROUND(I545*H545,2)</f>
        <v>0</v>
      </c>
      <c r="BL545" s="17" t="s">
        <v>129</v>
      </c>
      <c r="BM545" s="138" t="s">
        <v>1360</v>
      </c>
    </row>
    <row r="546" spans="2:65" s="1" customFormat="1" ht="19.2">
      <c r="B546" s="32"/>
      <c r="D546" s="145" t="s">
        <v>300</v>
      </c>
      <c r="F546" s="165" t="s">
        <v>1361</v>
      </c>
      <c r="I546" s="142"/>
      <c r="L546" s="32"/>
      <c r="M546" s="143"/>
      <c r="T546" s="53"/>
      <c r="AT546" s="17" t="s">
        <v>300</v>
      </c>
      <c r="AU546" s="17" t="s">
        <v>77</v>
      </c>
    </row>
    <row r="547" spans="2:65" s="1" customFormat="1" ht="37.799999999999997" customHeight="1">
      <c r="B547" s="32"/>
      <c r="C547" s="127" t="s">
        <v>1362</v>
      </c>
      <c r="D547" s="127" t="s">
        <v>124</v>
      </c>
      <c r="E547" s="128" t="s">
        <v>1363</v>
      </c>
      <c r="F547" s="129" t="s">
        <v>1359</v>
      </c>
      <c r="G547" s="130" t="s">
        <v>233</v>
      </c>
      <c r="H547" s="131">
        <v>26</v>
      </c>
      <c r="I547" s="132"/>
      <c r="J547" s="133">
        <f>ROUND(I547*H547,2)</f>
        <v>0</v>
      </c>
      <c r="K547" s="129" t="s">
        <v>19</v>
      </c>
      <c r="L547" s="32"/>
      <c r="M547" s="134" t="s">
        <v>19</v>
      </c>
      <c r="N547" s="135" t="s">
        <v>43</v>
      </c>
      <c r="P547" s="136">
        <f>O547*H547</f>
        <v>0</v>
      </c>
      <c r="Q547" s="136">
        <v>0</v>
      </c>
      <c r="R547" s="136">
        <f>Q547*H547</f>
        <v>0</v>
      </c>
      <c r="S547" s="136">
        <v>0</v>
      </c>
      <c r="T547" s="137">
        <f>S547*H547</f>
        <v>0</v>
      </c>
      <c r="AR547" s="138" t="s">
        <v>129</v>
      </c>
      <c r="AT547" s="138" t="s">
        <v>124</v>
      </c>
      <c r="AU547" s="138" t="s">
        <v>77</v>
      </c>
      <c r="AY547" s="17" t="s">
        <v>122</v>
      </c>
      <c r="BE547" s="139">
        <f>IF(N547="základní",J547,0)</f>
        <v>0</v>
      </c>
      <c r="BF547" s="139">
        <f>IF(N547="snížená",J547,0)</f>
        <v>0</v>
      </c>
      <c r="BG547" s="139">
        <f>IF(N547="zákl. přenesená",J547,0)</f>
        <v>0</v>
      </c>
      <c r="BH547" s="139">
        <f>IF(N547="sníž. přenesená",J547,0)</f>
        <v>0</v>
      </c>
      <c r="BI547" s="139">
        <f>IF(N547="nulová",J547,0)</f>
        <v>0</v>
      </c>
      <c r="BJ547" s="17" t="s">
        <v>77</v>
      </c>
      <c r="BK547" s="139">
        <f>ROUND(I547*H547,2)</f>
        <v>0</v>
      </c>
      <c r="BL547" s="17" t="s">
        <v>129</v>
      </c>
      <c r="BM547" s="138" t="s">
        <v>1364</v>
      </c>
    </row>
    <row r="548" spans="2:65" s="1" customFormat="1" ht="19.2">
      <c r="B548" s="32"/>
      <c r="D548" s="145" t="s">
        <v>300</v>
      </c>
      <c r="F548" s="165" t="s">
        <v>1155</v>
      </c>
      <c r="I548" s="142"/>
      <c r="L548" s="32"/>
      <c r="M548" s="143"/>
      <c r="T548" s="53"/>
      <c r="AT548" s="17" t="s">
        <v>300</v>
      </c>
      <c r="AU548" s="17" t="s">
        <v>77</v>
      </c>
    </row>
    <row r="549" spans="2:65" s="1" customFormat="1" ht="16.5" customHeight="1">
      <c r="B549" s="32"/>
      <c r="C549" s="127" t="s">
        <v>1365</v>
      </c>
      <c r="D549" s="127" t="s">
        <v>124</v>
      </c>
      <c r="E549" s="128" t="s">
        <v>1366</v>
      </c>
      <c r="F549" s="129" t="s">
        <v>1367</v>
      </c>
      <c r="G549" s="130" t="s">
        <v>233</v>
      </c>
      <c r="H549" s="131">
        <v>4</v>
      </c>
      <c r="I549" s="132"/>
      <c r="J549" s="133">
        <f>ROUND(I549*H549,2)</f>
        <v>0</v>
      </c>
      <c r="K549" s="129" t="s">
        <v>19</v>
      </c>
      <c r="L549" s="32"/>
      <c r="M549" s="134" t="s">
        <v>19</v>
      </c>
      <c r="N549" s="135" t="s">
        <v>43</v>
      </c>
      <c r="P549" s="136">
        <f>O549*H549</f>
        <v>0</v>
      </c>
      <c r="Q549" s="136">
        <v>0</v>
      </c>
      <c r="R549" s="136">
        <f>Q549*H549</f>
        <v>0</v>
      </c>
      <c r="S549" s="136">
        <v>0</v>
      </c>
      <c r="T549" s="137">
        <f>S549*H549</f>
        <v>0</v>
      </c>
      <c r="AR549" s="138" t="s">
        <v>129</v>
      </c>
      <c r="AT549" s="138" t="s">
        <v>124</v>
      </c>
      <c r="AU549" s="138" t="s">
        <v>77</v>
      </c>
      <c r="AY549" s="17" t="s">
        <v>122</v>
      </c>
      <c r="BE549" s="139">
        <f>IF(N549="základní",J549,0)</f>
        <v>0</v>
      </c>
      <c r="BF549" s="139">
        <f>IF(N549="snížená",J549,0)</f>
        <v>0</v>
      </c>
      <c r="BG549" s="139">
        <f>IF(N549="zákl. přenesená",J549,0)</f>
        <v>0</v>
      </c>
      <c r="BH549" s="139">
        <f>IF(N549="sníž. přenesená",J549,0)</f>
        <v>0</v>
      </c>
      <c r="BI549" s="139">
        <f>IF(N549="nulová",J549,0)</f>
        <v>0</v>
      </c>
      <c r="BJ549" s="17" t="s">
        <v>77</v>
      </c>
      <c r="BK549" s="139">
        <f>ROUND(I549*H549,2)</f>
        <v>0</v>
      </c>
      <c r="BL549" s="17" t="s">
        <v>129</v>
      </c>
      <c r="BM549" s="138" t="s">
        <v>1368</v>
      </c>
    </row>
    <row r="550" spans="2:65" s="1" customFormat="1" ht="19.2">
      <c r="B550" s="32"/>
      <c r="D550" s="145" t="s">
        <v>300</v>
      </c>
      <c r="F550" s="165" t="s">
        <v>1361</v>
      </c>
      <c r="I550" s="142"/>
      <c r="L550" s="32"/>
      <c r="M550" s="143"/>
      <c r="T550" s="53"/>
      <c r="AT550" s="17" t="s">
        <v>300</v>
      </c>
      <c r="AU550" s="17" t="s">
        <v>77</v>
      </c>
    </row>
    <row r="551" spans="2:65" s="1" customFormat="1" ht="16.5" customHeight="1">
      <c r="B551" s="32"/>
      <c r="C551" s="127" t="s">
        <v>1369</v>
      </c>
      <c r="D551" s="127" t="s">
        <v>124</v>
      </c>
      <c r="E551" s="128" t="s">
        <v>1370</v>
      </c>
      <c r="F551" s="129" t="s">
        <v>1367</v>
      </c>
      <c r="G551" s="130" t="s">
        <v>233</v>
      </c>
      <c r="H551" s="131">
        <v>4</v>
      </c>
      <c r="I551" s="132"/>
      <c r="J551" s="133">
        <f>ROUND(I551*H551,2)</f>
        <v>0</v>
      </c>
      <c r="K551" s="129" t="s">
        <v>19</v>
      </c>
      <c r="L551" s="32"/>
      <c r="M551" s="134" t="s">
        <v>19</v>
      </c>
      <c r="N551" s="135" t="s">
        <v>43</v>
      </c>
      <c r="P551" s="136">
        <f>O551*H551</f>
        <v>0</v>
      </c>
      <c r="Q551" s="136">
        <v>0</v>
      </c>
      <c r="R551" s="136">
        <f>Q551*H551</f>
        <v>0</v>
      </c>
      <c r="S551" s="136">
        <v>0</v>
      </c>
      <c r="T551" s="137">
        <f>S551*H551</f>
        <v>0</v>
      </c>
      <c r="AR551" s="138" t="s">
        <v>129</v>
      </c>
      <c r="AT551" s="138" t="s">
        <v>124</v>
      </c>
      <c r="AU551" s="138" t="s">
        <v>77</v>
      </c>
      <c r="AY551" s="17" t="s">
        <v>122</v>
      </c>
      <c r="BE551" s="139">
        <f>IF(N551="základní",J551,0)</f>
        <v>0</v>
      </c>
      <c r="BF551" s="139">
        <f>IF(N551="snížená",J551,0)</f>
        <v>0</v>
      </c>
      <c r="BG551" s="139">
        <f>IF(N551="zákl. přenesená",J551,0)</f>
        <v>0</v>
      </c>
      <c r="BH551" s="139">
        <f>IF(N551="sníž. přenesená",J551,0)</f>
        <v>0</v>
      </c>
      <c r="BI551" s="139">
        <f>IF(N551="nulová",J551,0)</f>
        <v>0</v>
      </c>
      <c r="BJ551" s="17" t="s">
        <v>77</v>
      </c>
      <c r="BK551" s="139">
        <f>ROUND(I551*H551,2)</f>
        <v>0</v>
      </c>
      <c r="BL551" s="17" t="s">
        <v>129</v>
      </c>
      <c r="BM551" s="138" t="s">
        <v>1371</v>
      </c>
    </row>
    <row r="552" spans="2:65" s="1" customFormat="1" ht="19.2">
      <c r="B552" s="32"/>
      <c r="D552" s="145" t="s">
        <v>300</v>
      </c>
      <c r="F552" s="165" t="s">
        <v>1155</v>
      </c>
      <c r="I552" s="142"/>
      <c r="L552" s="32"/>
      <c r="M552" s="143"/>
      <c r="T552" s="53"/>
      <c r="AT552" s="17" t="s">
        <v>300</v>
      </c>
      <c r="AU552" s="17" t="s">
        <v>77</v>
      </c>
    </row>
    <row r="553" spans="2:65" s="1" customFormat="1" ht="16.5" customHeight="1">
      <c r="B553" s="32"/>
      <c r="C553" s="127" t="s">
        <v>1372</v>
      </c>
      <c r="D553" s="127" t="s">
        <v>124</v>
      </c>
      <c r="E553" s="128" t="s">
        <v>1373</v>
      </c>
      <c r="F553" s="129" t="s">
        <v>1374</v>
      </c>
      <c r="G553" s="130" t="s">
        <v>233</v>
      </c>
      <c r="H553" s="131">
        <v>8</v>
      </c>
      <c r="I553" s="132"/>
      <c r="J553" s="133">
        <f>ROUND(I553*H553,2)</f>
        <v>0</v>
      </c>
      <c r="K553" s="129" t="s">
        <v>19</v>
      </c>
      <c r="L553" s="32"/>
      <c r="M553" s="134" t="s">
        <v>19</v>
      </c>
      <c r="N553" s="135" t="s">
        <v>43</v>
      </c>
      <c r="P553" s="136">
        <f>O553*H553</f>
        <v>0</v>
      </c>
      <c r="Q553" s="136">
        <v>0</v>
      </c>
      <c r="R553" s="136">
        <f>Q553*H553</f>
        <v>0</v>
      </c>
      <c r="S553" s="136">
        <v>0</v>
      </c>
      <c r="T553" s="137">
        <f>S553*H553</f>
        <v>0</v>
      </c>
      <c r="AR553" s="138" t="s">
        <v>129</v>
      </c>
      <c r="AT553" s="138" t="s">
        <v>124</v>
      </c>
      <c r="AU553" s="138" t="s">
        <v>77</v>
      </c>
      <c r="AY553" s="17" t="s">
        <v>122</v>
      </c>
      <c r="BE553" s="139">
        <f>IF(N553="základní",J553,0)</f>
        <v>0</v>
      </c>
      <c r="BF553" s="139">
        <f>IF(N553="snížená",J553,0)</f>
        <v>0</v>
      </c>
      <c r="BG553" s="139">
        <f>IF(N553="zákl. přenesená",J553,0)</f>
        <v>0</v>
      </c>
      <c r="BH553" s="139">
        <f>IF(N553="sníž. přenesená",J553,0)</f>
        <v>0</v>
      </c>
      <c r="BI553" s="139">
        <f>IF(N553="nulová",J553,0)</f>
        <v>0</v>
      </c>
      <c r="BJ553" s="17" t="s">
        <v>77</v>
      </c>
      <c r="BK553" s="139">
        <f>ROUND(I553*H553,2)</f>
        <v>0</v>
      </c>
      <c r="BL553" s="17" t="s">
        <v>129</v>
      </c>
      <c r="BM553" s="138" t="s">
        <v>1375</v>
      </c>
    </row>
    <row r="554" spans="2:65" s="1" customFormat="1" ht="19.2">
      <c r="B554" s="32"/>
      <c r="D554" s="145" t="s">
        <v>300</v>
      </c>
      <c r="F554" s="165" t="s">
        <v>1361</v>
      </c>
      <c r="I554" s="142"/>
      <c r="L554" s="32"/>
      <c r="M554" s="143"/>
      <c r="T554" s="53"/>
      <c r="AT554" s="17" t="s">
        <v>300</v>
      </c>
      <c r="AU554" s="17" t="s">
        <v>77</v>
      </c>
    </row>
    <row r="555" spans="2:65" s="1" customFormat="1" ht="16.5" customHeight="1">
      <c r="B555" s="32"/>
      <c r="C555" s="127" t="s">
        <v>1376</v>
      </c>
      <c r="D555" s="127" t="s">
        <v>124</v>
      </c>
      <c r="E555" s="128" t="s">
        <v>1377</v>
      </c>
      <c r="F555" s="129" t="s">
        <v>1374</v>
      </c>
      <c r="G555" s="130" t="s">
        <v>233</v>
      </c>
      <c r="H555" s="131">
        <v>8</v>
      </c>
      <c r="I555" s="132"/>
      <c r="J555" s="133">
        <f>ROUND(I555*H555,2)</f>
        <v>0</v>
      </c>
      <c r="K555" s="129" t="s">
        <v>19</v>
      </c>
      <c r="L555" s="32"/>
      <c r="M555" s="134" t="s">
        <v>19</v>
      </c>
      <c r="N555" s="135" t="s">
        <v>43</v>
      </c>
      <c r="P555" s="136">
        <f>O555*H555</f>
        <v>0</v>
      </c>
      <c r="Q555" s="136">
        <v>0</v>
      </c>
      <c r="R555" s="136">
        <f>Q555*H555</f>
        <v>0</v>
      </c>
      <c r="S555" s="136">
        <v>0</v>
      </c>
      <c r="T555" s="137">
        <f>S555*H555</f>
        <v>0</v>
      </c>
      <c r="AR555" s="138" t="s">
        <v>129</v>
      </c>
      <c r="AT555" s="138" t="s">
        <v>124</v>
      </c>
      <c r="AU555" s="138" t="s">
        <v>77</v>
      </c>
      <c r="AY555" s="17" t="s">
        <v>122</v>
      </c>
      <c r="BE555" s="139">
        <f>IF(N555="základní",J555,0)</f>
        <v>0</v>
      </c>
      <c r="BF555" s="139">
        <f>IF(N555="snížená",J555,0)</f>
        <v>0</v>
      </c>
      <c r="BG555" s="139">
        <f>IF(N555="zákl. přenesená",J555,0)</f>
        <v>0</v>
      </c>
      <c r="BH555" s="139">
        <f>IF(N555="sníž. přenesená",J555,0)</f>
        <v>0</v>
      </c>
      <c r="BI555" s="139">
        <f>IF(N555="nulová",J555,0)</f>
        <v>0</v>
      </c>
      <c r="BJ555" s="17" t="s">
        <v>77</v>
      </c>
      <c r="BK555" s="139">
        <f>ROUND(I555*H555,2)</f>
        <v>0</v>
      </c>
      <c r="BL555" s="17" t="s">
        <v>129</v>
      </c>
      <c r="BM555" s="138" t="s">
        <v>1378</v>
      </c>
    </row>
    <row r="556" spans="2:65" s="1" customFormat="1" ht="19.2">
      <c r="B556" s="32"/>
      <c r="D556" s="145" t="s">
        <v>300</v>
      </c>
      <c r="F556" s="165" t="s">
        <v>1155</v>
      </c>
      <c r="I556" s="142"/>
      <c r="L556" s="32"/>
      <c r="M556" s="143"/>
      <c r="T556" s="53"/>
      <c r="AT556" s="17" t="s">
        <v>300</v>
      </c>
      <c r="AU556" s="17" t="s">
        <v>77</v>
      </c>
    </row>
    <row r="557" spans="2:65" s="11" customFormat="1" ht="25.95" customHeight="1">
      <c r="B557" s="115"/>
      <c r="D557" s="116" t="s">
        <v>71</v>
      </c>
      <c r="E557" s="117" t="s">
        <v>176</v>
      </c>
      <c r="F557" s="117" t="s">
        <v>1379</v>
      </c>
      <c r="I557" s="118"/>
      <c r="J557" s="119">
        <f>BK557</f>
        <v>0</v>
      </c>
      <c r="L557" s="115"/>
      <c r="M557" s="120"/>
      <c r="P557" s="121">
        <f>SUM(P558:P572)</f>
        <v>0</v>
      </c>
      <c r="R557" s="121">
        <f>SUM(R558:R572)</f>
        <v>0</v>
      </c>
      <c r="T557" s="122">
        <f>SUM(T558:T572)</f>
        <v>0</v>
      </c>
      <c r="AR557" s="116" t="s">
        <v>77</v>
      </c>
      <c r="AT557" s="123" t="s">
        <v>71</v>
      </c>
      <c r="AU557" s="123" t="s">
        <v>72</v>
      </c>
      <c r="AY557" s="116" t="s">
        <v>122</v>
      </c>
      <c r="BK557" s="124">
        <f>SUM(BK558:BK572)</f>
        <v>0</v>
      </c>
    </row>
    <row r="558" spans="2:65" s="1" customFormat="1" ht="24.15" customHeight="1">
      <c r="B558" s="32"/>
      <c r="C558" s="127" t="s">
        <v>1380</v>
      </c>
      <c r="D558" s="127" t="s">
        <v>124</v>
      </c>
      <c r="E558" s="128" t="s">
        <v>1381</v>
      </c>
      <c r="F558" s="129" t="s">
        <v>1382</v>
      </c>
      <c r="G558" s="130" t="s">
        <v>245</v>
      </c>
      <c r="H558" s="131">
        <v>37</v>
      </c>
      <c r="I558" s="132"/>
      <c r="J558" s="133">
        <f>ROUND(I558*H558,2)</f>
        <v>0</v>
      </c>
      <c r="K558" s="129" t="s">
        <v>19</v>
      </c>
      <c r="L558" s="32"/>
      <c r="M558" s="134" t="s">
        <v>19</v>
      </c>
      <c r="N558" s="135" t="s">
        <v>43</v>
      </c>
      <c r="P558" s="136">
        <f>O558*H558</f>
        <v>0</v>
      </c>
      <c r="Q558" s="136">
        <v>0</v>
      </c>
      <c r="R558" s="136">
        <f>Q558*H558</f>
        <v>0</v>
      </c>
      <c r="S558" s="136">
        <v>0</v>
      </c>
      <c r="T558" s="137">
        <f>S558*H558</f>
        <v>0</v>
      </c>
      <c r="AR558" s="138" t="s">
        <v>129</v>
      </c>
      <c r="AT558" s="138" t="s">
        <v>124</v>
      </c>
      <c r="AU558" s="138" t="s">
        <v>77</v>
      </c>
      <c r="AY558" s="17" t="s">
        <v>122</v>
      </c>
      <c r="BE558" s="139">
        <f>IF(N558="základní",J558,0)</f>
        <v>0</v>
      </c>
      <c r="BF558" s="139">
        <f>IF(N558="snížená",J558,0)</f>
        <v>0</v>
      </c>
      <c r="BG558" s="139">
        <f>IF(N558="zákl. přenesená",J558,0)</f>
        <v>0</v>
      </c>
      <c r="BH558" s="139">
        <f>IF(N558="sníž. přenesená",J558,0)</f>
        <v>0</v>
      </c>
      <c r="BI558" s="139">
        <f>IF(N558="nulová",J558,0)</f>
        <v>0</v>
      </c>
      <c r="BJ558" s="17" t="s">
        <v>77</v>
      </c>
      <c r="BK558" s="139">
        <f>ROUND(I558*H558,2)</f>
        <v>0</v>
      </c>
      <c r="BL558" s="17" t="s">
        <v>129</v>
      </c>
      <c r="BM558" s="138" t="s">
        <v>1383</v>
      </c>
    </row>
    <row r="559" spans="2:65" s="1" customFormat="1" ht="19.2">
      <c r="B559" s="32"/>
      <c r="D559" s="145" t="s">
        <v>300</v>
      </c>
      <c r="F559" s="165" t="s">
        <v>1384</v>
      </c>
      <c r="I559" s="142"/>
      <c r="L559" s="32"/>
      <c r="M559" s="143"/>
      <c r="T559" s="53"/>
      <c r="AT559" s="17" t="s">
        <v>300</v>
      </c>
      <c r="AU559" s="17" t="s">
        <v>77</v>
      </c>
    </row>
    <row r="560" spans="2:65" s="1" customFormat="1" ht="66.75" customHeight="1">
      <c r="B560" s="32"/>
      <c r="C560" s="127" t="s">
        <v>1385</v>
      </c>
      <c r="D560" s="127" t="s">
        <v>124</v>
      </c>
      <c r="E560" s="128" t="s">
        <v>1386</v>
      </c>
      <c r="F560" s="129" t="s">
        <v>1387</v>
      </c>
      <c r="G560" s="130" t="s">
        <v>245</v>
      </c>
      <c r="H560" s="131">
        <v>28</v>
      </c>
      <c r="I560" s="132"/>
      <c r="J560" s="133">
        <f>ROUND(I560*H560,2)</f>
        <v>0</v>
      </c>
      <c r="K560" s="129" t="s">
        <v>19</v>
      </c>
      <c r="L560" s="32"/>
      <c r="M560" s="134" t="s">
        <v>19</v>
      </c>
      <c r="N560" s="135" t="s">
        <v>43</v>
      </c>
      <c r="P560" s="136">
        <f>O560*H560</f>
        <v>0</v>
      </c>
      <c r="Q560" s="136">
        <v>0</v>
      </c>
      <c r="R560" s="136">
        <f>Q560*H560</f>
        <v>0</v>
      </c>
      <c r="S560" s="136">
        <v>0</v>
      </c>
      <c r="T560" s="137">
        <f>S560*H560</f>
        <v>0</v>
      </c>
      <c r="AR560" s="138" t="s">
        <v>129</v>
      </c>
      <c r="AT560" s="138" t="s">
        <v>124</v>
      </c>
      <c r="AU560" s="138" t="s">
        <v>77</v>
      </c>
      <c r="AY560" s="17" t="s">
        <v>122</v>
      </c>
      <c r="BE560" s="139">
        <f>IF(N560="základní",J560,0)</f>
        <v>0</v>
      </c>
      <c r="BF560" s="139">
        <f>IF(N560="snížená",J560,0)</f>
        <v>0</v>
      </c>
      <c r="BG560" s="139">
        <f>IF(N560="zákl. přenesená",J560,0)</f>
        <v>0</v>
      </c>
      <c r="BH560" s="139">
        <f>IF(N560="sníž. přenesená",J560,0)</f>
        <v>0</v>
      </c>
      <c r="BI560" s="139">
        <f>IF(N560="nulová",J560,0)</f>
        <v>0</v>
      </c>
      <c r="BJ560" s="17" t="s">
        <v>77</v>
      </c>
      <c r="BK560" s="139">
        <f>ROUND(I560*H560,2)</f>
        <v>0</v>
      </c>
      <c r="BL560" s="17" t="s">
        <v>129</v>
      </c>
      <c r="BM560" s="138" t="s">
        <v>1388</v>
      </c>
    </row>
    <row r="561" spans="2:65" s="1" customFormat="1" ht="19.2">
      <c r="B561" s="32"/>
      <c r="D561" s="145" t="s">
        <v>300</v>
      </c>
      <c r="F561" s="165" t="s">
        <v>1384</v>
      </c>
      <c r="I561" s="142"/>
      <c r="L561" s="32"/>
      <c r="M561" s="143"/>
      <c r="T561" s="53"/>
      <c r="AT561" s="17" t="s">
        <v>300</v>
      </c>
      <c r="AU561" s="17" t="s">
        <v>77</v>
      </c>
    </row>
    <row r="562" spans="2:65" s="1" customFormat="1" ht="16.5" customHeight="1">
      <c r="B562" s="32"/>
      <c r="C562" s="127" t="s">
        <v>1389</v>
      </c>
      <c r="D562" s="127" t="s">
        <v>124</v>
      </c>
      <c r="E562" s="128" t="s">
        <v>1390</v>
      </c>
      <c r="F562" s="129" t="s">
        <v>1391</v>
      </c>
      <c r="G562" s="130" t="s">
        <v>245</v>
      </c>
      <c r="H562" s="131">
        <v>16</v>
      </c>
      <c r="I562" s="132"/>
      <c r="J562" s="133">
        <f>ROUND(I562*H562,2)</f>
        <v>0</v>
      </c>
      <c r="K562" s="129" t="s">
        <v>19</v>
      </c>
      <c r="L562" s="32"/>
      <c r="M562" s="134" t="s">
        <v>19</v>
      </c>
      <c r="N562" s="135" t="s">
        <v>43</v>
      </c>
      <c r="P562" s="136">
        <f>O562*H562</f>
        <v>0</v>
      </c>
      <c r="Q562" s="136">
        <v>0</v>
      </c>
      <c r="R562" s="136">
        <f>Q562*H562</f>
        <v>0</v>
      </c>
      <c r="S562" s="136">
        <v>0</v>
      </c>
      <c r="T562" s="137">
        <f>S562*H562</f>
        <v>0</v>
      </c>
      <c r="AR562" s="138" t="s">
        <v>129</v>
      </c>
      <c r="AT562" s="138" t="s">
        <v>124</v>
      </c>
      <c r="AU562" s="138" t="s">
        <v>77</v>
      </c>
      <c r="AY562" s="17" t="s">
        <v>122</v>
      </c>
      <c r="BE562" s="139">
        <f>IF(N562="základní",J562,0)</f>
        <v>0</v>
      </c>
      <c r="BF562" s="139">
        <f>IF(N562="snížená",J562,0)</f>
        <v>0</v>
      </c>
      <c r="BG562" s="139">
        <f>IF(N562="zákl. přenesená",J562,0)</f>
        <v>0</v>
      </c>
      <c r="BH562" s="139">
        <f>IF(N562="sníž. přenesená",J562,0)</f>
        <v>0</v>
      </c>
      <c r="BI562" s="139">
        <f>IF(N562="nulová",J562,0)</f>
        <v>0</v>
      </c>
      <c r="BJ562" s="17" t="s">
        <v>77</v>
      </c>
      <c r="BK562" s="139">
        <f>ROUND(I562*H562,2)</f>
        <v>0</v>
      </c>
      <c r="BL562" s="17" t="s">
        <v>129</v>
      </c>
      <c r="BM562" s="138" t="s">
        <v>1392</v>
      </c>
    </row>
    <row r="563" spans="2:65" s="1" customFormat="1" ht="19.2">
      <c r="B563" s="32"/>
      <c r="D563" s="145" t="s">
        <v>300</v>
      </c>
      <c r="F563" s="165" t="s">
        <v>1384</v>
      </c>
      <c r="I563" s="142"/>
      <c r="L563" s="32"/>
      <c r="M563" s="143"/>
      <c r="T563" s="53"/>
      <c r="AT563" s="17" t="s">
        <v>300</v>
      </c>
      <c r="AU563" s="17" t="s">
        <v>77</v>
      </c>
    </row>
    <row r="564" spans="2:65" s="1" customFormat="1" ht="16.5" customHeight="1">
      <c r="B564" s="32"/>
      <c r="C564" s="127" t="s">
        <v>1393</v>
      </c>
      <c r="D564" s="127" t="s">
        <v>124</v>
      </c>
      <c r="E564" s="128" t="s">
        <v>1394</v>
      </c>
      <c r="F564" s="129" t="s">
        <v>1395</v>
      </c>
      <c r="G564" s="130" t="s">
        <v>548</v>
      </c>
      <c r="H564" s="131">
        <v>6</v>
      </c>
      <c r="I564" s="132"/>
      <c r="J564" s="133">
        <f>ROUND(I564*H564,2)</f>
        <v>0</v>
      </c>
      <c r="K564" s="129" t="s">
        <v>19</v>
      </c>
      <c r="L564" s="32"/>
      <c r="M564" s="134" t="s">
        <v>19</v>
      </c>
      <c r="N564" s="135" t="s">
        <v>43</v>
      </c>
      <c r="P564" s="136">
        <f>O564*H564</f>
        <v>0</v>
      </c>
      <c r="Q564" s="136">
        <v>0</v>
      </c>
      <c r="R564" s="136">
        <f>Q564*H564</f>
        <v>0</v>
      </c>
      <c r="S564" s="136">
        <v>0</v>
      </c>
      <c r="T564" s="137">
        <f>S564*H564</f>
        <v>0</v>
      </c>
      <c r="AR564" s="138" t="s">
        <v>129</v>
      </c>
      <c r="AT564" s="138" t="s">
        <v>124</v>
      </c>
      <c r="AU564" s="138" t="s">
        <v>77</v>
      </c>
      <c r="AY564" s="17" t="s">
        <v>122</v>
      </c>
      <c r="BE564" s="139">
        <f>IF(N564="základní",J564,0)</f>
        <v>0</v>
      </c>
      <c r="BF564" s="139">
        <f>IF(N564="snížená",J564,0)</f>
        <v>0</v>
      </c>
      <c r="BG564" s="139">
        <f>IF(N564="zákl. přenesená",J564,0)</f>
        <v>0</v>
      </c>
      <c r="BH564" s="139">
        <f>IF(N564="sníž. přenesená",J564,0)</f>
        <v>0</v>
      </c>
      <c r="BI564" s="139">
        <f>IF(N564="nulová",J564,0)</f>
        <v>0</v>
      </c>
      <c r="BJ564" s="17" t="s">
        <v>77</v>
      </c>
      <c r="BK564" s="139">
        <f>ROUND(I564*H564,2)</f>
        <v>0</v>
      </c>
      <c r="BL564" s="17" t="s">
        <v>129</v>
      </c>
      <c r="BM564" s="138" t="s">
        <v>1396</v>
      </c>
    </row>
    <row r="565" spans="2:65" s="1" customFormat="1" ht="19.2">
      <c r="B565" s="32"/>
      <c r="D565" s="145" t="s">
        <v>300</v>
      </c>
      <c r="F565" s="165" t="s">
        <v>1384</v>
      </c>
      <c r="I565" s="142"/>
      <c r="L565" s="32"/>
      <c r="M565" s="143"/>
      <c r="T565" s="53"/>
      <c r="AT565" s="17" t="s">
        <v>300</v>
      </c>
      <c r="AU565" s="17" t="s">
        <v>77</v>
      </c>
    </row>
    <row r="566" spans="2:65" s="1" customFormat="1" ht="16.5" customHeight="1">
      <c r="B566" s="32"/>
      <c r="C566" s="127" t="s">
        <v>1397</v>
      </c>
      <c r="D566" s="127" t="s">
        <v>124</v>
      </c>
      <c r="E566" s="128" t="s">
        <v>1398</v>
      </c>
      <c r="F566" s="129" t="s">
        <v>1399</v>
      </c>
      <c r="G566" s="130" t="s">
        <v>245</v>
      </c>
      <c r="H566" s="131">
        <v>15</v>
      </c>
      <c r="I566" s="132"/>
      <c r="J566" s="133">
        <f>ROUND(I566*H566,2)</f>
        <v>0</v>
      </c>
      <c r="K566" s="129" t="s">
        <v>19</v>
      </c>
      <c r="L566" s="32"/>
      <c r="M566" s="134" t="s">
        <v>19</v>
      </c>
      <c r="N566" s="135" t="s">
        <v>43</v>
      </c>
      <c r="P566" s="136">
        <f>O566*H566</f>
        <v>0</v>
      </c>
      <c r="Q566" s="136">
        <v>0</v>
      </c>
      <c r="R566" s="136">
        <f>Q566*H566</f>
        <v>0</v>
      </c>
      <c r="S566" s="136">
        <v>0</v>
      </c>
      <c r="T566" s="137">
        <f>S566*H566</f>
        <v>0</v>
      </c>
      <c r="AR566" s="138" t="s">
        <v>129</v>
      </c>
      <c r="AT566" s="138" t="s">
        <v>124</v>
      </c>
      <c r="AU566" s="138" t="s">
        <v>77</v>
      </c>
      <c r="AY566" s="17" t="s">
        <v>122</v>
      </c>
      <c r="BE566" s="139">
        <f>IF(N566="základní",J566,0)</f>
        <v>0</v>
      </c>
      <c r="BF566" s="139">
        <f>IF(N566="snížená",J566,0)</f>
        <v>0</v>
      </c>
      <c r="BG566" s="139">
        <f>IF(N566="zákl. přenesená",J566,0)</f>
        <v>0</v>
      </c>
      <c r="BH566" s="139">
        <f>IF(N566="sníž. přenesená",J566,0)</f>
        <v>0</v>
      </c>
      <c r="BI566" s="139">
        <f>IF(N566="nulová",J566,0)</f>
        <v>0</v>
      </c>
      <c r="BJ566" s="17" t="s">
        <v>77</v>
      </c>
      <c r="BK566" s="139">
        <f>ROUND(I566*H566,2)</f>
        <v>0</v>
      </c>
      <c r="BL566" s="17" t="s">
        <v>129</v>
      </c>
      <c r="BM566" s="138" t="s">
        <v>1400</v>
      </c>
    </row>
    <row r="567" spans="2:65" s="1" customFormat="1" ht="33" customHeight="1">
      <c r="B567" s="32"/>
      <c r="C567" s="127" t="s">
        <v>1401</v>
      </c>
      <c r="D567" s="127" t="s">
        <v>124</v>
      </c>
      <c r="E567" s="128" t="s">
        <v>1402</v>
      </c>
      <c r="F567" s="129" t="s">
        <v>1403</v>
      </c>
      <c r="G567" s="130" t="s">
        <v>245</v>
      </c>
      <c r="H567" s="131">
        <v>19</v>
      </c>
      <c r="I567" s="132"/>
      <c r="J567" s="133">
        <f>ROUND(I567*H567,2)</f>
        <v>0</v>
      </c>
      <c r="K567" s="129" t="s">
        <v>19</v>
      </c>
      <c r="L567" s="32"/>
      <c r="M567" s="134" t="s">
        <v>19</v>
      </c>
      <c r="N567" s="135" t="s">
        <v>43</v>
      </c>
      <c r="P567" s="136">
        <f>O567*H567</f>
        <v>0</v>
      </c>
      <c r="Q567" s="136">
        <v>0</v>
      </c>
      <c r="R567" s="136">
        <f>Q567*H567</f>
        <v>0</v>
      </c>
      <c r="S567" s="136">
        <v>0</v>
      </c>
      <c r="T567" s="137">
        <f>S567*H567</f>
        <v>0</v>
      </c>
      <c r="AR567" s="138" t="s">
        <v>129</v>
      </c>
      <c r="AT567" s="138" t="s">
        <v>124</v>
      </c>
      <c r="AU567" s="138" t="s">
        <v>77</v>
      </c>
      <c r="AY567" s="17" t="s">
        <v>122</v>
      </c>
      <c r="BE567" s="139">
        <f>IF(N567="základní",J567,0)</f>
        <v>0</v>
      </c>
      <c r="BF567" s="139">
        <f>IF(N567="snížená",J567,0)</f>
        <v>0</v>
      </c>
      <c r="BG567" s="139">
        <f>IF(N567="zákl. přenesená",J567,0)</f>
        <v>0</v>
      </c>
      <c r="BH567" s="139">
        <f>IF(N567="sníž. přenesená",J567,0)</f>
        <v>0</v>
      </c>
      <c r="BI567" s="139">
        <f>IF(N567="nulová",J567,0)</f>
        <v>0</v>
      </c>
      <c r="BJ567" s="17" t="s">
        <v>77</v>
      </c>
      <c r="BK567" s="139">
        <f>ROUND(I567*H567,2)</f>
        <v>0</v>
      </c>
      <c r="BL567" s="17" t="s">
        <v>129</v>
      </c>
      <c r="BM567" s="138" t="s">
        <v>1404</v>
      </c>
    </row>
    <row r="568" spans="2:65" s="1" customFormat="1" ht="19.2">
      <c r="B568" s="32"/>
      <c r="D568" s="145" t="s">
        <v>300</v>
      </c>
      <c r="F568" s="165" t="s">
        <v>1384</v>
      </c>
      <c r="I568" s="142"/>
      <c r="L568" s="32"/>
      <c r="M568" s="143"/>
      <c r="T568" s="53"/>
      <c r="AT568" s="17" t="s">
        <v>300</v>
      </c>
      <c r="AU568" s="17" t="s">
        <v>77</v>
      </c>
    </row>
    <row r="569" spans="2:65" s="1" customFormat="1" ht="16.5" customHeight="1">
      <c r="B569" s="32"/>
      <c r="C569" s="127" t="s">
        <v>1405</v>
      </c>
      <c r="D569" s="127" t="s">
        <v>124</v>
      </c>
      <c r="E569" s="128" t="s">
        <v>1406</v>
      </c>
      <c r="F569" s="129" t="s">
        <v>1407</v>
      </c>
      <c r="G569" s="130" t="s">
        <v>548</v>
      </c>
      <c r="H569" s="131">
        <v>1</v>
      </c>
      <c r="I569" s="132"/>
      <c r="J569" s="133">
        <f>ROUND(I569*H569,2)</f>
        <v>0</v>
      </c>
      <c r="K569" s="129" t="s">
        <v>19</v>
      </c>
      <c r="L569" s="32"/>
      <c r="M569" s="134" t="s">
        <v>19</v>
      </c>
      <c r="N569" s="135" t="s">
        <v>43</v>
      </c>
      <c r="P569" s="136">
        <f>O569*H569</f>
        <v>0</v>
      </c>
      <c r="Q569" s="136">
        <v>0</v>
      </c>
      <c r="R569" s="136">
        <f>Q569*H569</f>
        <v>0</v>
      </c>
      <c r="S569" s="136">
        <v>0</v>
      </c>
      <c r="T569" s="137">
        <f>S569*H569</f>
        <v>0</v>
      </c>
      <c r="AR569" s="138" t="s">
        <v>129</v>
      </c>
      <c r="AT569" s="138" t="s">
        <v>124</v>
      </c>
      <c r="AU569" s="138" t="s">
        <v>77</v>
      </c>
      <c r="AY569" s="17" t="s">
        <v>122</v>
      </c>
      <c r="BE569" s="139">
        <f>IF(N569="základní",J569,0)</f>
        <v>0</v>
      </c>
      <c r="BF569" s="139">
        <f>IF(N569="snížená",J569,0)</f>
        <v>0</v>
      </c>
      <c r="BG569" s="139">
        <f>IF(N569="zákl. přenesená",J569,0)</f>
        <v>0</v>
      </c>
      <c r="BH569" s="139">
        <f>IF(N569="sníž. přenesená",J569,0)</f>
        <v>0</v>
      </c>
      <c r="BI569" s="139">
        <f>IF(N569="nulová",J569,0)</f>
        <v>0</v>
      </c>
      <c r="BJ569" s="17" t="s">
        <v>77</v>
      </c>
      <c r="BK569" s="139">
        <f>ROUND(I569*H569,2)</f>
        <v>0</v>
      </c>
      <c r="BL569" s="17" t="s">
        <v>129</v>
      </c>
      <c r="BM569" s="138" t="s">
        <v>1408</v>
      </c>
    </row>
    <row r="570" spans="2:65" s="1" customFormat="1" ht="19.2">
      <c r="B570" s="32"/>
      <c r="D570" s="145" t="s">
        <v>300</v>
      </c>
      <c r="F570" s="165" t="s">
        <v>1409</v>
      </c>
      <c r="I570" s="142"/>
      <c r="L570" s="32"/>
      <c r="M570" s="143"/>
      <c r="T570" s="53"/>
      <c r="AT570" s="17" t="s">
        <v>300</v>
      </c>
      <c r="AU570" s="17" t="s">
        <v>77</v>
      </c>
    </row>
    <row r="571" spans="2:65" s="1" customFormat="1" ht="16.5" customHeight="1">
      <c r="B571" s="32"/>
      <c r="C571" s="127" t="s">
        <v>1410</v>
      </c>
      <c r="D571" s="127" t="s">
        <v>124</v>
      </c>
      <c r="E571" s="128" t="s">
        <v>1411</v>
      </c>
      <c r="F571" s="129" t="s">
        <v>1412</v>
      </c>
      <c r="G571" s="130" t="s">
        <v>548</v>
      </c>
      <c r="H571" s="131">
        <v>1</v>
      </c>
      <c r="I571" s="132"/>
      <c r="J571" s="133">
        <f>ROUND(I571*H571,2)</f>
        <v>0</v>
      </c>
      <c r="K571" s="129" t="s">
        <v>19</v>
      </c>
      <c r="L571" s="32"/>
      <c r="M571" s="134" t="s">
        <v>19</v>
      </c>
      <c r="N571" s="135" t="s">
        <v>43</v>
      </c>
      <c r="P571" s="136">
        <f>O571*H571</f>
        <v>0</v>
      </c>
      <c r="Q571" s="136">
        <v>0</v>
      </c>
      <c r="R571" s="136">
        <f>Q571*H571</f>
        <v>0</v>
      </c>
      <c r="S571" s="136">
        <v>0</v>
      </c>
      <c r="T571" s="137">
        <f>S571*H571</f>
        <v>0</v>
      </c>
      <c r="AR571" s="138" t="s">
        <v>129</v>
      </c>
      <c r="AT571" s="138" t="s">
        <v>124</v>
      </c>
      <c r="AU571" s="138" t="s">
        <v>77</v>
      </c>
      <c r="AY571" s="17" t="s">
        <v>122</v>
      </c>
      <c r="BE571" s="139">
        <f>IF(N571="základní",J571,0)</f>
        <v>0</v>
      </c>
      <c r="BF571" s="139">
        <f>IF(N571="snížená",J571,0)</f>
        <v>0</v>
      </c>
      <c r="BG571" s="139">
        <f>IF(N571="zákl. přenesená",J571,0)</f>
        <v>0</v>
      </c>
      <c r="BH571" s="139">
        <f>IF(N571="sníž. přenesená",J571,0)</f>
        <v>0</v>
      </c>
      <c r="BI571" s="139">
        <f>IF(N571="nulová",J571,0)</f>
        <v>0</v>
      </c>
      <c r="BJ571" s="17" t="s">
        <v>77</v>
      </c>
      <c r="BK571" s="139">
        <f>ROUND(I571*H571,2)</f>
        <v>0</v>
      </c>
      <c r="BL571" s="17" t="s">
        <v>129</v>
      </c>
      <c r="BM571" s="138" t="s">
        <v>1413</v>
      </c>
    </row>
    <row r="572" spans="2:65" s="1" customFormat="1" ht="19.2">
      <c r="B572" s="32"/>
      <c r="D572" s="145" t="s">
        <v>300</v>
      </c>
      <c r="F572" s="165" t="s">
        <v>1414</v>
      </c>
      <c r="I572" s="142"/>
      <c r="L572" s="32"/>
      <c r="M572" s="179"/>
      <c r="N572" s="180"/>
      <c r="O572" s="180"/>
      <c r="P572" s="180"/>
      <c r="Q572" s="180"/>
      <c r="R572" s="180"/>
      <c r="S572" s="180"/>
      <c r="T572" s="181"/>
      <c r="AT572" s="17" t="s">
        <v>300</v>
      </c>
      <c r="AU572" s="17" t="s">
        <v>77</v>
      </c>
    </row>
    <row r="573" spans="2:65" s="1" customFormat="1" ht="6.9" customHeight="1">
      <c r="B573" s="41"/>
      <c r="C573" s="42"/>
      <c r="D573" s="42"/>
      <c r="E573" s="42"/>
      <c r="F573" s="42"/>
      <c r="G573" s="42"/>
      <c r="H573" s="42"/>
      <c r="I573" s="42"/>
      <c r="J573" s="42"/>
      <c r="K573" s="42"/>
      <c r="L573" s="32"/>
    </row>
  </sheetData>
  <sheetProtection algorithmName="SHA-512" hashValue="IjvNcXFM/smyEvCKXbU05KD1hfmcxJ5TdwYVlJMj/KOBBl4k/sbyXGlFHl0rBcaYHBPBtt7pjSi46dIPdgNWXw==" saltValue="/4dPqg+ankmoW7uQ9kJQ6oTefhxd2Ls9SeV1glYyaf0Y4LVOTsI4muygP0AygcDMtEQOUrEhw+CyyqIBIdlXpQ==" spinCount="100000" sheet="1" objects="1" scenarios="1" formatColumns="0" formatRows="0" autoFilter="0"/>
  <autoFilter ref="C85:K572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0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85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2:46" ht="24.9" customHeight="1">
      <c r="B4" s="20"/>
      <c r="D4" s="21" t="s">
        <v>86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2" t="str">
        <f>'Rekapitulace stavby'!K6</f>
        <v>Úprava vnitřních prostor budovy F2</v>
      </c>
      <c r="F7" s="303"/>
      <c r="G7" s="303"/>
      <c r="H7" s="303"/>
      <c r="L7" s="20"/>
    </row>
    <row r="8" spans="2:46" s="1" customFormat="1" ht="12" customHeight="1">
      <c r="B8" s="32"/>
      <c r="D8" s="27" t="s">
        <v>87</v>
      </c>
      <c r="L8" s="32"/>
    </row>
    <row r="9" spans="2:46" s="1" customFormat="1" ht="16.5" customHeight="1">
      <c r="B9" s="32"/>
      <c r="E9" s="284" t="s">
        <v>1415</v>
      </c>
      <c r="F9" s="304"/>
      <c r="G9" s="304"/>
      <c r="H9" s="304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5. 6. 2023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5" t="str">
        <f>'Rekapitulace stavby'!E14</f>
        <v>Vyplň údaj</v>
      </c>
      <c r="F18" s="268"/>
      <c r="G18" s="268"/>
      <c r="H18" s="268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73" t="s">
        <v>19</v>
      </c>
      <c r="F27" s="273"/>
      <c r="G27" s="273"/>
      <c r="H27" s="273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ROUND(J84,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8">
        <f>ROUND((SUM(BE84:BE99)),  2)</f>
        <v>0</v>
      </c>
      <c r="I33" s="89">
        <v>0.21</v>
      </c>
      <c r="J33" s="88">
        <f>ROUND(((SUM(BE84:BE99))*I33),  2)</f>
        <v>0</v>
      </c>
      <c r="L33" s="32"/>
    </row>
    <row r="34" spans="2:12" s="1" customFormat="1" ht="14.4" customHeight="1">
      <c r="B34" s="32"/>
      <c r="E34" s="27" t="s">
        <v>44</v>
      </c>
      <c r="F34" s="88">
        <f>ROUND((SUM(BF84:BF99)),  2)</f>
        <v>0</v>
      </c>
      <c r="I34" s="89">
        <v>0.15</v>
      </c>
      <c r="J34" s="88">
        <f>ROUND(((SUM(BF84:BF99))*I34),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8">
        <f>ROUND((SUM(BG84:BG99)),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8">
        <f>ROUND((SUM(BH84:BH99)),  2)</f>
        <v>0</v>
      </c>
      <c r="I36" s="89">
        <v>0.15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8">
        <f>ROUND((SUM(BI84:BI99)),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89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2" t="str">
        <f>E7</f>
        <v>Úprava vnitřních prostor budovy F2</v>
      </c>
      <c r="F48" s="303"/>
      <c r="G48" s="303"/>
      <c r="H48" s="303"/>
      <c r="L48" s="32"/>
    </row>
    <row r="49" spans="2:47" s="1" customFormat="1" ht="12" customHeight="1">
      <c r="B49" s="32"/>
      <c r="C49" s="27" t="s">
        <v>87</v>
      </c>
      <c r="L49" s="32"/>
    </row>
    <row r="50" spans="2:47" s="1" customFormat="1" ht="16.5" customHeight="1">
      <c r="B50" s="32"/>
      <c r="E50" s="284" t="str">
        <f>E9</f>
        <v>3 - Vedlejší rozpočtové náklady pro úpravu vnitřních prostor</v>
      </c>
      <c r="F50" s="304"/>
      <c r="G50" s="304"/>
      <c r="H50" s="304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Liberec</v>
      </c>
      <c r="I52" s="27" t="s">
        <v>23</v>
      </c>
      <c r="J52" s="49" t="str">
        <f>IF(J12="","",J12)</f>
        <v>5. 6. 2023</v>
      </c>
      <c r="L52" s="32"/>
    </row>
    <row r="53" spans="2:47" s="1" customFormat="1" ht="6.9" customHeight="1">
      <c r="B53" s="32"/>
      <c r="L53" s="32"/>
    </row>
    <row r="54" spans="2:47" s="1" customFormat="1" ht="25.65" customHeight="1">
      <c r="B54" s="32"/>
      <c r="C54" s="27" t="s">
        <v>25</v>
      </c>
      <c r="F54" s="25" t="str">
        <f>E15</f>
        <v>Technická univerzita v Liberci, Studentská 1402/2</v>
      </c>
      <c r="I54" s="27" t="s">
        <v>31</v>
      </c>
      <c r="J54" s="30" t="str">
        <f>E21</f>
        <v>Architektonická kancelář FUA</v>
      </c>
      <c r="L54" s="32"/>
    </row>
    <row r="55" spans="2:47" s="1" customFormat="1" ht="25.6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PROPOS Liberec s.r.o.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90</v>
      </c>
      <c r="D57" s="90"/>
      <c r="E57" s="90"/>
      <c r="F57" s="90"/>
      <c r="G57" s="90"/>
      <c r="H57" s="90"/>
      <c r="I57" s="90"/>
      <c r="J57" s="97" t="s">
        <v>91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70</v>
      </c>
      <c r="J59" s="63">
        <f>J84</f>
        <v>0</v>
      </c>
      <c r="L59" s="32"/>
      <c r="AU59" s="17" t="s">
        <v>92</v>
      </c>
    </row>
    <row r="60" spans="2:47" s="8" customFormat="1" ht="24.9" customHeight="1">
      <c r="B60" s="99"/>
      <c r="D60" s="100" t="s">
        <v>1416</v>
      </c>
      <c r="E60" s="101"/>
      <c r="F60" s="101"/>
      <c r="G60" s="101"/>
      <c r="H60" s="101"/>
      <c r="I60" s="101"/>
      <c r="J60" s="102">
        <f>J85</f>
        <v>0</v>
      </c>
      <c r="L60" s="99"/>
    </row>
    <row r="61" spans="2:47" s="9" customFormat="1" ht="19.95" customHeight="1">
      <c r="B61" s="103"/>
      <c r="D61" s="104" t="s">
        <v>1417</v>
      </c>
      <c r="E61" s="105"/>
      <c r="F61" s="105"/>
      <c r="G61" s="105"/>
      <c r="H61" s="105"/>
      <c r="I61" s="105"/>
      <c r="J61" s="106">
        <f>J86</f>
        <v>0</v>
      </c>
      <c r="L61" s="103"/>
    </row>
    <row r="62" spans="2:47" s="9" customFormat="1" ht="19.95" customHeight="1">
      <c r="B62" s="103"/>
      <c r="D62" s="104" t="s">
        <v>1418</v>
      </c>
      <c r="E62" s="105"/>
      <c r="F62" s="105"/>
      <c r="G62" s="105"/>
      <c r="H62" s="105"/>
      <c r="I62" s="105"/>
      <c r="J62" s="106">
        <f>J90</f>
        <v>0</v>
      </c>
      <c r="L62" s="103"/>
    </row>
    <row r="63" spans="2:47" s="9" customFormat="1" ht="19.95" customHeight="1">
      <c r="B63" s="103"/>
      <c r="D63" s="104" t="s">
        <v>1419</v>
      </c>
      <c r="E63" s="105"/>
      <c r="F63" s="105"/>
      <c r="G63" s="105"/>
      <c r="H63" s="105"/>
      <c r="I63" s="105"/>
      <c r="J63" s="106">
        <f>J95</f>
        <v>0</v>
      </c>
      <c r="L63" s="103"/>
    </row>
    <row r="64" spans="2:47" s="9" customFormat="1" ht="19.95" customHeight="1">
      <c r="B64" s="103"/>
      <c r="D64" s="104" t="s">
        <v>1420</v>
      </c>
      <c r="E64" s="105"/>
      <c r="F64" s="105"/>
      <c r="G64" s="105"/>
      <c r="H64" s="105"/>
      <c r="I64" s="105"/>
      <c r="J64" s="106">
        <f>J97</f>
        <v>0</v>
      </c>
      <c r="L64" s="103"/>
    </row>
    <row r="65" spans="2:12" s="1" customFormat="1" ht="21.75" customHeight="1">
      <c r="B65" s="32"/>
      <c r="L65" s="32"/>
    </row>
    <row r="66" spans="2:12" s="1" customFormat="1" ht="6.9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2"/>
    </row>
    <row r="70" spans="2:12" s="1" customFormat="1" ht="6.9" customHeight="1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2"/>
    </row>
    <row r="71" spans="2:12" s="1" customFormat="1" ht="24.9" customHeight="1">
      <c r="B71" s="32"/>
      <c r="C71" s="21" t="s">
        <v>107</v>
      </c>
      <c r="L71" s="32"/>
    </row>
    <row r="72" spans="2:12" s="1" customFormat="1" ht="6.9" customHeight="1">
      <c r="B72" s="32"/>
      <c r="L72" s="32"/>
    </row>
    <row r="73" spans="2:12" s="1" customFormat="1" ht="12" customHeight="1">
      <c r="B73" s="32"/>
      <c r="C73" s="27" t="s">
        <v>16</v>
      </c>
      <c r="L73" s="32"/>
    </row>
    <row r="74" spans="2:12" s="1" customFormat="1" ht="16.5" customHeight="1">
      <c r="B74" s="32"/>
      <c r="E74" s="302" t="str">
        <f>E7</f>
        <v>Úprava vnitřních prostor budovy F2</v>
      </c>
      <c r="F74" s="303"/>
      <c r="G74" s="303"/>
      <c r="H74" s="303"/>
      <c r="L74" s="32"/>
    </row>
    <row r="75" spans="2:12" s="1" customFormat="1" ht="12" customHeight="1">
      <c r="B75" s="32"/>
      <c r="C75" s="27" t="s">
        <v>87</v>
      </c>
      <c r="L75" s="32"/>
    </row>
    <row r="76" spans="2:12" s="1" customFormat="1" ht="16.5" customHeight="1">
      <c r="B76" s="32"/>
      <c r="E76" s="284" t="str">
        <f>E9</f>
        <v>3 - Vedlejší rozpočtové náklady pro úpravu vnitřních prostor</v>
      </c>
      <c r="F76" s="304"/>
      <c r="G76" s="304"/>
      <c r="H76" s="304"/>
      <c r="L76" s="32"/>
    </row>
    <row r="77" spans="2:12" s="1" customFormat="1" ht="6.9" customHeight="1">
      <c r="B77" s="32"/>
      <c r="L77" s="32"/>
    </row>
    <row r="78" spans="2:12" s="1" customFormat="1" ht="12" customHeight="1">
      <c r="B78" s="32"/>
      <c r="C78" s="27" t="s">
        <v>21</v>
      </c>
      <c r="F78" s="25" t="str">
        <f>F12</f>
        <v>Liberec</v>
      </c>
      <c r="I78" s="27" t="s">
        <v>23</v>
      </c>
      <c r="J78" s="49" t="str">
        <f>IF(J12="","",J12)</f>
        <v>5. 6. 2023</v>
      </c>
      <c r="L78" s="32"/>
    </row>
    <row r="79" spans="2:12" s="1" customFormat="1" ht="6.9" customHeight="1">
      <c r="B79" s="32"/>
      <c r="L79" s="32"/>
    </row>
    <row r="80" spans="2:12" s="1" customFormat="1" ht="25.65" customHeight="1">
      <c r="B80" s="32"/>
      <c r="C80" s="27" t="s">
        <v>25</v>
      </c>
      <c r="F80" s="25" t="str">
        <f>E15</f>
        <v>Technická univerzita v Liberci, Studentská 1402/2</v>
      </c>
      <c r="I80" s="27" t="s">
        <v>31</v>
      </c>
      <c r="J80" s="30" t="str">
        <f>E21</f>
        <v>Architektonická kancelář FUA</v>
      </c>
      <c r="L80" s="32"/>
    </row>
    <row r="81" spans="2:65" s="1" customFormat="1" ht="25.65" customHeight="1">
      <c r="B81" s="32"/>
      <c r="C81" s="27" t="s">
        <v>29</v>
      </c>
      <c r="F81" s="25" t="str">
        <f>IF(E18="","",E18)</f>
        <v>Vyplň údaj</v>
      </c>
      <c r="I81" s="27" t="s">
        <v>34</v>
      </c>
      <c r="J81" s="30" t="str">
        <f>E24</f>
        <v>PROPOS Liberec s.r.o.</v>
      </c>
      <c r="L81" s="32"/>
    </row>
    <row r="82" spans="2:65" s="1" customFormat="1" ht="10.35" customHeight="1">
      <c r="B82" s="32"/>
      <c r="L82" s="32"/>
    </row>
    <row r="83" spans="2:65" s="10" customFormat="1" ht="29.25" customHeight="1">
      <c r="B83" s="107"/>
      <c r="C83" s="108" t="s">
        <v>108</v>
      </c>
      <c r="D83" s="109" t="s">
        <v>57</v>
      </c>
      <c r="E83" s="109" t="s">
        <v>53</v>
      </c>
      <c r="F83" s="109" t="s">
        <v>54</v>
      </c>
      <c r="G83" s="109" t="s">
        <v>109</v>
      </c>
      <c r="H83" s="109" t="s">
        <v>110</v>
      </c>
      <c r="I83" s="109" t="s">
        <v>111</v>
      </c>
      <c r="J83" s="109" t="s">
        <v>91</v>
      </c>
      <c r="K83" s="110" t="s">
        <v>112</v>
      </c>
      <c r="L83" s="107"/>
      <c r="M83" s="56" t="s">
        <v>19</v>
      </c>
      <c r="N83" s="57" t="s">
        <v>42</v>
      </c>
      <c r="O83" s="57" t="s">
        <v>113</v>
      </c>
      <c r="P83" s="57" t="s">
        <v>114</v>
      </c>
      <c r="Q83" s="57" t="s">
        <v>115</v>
      </c>
      <c r="R83" s="57" t="s">
        <v>116</v>
      </c>
      <c r="S83" s="57" t="s">
        <v>117</v>
      </c>
      <c r="T83" s="58" t="s">
        <v>118</v>
      </c>
    </row>
    <row r="84" spans="2:65" s="1" customFormat="1" ht="22.8" customHeight="1">
      <c r="B84" s="32"/>
      <c r="C84" s="61" t="s">
        <v>119</v>
      </c>
      <c r="J84" s="111">
        <f>BK84</f>
        <v>0</v>
      </c>
      <c r="L84" s="32"/>
      <c r="M84" s="59"/>
      <c r="N84" s="50"/>
      <c r="O84" s="50"/>
      <c r="P84" s="112">
        <f>P85</f>
        <v>0</v>
      </c>
      <c r="Q84" s="50"/>
      <c r="R84" s="112">
        <f>R85</f>
        <v>0</v>
      </c>
      <c r="S84" s="50"/>
      <c r="T84" s="113">
        <f>T85</f>
        <v>0</v>
      </c>
      <c r="AT84" s="17" t="s">
        <v>71</v>
      </c>
      <c r="AU84" s="17" t="s">
        <v>92</v>
      </c>
      <c r="BK84" s="114">
        <f>BK85</f>
        <v>0</v>
      </c>
    </row>
    <row r="85" spans="2:65" s="11" customFormat="1" ht="25.95" customHeight="1">
      <c r="B85" s="115"/>
      <c r="D85" s="116" t="s">
        <v>71</v>
      </c>
      <c r="E85" s="117" t="s">
        <v>1421</v>
      </c>
      <c r="F85" s="117" t="s">
        <v>1422</v>
      </c>
      <c r="I85" s="118"/>
      <c r="J85" s="119">
        <f>BK85</f>
        <v>0</v>
      </c>
      <c r="L85" s="115"/>
      <c r="M85" s="120"/>
      <c r="P85" s="121">
        <f>P86+P90+P95+P97</f>
        <v>0</v>
      </c>
      <c r="R85" s="121">
        <f>R86+R90+R95+R97</f>
        <v>0</v>
      </c>
      <c r="T85" s="122">
        <f>T86+T90+T95+T97</f>
        <v>0</v>
      </c>
      <c r="AR85" s="116" t="s">
        <v>160</v>
      </c>
      <c r="AT85" s="123" t="s">
        <v>71</v>
      </c>
      <c r="AU85" s="123" t="s">
        <v>72</v>
      </c>
      <c r="AY85" s="116" t="s">
        <v>122</v>
      </c>
      <c r="BK85" s="124">
        <f>BK86+BK90+BK95+BK97</f>
        <v>0</v>
      </c>
    </row>
    <row r="86" spans="2:65" s="11" customFormat="1" ht="22.8" customHeight="1">
      <c r="B86" s="115"/>
      <c r="D86" s="116" t="s">
        <v>71</v>
      </c>
      <c r="E86" s="125" t="s">
        <v>1423</v>
      </c>
      <c r="F86" s="125" t="s">
        <v>1424</v>
      </c>
      <c r="I86" s="118"/>
      <c r="J86" s="126">
        <f>BK86</f>
        <v>0</v>
      </c>
      <c r="L86" s="115"/>
      <c r="M86" s="120"/>
      <c r="P86" s="121">
        <f>SUM(P87:P89)</f>
        <v>0</v>
      </c>
      <c r="R86" s="121">
        <f>SUM(R87:R89)</f>
        <v>0</v>
      </c>
      <c r="T86" s="122">
        <f>SUM(T87:T89)</f>
        <v>0</v>
      </c>
      <c r="AR86" s="116" t="s">
        <v>160</v>
      </c>
      <c r="AT86" s="123" t="s">
        <v>71</v>
      </c>
      <c r="AU86" s="123" t="s">
        <v>77</v>
      </c>
      <c r="AY86" s="116" t="s">
        <v>122</v>
      </c>
      <c r="BK86" s="124">
        <f>SUM(BK87:BK89)</f>
        <v>0</v>
      </c>
    </row>
    <row r="87" spans="2:65" s="1" customFormat="1" ht="16.5" customHeight="1">
      <c r="B87" s="32"/>
      <c r="C87" s="127" t="s">
        <v>77</v>
      </c>
      <c r="D87" s="127" t="s">
        <v>124</v>
      </c>
      <c r="E87" s="128" t="s">
        <v>1425</v>
      </c>
      <c r="F87" s="129" t="s">
        <v>1426</v>
      </c>
      <c r="G87" s="130" t="s">
        <v>256</v>
      </c>
      <c r="H87" s="131">
        <v>1</v>
      </c>
      <c r="I87" s="132"/>
      <c r="J87" s="133">
        <f>ROUND(I87*H87,2)</f>
        <v>0</v>
      </c>
      <c r="K87" s="129" t="s">
        <v>19</v>
      </c>
      <c r="L87" s="32"/>
      <c r="M87" s="134" t="s">
        <v>19</v>
      </c>
      <c r="N87" s="135" t="s">
        <v>43</v>
      </c>
      <c r="P87" s="136">
        <f>O87*H87</f>
        <v>0</v>
      </c>
      <c r="Q87" s="136">
        <v>0</v>
      </c>
      <c r="R87" s="136">
        <f>Q87*H87</f>
        <v>0</v>
      </c>
      <c r="S87" s="136">
        <v>0</v>
      </c>
      <c r="T87" s="137">
        <f>S87*H87</f>
        <v>0</v>
      </c>
      <c r="AR87" s="138" t="s">
        <v>129</v>
      </c>
      <c r="AT87" s="138" t="s">
        <v>124</v>
      </c>
      <c r="AU87" s="138" t="s">
        <v>80</v>
      </c>
      <c r="AY87" s="17" t="s">
        <v>122</v>
      </c>
      <c r="BE87" s="139">
        <f>IF(N87="základní",J87,0)</f>
        <v>0</v>
      </c>
      <c r="BF87" s="139">
        <f>IF(N87="snížená",J87,0)</f>
        <v>0</v>
      </c>
      <c r="BG87" s="139">
        <f>IF(N87="zákl. přenesená",J87,0)</f>
        <v>0</v>
      </c>
      <c r="BH87" s="139">
        <f>IF(N87="sníž. přenesená",J87,0)</f>
        <v>0</v>
      </c>
      <c r="BI87" s="139">
        <f>IF(N87="nulová",J87,0)</f>
        <v>0</v>
      </c>
      <c r="BJ87" s="17" t="s">
        <v>77</v>
      </c>
      <c r="BK87" s="139">
        <f>ROUND(I87*H87,2)</f>
        <v>0</v>
      </c>
      <c r="BL87" s="17" t="s">
        <v>129</v>
      </c>
      <c r="BM87" s="138" t="s">
        <v>1427</v>
      </c>
    </row>
    <row r="88" spans="2:65" s="1" customFormat="1" ht="38.4">
      <c r="B88" s="32"/>
      <c r="D88" s="145" t="s">
        <v>300</v>
      </c>
      <c r="F88" s="165" t="s">
        <v>1428</v>
      </c>
      <c r="I88" s="142"/>
      <c r="L88" s="32"/>
      <c r="M88" s="143"/>
      <c r="T88" s="53"/>
      <c r="AT88" s="17" t="s">
        <v>300</v>
      </c>
      <c r="AU88" s="17" t="s">
        <v>80</v>
      </c>
    </row>
    <row r="89" spans="2:65" s="1" customFormat="1" ht="24.15" customHeight="1">
      <c r="B89" s="32"/>
      <c r="C89" s="127" t="s">
        <v>80</v>
      </c>
      <c r="D89" s="127" t="s">
        <v>124</v>
      </c>
      <c r="E89" s="128" t="s">
        <v>1429</v>
      </c>
      <c r="F89" s="129" t="s">
        <v>1430</v>
      </c>
      <c r="G89" s="130" t="s">
        <v>256</v>
      </c>
      <c r="H89" s="131">
        <v>1</v>
      </c>
      <c r="I89" s="132"/>
      <c r="J89" s="133">
        <f>ROUND(I89*H89,2)</f>
        <v>0</v>
      </c>
      <c r="K89" s="129" t="s">
        <v>19</v>
      </c>
      <c r="L89" s="32"/>
      <c r="M89" s="134" t="s">
        <v>19</v>
      </c>
      <c r="N89" s="135" t="s">
        <v>43</v>
      </c>
      <c r="P89" s="136">
        <f>O89*H89</f>
        <v>0</v>
      </c>
      <c r="Q89" s="136">
        <v>0</v>
      </c>
      <c r="R89" s="136">
        <f>Q89*H89</f>
        <v>0</v>
      </c>
      <c r="S89" s="136">
        <v>0</v>
      </c>
      <c r="T89" s="137">
        <f>S89*H89</f>
        <v>0</v>
      </c>
      <c r="AR89" s="138" t="s">
        <v>129</v>
      </c>
      <c r="AT89" s="138" t="s">
        <v>124</v>
      </c>
      <c r="AU89" s="138" t="s">
        <v>80</v>
      </c>
      <c r="AY89" s="17" t="s">
        <v>122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7" t="s">
        <v>77</v>
      </c>
      <c r="BK89" s="139">
        <f>ROUND(I89*H89,2)</f>
        <v>0</v>
      </c>
      <c r="BL89" s="17" t="s">
        <v>129</v>
      </c>
      <c r="BM89" s="138" t="s">
        <v>1431</v>
      </c>
    </row>
    <row r="90" spans="2:65" s="11" customFormat="1" ht="22.8" customHeight="1">
      <c r="B90" s="115"/>
      <c r="D90" s="116" t="s">
        <v>71</v>
      </c>
      <c r="E90" s="125" t="s">
        <v>1432</v>
      </c>
      <c r="F90" s="125" t="s">
        <v>1433</v>
      </c>
      <c r="I90" s="118"/>
      <c r="J90" s="126">
        <f>BK90</f>
        <v>0</v>
      </c>
      <c r="L90" s="115"/>
      <c r="M90" s="120"/>
      <c r="P90" s="121">
        <f>SUM(P91:P94)</f>
        <v>0</v>
      </c>
      <c r="R90" s="121">
        <f>SUM(R91:R94)</f>
        <v>0</v>
      </c>
      <c r="T90" s="122">
        <f>SUM(T91:T94)</f>
        <v>0</v>
      </c>
      <c r="AR90" s="116" t="s">
        <v>160</v>
      </c>
      <c r="AT90" s="123" t="s">
        <v>71</v>
      </c>
      <c r="AU90" s="123" t="s">
        <v>77</v>
      </c>
      <c r="AY90" s="116" t="s">
        <v>122</v>
      </c>
      <c r="BK90" s="124">
        <f>SUM(BK91:BK94)</f>
        <v>0</v>
      </c>
    </row>
    <row r="91" spans="2:65" s="1" customFormat="1" ht="16.5" customHeight="1">
      <c r="B91" s="32"/>
      <c r="C91" s="127" t="s">
        <v>83</v>
      </c>
      <c r="D91" s="127" t="s">
        <v>124</v>
      </c>
      <c r="E91" s="128" t="s">
        <v>1434</v>
      </c>
      <c r="F91" s="129" t="s">
        <v>1435</v>
      </c>
      <c r="G91" s="130" t="s">
        <v>256</v>
      </c>
      <c r="H91" s="131">
        <v>1</v>
      </c>
      <c r="I91" s="132"/>
      <c r="J91" s="133">
        <f>ROUND(I91*H91,2)</f>
        <v>0</v>
      </c>
      <c r="K91" s="129" t="s">
        <v>19</v>
      </c>
      <c r="L91" s="32"/>
      <c r="M91" s="134" t="s">
        <v>19</v>
      </c>
      <c r="N91" s="135" t="s">
        <v>43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129</v>
      </c>
      <c r="AT91" s="138" t="s">
        <v>124</v>
      </c>
      <c r="AU91" s="138" t="s">
        <v>80</v>
      </c>
      <c r="AY91" s="17" t="s">
        <v>122</v>
      </c>
      <c r="BE91" s="139">
        <f>IF(N91="základní",J91,0)</f>
        <v>0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7" t="s">
        <v>77</v>
      </c>
      <c r="BK91" s="139">
        <f>ROUND(I91*H91,2)</f>
        <v>0</v>
      </c>
      <c r="BL91" s="17" t="s">
        <v>129</v>
      </c>
      <c r="BM91" s="138" t="s">
        <v>1436</v>
      </c>
    </row>
    <row r="92" spans="2:65" s="1" customFormat="1" ht="16.5" customHeight="1">
      <c r="B92" s="32"/>
      <c r="C92" s="127" t="s">
        <v>129</v>
      </c>
      <c r="D92" s="127" t="s">
        <v>124</v>
      </c>
      <c r="E92" s="128" t="s">
        <v>1437</v>
      </c>
      <c r="F92" s="129" t="s">
        <v>1438</v>
      </c>
      <c r="G92" s="130" t="s">
        <v>256</v>
      </c>
      <c r="H92" s="131">
        <v>1</v>
      </c>
      <c r="I92" s="132"/>
      <c r="J92" s="133">
        <f>ROUND(I92*H92,2)</f>
        <v>0</v>
      </c>
      <c r="K92" s="129" t="s">
        <v>19</v>
      </c>
      <c r="L92" s="32"/>
      <c r="M92" s="134" t="s">
        <v>19</v>
      </c>
      <c r="N92" s="135" t="s">
        <v>43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129</v>
      </c>
      <c r="AT92" s="138" t="s">
        <v>124</v>
      </c>
      <c r="AU92" s="138" t="s">
        <v>80</v>
      </c>
      <c r="AY92" s="17" t="s">
        <v>122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77</v>
      </c>
      <c r="BK92" s="139">
        <f>ROUND(I92*H92,2)</f>
        <v>0</v>
      </c>
      <c r="BL92" s="17" t="s">
        <v>129</v>
      </c>
      <c r="BM92" s="138" t="s">
        <v>1439</v>
      </c>
    </row>
    <row r="93" spans="2:65" s="1" customFormat="1" ht="16.5" customHeight="1">
      <c r="B93" s="32"/>
      <c r="C93" s="127" t="s">
        <v>160</v>
      </c>
      <c r="D93" s="127" t="s">
        <v>124</v>
      </c>
      <c r="E93" s="128" t="s">
        <v>1440</v>
      </c>
      <c r="F93" s="129" t="s">
        <v>1441</v>
      </c>
      <c r="G93" s="130" t="s">
        <v>256</v>
      </c>
      <c r="H93" s="131">
        <v>1</v>
      </c>
      <c r="I93" s="132"/>
      <c r="J93" s="133">
        <f>ROUND(I93*H93,2)</f>
        <v>0</v>
      </c>
      <c r="K93" s="129" t="s">
        <v>19</v>
      </c>
      <c r="L93" s="32"/>
      <c r="M93" s="134" t="s">
        <v>19</v>
      </c>
      <c r="N93" s="135" t="s">
        <v>43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129</v>
      </c>
      <c r="AT93" s="138" t="s">
        <v>124</v>
      </c>
      <c r="AU93" s="138" t="s">
        <v>80</v>
      </c>
      <c r="AY93" s="17" t="s">
        <v>122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7" t="s">
        <v>77</v>
      </c>
      <c r="BK93" s="139">
        <f>ROUND(I93*H93,2)</f>
        <v>0</v>
      </c>
      <c r="BL93" s="17" t="s">
        <v>129</v>
      </c>
      <c r="BM93" s="138" t="s">
        <v>1442</v>
      </c>
    </row>
    <row r="94" spans="2:65" s="1" customFormat="1" ht="16.5" customHeight="1">
      <c r="B94" s="32"/>
      <c r="C94" s="127" t="s">
        <v>150</v>
      </c>
      <c r="D94" s="127" t="s">
        <v>124</v>
      </c>
      <c r="E94" s="128" t="s">
        <v>1443</v>
      </c>
      <c r="F94" s="129" t="s">
        <v>1444</v>
      </c>
      <c r="G94" s="130" t="s">
        <v>256</v>
      </c>
      <c r="H94" s="131">
        <v>1</v>
      </c>
      <c r="I94" s="132"/>
      <c r="J94" s="133">
        <f>ROUND(I94*H94,2)</f>
        <v>0</v>
      </c>
      <c r="K94" s="129" t="s">
        <v>19</v>
      </c>
      <c r="L94" s="32"/>
      <c r="M94" s="134" t="s">
        <v>19</v>
      </c>
      <c r="N94" s="135" t="s">
        <v>43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129</v>
      </c>
      <c r="AT94" s="138" t="s">
        <v>124</v>
      </c>
      <c r="AU94" s="138" t="s">
        <v>80</v>
      </c>
      <c r="AY94" s="17" t="s">
        <v>122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77</v>
      </c>
      <c r="BK94" s="139">
        <f>ROUND(I94*H94,2)</f>
        <v>0</v>
      </c>
      <c r="BL94" s="17" t="s">
        <v>129</v>
      </c>
      <c r="BM94" s="138" t="s">
        <v>1445</v>
      </c>
    </row>
    <row r="95" spans="2:65" s="11" customFormat="1" ht="22.8" customHeight="1">
      <c r="B95" s="115"/>
      <c r="D95" s="116" t="s">
        <v>71</v>
      </c>
      <c r="E95" s="125" t="s">
        <v>1446</v>
      </c>
      <c r="F95" s="125" t="s">
        <v>1447</v>
      </c>
      <c r="I95" s="118"/>
      <c r="J95" s="126">
        <f>BK95</f>
        <v>0</v>
      </c>
      <c r="L95" s="115"/>
      <c r="M95" s="120"/>
      <c r="P95" s="121">
        <f>P96</f>
        <v>0</v>
      </c>
      <c r="R95" s="121">
        <f>R96</f>
        <v>0</v>
      </c>
      <c r="T95" s="122">
        <f>T96</f>
        <v>0</v>
      </c>
      <c r="AR95" s="116" t="s">
        <v>160</v>
      </c>
      <c r="AT95" s="123" t="s">
        <v>71</v>
      </c>
      <c r="AU95" s="123" t="s">
        <v>77</v>
      </c>
      <c r="AY95" s="116" t="s">
        <v>122</v>
      </c>
      <c r="BK95" s="124">
        <f>BK96</f>
        <v>0</v>
      </c>
    </row>
    <row r="96" spans="2:65" s="1" customFormat="1" ht="16.5" customHeight="1">
      <c r="B96" s="32"/>
      <c r="C96" s="127" t="s">
        <v>176</v>
      </c>
      <c r="D96" s="127" t="s">
        <v>124</v>
      </c>
      <c r="E96" s="128" t="s">
        <v>1448</v>
      </c>
      <c r="F96" s="129" t="s">
        <v>1449</v>
      </c>
      <c r="G96" s="130" t="s">
        <v>256</v>
      </c>
      <c r="H96" s="131">
        <v>1</v>
      </c>
      <c r="I96" s="132"/>
      <c r="J96" s="133">
        <f>ROUND(I96*H96,2)</f>
        <v>0</v>
      </c>
      <c r="K96" s="129" t="s">
        <v>19</v>
      </c>
      <c r="L96" s="32"/>
      <c r="M96" s="134" t="s">
        <v>19</v>
      </c>
      <c r="N96" s="135" t="s">
        <v>43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129</v>
      </c>
      <c r="AT96" s="138" t="s">
        <v>124</v>
      </c>
      <c r="AU96" s="138" t="s">
        <v>80</v>
      </c>
      <c r="AY96" s="17" t="s">
        <v>122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7" t="s">
        <v>77</v>
      </c>
      <c r="BK96" s="139">
        <f>ROUND(I96*H96,2)</f>
        <v>0</v>
      </c>
      <c r="BL96" s="17" t="s">
        <v>129</v>
      </c>
      <c r="BM96" s="138" t="s">
        <v>1450</v>
      </c>
    </row>
    <row r="97" spans="2:65" s="11" customFormat="1" ht="22.8" customHeight="1">
      <c r="B97" s="115"/>
      <c r="D97" s="116" t="s">
        <v>71</v>
      </c>
      <c r="E97" s="125" t="s">
        <v>1451</v>
      </c>
      <c r="F97" s="125" t="s">
        <v>1452</v>
      </c>
      <c r="I97" s="118"/>
      <c r="J97" s="126">
        <f>BK97</f>
        <v>0</v>
      </c>
      <c r="L97" s="115"/>
      <c r="M97" s="120"/>
      <c r="P97" s="121">
        <f>SUM(P98:P99)</f>
        <v>0</v>
      </c>
      <c r="R97" s="121">
        <f>SUM(R98:R99)</f>
        <v>0</v>
      </c>
      <c r="T97" s="122">
        <f>SUM(T98:T99)</f>
        <v>0</v>
      </c>
      <c r="AR97" s="116" t="s">
        <v>160</v>
      </c>
      <c r="AT97" s="123" t="s">
        <v>71</v>
      </c>
      <c r="AU97" s="123" t="s">
        <v>77</v>
      </c>
      <c r="AY97" s="116" t="s">
        <v>122</v>
      </c>
      <c r="BK97" s="124">
        <f>SUM(BK98:BK99)</f>
        <v>0</v>
      </c>
    </row>
    <row r="98" spans="2:65" s="1" customFormat="1" ht="16.5" customHeight="1">
      <c r="B98" s="32"/>
      <c r="C98" s="127" t="s">
        <v>182</v>
      </c>
      <c r="D98" s="127" t="s">
        <v>124</v>
      </c>
      <c r="E98" s="128" t="s">
        <v>1453</v>
      </c>
      <c r="F98" s="129" t="s">
        <v>1454</v>
      </c>
      <c r="G98" s="130" t="s">
        <v>256</v>
      </c>
      <c r="H98" s="131">
        <v>1</v>
      </c>
      <c r="I98" s="132"/>
      <c r="J98" s="133">
        <f>ROUND(I98*H98,2)</f>
        <v>0</v>
      </c>
      <c r="K98" s="129" t="s">
        <v>19</v>
      </c>
      <c r="L98" s="32"/>
      <c r="M98" s="134" t="s">
        <v>19</v>
      </c>
      <c r="N98" s="135" t="s">
        <v>43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129</v>
      </c>
      <c r="AT98" s="138" t="s">
        <v>124</v>
      </c>
      <c r="AU98" s="138" t="s">
        <v>80</v>
      </c>
      <c r="AY98" s="17" t="s">
        <v>122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7" t="s">
        <v>77</v>
      </c>
      <c r="BK98" s="139">
        <f>ROUND(I98*H98,2)</f>
        <v>0</v>
      </c>
      <c r="BL98" s="17" t="s">
        <v>129</v>
      </c>
      <c r="BM98" s="138" t="s">
        <v>1455</v>
      </c>
    </row>
    <row r="99" spans="2:65" s="1" customFormat="1" ht="16.5" customHeight="1">
      <c r="B99" s="32"/>
      <c r="C99" s="127" t="s">
        <v>190</v>
      </c>
      <c r="D99" s="127" t="s">
        <v>124</v>
      </c>
      <c r="E99" s="128" t="s">
        <v>1456</v>
      </c>
      <c r="F99" s="129" t="s">
        <v>1457</v>
      </c>
      <c r="G99" s="130" t="s">
        <v>256</v>
      </c>
      <c r="H99" s="131">
        <v>1</v>
      </c>
      <c r="I99" s="132"/>
      <c r="J99" s="133">
        <f>ROUND(I99*H99,2)</f>
        <v>0</v>
      </c>
      <c r="K99" s="129" t="s">
        <v>19</v>
      </c>
      <c r="L99" s="32"/>
      <c r="M99" s="182" t="s">
        <v>19</v>
      </c>
      <c r="N99" s="183" t="s">
        <v>43</v>
      </c>
      <c r="O99" s="180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AR99" s="138" t="s">
        <v>129</v>
      </c>
      <c r="AT99" s="138" t="s">
        <v>124</v>
      </c>
      <c r="AU99" s="138" t="s">
        <v>80</v>
      </c>
      <c r="AY99" s="17" t="s">
        <v>122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77</v>
      </c>
      <c r="BK99" s="139">
        <f>ROUND(I99*H99,2)</f>
        <v>0</v>
      </c>
      <c r="BL99" s="17" t="s">
        <v>129</v>
      </c>
      <c r="BM99" s="138" t="s">
        <v>1458</v>
      </c>
    </row>
    <row r="100" spans="2:65" s="1" customFormat="1" ht="6.9" customHeight="1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2"/>
    </row>
  </sheetData>
  <sheetProtection algorithmName="SHA-512" hashValue="m6yTLLDsqCWwvl//bnowjA81MghcszYO5zIMb4D6uwfu+X0h8Hf0QUfd8yG7OKRxi8PzWs5fRYS3TwW6l4AJ1w==" saltValue="L96ghc0uuUZb4JHQMGK2zDGnSdlVnwvYbKMxzUpzp/NCKHIKVvDFpDz4SH9Etdg6QBVcI5XFcigz9BlnZHI/OA==" spinCount="100000" sheet="1" objects="1" scenarios="1" formatColumns="0" formatRows="0" autoFilter="0"/>
  <autoFilter ref="C83:K99" xr:uid="{00000000-0009-0000-0000-000003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186" customWidth="1"/>
    <col min="2" max="2" width="1.7109375" style="186" customWidth="1"/>
    <col min="3" max="4" width="5" style="186" customWidth="1"/>
    <col min="5" max="5" width="11.7109375" style="186" customWidth="1"/>
    <col min="6" max="6" width="9.140625" style="186" customWidth="1"/>
    <col min="7" max="7" width="5" style="186" customWidth="1"/>
    <col min="8" max="8" width="77.85546875" style="186" customWidth="1"/>
    <col min="9" max="10" width="20" style="186" customWidth="1"/>
    <col min="11" max="11" width="1.7109375" style="186" customWidth="1"/>
  </cols>
  <sheetData>
    <row r="1" spans="2:11" customFormat="1" ht="37.5" customHeight="1"/>
    <row r="2" spans="2:11" customFormat="1" ht="7.5" customHeight="1">
      <c r="B2" s="187"/>
      <c r="C2" s="188"/>
      <c r="D2" s="188"/>
      <c r="E2" s="188"/>
      <c r="F2" s="188"/>
      <c r="G2" s="188"/>
      <c r="H2" s="188"/>
      <c r="I2" s="188"/>
      <c r="J2" s="188"/>
      <c r="K2" s="189"/>
    </row>
    <row r="3" spans="2:11" s="15" customFormat="1" ht="45" customHeight="1">
      <c r="B3" s="190"/>
      <c r="C3" s="307" t="s">
        <v>1459</v>
      </c>
      <c r="D3" s="307"/>
      <c r="E3" s="307"/>
      <c r="F3" s="307"/>
      <c r="G3" s="307"/>
      <c r="H3" s="307"/>
      <c r="I3" s="307"/>
      <c r="J3" s="307"/>
      <c r="K3" s="191"/>
    </row>
    <row r="4" spans="2:11" customFormat="1" ht="25.5" customHeight="1">
      <c r="B4" s="192"/>
      <c r="C4" s="312" t="s">
        <v>1460</v>
      </c>
      <c r="D4" s="312"/>
      <c r="E4" s="312"/>
      <c r="F4" s="312"/>
      <c r="G4" s="312"/>
      <c r="H4" s="312"/>
      <c r="I4" s="312"/>
      <c r="J4" s="312"/>
      <c r="K4" s="193"/>
    </row>
    <row r="5" spans="2:11" customFormat="1" ht="5.25" customHeight="1">
      <c r="B5" s="192"/>
      <c r="C5" s="194"/>
      <c r="D5" s="194"/>
      <c r="E5" s="194"/>
      <c r="F5" s="194"/>
      <c r="G5" s="194"/>
      <c r="H5" s="194"/>
      <c r="I5" s="194"/>
      <c r="J5" s="194"/>
      <c r="K5" s="193"/>
    </row>
    <row r="6" spans="2:11" customFormat="1" ht="15" customHeight="1">
      <c r="B6" s="192"/>
      <c r="C6" s="311" t="s">
        <v>1461</v>
      </c>
      <c r="D6" s="311"/>
      <c r="E6" s="311"/>
      <c r="F6" s="311"/>
      <c r="G6" s="311"/>
      <c r="H6" s="311"/>
      <c r="I6" s="311"/>
      <c r="J6" s="311"/>
      <c r="K6" s="193"/>
    </row>
    <row r="7" spans="2:11" customFormat="1" ht="15" customHeight="1">
      <c r="B7" s="196"/>
      <c r="C7" s="311" t="s">
        <v>1462</v>
      </c>
      <c r="D7" s="311"/>
      <c r="E7" s="311"/>
      <c r="F7" s="311"/>
      <c r="G7" s="311"/>
      <c r="H7" s="311"/>
      <c r="I7" s="311"/>
      <c r="J7" s="311"/>
      <c r="K7" s="193"/>
    </row>
    <row r="8" spans="2:11" customFormat="1" ht="12.75" customHeight="1">
      <c r="B8" s="196"/>
      <c r="C8" s="195"/>
      <c r="D8" s="195"/>
      <c r="E8" s="195"/>
      <c r="F8" s="195"/>
      <c r="G8" s="195"/>
      <c r="H8" s="195"/>
      <c r="I8" s="195"/>
      <c r="J8" s="195"/>
      <c r="K8" s="193"/>
    </row>
    <row r="9" spans="2:11" customFormat="1" ht="15" customHeight="1">
      <c r="B9" s="196"/>
      <c r="C9" s="311" t="s">
        <v>1463</v>
      </c>
      <c r="D9" s="311"/>
      <c r="E9" s="311"/>
      <c r="F9" s="311"/>
      <c r="G9" s="311"/>
      <c r="H9" s="311"/>
      <c r="I9" s="311"/>
      <c r="J9" s="311"/>
      <c r="K9" s="193"/>
    </row>
    <row r="10" spans="2:11" customFormat="1" ht="15" customHeight="1">
      <c r="B10" s="196"/>
      <c r="C10" s="195"/>
      <c r="D10" s="311" t="s">
        <v>1464</v>
      </c>
      <c r="E10" s="311"/>
      <c r="F10" s="311"/>
      <c r="G10" s="311"/>
      <c r="H10" s="311"/>
      <c r="I10" s="311"/>
      <c r="J10" s="311"/>
      <c r="K10" s="193"/>
    </row>
    <row r="11" spans="2:11" customFormat="1" ht="15" customHeight="1">
      <c r="B11" s="196"/>
      <c r="C11" s="197"/>
      <c r="D11" s="311" t="s">
        <v>1465</v>
      </c>
      <c r="E11" s="311"/>
      <c r="F11" s="311"/>
      <c r="G11" s="311"/>
      <c r="H11" s="311"/>
      <c r="I11" s="311"/>
      <c r="J11" s="311"/>
      <c r="K11" s="193"/>
    </row>
    <row r="12" spans="2:11" customFormat="1" ht="15" customHeight="1">
      <c r="B12" s="196"/>
      <c r="C12" s="197"/>
      <c r="D12" s="195"/>
      <c r="E12" s="195"/>
      <c r="F12" s="195"/>
      <c r="G12" s="195"/>
      <c r="H12" s="195"/>
      <c r="I12" s="195"/>
      <c r="J12" s="195"/>
      <c r="K12" s="193"/>
    </row>
    <row r="13" spans="2:11" customFormat="1" ht="15" customHeight="1">
      <c r="B13" s="196"/>
      <c r="C13" s="197"/>
      <c r="D13" s="198" t="s">
        <v>1466</v>
      </c>
      <c r="E13" s="195"/>
      <c r="F13" s="195"/>
      <c r="G13" s="195"/>
      <c r="H13" s="195"/>
      <c r="I13" s="195"/>
      <c r="J13" s="195"/>
      <c r="K13" s="193"/>
    </row>
    <row r="14" spans="2:11" customFormat="1" ht="12.75" customHeight="1">
      <c r="B14" s="196"/>
      <c r="C14" s="197"/>
      <c r="D14" s="197"/>
      <c r="E14" s="197"/>
      <c r="F14" s="197"/>
      <c r="G14" s="197"/>
      <c r="H14" s="197"/>
      <c r="I14" s="197"/>
      <c r="J14" s="197"/>
      <c r="K14" s="193"/>
    </row>
    <row r="15" spans="2:11" customFormat="1" ht="15" customHeight="1">
      <c r="B15" s="196"/>
      <c r="C15" s="197"/>
      <c r="D15" s="311" t="s">
        <v>1467</v>
      </c>
      <c r="E15" s="311"/>
      <c r="F15" s="311"/>
      <c r="G15" s="311"/>
      <c r="H15" s="311"/>
      <c r="I15" s="311"/>
      <c r="J15" s="311"/>
      <c r="K15" s="193"/>
    </row>
    <row r="16" spans="2:11" customFormat="1" ht="15" customHeight="1">
      <c r="B16" s="196"/>
      <c r="C16" s="197"/>
      <c r="D16" s="311" t="s">
        <v>1468</v>
      </c>
      <c r="E16" s="311"/>
      <c r="F16" s="311"/>
      <c r="G16" s="311"/>
      <c r="H16" s="311"/>
      <c r="I16" s="311"/>
      <c r="J16" s="311"/>
      <c r="K16" s="193"/>
    </row>
    <row r="17" spans="2:11" customFormat="1" ht="15" customHeight="1">
      <c r="B17" s="196"/>
      <c r="C17" s="197"/>
      <c r="D17" s="311" t="s">
        <v>1469</v>
      </c>
      <c r="E17" s="311"/>
      <c r="F17" s="311"/>
      <c r="G17" s="311"/>
      <c r="H17" s="311"/>
      <c r="I17" s="311"/>
      <c r="J17" s="311"/>
      <c r="K17" s="193"/>
    </row>
    <row r="18" spans="2:11" customFormat="1" ht="15" customHeight="1">
      <c r="B18" s="196"/>
      <c r="C18" s="197"/>
      <c r="D18" s="197"/>
      <c r="E18" s="199" t="s">
        <v>78</v>
      </c>
      <c r="F18" s="311" t="s">
        <v>1470</v>
      </c>
      <c r="G18" s="311"/>
      <c r="H18" s="311"/>
      <c r="I18" s="311"/>
      <c r="J18" s="311"/>
      <c r="K18" s="193"/>
    </row>
    <row r="19" spans="2:11" customFormat="1" ht="15" customHeight="1">
      <c r="B19" s="196"/>
      <c r="C19" s="197"/>
      <c r="D19" s="197"/>
      <c r="E19" s="199" t="s">
        <v>1471</v>
      </c>
      <c r="F19" s="311" t="s">
        <v>1472</v>
      </c>
      <c r="G19" s="311"/>
      <c r="H19" s="311"/>
      <c r="I19" s="311"/>
      <c r="J19" s="311"/>
      <c r="K19" s="193"/>
    </row>
    <row r="20" spans="2:11" customFormat="1" ht="15" customHeight="1">
      <c r="B20" s="196"/>
      <c r="C20" s="197"/>
      <c r="D20" s="197"/>
      <c r="E20" s="199" t="s">
        <v>1473</v>
      </c>
      <c r="F20" s="311" t="s">
        <v>1474</v>
      </c>
      <c r="G20" s="311"/>
      <c r="H20" s="311"/>
      <c r="I20" s="311"/>
      <c r="J20" s="311"/>
      <c r="K20" s="193"/>
    </row>
    <row r="21" spans="2:11" customFormat="1" ht="15" customHeight="1">
      <c r="B21" s="196"/>
      <c r="C21" s="197"/>
      <c r="D21" s="197"/>
      <c r="E21" s="199" t="s">
        <v>1475</v>
      </c>
      <c r="F21" s="311" t="s">
        <v>1476</v>
      </c>
      <c r="G21" s="311"/>
      <c r="H21" s="311"/>
      <c r="I21" s="311"/>
      <c r="J21" s="311"/>
      <c r="K21" s="193"/>
    </row>
    <row r="22" spans="2:11" customFormat="1" ht="15" customHeight="1">
      <c r="B22" s="196"/>
      <c r="C22" s="197"/>
      <c r="D22" s="197"/>
      <c r="E22" s="199" t="s">
        <v>1477</v>
      </c>
      <c r="F22" s="311" t="s">
        <v>1478</v>
      </c>
      <c r="G22" s="311"/>
      <c r="H22" s="311"/>
      <c r="I22" s="311"/>
      <c r="J22" s="311"/>
      <c r="K22" s="193"/>
    </row>
    <row r="23" spans="2:11" customFormat="1" ht="15" customHeight="1">
      <c r="B23" s="196"/>
      <c r="C23" s="197"/>
      <c r="D23" s="197"/>
      <c r="E23" s="199" t="s">
        <v>1479</v>
      </c>
      <c r="F23" s="311" t="s">
        <v>1480</v>
      </c>
      <c r="G23" s="311"/>
      <c r="H23" s="311"/>
      <c r="I23" s="311"/>
      <c r="J23" s="311"/>
      <c r="K23" s="193"/>
    </row>
    <row r="24" spans="2:11" customFormat="1" ht="12.75" customHeight="1">
      <c r="B24" s="196"/>
      <c r="C24" s="197"/>
      <c r="D24" s="197"/>
      <c r="E24" s="197"/>
      <c r="F24" s="197"/>
      <c r="G24" s="197"/>
      <c r="H24" s="197"/>
      <c r="I24" s="197"/>
      <c r="J24" s="197"/>
      <c r="K24" s="193"/>
    </row>
    <row r="25" spans="2:11" customFormat="1" ht="15" customHeight="1">
      <c r="B25" s="196"/>
      <c r="C25" s="311" t="s">
        <v>1481</v>
      </c>
      <c r="D25" s="311"/>
      <c r="E25" s="311"/>
      <c r="F25" s="311"/>
      <c r="G25" s="311"/>
      <c r="H25" s="311"/>
      <c r="I25" s="311"/>
      <c r="J25" s="311"/>
      <c r="K25" s="193"/>
    </row>
    <row r="26" spans="2:11" customFormat="1" ht="15" customHeight="1">
      <c r="B26" s="196"/>
      <c r="C26" s="311" t="s">
        <v>1482</v>
      </c>
      <c r="D26" s="311"/>
      <c r="E26" s="311"/>
      <c r="F26" s="311"/>
      <c r="G26" s="311"/>
      <c r="H26" s="311"/>
      <c r="I26" s="311"/>
      <c r="J26" s="311"/>
      <c r="K26" s="193"/>
    </row>
    <row r="27" spans="2:11" customFormat="1" ht="15" customHeight="1">
      <c r="B27" s="196"/>
      <c r="C27" s="195"/>
      <c r="D27" s="311" t="s">
        <v>1483</v>
      </c>
      <c r="E27" s="311"/>
      <c r="F27" s="311"/>
      <c r="G27" s="311"/>
      <c r="H27" s="311"/>
      <c r="I27" s="311"/>
      <c r="J27" s="311"/>
      <c r="K27" s="193"/>
    </row>
    <row r="28" spans="2:11" customFormat="1" ht="15" customHeight="1">
      <c r="B28" s="196"/>
      <c r="C28" s="197"/>
      <c r="D28" s="311" t="s">
        <v>1484</v>
      </c>
      <c r="E28" s="311"/>
      <c r="F28" s="311"/>
      <c r="G28" s="311"/>
      <c r="H28" s="311"/>
      <c r="I28" s="311"/>
      <c r="J28" s="311"/>
      <c r="K28" s="193"/>
    </row>
    <row r="29" spans="2:11" customFormat="1" ht="12.75" customHeight="1">
      <c r="B29" s="196"/>
      <c r="C29" s="197"/>
      <c r="D29" s="197"/>
      <c r="E29" s="197"/>
      <c r="F29" s="197"/>
      <c r="G29" s="197"/>
      <c r="H29" s="197"/>
      <c r="I29" s="197"/>
      <c r="J29" s="197"/>
      <c r="K29" s="193"/>
    </row>
    <row r="30" spans="2:11" customFormat="1" ht="15" customHeight="1">
      <c r="B30" s="196"/>
      <c r="C30" s="197"/>
      <c r="D30" s="311" t="s">
        <v>1485</v>
      </c>
      <c r="E30" s="311"/>
      <c r="F30" s="311"/>
      <c r="G30" s="311"/>
      <c r="H30" s="311"/>
      <c r="I30" s="311"/>
      <c r="J30" s="311"/>
      <c r="K30" s="193"/>
    </row>
    <row r="31" spans="2:11" customFormat="1" ht="15" customHeight="1">
      <c r="B31" s="196"/>
      <c r="C31" s="197"/>
      <c r="D31" s="311" t="s">
        <v>1486</v>
      </c>
      <c r="E31" s="311"/>
      <c r="F31" s="311"/>
      <c r="G31" s="311"/>
      <c r="H31" s="311"/>
      <c r="I31" s="311"/>
      <c r="J31" s="311"/>
      <c r="K31" s="193"/>
    </row>
    <row r="32" spans="2:11" customFormat="1" ht="12.75" customHeight="1">
      <c r="B32" s="196"/>
      <c r="C32" s="197"/>
      <c r="D32" s="197"/>
      <c r="E32" s="197"/>
      <c r="F32" s="197"/>
      <c r="G32" s="197"/>
      <c r="H32" s="197"/>
      <c r="I32" s="197"/>
      <c r="J32" s="197"/>
      <c r="K32" s="193"/>
    </row>
    <row r="33" spans="2:11" customFormat="1" ht="15" customHeight="1">
      <c r="B33" s="196"/>
      <c r="C33" s="197"/>
      <c r="D33" s="311" t="s">
        <v>1487</v>
      </c>
      <c r="E33" s="311"/>
      <c r="F33" s="311"/>
      <c r="G33" s="311"/>
      <c r="H33" s="311"/>
      <c r="I33" s="311"/>
      <c r="J33" s="311"/>
      <c r="K33" s="193"/>
    </row>
    <row r="34" spans="2:11" customFormat="1" ht="15" customHeight="1">
      <c r="B34" s="196"/>
      <c r="C34" s="197"/>
      <c r="D34" s="311" t="s">
        <v>1488</v>
      </c>
      <c r="E34" s="311"/>
      <c r="F34" s="311"/>
      <c r="G34" s="311"/>
      <c r="H34" s="311"/>
      <c r="I34" s="311"/>
      <c r="J34" s="311"/>
      <c r="K34" s="193"/>
    </row>
    <row r="35" spans="2:11" customFormat="1" ht="15" customHeight="1">
      <c r="B35" s="196"/>
      <c r="C35" s="197"/>
      <c r="D35" s="311" t="s">
        <v>1489</v>
      </c>
      <c r="E35" s="311"/>
      <c r="F35" s="311"/>
      <c r="G35" s="311"/>
      <c r="H35" s="311"/>
      <c r="I35" s="311"/>
      <c r="J35" s="311"/>
      <c r="K35" s="193"/>
    </row>
    <row r="36" spans="2:11" customFormat="1" ht="15" customHeight="1">
      <c r="B36" s="196"/>
      <c r="C36" s="197"/>
      <c r="D36" s="195"/>
      <c r="E36" s="198" t="s">
        <v>108</v>
      </c>
      <c r="F36" s="195"/>
      <c r="G36" s="311" t="s">
        <v>1490</v>
      </c>
      <c r="H36" s="311"/>
      <c r="I36" s="311"/>
      <c r="J36" s="311"/>
      <c r="K36" s="193"/>
    </row>
    <row r="37" spans="2:11" customFormat="1" ht="30.75" customHeight="1">
      <c r="B37" s="196"/>
      <c r="C37" s="197"/>
      <c r="D37" s="195"/>
      <c r="E37" s="198" t="s">
        <v>1491</v>
      </c>
      <c r="F37" s="195"/>
      <c r="G37" s="311" t="s">
        <v>1492</v>
      </c>
      <c r="H37" s="311"/>
      <c r="I37" s="311"/>
      <c r="J37" s="311"/>
      <c r="K37" s="193"/>
    </row>
    <row r="38" spans="2:11" customFormat="1" ht="15" customHeight="1">
      <c r="B38" s="196"/>
      <c r="C38" s="197"/>
      <c r="D38" s="195"/>
      <c r="E38" s="198" t="s">
        <v>53</v>
      </c>
      <c r="F38" s="195"/>
      <c r="G38" s="311" t="s">
        <v>1493</v>
      </c>
      <c r="H38" s="311"/>
      <c r="I38" s="311"/>
      <c r="J38" s="311"/>
      <c r="K38" s="193"/>
    </row>
    <row r="39" spans="2:11" customFormat="1" ht="15" customHeight="1">
      <c r="B39" s="196"/>
      <c r="C39" s="197"/>
      <c r="D39" s="195"/>
      <c r="E39" s="198" t="s">
        <v>54</v>
      </c>
      <c r="F39" s="195"/>
      <c r="G39" s="311" t="s">
        <v>1494</v>
      </c>
      <c r="H39" s="311"/>
      <c r="I39" s="311"/>
      <c r="J39" s="311"/>
      <c r="K39" s="193"/>
    </row>
    <row r="40" spans="2:11" customFormat="1" ht="15" customHeight="1">
      <c r="B40" s="196"/>
      <c r="C40" s="197"/>
      <c r="D40" s="195"/>
      <c r="E40" s="198" t="s">
        <v>109</v>
      </c>
      <c r="F40" s="195"/>
      <c r="G40" s="311" t="s">
        <v>1495</v>
      </c>
      <c r="H40" s="311"/>
      <c r="I40" s="311"/>
      <c r="J40" s="311"/>
      <c r="K40" s="193"/>
    </row>
    <row r="41" spans="2:11" customFormat="1" ht="15" customHeight="1">
      <c r="B41" s="196"/>
      <c r="C41" s="197"/>
      <c r="D41" s="195"/>
      <c r="E41" s="198" t="s">
        <v>110</v>
      </c>
      <c r="F41" s="195"/>
      <c r="G41" s="311" t="s">
        <v>1496</v>
      </c>
      <c r="H41" s="311"/>
      <c r="I41" s="311"/>
      <c r="J41" s="311"/>
      <c r="K41" s="193"/>
    </row>
    <row r="42" spans="2:11" customFormat="1" ht="15" customHeight="1">
      <c r="B42" s="196"/>
      <c r="C42" s="197"/>
      <c r="D42" s="195"/>
      <c r="E42" s="198" t="s">
        <v>1497</v>
      </c>
      <c r="F42" s="195"/>
      <c r="G42" s="311" t="s">
        <v>1498</v>
      </c>
      <c r="H42" s="311"/>
      <c r="I42" s="311"/>
      <c r="J42" s="311"/>
      <c r="K42" s="193"/>
    </row>
    <row r="43" spans="2:11" customFormat="1" ht="15" customHeight="1">
      <c r="B43" s="196"/>
      <c r="C43" s="197"/>
      <c r="D43" s="195"/>
      <c r="E43" s="198"/>
      <c r="F43" s="195"/>
      <c r="G43" s="311" t="s">
        <v>1499</v>
      </c>
      <c r="H43" s="311"/>
      <c r="I43" s="311"/>
      <c r="J43" s="311"/>
      <c r="K43" s="193"/>
    </row>
    <row r="44" spans="2:11" customFormat="1" ht="15" customHeight="1">
      <c r="B44" s="196"/>
      <c r="C44" s="197"/>
      <c r="D44" s="195"/>
      <c r="E44" s="198" t="s">
        <v>1500</v>
      </c>
      <c r="F44" s="195"/>
      <c r="G44" s="311" t="s">
        <v>1501</v>
      </c>
      <c r="H44" s="311"/>
      <c r="I44" s="311"/>
      <c r="J44" s="311"/>
      <c r="K44" s="193"/>
    </row>
    <row r="45" spans="2:11" customFormat="1" ht="15" customHeight="1">
      <c r="B45" s="196"/>
      <c r="C45" s="197"/>
      <c r="D45" s="195"/>
      <c r="E45" s="198" t="s">
        <v>112</v>
      </c>
      <c r="F45" s="195"/>
      <c r="G45" s="311" t="s">
        <v>1502</v>
      </c>
      <c r="H45" s="311"/>
      <c r="I45" s="311"/>
      <c r="J45" s="311"/>
      <c r="K45" s="193"/>
    </row>
    <row r="46" spans="2:11" customFormat="1" ht="12.75" customHeight="1">
      <c r="B46" s="196"/>
      <c r="C46" s="197"/>
      <c r="D46" s="195"/>
      <c r="E46" s="195"/>
      <c r="F46" s="195"/>
      <c r="G46" s="195"/>
      <c r="H46" s="195"/>
      <c r="I46" s="195"/>
      <c r="J46" s="195"/>
      <c r="K46" s="193"/>
    </row>
    <row r="47" spans="2:11" customFormat="1" ht="15" customHeight="1">
      <c r="B47" s="196"/>
      <c r="C47" s="197"/>
      <c r="D47" s="311" t="s">
        <v>1503</v>
      </c>
      <c r="E47" s="311"/>
      <c r="F47" s="311"/>
      <c r="G47" s="311"/>
      <c r="H47" s="311"/>
      <c r="I47" s="311"/>
      <c r="J47" s="311"/>
      <c r="K47" s="193"/>
    </row>
    <row r="48" spans="2:11" customFormat="1" ht="15" customHeight="1">
      <c r="B48" s="196"/>
      <c r="C48" s="197"/>
      <c r="D48" s="197"/>
      <c r="E48" s="311" t="s">
        <v>1504</v>
      </c>
      <c r="F48" s="311"/>
      <c r="G48" s="311"/>
      <c r="H48" s="311"/>
      <c r="I48" s="311"/>
      <c r="J48" s="311"/>
      <c r="K48" s="193"/>
    </row>
    <row r="49" spans="2:11" customFormat="1" ht="15" customHeight="1">
      <c r="B49" s="196"/>
      <c r="C49" s="197"/>
      <c r="D49" s="197"/>
      <c r="E49" s="311" t="s">
        <v>1505</v>
      </c>
      <c r="F49" s="311"/>
      <c r="G49" s="311"/>
      <c r="H49" s="311"/>
      <c r="I49" s="311"/>
      <c r="J49" s="311"/>
      <c r="K49" s="193"/>
    </row>
    <row r="50" spans="2:11" customFormat="1" ht="15" customHeight="1">
      <c r="B50" s="196"/>
      <c r="C50" s="197"/>
      <c r="D50" s="197"/>
      <c r="E50" s="311" t="s">
        <v>1506</v>
      </c>
      <c r="F50" s="311"/>
      <c r="G50" s="311"/>
      <c r="H50" s="311"/>
      <c r="I50" s="311"/>
      <c r="J50" s="311"/>
      <c r="K50" s="193"/>
    </row>
    <row r="51" spans="2:11" customFormat="1" ht="15" customHeight="1">
      <c r="B51" s="196"/>
      <c r="C51" s="197"/>
      <c r="D51" s="311" t="s">
        <v>1507</v>
      </c>
      <c r="E51" s="311"/>
      <c r="F51" s="311"/>
      <c r="G51" s="311"/>
      <c r="H51" s="311"/>
      <c r="I51" s="311"/>
      <c r="J51" s="311"/>
      <c r="K51" s="193"/>
    </row>
    <row r="52" spans="2:11" customFormat="1" ht="25.5" customHeight="1">
      <c r="B52" s="192"/>
      <c r="C52" s="312" t="s">
        <v>1508</v>
      </c>
      <c r="D52" s="312"/>
      <c r="E52" s="312"/>
      <c r="F52" s="312"/>
      <c r="G52" s="312"/>
      <c r="H52" s="312"/>
      <c r="I52" s="312"/>
      <c r="J52" s="312"/>
      <c r="K52" s="193"/>
    </row>
    <row r="53" spans="2:11" customFormat="1" ht="5.25" customHeight="1">
      <c r="B53" s="192"/>
      <c r="C53" s="194"/>
      <c r="D53" s="194"/>
      <c r="E53" s="194"/>
      <c r="F53" s="194"/>
      <c r="G53" s="194"/>
      <c r="H53" s="194"/>
      <c r="I53" s="194"/>
      <c r="J53" s="194"/>
      <c r="K53" s="193"/>
    </row>
    <row r="54" spans="2:11" customFormat="1" ht="15" customHeight="1">
      <c r="B54" s="192"/>
      <c r="C54" s="311" t="s">
        <v>1509</v>
      </c>
      <c r="D54" s="311"/>
      <c r="E54" s="311"/>
      <c r="F54" s="311"/>
      <c r="G54" s="311"/>
      <c r="H54" s="311"/>
      <c r="I54" s="311"/>
      <c r="J54" s="311"/>
      <c r="K54" s="193"/>
    </row>
    <row r="55" spans="2:11" customFormat="1" ht="15" customHeight="1">
      <c r="B55" s="192"/>
      <c r="C55" s="311" t="s">
        <v>1510</v>
      </c>
      <c r="D55" s="311"/>
      <c r="E55" s="311"/>
      <c r="F55" s="311"/>
      <c r="G55" s="311"/>
      <c r="H55" s="311"/>
      <c r="I55" s="311"/>
      <c r="J55" s="311"/>
      <c r="K55" s="193"/>
    </row>
    <row r="56" spans="2:11" customFormat="1" ht="12.75" customHeight="1">
      <c r="B56" s="192"/>
      <c r="C56" s="195"/>
      <c r="D56" s="195"/>
      <c r="E56" s="195"/>
      <c r="F56" s="195"/>
      <c r="G56" s="195"/>
      <c r="H56" s="195"/>
      <c r="I56" s="195"/>
      <c r="J56" s="195"/>
      <c r="K56" s="193"/>
    </row>
    <row r="57" spans="2:11" customFormat="1" ht="15" customHeight="1">
      <c r="B57" s="192"/>
      <c r="C57" s="311" t="s">
        <v>1511</v>
      </c>
      <c r="D57" s="311"/>
      <c r="E57" s="311"/>
      <c r="F57" s="311"/>
      <c r="G57" s="311"/>
      <c r="H57" s="311"/>
      <c r="I57" s="311"/>
      <c r="J57" s="311"/>
      <c r="K57" s="193"/>
    </row>
    <row r="58" spans="2:11" customFormat="1" ht="15" customHeight="1">
      <c r="B58" s="192"/>
      <c r="C58" s="197"/>
      <c r="D58" s="311" t="s">
        <v>1512</v>
      </c>
      <c r="E58" s="311"/>
      <c r="F58" s="311"/>
      <c r="G58" s="311"/>
      <c r="H58" s="311"/>
      <c r="I58" s="311"/>
      <c r="J58" s="311"/>
      <c r="K58" s="193"/>
    </row>
    <row r="59" spans="2:11" customFormat="1" ht="15" customHeight="1">
      <c r="B59" s="192"/>
      <c r="C59" s="197"/>
      <c r="D59" s="311" t="s">
        <v>1513</v>
      </c>
      <c r="E59" s="311"/>
      <c r="F59" s="311"/>
      <c r="G59" s="311"/>
      <c r="H59" s="311"/>
      <c r="I59" s="311"/>
      <c r="J59" s="311"/>
      <c r="K59" s="193"/>
    </row>
    <row r="60" spans="2:11" customFormat="1" ht="15" customHeight="1">
      <c r="B60" s="192"/>
      <c r="C60" s="197"/>
      <c r="D60" s="311" t="s">
        <v>1514</v>
      </c>
      <c r="E60" s="311"/>
      <c r="F60" s="311"/>
      <c r="G60" s="311"/>
      <c r="H60" s="311"/>
      <c r="I60" s="311"/>
      <c r="J60" s="311"/>
      <c r="K60" s="193"/>
    </row>
    <row r="61" spans="2:11" customFormat="1" ht="15" customHeight="1">
      <c r="B61" s="192"/>
      <c r="C61" s="197"/>
      <c r="D61" s="311" t="s">
        <v>1515</v>
      </c>
      <c r="E61" s="311"/>
      <c r="F61" s="311"/>
      <c r="G61" s="311"/>
      <c r="H61" s="311"/>
      <c r="I61" s="311"/>
      <c r="J61" s="311"/>
      <c r="K61" s="193"/>
    </row>
    <row r="62" spans="2:11" customFormat="1" ht="15" customHeight="1">
      <c r="B62" s="192"/>
      <c r="C62" s="197"/>
      <c r="D62" s="313" t="s">
        <v>1516</v>
      </c>
      <c r="E62" s="313"/>
      <c r="F62" s="313"/>
      <c r="G62" s="313"/>
      <c r="H62" s="313"/>
      <c r="I62" s="313"/>
      <c r="J62" s="313"/>
      <c r="K62" s="193"/>
    </row>
    <row r="63" spans="2:11" customFormat="1" ht="15" customHeight="1">
      <c r="B63" s="192"/>
      <c r="C63" s="197"/>
      <c r="D63" s="311" t="s">
        <v>1517</v>
      </c>
      <c r="E63" s="311"/>
      <c r="F63" s="311"/>
      <c r="G63" s="311"/>
      <c r="H63" s="311"/>
      <c r="I63" s="311"/>
      <c r="J63" s="311"/>
      <c r="K63" s="193"/>
    </row>
    <row r="64" spans="2:11" customFormat="1" ht="12.75" customHeight="1">
      <c r="B64" s="192"/>
      <c r="C64" s="197"/>
      <c r="D64" s="197"/>
      <c r="E64" s="200"/>
      <c r="F64" s="197"/>
      <c r="G64" s="197"/>
      <c r="H64" s="197"/>
      <c r="I64" s="197"/>
      <c r="J64" s="197"/>
      <c r="K64" s="193"/>
    </row>
    <row r="65" spans="2:11" customFormat="1" ht="15" customHeight="1">
      <c r="B65" s="192"/>
      <c r="C65" s="197"/>
      <c r="D65" s="311" t="s">
        <v>1518</v>
      </c>
      <c r="E65" s="311"/>
      <c r="F65" s="311"/>
      <c r="G65" s="311"/>
      <c r="H65" s="311"/>
      <c r="I65" s="311"/>
      <c r="J65" s="311"/>
      <c r="K65" s="193"/>
    </row>
    <row r="66" spans="2:11" customFormat="1" ht="15" customHeight="1">
      <c r="B66" s="192"/>
      <c r="C66" s="197"/>
      <c r="D66" s="313" t="s">
        <v>1519</v>
      </c>
      <c r="E66" s="313"/>
      <c r="F66" s="313"/>
      <c r="G66" s="313"/>
      <c r="H66" s="313"/>
      <c r="I66" s="313"/>
      <c r="J66" s="313"/>
      <c r="K66" s="193"/>
    </row>
    <row r="67" spans="2:11" customFormat="1" ht="15" customHeight="1">
      <c r="B67" s="192"/>
      <c r="C67" s="197"/>
      <c r="D67" s="311" t="s">
        <v>1520</v>
      </c>
      <c r="E67" s="311"/>
      <c r="F67" s="311"/>
      <c r="G67" s="311"/>
      <c r="H67" s="311"/>
      <c r="I67" s="311"/>
      <c r="J67" s="311"/>
      <c r="K67" s="193"/>
    </row>
    <row r="68" spans="2:11" customFormat="1" ht="15" customHeight="1">
      <c r="B68" s="192"/>
      <c r="C68" s="197"/>
      <c r="D68" s="311" t="s">
        <v>1521</v>
      </c>
      <c r="E68" s="311"/>
      <c r="F68" s="311"/>
      <c r="G68" s="311"/>
      <c r="H68" s="311"/>
      <c r="I68" s="311"/>
      <c r="J68" s="311"/>
      <c r="K68" s="193"/>
    </row>
    <row r="69" spans="2:11" customFormat="1" ht="15" customHeight="1">
      <c r="B69" s="192"/>
      <c r="C69" s="197"/>
      <c r="D69" s="311" t="s">
        <v>1522</v>
      </c>
      <c r="E69" s="311"/>
      <c r="F69" s="311"/>
      <c r="G69" s="311"/>
      <c r="H69" s="311"/>
      <c r="I69" s="311"/>
      <c r="J69" s="311"/>
      <c r="K69" s="193"/>
    </row>
    <row r="70" spans="2:11" customFormat="1" ht="15" customHeight="1">
      <c r="B70" s="192"/>
      <c r="C70" s="197"/>
      <c r="D70" s="311" t="s">
        <v>1523</v>
      </c>
      <c r="E70" s="311"/>
      <c r="F70" s="311"/>
      <c r="G70" s="311"/>
      <c r="H70" s="311"/>
      <c r="I70" s="311"/>
      <c r="J70" s="311"/>
      <c r="K70" s="193"/>
    </row>
    <row r="71" spans="2:11" customFormat="1" ht="12.75" customHeight="1">
      <c r="B71" s="201"/>
      <c r="C71" s="202"/>
      <c r="D71" s="202"/>
      <c r="E71" s="202"/>
      <c r="F71" s="202"/>
      <c r="G71" s="202"/>
      <c r="H71" s="202"/>
      <c r="I71" s="202"/>
      <c r="J71" s="202"/>
      <c r="K71" s="203"/>
    </row>
    <row r="72" spans="2:11" customFormat="1" ht="18.75" customHeight="1">
      <c r="B72" s="204"/>
      <c r="C72" s="204"/>
      <c r="D72" s="204"/>
      <c r="E72" s="204"/>
      <c r="F72" s="204"/>
      <c r="G72" s="204"/>
      <c r="H72" s="204"/>
      <c r="I72" s="204"/>
      <c r="J72" s="204"/>
      <c r="K72" s="205"/>
    </row>
    <row r="73" spans="2:11" customFormat="1" ht="18.75" customHeight="1">
      <c r="B73" s="205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2:11" customFormat="1" ht="7.5" customHeight="1">
      <c r="B74" s="206"/>
      <c r="C74" s="207"/>
      <c r="D74" s="207"/>
      <c r="E74" s="207"/>
      <c r="F74" s="207"/>
      <c r="G74" s="207"/>
      <c r="H74" s="207"/>
      <c r="I74" s="207"/>
      <c r="J74" s="207"/>
      <c r="K74" s="208"/>
    </row>
    <row r="75" spans="2:11" customFormat="1" ht="45" customHeight="1">
      <c r="B75" s="209"/>
      <c r="C75" s="306" t="s">
        <v>1524</v>
      </c>
      <c r="D75" s="306"/>
      <c r="E75" s="306"/>
      <c r="F75" s="306"/>
      <c r="G75" s="306"/>
      <c r="H75" s="306"/>
      <c r="I75" s="306"/>
      <c r="J75" s="306"/>
      <c r="K75" s="210"/>
    </row>
    <row r="76" spans="2:11" customFormat="1" ht="17.25" customHeight="1">
      <c r="B76" s="209"/>
      <c r="C76" s="211" t="s">
        <v>1525</v>
      </c>
      <c r="D76" s="211"/>
      <c r="E76" s="211"/>
      <c r="F76" s="211" t="s">
        <v>1526</v>
      </c>
      <c r="G76" s="212"/>
      <c r="H76" s="211" t="s">
        <v>54</v>
      </c>
      <c r="I76" s="211" t="s">
        <v>57</v>
      </c>
      <c r="J76" s="211" t="s">
        <v>1527</v>
      </c>
      <c r="K76" s="210"/>
    </row>
    <row r="77" spans="2:11" customFormat="1" ht="17.25" customHeight="1">
      <c r="B77" s="209"/>
      <c r="C77" s="213" t="s">
        <v>1528</v>
      </c>
      <c r="D77" s="213"/>
      <c r="E77" s="213"/>
      <c r="F77" s="214" t="s">
        <v>1529</v>
      </c>
      <c r="G77" s="215"/>
      <c r="H77" s="213"/>
      <c r="I77" s="213"/>
      <c r="J77" s="213" t="s">
        <v>1530</v>
      </c>
      <c r="K77" s="210"/>
    </row>
    <row r="78" spans="2:11" customFormat="1" ht="5.25" customHeight="1">
      <c r="B78" s="209"/>
      <c r="C78" s="216"/>
      <c r="D78" s="216"/>
      <c r="E78" s="216"/>
      <c r="F78" s="216"/>
      <c r="G78" s="217"/>
      <c r="H78" s="216"/>
      <c r="I78" s="216"/>
      <c r="J78" s="216"/>
      <c r="K78" s="210"/>
    </row>
    <row r="79" spans="2:11" customFormat="1" ht="15" customHeight="1">
      <c r="B79" s="209"/>
      <c r="C79" s="198" t="s">
        <v>53</v>
      </c>
      <c r="D79" s="218"/>
      <c r="E79" s="218"/>
      <c r="F79" s="219" t="s">
        <v>1531</v>
      </c>
      <c r="G79" s="220"/>
      <c r="H79" s="198" t="s">
        <v>1532</v>
      </c>
      <c r="I79" s="198" t="s">
        <v>1533</v>
      </c>
      <c r="J79" s="198">
        <v>20</v>
      </c>
      <c r="K79" s="210"/>
    </row>
    <row r="80" spans="2:11" customFormat="1" ht="15" customHeight="1">
      <c r="B80" s="209"/>
      <c r="C80" s="198" t="s">
        <v>1534</v>
      </c>
      <c r="D80" s="198"/>
      <c r="E80" s="198"/>
      <c r="F80" s="219" t="s">
        <v>1531</v>
      </c>
      <c r="G80" s="220"/>
      <c r="H80" s="198" t="s">
        <v>1535</v>
      </c>
      <c r="I80" s="198" t="s">
        <v>1533</v>
      </c>
      <c r="J80" s="198">
        <v>120</v>
      </c>
      <c r="K80" s="210"/>
    </row>
    <row r="81" spans="2:11" customFormat="1" ht="15" customHeight="1">
      <c r="B81" s="221"/>
      <c r="C81" s="198" t="s">
        <v>1536</v>
      </c>
      <c r="D81" s="198"/>
      <c r="E81" s="198"/>
      <c r="F81" s="219" t="s">
        <v>1537</v>
      </c>
      <c r="G81" s="220"/>
      <c r="H81" s="198" t="s">
        <v>1538</v>
      </c>
      <c r="I81" s="198" t="s">
        <v>1533</v>
      </c>
      <c r="J81" s="198">
        <v>50</v>
      </c>
      <c r="K81" s="210"/>
    </row>
    <row r="82" spans="2:11" customFormat="1" ht="15" customHeight="1">
      <c r="B82" s="221"/>
      <c r="C82" s="198" t="s">
        <v>1539</v>
      </c>
      <c r="D82" s="198"/>
      <c r="E82" s="198"/>
      <c r="F82" s="219" t="s">
        <v>1531</v>
      </c>
      <c r="G82" s="220"/>
      <c r="H82" s="198" t="s">
        <v>1540</v>
      </c>
      <c r="I82" s="198" t="s">
        <v>1541</v>
      </c>
      <c r="J82" s="198"/>
      <c r="K82" s="210"/>
    </row>
    <row r="83" spans="2:11" customFormat="1" ht="15" customHeight="1">
      <c r="B83" s="221"/>
      <c r="C83" s="198" t="s">
        <v>1542</v>
      </c>
      <c r="D83" s="198"/>
      <c r="E83" s="198"/>
      <c r="F83" s="219" t="s">
        <v>1537</v>
      </c>
      <c r="G83" s="198"/>
      <c r="H83" s="198" t="s">
        <v>1543</v>
      </c>
      <c r="I83" s="198" t="s">
        <v>1533</v>
      </c>
      <c r="J83" s="198">
        <v>15</v>
      </c>
      <c r="K83" s="210"/>
    </row>
    <row r="84" spans="2:11" customFormat="1" ht="15" customHeight="1">
      <c r="B84" s="221"/>
      <c r="C84" s="198" t="s">
        <v>1544</v>
      </c>
      <c r="D84" s="198"/>
      <c r="E84" s="198"/>
      <c r="F84" s="219" t="s">
        <v>1537</v>
      </c>
      <c r="G84" s="198"/>
      <c r="H84" s="198" t="s">
        <v>1545</v>
      </c>
      <c r="I84" s="198" t="s">
        <v>1533</v>
      </c>
      <c r="J84" s="198">
        <v>15</v>
      </c>
      <c r="K84" s="210"/>
    </row>
    <row r="85" spans="2:11" customFormat="1" ht="15" customHeight="1">
      <c r="B85" s="221"/>
      <c r="C85" s="198" t="s">
        <v>1546</v>
      </c>
      <c r="D85" s="198"/>
      <c r="E85" s="198"/>
      <c r="F85" s="219" t="s">
        <v>1537</v>
      </c>
      <c r="G85" s="198"/>
      <c r="H85" s="198" t="s">
        <v>1547</v>
      </c>
      <c r="I85" s="198" t="s">
        <v>1533</v>
      </c>
      <c r="J85" s="198">
        <v>20</v>
      </c>
      <c r="K85" s="210"/>
    </row>
    <row r="86" spans="2:11" customFormat="1" ht="15" customHeight="1">
      <c r="B86" s="221"/>
      <c r="C86" s="198" t="s">
        <v>1548</v>
      </c>
      <c r="D86" s="198"/>
      <c r="E86" s="198"/>
      <c r="F86" s="219" t="s">
        <v>1537</v>
      </c>
      <c r="G86" s="198"/>
      <c r="H86" s="198" t="s">
        <v>1549</v>
      </c>
      <c r="I86" s="198" t="s">
        <v>1533</v>
      </c>
      <c r="J86" s="198">
        <v>20</v>
      </c>
      <c r="K86" s="210"/>
    </row>
    <row r="87" spans="2:11" customFormat="1" ht="15" customHeight="1">
      <c r="B87" s="221"/>
      <c r="C87" s="198" t="s">
        <v>1550</v>
      </c>
      <c r="D87" s="198"/>
      <c r="E87" s="198"/>
      <c r="F87" s="219" t="s">
        <v>1537</v>
      </c>
      <c r="G87" s="220"/>
      <c r="H87" s="198" t="s">
        <v>1551</v>
      </c>
      <c r="I87" s="198" t="s">
        <v>1533</v>
      </c>
      <c r="J87" s="198">
        <v>50</v>
      </c>
      <c r="K87" s="210"/>
    </row>
    <row r="88" spans="2:11" customFormat="1" ht="15" customHeight="1">
      <c r="B88" s="221"/>
      <c r="C88" s="198" t="s">
        <v>1552</v>
      </c>
      <c r="D88" s="198"/>
      <c r="E88" s="198"/>
      <c r="F88" s="219" t="s">
        <v>1537</v>
      </c>
      <c r="G88" s="220"/>
      <c r="H88" s="198" t="s">
        <v>1553</v>
      </c>
      <c r="I88" s="198" t="s">
        <v>1533</v>
      </c>
      <c r="J88" s="198">
        <v>20</v>
      </c>
      <c r="K88" s="210"/>
    </row>
    <row r="89" spans="2:11" customFormat="1" ht="15" customHeight="1">
      <c r="B89" s="221"/>
      <c r="C89" s="198" t="s">
        <v>1554</v>
      </c>
      <c r="D89" s="198"/>
      <c r="E89" s="198"/>
      <c r="F89" s="219" t="s">
        <v>1537</v>
      </c>
      <c r="G89" s="220"/>
      <c r="H89" s="198" t="s">
        <v>1555</v>
      </c>
      <c r="I89" s="198" t="s">
        <v>1533</v>
      </c>
      <c r="J89" s="198">
        <v>20</v>
      </c>
      <c r="K89" s="210"/>
    </row>
    <row r="90" spans="2:11" customFormat="1" ht="15" customHeight="1">
      <c r="B90" s="221"/>
      <c r="C90" s="198" t="s">
        <v>1556</v>
      </c>
      <c r="D90" s="198"/>
      <c r="E90" s="198"/>
      <c r="F90" s="219" t="s">
        <v>1537</v>
      </c>
      <c r="G90" s="220"/>
      <c r="H90" s="198" t="s">
        <v>1557</v>
      </c>
      <c r="I90" s="198" t="s">
        <v>1533</v>
      </c>
      <c r="J90" s="198">
        <v>50</v>
      </c>
      <c r="K90" s="210"/>
    </row>
    <row r="91" spans="2:11" customFormat="1" ht="15" customHeight="1">
      <c r="B91" s="221"/>
      <c r="C91" s="198" t="s">
        <v>1558</v>
      </c>
      <c r="D91" s="198"/>
      <c r="E91" s="198"/>
      <c r="F91" s="219" t="s">
        <v>1537</v>
      </c>
      <c r="G91" s="220"/>
      <c r="H91" s="198" t="s">
        <v>1558</v>
      </c>
      <c r="I91" s="198" t="s">
        <v>1533</v>
      </c>
      <c r="J91" s="198">
        <v>50</v>
      </c>
      <c r="K91" s="210"/>
    </row>
    <row r="92" spans="2:11" customFormat="1" ht="15" customHeight="1">
      <c r="B92" s="221"/>
      <c r="C92" s="198" t="s">
        <v>1559</v>
      </c>
      <c r="D92" s="198"/>
      <c r="E92" s="198"/>
      <c r="F92" s="219" t="s">
        <v>1537</v>
      </c>
      <c r="G92" s="220"/>
      <c r="H92" s="198" t="s">
        <v>1560</v>
      </c>
      <c r="I92" s="198" t="s">
        <v>1533</v>
      </c>
      <c r="J92" s="198">
        <v>255</v>
      </c>
      <c r="K92" s="210"/>
    </row>
    <row r="93" spans="2:11" customFormat="1" ht="15" customHeight="1">
      <c r="B93" s="221"/>
      <c r="C93" s="198" t="s">
        <v>1561</v>
      </c>
      <c r="D93" s="198"/>
      <c r="E93" s="198"/>
      <c r="F93" s="219" t="s">
        <v>1531</v>
      </c>
      <c r="G93" s="220"/>
      <c r="H93" s="198" t="s">
        <v>1562</v>
      </c>
      <c r="I93" s="198" t="s">
        <v>1563</v>
      </c>
      <c r="J93" s="198"/>
      <c r="K93" s="210"/>
    </row>
    <row r="94" spans="2:11" customFormat="1" ht="15" customHeight="1">
      <c r="B94" s="221"/>
      <c r="C94" s="198" t="s">
        <v>1564</v>
      </c>
      <c r="D94" s="198"/>
      <c r="E94" s="198"/>
      <c r="F94" s="219" t="s">
        <v>1531</v>
      </c>
      <c r="G94" s="220"/>
      <c r="H94" s="198" t="s">
        <v>1565</v>
      </c>
      <c r="I94" s="198" t="s">
        <v>1566</v>
      </c>
      <c r="J94" s="198"/>
      <c r="K94" s="210"/>
    </row>
    <row r="95" spans="2:11" customFormat="1" ht="15" customHeight="1">
      <c r="B95" s="221"/>
      <c r="C95" s="198" t="s">
        <v>1567</v>
      </c>
      <c r="D95" s="198"/>
      <c r="E95" s="198"/>
      <c r="F95" s="219" t="s">
        <v>1531</v>
      </c>
      <c r="G95" s="220"/>
      <c r="H95" s="198" t="s">
        <v>1567</v>
      </c>
      <c r="I95" s="198" t="s">
        <v>1566</v>
      </c>
      <c r="J95" s="198"/>
      <c r="K95" s="210"/>
    </row>
    <row r="96" spans="2:11" customFormat="1" ht="15" customHeight="1">
      <c r="B96" s="221"/>
      <c r="C96" s="198" t="s">
        <v>38</v>
      </c>
      <c r="D96" s="198"/>
      <c r="E96" s="198"/>
      <c r="F96" s="219" t="s">
        <v>1531</v>
      </c>
      <c r="G96" s="220"/>
      <c r="H96" s="198" t="s">
        <v>1568</v>
      </c>
      <c r="I96" s="198" t="s">
        <v>1566</v>
      </c>
      <c r="J96" s="198"/>
      <c r="K96" s="210"/>
    </row>
    <row r="97" spans="2:11" customFormat="1" ht="15" customHeight="1">
      <c r="B97" s="221"/>
      <c r="C97" s="198" t="s">
        <v>48</v>
      </c>
      <c r="D97" s="198"/>
      <c r="E97" s="198"/>
      <c r="F97" s="219" t="s">
        <v>1531</v>
      </c>
      <c r="G97" s="220"/>
      <c r="H97" s="198" t="s">
        <v>1569</v>
      </c>
      <c r="I97" s="198" t="s">
        <v>1566</v>
      </c>
      <c r="J97" s="198"/>
      <c r="K97" s="210"/>
    </row>
    <row r="98" spans="2:11" customFormat="1" ht="15" customHeight="1">
      <c r="B98" s="222"/>
      <c r="C98" s="223"/>
      <c r="D98" s="223"/>
      <c r="E98" s="223"/>
      <c r="F98" s="223"/>
      <c r="G98" s="223"/>
      <c r="H98" s="223"/>
      <c r="I98" s="223"/>
      <c r="J98" s="223"/>
      <c r="K98" s="224"/>
    </row>
    <row r="99" spans="2:11" customFormat="1" ht="18.75" customHeight="1">
      <c r="B99" s="225"/>
      <c r="C99" s="226"/>
      <c r="D99" s="226"/>
      <c r="E99" s="226"/>
      <c r="F99" s="226"/>
      <c r="G99" s="226"/>
      <c r="H99" s="226"/>
      <c r="I99" s="226"/>
      <c r="J99" s="226"/>
      <c r="K99" s="225"/>
    </row>
    <row r="100" spans="2:11" customFormat="1" ht="18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</row>
    <row r="101" spans="2:11" customFormat="1" ht="7.5" customHeight="1">
      <c r="B101" s="206"/>
      <c r="C101" s="207"/>
      <c r="D101" s="207"/>
      <c r="E101" s="207"/>
      <c r="F101" s="207"/>
      <c r="G101" s="207"/>
      <c r="H101" s="207"/>
      <c r="I101" s="207"/>
      <c r="J101" s="207"/>
      <c r="K101" s="208"/>
    </row>
    <row r="102" spans="2:11" customFormat="1" ht="45" customHeight="1">
      <c r="B102" s="209"/>
      <c r="C102" s="306" t="s">
        <v>1570</v>
      </c>
      <c r="D102" s="306"/>
      <c r="E102" s="306"/>
      <c r="F102" s="306"/>
      <c r="G102" s="306"/>
      <c r="H102" s="306"/>
      <c r="I102" s="306"/>
      <c r="J102" s="306"/>
      <c r="K102" s="210"/>
    </row>
    <row r="103" spans="2:11" customFormat="1" ht="17.25" customHeight="1">
      <c r="B103" s="209"/>
      <c r="C103" s="211" t="s">
        <v>1525</v>
      </c>
      <c r="D103" s="211"/>
      <c r="E103" s="211"/>
      <c r="F103" s="211" t="s">
        <v>1526</v>
      </c>
      <c r="G103" s="212"/>
      <c r="H103" s="211" t="s">
        <v>54</v>
      </c>
      <c r="I103" s="211" t="s">
        <v>57</v>
      </c>
      <c r="J103" s="211" t="s">
        <v>1527</v>
      </c>
      <c r="K103" s="210"/>
    </row>
    <row r="104" spans="2:11" customFormat="1" ht="17.25" customHeight="1">
      <c r="B104" s="209"/>
      <c r="C104" s="213" t="s">
        <v>1528</v>
      </c>
      <c r="D104" s="213"/>
      <c r="E104" s="213"/>
      <c r="F104" s="214" t="s">
        <v>1529</v>
      </c>
      <c r="G104" s="215"/>
      <c r="H104" s="213"/>
      <c r="I104" s="213"/>
      <c r="J104" s="213" t="s">
        <v>1530</v>
      </c>
      <c r="K104" s="210"/>
    </row>
    <row r="105" spans="2:11" customFormat="1" ht="5.25" customHeight="1">
      <c r="B105" s="209"/>
      <c r="C105" s="211"/>
      <c r="D105" s="211"/>
      <c r="E105" s="211"/>
      <c r="F105" s="211"/>
      <c r="G105" s="227"/>
      <c r="H105" s="211"/>
      <c r="I105" s="211"/>
      <c r="J105" s="211"/>
      <c r="K105" s="210"/>
    </row>
    <row r="106" spans="2:11" customFormat="1" ht="15" customHeight="1">
      <c r="B106" s="209"/>
      <c r="C106" s="198" t="s">
        <v>53</v>
      </c>
      <c r="D106" s="218"/>
      <c r="E106" s="218"/>
      <c r="F106" s="219" t="s">
        <v>1531</v>
      </c>
      <c r="G106" s="198"/>
      <c r="H106" s="198" t="s">
        <v>1571</v>
      </c>
      <c r="I106" s="198" t="s">
        <v>1533</v>
      </c>
      <c r="J106" s="198">
        <v>20</v>
      </c>
      <c r="K106" s="210"/>
    </row>
    <row r="107" spans="2:11" customFormat="1" ht="15" customHeight="1">
      <c r="B107" s="209"/>
      <c r="C107" s="198" t="s">
        <v>1534</v>
      </c>
      <c r="D107" s="198"/>
      <c r="E107" s="198"/>
      <c r="F107" s="219" t="s">
        <v>1531</v>
      </c>
      <c r="G107" s="198"/>
      <c r="H107" s="198" t="s">
        <v>1571</v>
      </c>
      <c r="I107" s="198" t="s">
        <v>1533</v>
      </c>
      <c r="J107" s="198">
        <v>120</v>
      </c>
      <c r="K107" s="210"/>
    </row>
    <row r="108" spans="2:11" customFormat="1" ht="15" customHeight="1">
      <c r="B108" s="221"/>
      <c r="C108" s="198" t="s">
        <v>1536</v>
      </c>
      <c r="D108" s="198"/>
      <c r="E108" s="198"/>
      <c r="F108" s="219" t="s">
        <v>1537</v>
      </c>
      <c r="G108" s="198"/>
      <c r="H108" s="198" t="s">
        <v>1571</v>
      </c>
      <c r="I108" s="198" t="s">
        <v>1533</v>
      </c>
      <c r="J108" s="198">
        <v>50</v>
      </c>
      <c r="K108" s="210"/>
    </row>
    <row r="109" spans="2:11" customFormat="1" ht="15" customHeight="1">
      <c r="B109" s="221"/>
      <c r="C109" s="198" t="s">
        <v>1539</v>
      </c>
      <c r="D109" s="198"/>
      <c r="E109" s="198"/>
      <c r="F109" s="219" t="s">
        <v>1531</v>
      </c>
      <c r="G109" s="198"/>
      <c r="H109" s="198" t="s">
        <v>1571</v>
      </c>
      <c r="I109" s="198" t="s">
        <v>1541</v>
      </c>
      <c r="J109" s="198"/>
      <c r="K109" s="210"/>
    </row>
    <row r="110" spans="2:11" customFormat="1" ht="15" customHeight="1">
      <c r="B110" s="221"/>
      <c r="C110" s="198" t="s">
        <v>1550</v>
      </c>
      <c r="D110" s="198"/>
      <c r="E110" s="198"/>
      <c r="F110" s="219" t="s">
        <v>1537</v>
      </c>
      <c r="G110" s="198"/>
      <c r="H110" s="198" t="s">
        <v>1571</v>
      </c>
      <c r="I110" s="198" t="s">
        <v>1533</v>
      </c>
      <c r="J110" s="198">
        <v>50</v>
      </c>
      <c r="K110" s="210"/>
    </row>
    <row r="111" spans="2:11" customFormat="1" ht="15" customHeight="1">
      <c r="B111" s="221"/>
      <c r="C111" s="198" t="s">
        <v>1558</v>
      </c>
      <c r="D111" s="198"/>
      <c r="E111" s="198"/>
      <c r="F111" s="219" t="s">
        <v>1537</v>
      </c>
      <c r="G111" s="198"/>
      <c r="H111" s="198" t="s">
        <v>1571</v>
      </c>
      <c r="I111" s="198" t="s">
        <v>1533</v>
      </c>
      <c r="J111" s="198">
        <v>50</v>
      </c>
      <c r="K111" s="210"/>
    </row>
    <row r="112" spans="2:11" customFormat="1" ht="15" customHeight="1">
      <c r="B112" s="221"/>
      <c r="C112" s="198" t="s">
        <v>1556</v>
      </c>
      <c r="D112" s="198"/>
      <c r="E112" s="198"/>
      <c r="F112" s="219" t="s">
        <v>1537</v>
      </c>
      <c r="G112" s="198"/>
      <c r="H112" s="198" t="s">
        <v>1571</v>
      </c>
      <c r="I112" s="198" t="s">
        <v>1533</v>
      </c>
      <c r="J112" s="198">
        <v>50</v>
      </c>
      <c r="K112" s="210"/>
    </row>
    <row r="113" spans="2:11" customFormat="1" ht="15" customHeight="1">
      <c r="B113" s="221"/>
      <c r="C113" s="198" t="s">
        <v>53</v>
      </c>
      <c r="D113" s="198"/>
      <c r="E113" s="198"/>
      <c r="F113" s="219" t="s">
        <v>1531</v>
      </c>
      <c r="G113" s="198"/>
      <c r="H113" s="198" t="s">
        <v>1572</v>
      </c>
      <c r="I113" s="198" t="s">
        <v>1533</v>
      </c>
      <c r="J113" s="198">
        <v>20</v>
      </c>
      <c r="K113" s="210"/>
    </row>
    <row r="114" spans="2:11" customFormat="1" ht="15" customHeight="1">
      <c r="B114" s="221"/>
      <c r="C114" s="198" t="s">
        <v>1573</v>
      </c>
      <c r="D114" s="198"/>
      <c r="E114" s="198"/>
      <c r="F114" s="219" t="s">
        <v>1531</v>
      </c>
      <c r="G114" s="198"/>
      <c r="H114" s="198" t="s">
        <v>1574</v>
      </c>
      <c r="I114" s="198" t="s">
        <v>1533</v>
      </c>
      <c r="J114" s="198">
        <v>120</v>
      </c>
      <c r="K114" s="210"/>
    </row>
    <row r="115" spans="2:11" customFormat="1" ht="15" customHeight="1">
      <c r="B115" s="221"/>
      <c r="C115" s="198" t="s">
        <v>38</v>
      </c>
      <c r="D115" s="198"/>
      <c r="E115" s="198"/>
      <c r="F115" s="219" t="s">
        <v>1531</v>
      </c>
      <c r="G115" s="198"/>
      <c r="H115" s="198" t="s">
        <v>1575</v>
      </c>
      <c r="I115" s="198" t="s">
        <v>1566</v>
      </c>
      <c r="J115" s="198"/>
      <c r="K115" s="210"/>
    </row>
    <row r="116" spans="2:11" customFormat="1" ht="15" customHeight="1">
      <c r="B116" s="221"/>
      <c r="C116" s="198" t="s">
        <v>48</v>
      </c>
      <c r="D116" s="198"/>
      <c r="E116" s="198"/>
      <c r="F116" s="219" t="s">
        <v>1531</v>
      </c>
      <c r="G116" s="198"/>
      <c r="H116" s="198" t="s">
        <v>1576</v>
      </c>
      <c r="I116" s="198" t="s">
        <v>1566</v>
      </c>
      <c r="J116" s="198"/>
      <c r="K116" s="210"/>
    </row>
    <row r="117" spans="2:11" customFormat="1" ht="15" customHeight="1">
      <c r="B117" s="221"/>
      <c r="C117" s="198" t="s">
        <v>57</v>
      </c>
      <c r="D117" s="198"/>
      <c r="E117" s="198"/>
      <c r="F117" s="219" t="s">
        <v>1531</v>
      </c>
      <c r="G117" s="198"/>
      <c r="H117" s="198" t="s">
        <v>1577</v>
      </c>
      <c r="I117" s="198" t="s">
        <v>1578</v>
      </c>
      <c r="J117" s="198"/>
      <c r="K117" s="210"/>
    </row>
    <row r="118" spans="2:11" customFormat="1" ht="15" customHeight="1">
      <c r="B118" s="222"/>
      <c r="C118" s="228"/>
      <c r="D118" s="228"/>
      <c r="E118" s="228"/>
      <c r="F118" s="228"/>
      <c r="G118" s="228"/>
      <c r="H118" s="228"/>
      <c r="I118" s="228"/>
      <c r="J118" s="228"/>
      <c r="K118" s="224"/>
    </row>
    <row r="119" spans="2:11" customFormat="1" ht="18.75" customHeight="1">
      <c r="B119" s="229"/>
      <c r="C119" s="230"/>
      <c r="D119" s="230"/>
      <c r="E119" s="230"/>
      <c r="F119" s="231"/>
      <c r="G119" s="230"/>
      <c r="H119" s="230"/>
      <c r="I119" s="230"/>
      <c r="J119" s="230"/>
      <c r="K119" s="229"/>
    </row>
    <row r="120" spans="2:11" customFormat="1" ht="18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</row>
    <row r="121" spans="2:11" customFormat="1" ht="7.5" customHeight="1">
      <c r="B121" s="232"/>
      <c r="C121" s="233"/>
      <c r="D121" s="233"/>
      <c r="E121" s="233"/>
      <c r="F121" s="233"/>
      <c r="G121" s="233"/>
      <c r="H121" s="233"/>
      <c r="I121" s="233"/>
      <c r="J121" s="233"/>
      <c r="K121" s="234"/>
    </row>
    <row r="122" spans="2:11" customFormat="1" ht="45" customHeight="1">
      <c r="B122" s="235"/>
      <c r="C122" s="307" t="s">
        <v>1579</v>
      </c>
      <c r="D122" s="307"/>
      <c r="E122" s="307"/>
      <c r="F122" s="307"/>
      <c r="G122" s="307"/>
      <c r="H122" s="307"/>
      <c r="I122" s="307"/>
      <c r="J122" s="307"/>
      <c r="K122" s="236"/>
    </row>
    <row r="123" spans="2:11" customFormat="1" ht="17.25" customHeight="1">
      <c r="B123" s="237"/>
      <c r="C123" s="211" t="s">
        <v>1525</v>
      </c>
      <c r="D123" s="211"/>
      <c r="E123" s="211"/>
      <c r="F123" s="211" t="s">
        <v>1526</v>
      </c>
      <c r="G123" s="212"/>
      <c r="H123" s="211" t="s">
        <v>54</v>
      </c>
      <c r="I123" s="211" t="s">
        <v>57</v>
      </c>
      <c r="J123" s="211" t="s">
        <v>1527</v>
      </c>
      <c r="K123" s="238"/>
    </row>
    <row r="124" spans="2:11" customFormat="1" ht="17.25" customHeight="1">
      <c r="B124" s="237"/>
      <c r="C124" s="213" t="s">
        <v>1528</v>
      </c>
      <c r="D124" s="213"/>
      <c r="E124" s="213"/>
      <c r="F124" s="214" t="s">
        <v>1529</v>
      </c>
      <c r="G124" s="215"/>
      <c r="H124" s="213"/>
      <c r="I124" s="213"/>
      <c r="J124" s="213" t="s">
        <v>1530</v>
      </c>
      <c r="K124" s="238"/>
    </row>
    <row r="125" spans="2:11" customFormat="1" ht="5.25" customHeight="1">
      <c r="B125" s="239"/>
      <c r="C125" s="216"/>
      <c r="D125" s="216"/>
      <c r="E125" s="216"/>
      <c r="F125" s="216"/>
      <c r="G125" s="240"/>
      <c r="H125" s="216"/>
      <c r="I125" s="216"/>
      <c r="J125" s="216"/>
      <c r="K125" s="241"/>
    </row>
    <row r="126" spans="2:11" customFormat="1" ht="15" customHeight="1">
      <c r="B126" s="239"/>
      <c r="C126" s="198" t="s">
        <v>1534</v>
      </c>
      <c r="D126" s="218"/>
      <c r="E126" s="218"/>
      <c r="F126" s="219" t="s">
        <v>1531</v>
      </c>
      <c r="G126" s="198"/>
      <c r="H126" s="198" t="s">
        <v>1571</v>
      </c>
      <c r="I126" s="198" t="s">
        <v>1533</v>
      </c>
      <c r="J126" s="198">
        <v>120</v>
      </c>
      <c r="K126" s="242"/>
    </row>
    <row r="127" spans="2:11" customFormat="1" ht="15" customHeight="1">
      <c r="B127" s="239"/>
      <c r="C127" s="198" t="s">
        <v>1580</v>
      </c>
      <c r="D127" s="198"/>
      <c r="E127" s="198"/>
      <c r="F127" s="219" t="s">
        <v>1531</v>
      </c>
      <c r="G127" s="198"/>
      <c r="H127" s="198" t="s">
        <v>1581</v>
      </c>
      <c r="I127" s="198" t="s">
        <v>1533</v>
      </c>
      <c r="J127" s="198" t="s">
        <v>1582</v>
      </c>
      <c r="K127" s="242"/>
    </row>
    <row r="128" spans="2:11" customFormat="1" ht="15" customHeight="1">
      <c r="B128" s="239"/>
      <c r="C128" s="198" t="s">
        <v>1479</v>
      </c>
      <c r="D128" s="198"/>
      <c r="E128" s="198"/>
      <c r="F128" s="219" t="s">
        <v>1531</v>
      </c>
      <c r="G128" s="198"/>
      <c r="H128" s="198" t="s">
        <v>1583</v>
      </c>
      <c r="I128" s="198" t="s">
        <v>1533</v>
      </c>
      <c r="J128" s="198" t="s">
        <v>1582</v>
      </c>
      <c r="K128" s="242"/>
    </row>
    <row r="129" spans="2:11" customFormat="1" ht="15" customHeight="1">
      <c r="B129" s="239"/>
      <c r="C129" s="198" t="s">
        <v>1542</v>
      </c>
      <c r="D129" s="198"/>
      <c r="E129" s="198"/>
      <c r="F129" s="219" t="s">
        <v>1537</v>
      </c>
      <c r="G129" s="198"/>
      <c r="H129" s="198" t="s">
        <v>1543</v>
      </c>
      <c r="I129" s="198" t="s">
        <v>1533</v>
      </c>
      <c r="J129" s="198">
        <v>15</v>
      </c>
      <c r="K129" s="242"/>
    </row>
    <row r="130" spans="2:11" customFormat="1" ht="15" customHeight="1">
      <c r="B130" s="239"/>
      <c r="C130" s="198" t="s">
        <v>1544</v>
      </c>
      <c r="D130" s="198"/>
      <c r="E130" s="198"/>
      <c r="F130" s="219" t="s">
        <v>1537</v>
      </c>
      <c r="G130" s="198"/>
      <c r="H130" s="198" t="s">
        <v>1545</v>
      </c>
      <c r="I130" s="198" t="s">
        <v>1533</v>
      </c>
      <c r="J130" s="198">
        <v>15</v>
      </c>
      <c r="K130" s="242"/>
    </row>
    <row r="131" spans="2:11" customFormat="1" ht="15" customHeight="1">
      <c r="B131" s="239"/>
      <c r="C131" s="198" t="s">
        <v>1546</v>
      </c>
      <c r="D131" s="198"/>
      <c r="E131" s="198"/>
      <c r="F131" s="219" t="s">
        <v>1537</v>
      </c>
      <c r="G131" s="198"/>
      <c r="H131" s="198" t="s">
        <v>1547</v>
      </c>
      <c r="I131" s="198" t="s">
        <v>1533</v>
      </c>
      <c r="J131" s="198">
        <v>20</v>
      </c>
      <c r="K131" s="242"/>
    </row>
    <row r="132" spans="2:11" customFormat="1" ht="15" customHeight="1">
      <c r="B132" s="239"/>
      <c r="C132" s="198" t="s">
        <v>1548</v>
      </c>
      <c r="D132" s="198"/>
      <c r="E132" s="198"/>
      <c r="F132" s="219" t="s">
        <v>1537</v>
      </c>
      <c r="G132" s="198"/>
      <c r="H132" s="198" t="s">
        <v>1549</v>
      </c>
      <c r="I132" s="198" t="s">
        <v>1533</v>
      </c>
      <c r="J132" s="198">
        <v>20</v>
      </c>
      <c r="K132" s="242"/>
    </row>
    <row r="133" spans="2:11" customFormat="1" ht="15" customHeight="1">
      <c r="B133" s="239"/>
      <c r="C133" s="198" t="s">
        <v>1536</v>
      </c>
      <c r="D133" s="198"/>
      <c r="E133" s="198"/>
      <c r="F133" s="219" t="s">
        <v>1537</v>
      </c>
      <c r="G133" s="198"/>
      <c r="H133" s="198" t="s">
        <v>1571</v>
      </c>
      <c r="I133" s="198" t="s">
        <v>1533</v>
      </c>
      <c r="J133" s="198">
        <v>50</v>
      </c>
      <c r="K133" s="242"/>
    </row>
    <row r="134" spans="2:11" customFormat="1" ht="15" customHeight="1">
      <c r="B134" s="239"/>
      <c r="C134" s="198" t="s">
        <v>1550</v>
      </c>
      <c r="D134" s="198"/>
      <c r="E134" s="198"/>
      <c r="F134" s="219" t="s">
        <v>1537</v>
      </c>
      <c r="G134" s="198"/>
      <c r="H134" s="198" t="s">
        <v>1571</v>
      </c>
      <c r="I134" s="198" t="s">
        <v>1533</v>
      </c>
      <c r="J134" s="198">
        <v>50</v>
      </c>
      <c r="K134" s="242"/>
    </row>
    <row r="135" spans="2:11" customFormat="1" ht="15" customHeight="1">
      <c r="B135" s="239"/>
      <c r="C135" s="198" t="s">
        <v>1556</v>
      </c>
      <c r="D135" s="198"/>
      <c r="E135" s="198"/>
      <c r="F135" s="219" t="s">
        <v>1537</v>
      </c>
      <c r="G135" s="198"/>
      <c r="H135" s="198" t="s">
        <v>1571</v>
      </c>
      <c r="I135" s="198" t="s">
        <v>1533</v>
      </c>
      <c r="J135" s="198">
        <v>50</v>
      </c>
      <c r="K135" s="242"/>
    </row>
    <row r="136" spans="2:11" customFormat="1" ht="15" customHeight="1">
      <c r="B136" s="239"/>
      <c r="C136" s="198" t="s">
        <v>1558</v>
      </c>
      <c r="D136" s="198"/>
      <c r="E136" s="198"/>
      <c r="F136" s="219" t="s">
        <v>1537</v>
      </c>
      <c r="G136" s="198"/>
      <c r="H136" s="198" t="s">
        <v>1571</v>
      </c>
      <c r="I136" s="198" t="s">
        <v>1533</v>
      </c>
      <c r="J136" s="198">
        <v>50</v>
      </c>
      <c r="K136" s="242"/>
    </row>
    <row r="137" spans="2:11" customFormat="1" ht="15" customHeight="1">
      <c r="B137" s="239"/>
      <c r="C137" s="198" t="s">
        <v>1559</v>
      </c>
      <c r="D137" s="198"/>
      <c r="E137" s="198"/>
      <c r="F137" s="219" t="s">
        <v>1537</v>
      </c>
      <c r="G137" s="198"/>
      <c r="H137" s="198" t="s">
        <v>1584</v>
      </c>
      <c r="I137" s="198" t="s">
        <v>1533</v>
      </c>
      <c r="J137" s="198">
        <v>255</v>
      </c>
      <c r="K137" s="242"/>
    </row>
    <row r="138" spans="2:11" customFormat="1" ht="15" customHeight="1">
      <c r="B138" s="239"/>
      <c r="C138" s="198" t="s">
        <v>1561</v>
      </c>
      <c r="D138" s="198"/>
      <c r="E138" s="198"/>
      <c r="F138" s="219" t="s">
        <v>1531</v>
      </c>
      <c r="G138" s="198"/>
      <c r="H138" s="198" t="s">
        <v>1585</v>
      </c>
      <c r="I138" s="198" t="s">
        <v>1563</v>
      </c>
      <c r="J138" s="198"/>
      <c r="K138" s="242"/>
    </row>
    <row r="139" spans="2:11" customFormat="1" ht="15" customHeight="1">
      <c r="B139" s="239"/>
      <c r="C139" s="198" t="s">
        <v>1564</v>
      </c>
      <c r="D139" s="198"/>
      <c r="E139" s="198"/>
      <c r="F139" s="219" t="s">
        <v>1531</v>
      </c>
      <c r="G139" s="198"/>
      <c r="H139" s="198" t="s">
        <v>1586</v>
      </c>
      <c r="I139" s="198" t="s">
        <v>1566</v>
      </c>
      <c r="J139" s="198"/>
      <c r="K139" s="242"/>
    </row>
    <row r="140" spans="2:11" customFormat="1" ht="15" customHeight="1">
      <c r="B140" s="239"/>
      <c r="C140" s="198" t="s">
        <v>1567</v>
      </c>
      <c r="D140" s="198"/>
      <c r="E140" s="198"/>
      <c r="F140" s="219" t="s">
        <v>1531</v>
      </c>
      <c r="G140" s="198"/>
      <c r="H140" s="198" t="s">
        <v>1567</v>
      </c>
      <c r="I140" s="198" t="s">
        <v>1566</v>
      </c>
      <c r="J140" s="198"/>
      <c r="K140" s="242"/>
    </row>
    <row r="141" spans="2:11" customFormat="1" ht="15" customHeight="1">
      <c r="B141" s="239"/>
      <c r="C141" s="198" t="s">
        <v>38</v>
      </c>
      <c r="D141" s="198"/>
      <c r="E141" s="198"/>
      <c r="F141" s="219" t="s">
        <v>1531</v>
      </c>
      <c r="G141" s="198"/>
      <c r="H141" s="198" t="s">
        <v>1587</v>
      </c>
      <c r="I141" s="198" t="s">
        <v>1566</v>
      </c>
      <c r="J141" s="198"/>
      <c r="K141" s="242"/>
    </row>
    <row r="142" spans="2:11" customFormat="1" ht="15" customHeight="1">
      <c r="B142" s="239"/>
      <c r="C142" s="198" t="s">
        <v>1588</v>
      </c>
      <c r="D142" s="198"/>
      <c r="E142" s="198"/>
      <c r="F142" s="219" t="s">
        <v>1531</v>
      </c>
      <c r="G142" s="198"/>
      <c r="H142" s="198" t="s">
        <v>1589</v>
      </c>
      <c r="I142" s="198" t="s">
        <v>1566</v>
      </c>
      <c r="J142" s="198"/>
      <c r="K142" s="242"/>
    </row>
    <row r="143" spans="2:11" customFormat="1" ht="15" customHeight="1">
      <c r="B143" s="243"/>
      <c r="C143" s="244"/>
      <c r="D143" s="244"/>
      <c r="E143" s="244"/>
      <c r="F143" s="244"/>
      <c r="G143" s="244"/>
      <c r="H143" s="244"/>
      <c r="I143" s="244"/>
      <c r="J143" s="244"/>
      <c r="K143" s="245"/>
    </row>
    <row r="144" spans="2:11" customFormat="1" ht="18.75" customHeight="1">
      <c r="B144" s="230"/>
      <c r="C144" s="230"/>
      <c r="D144" s="230"/>
      <c r="E144" s="230"/>
      <c r="F144" s="231"/>
      <c r="G144" s="230"/>
      <c r="H144" s="230"/>
      <c r="I144" s="230"/>
      <c r="J144" s="230"/>
      <c r="K144" s="230"/>
    </row>
    <row r="145" spans="2:11" customFormat="1" ht="18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</row>
    <row r="146" spans="2:11" customFormat="1" ht="7.5" customHeight="1">
      <c r="B146" s="206"/>
      <c r="C146" s="207"/>
      <c r="D146" s="207"/>
      <c r="E146" s="207"/>
      <c r="F146" s="207"/>
      <c r="G146" s="207"/>
      <c r="H146" s="207"/>
      <c r="I146" s="207"/>
      <c r="J146" s="207"/>
      <c r="K146" s="208"/>
    </row>
    <row r="147" spans="2:11" customFormat="1" ht="45" customHeight="1">
      <c r="B147" s="209"/>
      <c r="C147" s="306" t="s">
        <v>1590</v>
      </c>
      <c r="D147" s="306"/>
      <c r="E147" s="306"/>
      <c r="F147" s="306"/>
      <c r="G147" s="306"/>
      <c r="H147" s="306"/>
      <c r="I147" s="306"/>
      <c r="J147" s="306"/>
      <c r="K147" s="210"/>
    </row>
    <row r="148" spans="2:11" customFormat="1" ht="17.25" customHeight="1">
      <c r="B148" s="209"/>
      <c r="C148" s="211" t="s">
        <v>1525</v>
      </c>
      <c r="D148" s="211"/>
      <c r="E148" s="211"/>
      <c r="F148" s="211" t="s">
        <v>1526</v>
      </c>
      <c r="G148" s="212"/>
      <c r="H148" s="211" t="s">
        <v>54</v>
      </c>
      <c r="I148" s="211" t="s">
        <v>57</v>
      </c>
      <c r="J148" s="211" t="s">
        <v>1527</v>
      </c>
      <c r="K148" s="210"/>
    </row>
    <row r="149" spans="2:11" customFormat="1" ht="17.25" customHeight="1">
      <c r="B149" s="209"/>
      <c r="C149" s="213" t="s">
        <v>1528</v>
      </c>
      <c r="D149" s="213"/>
      <c r="E149" s="213"/>
      <c r="F149" s="214" t="s">
        <v>1529</v>
      </c>
      <c r="G149" s="215"/>
      <c r="H149" s="213"/>
      <c r="I149" s="213"/>
      <c r="J149" s="213" t="s">
        <v>1530</v>
      </c>
      <c r="K149" s="210"/>
    </row>
    <row r="150" spans="2:11" customFormat="1" ht="5.25" customHeight="1">
      <c r="B150" s="221"/>
      <c r="C150" s="216"/>
      <c r="D150" s="216"/>
      <c r="E150" s="216"/>
      <c r="F150" s="216"/>
      <c r="G150" s="217"/>
      <c r="H150" s="216"/>
      <c r="I150" s="216"/>
      <c r="J150" s="216"/>
      <c r="K150" s="242"/>
    </row>
    <row r="151" spans="2:11" customFormat="1" ht="15" customHeight="1">
      <c r="B151" s="221"/>
      <c r="C151" s="246" t="s">
        <v>1534</v>
      </c>
      <c r="D151" s="198"/>
      <c r="E151" s="198"/>
      <c r="F151" s="247" t="s">
        <v>1531</v>
      </c>
      <c r="G151" s="198"/>
      <c r="H151" s="246" t="s">
        <v>1571</v>
      </c>
      <c r="I151" s="246" t="s">
        <v>1533</v>
      </c>
      <c r="J151" s="246">
        <v>120</v>
      </c>
      <c r="K151" s="242"/>
    </row>
    <row r="152" spans="2:11" customFormat="1" ht="15" customHeight="1">
      <c r="B152" s="221"/>
      <c r="C152" s="246" t="s">
        <v>1580</v>
      </c>
      <c r="D152" s="198"/>
      <c r="E152" s="198"/>
      <c r="F152" s="247" t="s">
        <v>1531</v>
      </c>
      <c r="G152" s="198"/>
      <c r="H152" s="246" t="s">
        <v>1591</v>
      </c>
      <c r="I152" s="246" t="s">
        <v>1533</v>
      </c>
      <c r="J152" s="246" t="s">
        <v>1582</v>
      </c>
      <c r="K152" s="242"/>
    </row>
    <row r="153" spans="2:11" customFormat="1" ht="15" customHeight="1">
      <c r="B153" s="221"/>
      <c r="C153" s="246" t="s">
        <v>1479</v>
      </c>
      <c r="D153" s="198"/>
      <c r="E153" s="198"/>
      <c r="F153" s="247" t="s">
        <v>1531</v>
      </c>
      <c r="G153" s="198"/>
      <c r="H153" s="246" t="s">
        <v>1592</v>
      </c>
      <c r="I153" s="246" t="s">
        <v>1533</v>
      </c>
      <c r="J153" s="246" t="s">
        <v>1582</v>
      </c>
      <c r="K153" s="242"/>
    </row>
    <row r="154" spans="2:11" customFormat="1" ht="15" customHeight="1">
      <c r="B154" s="221"/>
      <c r="C154" s="246" t="s">
        <v>1536</v>
      </c>
      <c r="D154" s="198"/>
      <c r="E154" s="198"/>
      <c r="F154" s="247" t="s">
        <v>1537</v>
      </c>
      <c r="G154" s="198"/>
      <c r="H154" s="246" t="s">
        <v>1571</v>
      </c>
      <c r="I154" s="246" t="s">
        <v>1533</v>
      </c>
      <c r="J154" s="246">
        <v>50</v>
      </c>
      <c r="K154" s="242"/>
    </row>
    <row r="155" spans="2:11" customFormat="1" ht="15" customHeight="1">
      <c r="B155" s="221"/>
      <c r="C155" s="246" t="s">
        <v>1539</v>
      </c>
      <c r="D155" s="198"/>
      <c r="E155" s="198"/>
      <c r="F155" s="247" t="s">
        <v>1531</v>
      </c>
      <c r="G155" s="198"/>
      <c r="H155" s="246" t="s">
        <v>1571</v>
      </c>
      <c r="I155" s="246" t="s">
        <v>1541</v>
      </c>
      <c r="J155" s="246"/>
      <c r="K155" s="242"/>
    </row>
    <row r="156" spans="2:11" customFormat="1" ht="15" customHeight="1">
      <c r="B156" s="221"/>
      <c r="C156" s="246" t="s">
        <v>1550</v>
      </c>
      <c r="D156" s="198"/>
      <c r="E156" s="198"/>
      <c r="F156" s="247" t="s">
        <v>1537</v>
      </c>
      <c r="G156" s="198"/>
      <c r="H156" s="246" t="s">
        <v>1571</v>
      </c>
      <c r="I156" s="246" t="s">
        <v>1533</v>
      </c>
      <c r="J156" s="246">
        <v>50</v>
      </c>
      <c r="K156" s="242"/>
    </row>
    <row r="157" spans="2:11" customFormat="1" ht="15" customHeight="1">
      <c r="B157" s="221"/>
      <c r="C157" s="246" t="s">
        <v>1558</v>
      </c>
      <c r="D157" s="198"/>
      <c r="E157" s="198"/>
      <c r="F157" s="247" t="s">
        <v>1537</v>
      </c>
      <c r="G157" s="198"/>
      <c r="H157" s="246" t="s">
        <v>1571</v>
      </c>
      <c r="I157" s="246" t="s">
        <v>1533</v>
      </c>
      <c r="J157" s="246">
        <v>50</v>
      </c>
      <c r="K157" s="242"/>
    </row>
    <row r="158" spans="2:11" customFormat="1" ht="15" customHeight="1">
      <c r="B158" s="221"/>
      <c r="C158" s="246" t="s">
        <v>1556</v>
      </c>
      <c r="D158" s="198"/>
      <c r="E158" s="198"/>
      <c r="F158" s="247" t="s">
        <v>1537</v>
      </c>
      <c r="G158" s="198"/>
      <c r="H158" s="246" t="s">
        <v>1571</v>
      </c>
      <c r="I158" s="246" t="s">
        <v>1533</v>
      </c>
      <c r="J158" s="246">
        <v>50</v>
      </c>
      <c r="K158" s="242"/>
    </row>
    <row r="159" spans="2:11" customFormat="1" ht="15" customHeight="1">
      <c r="B159" s="221"/>
      <c r="C159" s="246" t="s">
        <v>90</v>
      </c>
      <c r="D159" s="198"/>
      <c r="E159" s="198"/>
      <c r="F159" s="247" t="s">
        <v>1531</v>
      </c>
      <c r="G159" s="198"/>
      <c r="H159" s="246" t="s">
        <v>1593</v>
      </c>
      <c r="I159" s="246" t="s">
        <v>1533</v>
      </c>
      <c r="J159" s="246" t="s">
        <v>1594</v>
      </c>
      <c r="K159" s="242"/>
    </row>
    <row r="160" spans="2:11" customFormat="1" ht="15" customHeight="1">
      <c r="B160" s="221"/>
      <c r="C160" s="246" t="s">
        <v>1595</v>
      </c>
      <c r="D160" s="198"/>
      <c r="E160" s="198"/>
      <c r="F160" s="247" t="s">
        <v>1531</v>
      </c>
      <c r="G160" s="198"/>
      <c r="H160" s="246" t="s">
        <v>1596</v>
      </c>
      <c r="I160" s="246" t="s">
        <v>1566</v>
      </c>
      <c r="J160" s="246"/>
      <c r="K160" s="242"/>
    </row>
    <row r="161" spans="2:11" customFormat="1" ht="15" customHeight="1">
      <c r="B161" s="248"/>
      <c r="C161" s="228"/>
      <c r="D161" s="228"/>
      <c r="E161" s="228"/>
      <c r="F161" s="228"/>
      <c r="G161" s="228"/>
      <c r="H161" s="228"/>
      <c r="I161" s="228"/>
      <c r="J161" s="228"/>
      <c r="K161" s="249"/>
    </row>
    <row r="162" spans="2:11" customFormat="1" ht="18.75" customHeight="1">
      <c r="B162" s="230"/>
      <c r="C162" s="240"/>
      <c r="D162" s="240"/>
      <c r="E162" s="240"/>
      <c r="F162" s="250"/>
      <c r="G162" s="240"/>
      <c r="H162" s="240"/>
      <c r="I162" s="240"/>
      <c r="J162" s="240"/>
      <c r="K162" s="230"/>
    </row>
    <row r="163" spans="2:11" customFormat="1" ht="18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</row>
    <row r="164" spans="2:11" customFormat="1" ht="7.5" customHeight="1">
      <c r="B164" s="187"/>
      <c r="C164" s="188"/>
      <c r="D164" s="188"/>
      <c r="E164" s="188"/>
      <c r="F164" s="188"/>
      <c r="G164" s="188"/>
      <c r="H164" s="188"/>
      <c r="I164" s="188"/>
      <c r="J164" s="188"/>
      <c r="K164" s="189"/>
    </row>
    <row r="165" spans="2:11" customFormat="1" ht="45" customHeight="1">
      <c r="B165" s="190"/>
      <c r="C165" s="307" t="s">
        <v>1597</v>
      </c>
      <c r="D165" s="307"/>
      <c r="E165" s="307"/>
      <c r="F165" s="307"/>
      <c r="G165" s="307"/>
      <c r="H165" s="307"/>
      <c r="I165" s="307"/>
      <c r="J165" s="307"/>
      <c r="K165" s="191"/>
    </row>
    <row r="166" spans="2:11" customFormat="1" ht="17.25" customHeight="1">
      <c r="B166" s="190"/>
      <c r="C166" s="211" t="s">
        <v>1525</v>
      </c>
      <c r="D166" s="211"/>
      <c r="E166" s="211"/>
      <c r="F166" s="211" t="s">
        <v>1526</v>
      </c>
      <c r="G166" s="251"/>
      <c r="H166" s="252" t="s">
        <v>54</v>
      </c>
      <c r="I166" s="252" t="s">
        <v>57</v>
      </c>
      <c r="J166" s="211" t="s">
        <v>1527</v>
      </c>
      <c r="K166" s="191"/>
    </row>
    <row r="167" spans="2:11" customFormat="1" ht="17.25" customHeight="1">
      <c r="B167" s="192"/>
      <c r="C167" s="213" t="s">
        <v>1528</v>
      </c>
      <c r="D167" s="213"/>
      <c r="E167" s="213"/>
      <c r="F167" s="214" t="s">
        <v>1529</v>
      </c>
      <c r="G167" s="253"/>
      <c r="H167" s="254"/>
      <c r="I167" s="254"/>
      <c r="J167" s="213" t="s">
        <v>1530</v>
      </c>
      <c r="K167" s="193"/>
    </row>
    <row r="168" spans="2:11" customFormat="1" ht="5.25" customHeight="1">
      <c r="B168" s="221"/>
      <c r="C168" s="216"/>
      <c r="D168" s="216"/>
      <c r="E168" s="216"/>
      <c r="F168" s="216"/>
      <c r="G168" s="217"/>
      <c r="H168" s="216"/>
      <c r="I168" s="216"/>
      <c r="J168" s="216"/>
      <c r="K168" s="242"/>
    </row>
    <row r="169" spans="2:11" customFormat="1" ht="15" customHeight="1">
      <c r="B169" s="221"/>
      <c r="C169" s="198" t="s">
        <v>1534</v>
      </c>
      <c r="D169" s="198"/>
      <c r="E169" s="198"/>
      <c r="F169" s="219" t="s">
        <v>1531</v>
      </c>
      <c r="G169" s="198"/>
      <c r="H169" s="198" t="s">
        <v>1571</v>
      </c>
      <c r="I169" s="198" t="s">
        <v>1533</v>
      </c>
      <c r="J169" s="198">
        <v>120</v>
      </c>
      <c r="K169" s="242"/>
    </row>
    <row r="170" spans="2:11" customFormat="1" ht="15" customHeight="1">
      <c r="B170" s="221"/>
      <c r="C170" s="198" t="s">
        <v>1580</v>
      </c>
      <c r="D170" s="198"/>
      <c r="E170" s="198"/>
      <c r="F170" s="219" t="s">
        <v>1531</v>
      </c>
      <c r="G170" s="198"/>
      <c r="H170" s="198" t="s">
        <v>1581</v>
      </c>
      <c r="I170" s="198" t="s">
        <v>1533</v>
      </c>
      <c r="J170" s="198" t="s">
        <v>1582</v>
      </c>
      <c r="K170" s="242"/>
    </row>
    <row r="171" spans="2:11" customFormat="1" ht="15" customHeight="1">
      <c r="B171" s="221"/>
      <c r="C171" s="198" t="s">
        <v>1479</v>
      </c>
      <c r="D171" s="198"/>
      <c r="E171" s="198"/>
      <c r="F171" s="219" t="s">
        <v>1531</v>
      </c>
      <c r="G171" s="198"/>
      <c r="H171" s="198" t="s">
        <v>1598</v>
      </c>
      <c r="I171" s="198" t="s">
        <v>1533</v>
      </c>
      <c r="J171" s="198" t="s">
        <v>1582</v>
      </c>
      <c r="K171" s="242"/>
    </row>
    <row r="172" spans="2:11" customFormat="1" ht="15" customHeight="1">
      <c r="B172" s="221"/>
      <c r="C172" s="198" t="s">
        <v>1536</v>
      </c>
      <c r="D172" s="198"/>
      <c r="E172" s="198"/>
      <c r="F172" s="219" t="s">
        <v>1537</v>
      </c>
      <c r="G172" s="198"/>
      <c r="H172" s="198" t="s">
        <v>1598</v>
      </c>
      <c r="I172" s="198" t="s">
        <v>1533</v>
      </c>
      <c r="J172" s="198">
        <v>50</v>
      </c>
      <c r="K172" s="242"/>
    </row>
    <row r="173" spans="2:11" customFormat="1" ht="15" customHeight="1">
      <c r="B173" s="221"/>
      <c r="C173" s="198" t="s">
        <v>1539</v>
      </c>
      <c r="D173" s="198"/>
      <c r="E173" s="198"/>
      <c r="F173" s="219" t="s">
        <v>1531</v>
      </c>
      <c r="G173" s="198"/>
      <c r="H173" s="198" t="s">
        <v>1598</v>
      </c>
      <c r="I173" s="198" t="s">
        <v>1541</v>
      </c>
      <c r="J173" s="198"/>
      <c r="K173" s="242"/>
    </row>
    <row r="174" spans="2:11" customFormat="1" ht="15" customHeight="1">
      <c r="B174" s="221"/>
      <c r="C174" s="198" t="s">
        <v>1550</v>
      </c>
      <c r="D174" s="198"/>
      <c r="E174" s="198"/>
      <c r="F174" s="219" t="s">
        <v>1537</v>
      </c>
      <c r="G174" s="198"/>
      <c r="H174" s="198" t="s">
        <v>1598</v>
      </c>
      <c r="I174" s="198" t="s">
        <v>1533</v>
      </c>
      <c r="J174" s="198">
        <v>50</v>
      </c>
      <c r="K174" s="242"/>
    </row>
    <row r="175" spans="2:11" customFormat="1" ht="15" customHeight="1">
      <c r="B175" s="221"/>
      <c r="C175" s="198" t="s">
        <v>1558</v>
      </c>
      <c r="D175" s="198"/>
      <c r="E175" s="198"/>
      <c r="F175" s="219" t="s">
        <v>1537</v>
      </c>
      <c r="G175" s="198"/>
      <c r="H175" s="198" t="s">
        <v>1598</v>
      </c>
      <c r="I175" s="198" t="s">
        <v>1533</v>
      </c>
      <c r="J175" s="198">
        <v>50</v>
      </c>
      <c r="K175" s="242"/>
    </row>
    <row r="176" spans="2:11" customFormat="1" ht="15" customHeight="1">
      <c r="B176" s="221"/>
      <c r="C176" s="198" t="s">
        <v>1556</v>
      </c>
      <c r="D176" s="198"/>
      <c r="E176" s="198"/>
      <c r="F176" s="219" t="s">
        <v>1537</v>
      </c>
      <c r="G176" s="198"/>
      <c r="H176" s="198" t="s">
        <v>1598</v>
      </c>
      <c r="I176" s="198" t="s">
        <v>1533</v>
      </c>
      <c r="J176" s="198">
        <v>50</v>
      </c>
      <c r="K176" s="242"/>
    </row>
    <row r="177" spans="2:11" customFormat="1" ht="15" customHeight="1">
      <c r="B177" s="221"/>
      <c r="C177" s="198" t="s">
        <v>108</v>
      </c>
      <c r="D177" s="198"/>
      <c r="E177" s="198"/>
      <c r="F177" s="219" t="s">
        <v>1531</v>
      </c>
      <c r="G177" s="198"/>
      <c r="H177" s="198" t="s">
        <v>1599</v>
      </c>
      <c r="I177" s="198" t="s">
        <v>1600</v>
      </c>
      <c r="J177" s="198"/>
      <c r="K177" s="242"/>
    </row>
    <row r="178" spans="2:11" customFormat="1" ht="15" customHeight="1">
      <c r="B178" s="221"/>
      <c r="C178" s="198" t="s">
        <v>57</v>
      </c>
      <c r="D178" s="198"/>
      <c r="E178" s="198"/>
      <c r="F178" s="219" t="s">
        <v>1531</v>
      </c>
      <c r="G178" s="198"/>
      <c r="H178" s="198" t="s">
        <v>1601</v>
      </c>
      <c r="I178" s="198" t="s">
        <v>1602</v>
      </c>
      <c r="J178" s="198">
        <v>1</v>
      </c>
      <c r="K178" s="242"/>
    </row>
    <row r="179" spans="2:11" customFormat="1" ht="15" customHeight="1">
      <c r="B179" s="221"/>
      <c r="C179" s="198" t="s">
        <v>53</v>
      </c>
      <c r="D179" s="198"/>
      <c r="E179" s="198"/>
      <c r="F179" s="219" t="s">
        <v>1531</v>
      </c>
      <c r="G179" s="198"/>
      <c r="H179" s="198" t="s">
        <v>1603</v>
      </c>
      <c r="I179" s="198" t="s">
        <v>1533</v>
      </c>
      <c r="J179" s="198">
        <v>20</v>
      </c>
      <c r="K179" s="242"/>
    </row>
    <row r="180" spans="2:11" customFormat="1" ht="15" customHeight="1">
      <c r="B180" s="221"/>
      <c r="C180" s="198" t="s">
        <v>54</v>
      </c>
      <c r="D180" s="198"/>
      <c r="E180" s="198"/>
      <c r="F180" s="219" t="s">
        <v>1531</v>
      </c>
      <c r="G180" s="198"/>
      <c r="H180" s="198" t="s">
        <v>1604</v>
      </c>
      <c r="I180" s="198" t="s">
        <v>1533</v>
      </c>
      <c r="J180" s="198">
        <v>255</v>
      </c>
      <c r="K180" s="242"/>
    </row>
    <row r="181" spans="2:11" customFormat="1" ht="15" customHeight="1">
      <c r="B181" s="221"/>
      <c r="C181" s="198" t="s">
        <v>109</v>
      </c>
      <c r="D181" s="198"/>
      <c r="E181" s="198"/>
      <c r="F181" s="219" t="s">
        <v>1531</v>
      </c>
      <c r="G181" s="198"/>
      <c r="H181" s="198" t="s">
        <v>1495</v>
      </c>
      <c r="I181" s="198" t="s">
        <v>1533</v>
      </c>
      <c r="J181" s="198">
        <v>10</v>
      </c>
      <c r="K181" s="242"/>
    </row>
    <row r="182" spans="2:11" customFormat="1" ht="15" customHeight="1">
      <c r="B182" s="221"/>
      <c r="C182" s="198" t="s">
        <v>110</v>
      </c>
      <c r="D182" s="198"/>
      <c r="E182" s="198"/>
      <c r="F182" s="219" t="s">
        <v>1531</v>
      </c>
      <c r="G182" s="198"/>
      <c r="H182" s="198" t="s">
        <v>1605</v>
      </c>
      <c r="I182" s="198" t="s">
        <v>1566</v>
      </c>
      <c r="J182" s="198"/>
      <c r="K182" s="242"/>
    </row>
    <row r="183" spans="2:11" customFormat="1" ht="15" customHeight="1">
      <c r="B183" s="221"/>
      <c r="C183" s="198" t="s">
        <v>1606</v>
      </c>
      <c r="D183" s="198"/>
      <c r="E183" s="198"/>
      <c r="F183" s="219" t="s">
        <v>1531</v>
      </c>
      <c r="G183" s="198"/>
      <c r="H183" s="198" t="s">
        <v>1607</v>
      </c>
      <c r="I183" s="198" t="s">
        <v>1566</v>
      </c>
      <c r="J183" s="198"/>
      <c r="K183" s="242"/>
    </row>
    <row r="184" spans="2:11" customFormat="1" ht="15" customHeight="1">
      <c r="B184" s="221"/>
      <c r="C184" s="198" t="s">
        <v>1595</v>
      </c>
      <c r="D184" s="198"/>
      <c r="E184" s="198"/>
      <c r="F184" s="219" t="s">
        <v>1531</v>
      </c>
      <c r="G184" s="198"/>
      <c r="H184" s="198" t="s">
        <v>1608</v>
      </c>
      <c r="I184" s="198" t="s">
        <v>1566</v>
      </c>
      <c r="J184" s="198"/>
      <c r="K184" s="242"/>
    </row>
    <row r="185" spans="2:11" customFormat="1" ht="15" customHeight="1">
      <c r="B185" s="221"/>
      <c r="C185" s="198" t="s">
        <v>112</v>
      </c>
      <c r="D185" s="198"/>
      <c r="E185" s="198"/>
      <c r="F185" s="219" t="s">
        <v>1537</v>
      </c>
      <c r="G185" s="198"/>
      <c r="H185" s="198" t="s">
        <v>1609</v>
      </c>
      <c r="I185" s="198" t="s">
        <v>1533</v>
      </c>
      <c r="J185" s="198">
        <v>50</v>
      </c>
      <c r="K185" s="242"/>
    </row>
    <row r="186" spans="2:11" customFormat="1" ht="15" customHeight="1">
      <c r="B186" s="221"/>
      <c r="C186" s="198" t="s">
        <v>1610</v>
      </c>
      <c r="D186" s="198"/>
      <c r="E186" s="198"/>
      <c r="F186" s="219" t="s">
        <v>1537</v>
      </c>
      <c r="G186" s="198"/>
      <c r="H186" s="198" t="s">
        <v>1611</v>
      </c>
      <c r="I186" s="198" t="s">
        <v>1612</v>
      </c>
      <c r="J186" s="198"/>
      <c r="K186" s="242"/>
    </row>
    <row r="187" spans="2:11" customFormat="1" ht="15" customHeight="1">
      <c r="B187" s="221"/>
      <c r="C187" s="198" t="s">
        <v>1613</v>
      </c>
      <c r="D187" s="198"/>
      <c r="E187" s="198"/>
      <c r="F187" s="219" t="s">
        <v>1537</v>
      </c>
      <c r="G187" s="198"/>
      <c r="H187" s="198" t="s">
        <v>1614</v>
      </c>
      <c r="I187" s="198" t="s">
        <v>1612</v>
      </c>
      <c r="J187" s="198"/>
      <c r="K187" s="242"/>
    </row>
    <row r="188" spans="2:11" customFormat="1" ht="15" customHeight="1">
      <c r="B188" s="221"/>
      <c r="C188" s="198" t="s">
        <v>1615</v>
      </c>
      <c r="D188" s="198"/>
      <c r="E188" s="198"/>
      <c r="F188" s="219" t="s">
        <v>1537</v>
      </c>
      <c r="G188" s="198"/>
      <c r="H188" s="198" t="s">
        <v>1616</v>
      </c>
      <c r="I188" s="198" t="s">
        <v>1612</v>
      </c>
      <c r="J188" s="198"/>
      <c r="K188" s="242"/>
    </row>
    <row r="189" spans="2:11" customFormat="1" ht="15" customHeight="1">
      <c r="B189" s="221"/>
      <c r="C189" s="255" t="s">
        <v>1617</v>
      </c>
      <c r="D189" s="198"/>
      <c r="E189" s="198"/>
      <c r="F189" s="219" t="s">
        <v>1537</v>
      </c>
      <c r="G189" s="198"/>
      <c r="H189" s="198" t="s">
        <v>1618</v>
      </c>
      <c r="I189" s="198" t="s">
        <v>1619</v>
      </c>
      <c r="J189" s="256" t="s">
        <v>1620</v>
      </c>
      <c r="K189" s="242"/>
    </row>
    <row r="190" spans="2:11" customFormat="1" ht="15" customHeight="1">
      <c r="B190" s="221"/>
      <c r="C190" s="255" t="s">
        <v>42</v>
      </c>
      <c r="D190" s="198"/>
      <c r="E190" s="198"/>
      <c r="F190" s="219" t="s">
        <v>1531</v>
      </c>
      <c r="G190" s="198"/>
      <c r="H190" s="195" t="s">
        <v>1621</v>
      </c>
      <c r="I190" s="198" t="s">
        <v>1622</v>
      </c>
      <c r="J190" s="198"/>
      <c r="K190" s="242"/>
    </row>
    <row r="191" spans="2:11" customFormat="1" ht="15" customHeight="1">
      <c r="B191" s="221"/>
      <c r="C191" s="255" t="s">
        <v>1623</v>
      </c>
      <c r="D191" s="198"/>
      <c r="E191" s="198"/>
      <c r="F191" s="219" t="s">
        <v>1531</v>
      </c>
      <c r="G191" s="198"/>
      <c r="H191" s="198" t="s">
        <v>1624</v>
      </c>
      <c r="I191" s="198" t="s">
        <v>1566</v>
      </c>
      <c r="J191" s="198"/>
      <c r="K191" s="242"/>
    </row>
    <row r="192" spans="2:11" customFormat="1" ht="15" customHeight="1">
      <c r="B192" s="221"/>
      <c r="C192" s="255" t="s">
        <v>1625</v>
      </c>
      <c r="D192" s="198"/>
      <c r="E192" s="198"/>
      <c r="F192" s="219" t="s">
        <v>1531</v>
      </c>
      <c r="G192" s="198"/>
      <c r="H192" s="198" t="s">
        <v>1626</v>
      </c>
      <c r="I192" s="198" t="s">
        <v>1566</v>
      </c>
      <c r="J192" s="198"/>
      <c r="K192" s="242"/>
    </row>
    <row r="193" spans="2:11" customFormat="1" ht="15" customHeight="1">
      <c r="B193" s="221"/>
      <c r="C193" s="255" t="s">
        <v>1627</v>
      </c>
      <c r="D193" s="198"/>
      <c r="E193" s="198"/>
      <c r="F193" s="219" t="s">
        <v>1537</v>
      </c>
      <c r="G193" s="198"/>
      <c r="H193" s="198" t="s">
        <v>1628</v>
      </c>
      <c r="I193" s="198" t="s">
        <v>1566</v>
      </c>
      <c r="J193" s="198"/>
      <c r="K193" s="242"/>
    </row>
    <row r="194" spans="2:11" customFormat="1" ht="15" customHeight="1">
      <c r="B194" s="248"/>
      <c r="C194" s="257"/>
      <c r="D194" s="228"/>
      <c r="E194" s="228"/>
      <c r="F194" s="228"/>
      <c r="G194" s="228"/>
      <c r="H194" s="228"/>
      <c r="I194" s="228"/>
      <c r="J194" s="228"/>
      <c r="K194" s="249"/>
    </row>
    <row r="195" spans="2:11" customFormat="1" ht="18.75" customHeight="1">
      <c r="B195" s="230"/>
      <c r="C195" s="240"/>
      <c r="D195" s="240"/>
      <c r="E195" s="240"/>
      <c r="F195" s="250"/>
      <c r="G195" s="240"/>
      <c r="H195" s="240"/>
      <c r="I195" s="240"/>
      <c r="J195" s="240"/>
      <c r="K195" s="230"/>
    </row>
    <row r="196" spans="2:11" customFormat="1" ht="18.75" customHeight="1">
      <c r="B196" s="230"/>
      <c r="C196" s="240"/>
      <c r="D196" s="240"/>
      <c r="E196" s="240"/>
      <c r="F196" s="250"/>
      <c r="G196" s="240"/>
      <c r="H196" s="240"/>
      <c r="I196" s="240"/>
      <c r="J196" s="240"/>
      <c r="K196" s="230"/>
    </row>
    <row r="197" spans="2:11" customFormat="1" ht="18.75" customHeight="1"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</row>
    <row r="198" spans="2:11" customFormat="1" ht="12">
      <c r="B198" s="187"/>
      <c r="C198" s="188"/>
      <c r="D198" s="188"/>
      <c r="E198" s="188"/>
      <c r="F198" s="188"/>
      <c r="G198" s="188"/>
      <c r="H198" s="188"/>
      <c r="I198" s="188"/>
      <c r="J198" s="188"/>
      <c r="K198" s="189"/>
    </row>
    <row r="199" spans="2:11" customFormat="1" ht="22.2">
      <c r="B199" s="190"/>
      <c r="C199" s="307" t="s">
        <v>1629</v>
      </c>
      <c r="D199" s="307"/>
      <c r="E199" s="307"/>
      <c r="F199" s="307"/>
      <c r="G199" s="307"/>
      <c r="H199" s="307"/>
      <c r="I199" s="307"/>
      <c r="J199" s="307"/>
      <c r="K199" s="191"/>
    </row>
    <row r="200" spans="2:11" customFormat="1" ht="25.5" customHeight="1">
      <c r="B200" s="190"/>
      <c r="C200" s="258" t="s">
        <v>1630</v>
      </c>
      <c r="D200" s="258"/>
      <c r="E200" s="258"/>
      <c r="F200" s="258" t="s">
        <v>1631</v>
      </c>
      <c r="G200" s="259"/>
      <c r="H200" s="308" t="s">
        <v>1632</v>
      </c>
      <c r="I200" s="308"/>
      <c r="J200" s="308"/>
      <c r="K200" s="191"/>
    </row>
    <row r="201" spans="2:11" customFormat="1" ht="5.25" customHeight="1">
      <c r="B201" s="221"/>
      <c r="C201" s="216"/>
      <c r="D201" s="216"/>
      <c r="E201" s="216"/>
      <c r="F201" s="216"/>
      <c r="G201" s="240"/>
      <c r="H201" s="216"/>
      <c r="I201" s="216"/>
      <c r="J201" s="216"/>
      <c r="K201" s="242"/>
    </row>
    <row r="202" spans="2:11" customFormat="1" ht="15" customHeight="1">
      <c r="B202" s="221"/>
      <c r="C202" s="198" t="s">
        <v>1622</v>
      </c>
      <c r="D202" s="198"/>
      <c r="E202" s="198"/>
      <c r="F202" s="219" t="s">
        <v>43</v>
      </c>
      <c r="G202" s="198"/>
      <c r="H202" s="309" t="s">
        <v>1633</v>
      </c>
      <c r="I202" s="309"/>
      <c r="J202" s="309"/>
      <c r="K202" s="242"/>
    </row>
    <row r="203" spans="2:11" customFormat="1" ht="15" customHeight="1">
      <c r="B203" s="221"/>
      <c r="C203" s="198"/>
      <c r="D203" s="198"/>
      <c r="E203" s="198"/>
      <c r="F203" s="219" t="s">
        <v>44</v>
      </c>
      <c r="G203" s="198"/>
      <c r="H203" s="309" t="s">
        <v>1634</v>
      </c>
      <c r="I203" s="309"/>
      <c r="J203" s="309"/>
      <c r="K203" s="242"/>
    </row>
    <row r="204" spans="2:11" customFormat="1" ht="15" customHeight="1">
      <c r="B204" s="221"/>
      <c r="C204" s="198"/>
      <c r="D204" s="198"/>
      <c r="E204" s="198"/>
      <c r="F204" s="219" t="s">
        <v>47</v>
      </c>
      <c r="G204" s="198"/>
      <c r="H204" s="309" t="s">
        <v>1635</v>
      </c>
      <c r="I204" s="309"/>
      <c r="J204" s="309"/>
      <c r="K204" s="242"/>
    </row>
    <row r="205" spans="2:11" customFormat="1" ht="15" customHeight="1">
      <c r="B205" s="221"/>
      <c r="C205" s="198"/>
      <c r="D205" s="198"/>
      <c r="E205" s="198"/>
      <c r="F205" s="219" t="s">
        <v>45</v>
      </c>
      <c r="G205" s="198"/>
      <c r="H205" s="309" t="s">
        <v>1636</v>
      </c>
      <c r="I205" s="309"/>
      <c r="J205" s="309"/>
      <c r="K205" s="242"/>
    </row>
    <row r="206" spans="2:11" customFormat="1" ht="15" customHeight="1">
      <c r="B206" s="221"/>
      <c r="C206" s="198"/>
      <c r="D206" s="198"/>
      <c r="E206" s="198"/>
      <c r="F206" s="219" t="s">
        <v>46</v>
      </c>
      <c r="G206" s="198"/>
      <c r="H206" s="309" t="s">
        <v>1637</v>
      </c>
      <c r="I206" s="309"/>
      <c r="J206" s="309"/>
      <c r="K206" s="242"/>
    </row>
    <row r="207" spans="2:11" customFormat="1" ht="15" customHeight="1">
      <c r="B207" s="221"/>
      <c r="C207" s="198"/>
      <c r="D207" s="198"/>
      <c r="E207" s="198"/>
      <c r="F207" s="219"/>
      <c r="G207" s="198"/>
      <c r="H207" s="198"/>
      <c r="I207" s="198"/>
      <c r="J207" s="198"/>
      <c r="K207" s="242"/>
    </row>
    <row r="208" spans="2:11" customFormat="1" ht="15" customHeight="1">
      <c r="B208" s="221"/>
      <c r="C208" s="198" t="s">
        <v>1578</v>
      </c>
      <c r="D208" s="198"/>
      <c r="E208" s="198"/>
      <c r="F208" s="219" t="s">
        <v>78</v>
      </c>
      <c r="G208" s="198"/>
      <c r="H208" s="309" t="s">
        <v>1638</v>
      </c>
      <c r="I208" s="309"/>
      <c r="J208" s="309"/>
      <c r="K208" s="242"/>
    </row>
    <row r="209" spans="2:11" customFormat="1" ht="15" customHeight="1">
      <c r="B209" s="221"/>
      <c r="C209" s="198"/>
      <c r="D209" s="198"/>
      <c r="E209" s="198"/>
      <c r="F209" s="219" t="s">
        <v>1473</v>
      </c>
      <c r="G209" s="198"/>
      <c r="H209" s="309" t="s">
        <v>1474</v>
      </c>
      <c r="I209" s="309"/>
      <c r="J209" s="309"/>
      <c r="K209" s="242"/>
    </row>
    <row r="210" spans="2:11" customFormat="1" ht="15" customHeight="1">
      <c r="B210" s="221"/>
      <c r="C210" s="198"/>
      <c r="D210" s="198"/>
      <c r="E210" s="198"/>
      <c r="F210" s="219" t="s">
        <v>1471</v>
      </c>
      <c r="G210" s="198"/>
      <c r="H210" s="309" t="s">
        <v>1639</v>
      </c>
      <c r="I210" s="309"/>
      <c r="J210" s="309"/>
      <c r="K210" s="242"/>
    </row>
    <row r="211" spans="2:11" customFormat="1" ht="15" customHeight="1">
      <c r="B211" s="260"/>
      <c r="C211" s="198"/>
      <c r="D211" s="198"/>
      <c r="E211" s="198"/>
      <c r="F211" s="219" t="s">
        <v>1475</v>
      </c>
      <c r="G211" s="255"/>
      <c r="H211" s="310" t="s">
        <v>1476</v>
      </c>
      <c r="I211" s="310"/>
      <c r="J211" s="310"/>
      <c r="K211" s="261"/>
    </row>
    <row r="212" spans="2:11" customFormat="1" ht="15" customHeight="1">
      <c r="B212" s="260"/>
      <c r="C212" s="198"/>
      <c r="D212" s="198"/>
      <c r="E212" s="198"/>
      <c r="F212" s="219" t="s">
        <v>1477</v>
      </c>
      <c r="G212" s="255"/>
      <c r="H212" s="310" t="s">
        <v>1640</v>
      </c>
      <c r="I212" s="310"/>
      <c r="J212" s="310"/>
      <c r="K212" s="261"/>
    </row>
    <row r="213" spans="2:11" customFormat="1" ht="15" customHeight="1">
      <c r="B213" s="260"/>
      <c r="C213" s="198"/>
      <c r="D213" s="198"/>
      <c r="E213" s="198"/>
      <c r="F213" s="219"/>
      <c r="G213" s="255"/>
      <c r="H213" s="246"/>
      <c r="I213" s="246"/>
      <c r="J213" s="246"/>
      <c r="K213" s="261"/>
    </row>
    <row r="214" spans="2:11" customFormat="1" ht="15" customHeight="1">
      <c r="B214" s="260"/>
      <c r="C214" s="198" t="s">
        <v>1602</v>
      </c>
      <c r="D214" s="198"/>
      <c r="E214" s="198"/>
      <c r="F214" s="219">
        <v>1</v>
      </c>
      <c r="G214" s="255"/>
      <c r="H214" s="310" t="s">
        <v>1641</v>
      </c>
      <c r="I214" s="310"/>
      <c r="J214" s="310"/>
      <c r="K214" s="261"/>
    </row>
    <row r="215" spans="2:11" customFormat="1" ht="15" customHeight="1">
      <c r="B215" s="260"/>
      <c r="C215" s="198"/>
      <c r="D215" s="198"/>
      <c r="E215" s="198"/>
      <c r="F215" s="219">
        <v>2</v>
      </c>
      <c r="G215" s="255"/>
      <c r="H215" s="310" t="s">
        <v>1642</v>
      </c>
      <c r="I215" s="310"/>
      <c r="J215" s="310"/>
      <c r="K215" s="261"/>
    </row>
    <row r="216" spans="2:11" customFormat="1" ht="15" customHeight="1">
      <c r="B216" s="260"/>
      <c r="C216" s="198"/>
      <c r="D216" s="198"/>
      <c r="E216" s="198"/>
      <c r="F216" s="219">
        <v>3</v>
      </c>
      <c r="G216" s="255"/>
      <c r="H216" s="310" t="s">
        <v>1643</v>
      </c>
      <c r="I216" s="310"/>
      <c r="J216" s="310"/>
      <c r="K216" s="261"/>
    </row>
    <row r="217" spans="2:11" customFormat="1" ht="15" customHeight="1">
      <c r="B217" s="260"/>
      <c r="C217" s="198"/>
      <c r="D217" s="198"/>
      <c r="E217" s="198"/>
      <c r="F217" s="219">
        <v>4</v>
      </c>
      <c r="G217" s="255"/>
      <c r="H217" s="310" t="s">
        <v>1644</v>
      </c>
      <c r="I217" s="310"/>
      <c r="J217" s="310"/>
      <c r="K217" s="261"/>
    </row>
    <row r="218" spans="2:11" customFormat="1" ht="12.75" customHeight="1">
      <c r="B218" s="262"/>
      <c r="C218" s="263"/>
      <c r="D218" s="263"/>
      <c r="E218" s="263"/>
      <c r="F218" s="263"/>
      <c r="G218" s="263"/>
      <c r="H218" s="263"/>
      <c r="I218" s="263"/>
      <c r="J218" s="263"/>
      <c r="K218" s="26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23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1 - Úprava vnitřních pros...</vt:lpstr>
      <vt:lpstr>2 - Elektroinstalace vnit...</vt:lpstr>
      <vt:lpstr>3 - Vedlejší rozpočtové n...</vt:lpstr>
      <vt:lpstr>Pokyny pro vyplnění</vt:lpstr>
      <vt:lpstr>'1 - Úprava vnitřních pros...'!Názvy_tisku</vt:lpstr>
      <vt:lpstr>'2 - Elektroinstalace vnit...'!Názvy_tisku</vt:lpstr>
      <vt:lpstr>'3 - Vedlejší rozpočtové n...'!Názvy_tisku</vt:lpstr>
      <vt:lpstr>'Rekapitulace stavby'!Názvy_tisku</vt:lpstr>
      <vt:lpstr>'1 - Úprava vnitřních pros...'!Oblast_tisku</vt:lpstr>
      <vt:lpstr>'2 - Elektroinstalace vnit...'!Oblast_tisku</vt:lpstr>
      <vt:lpstr>'3 - Vedlejší rozpočtové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DESKTOP-CHHLHNC\Jirka</dc:creator>
  <cp:lastModifiedBy>Jirka</cp:lastModifiedBy>
  <cp:lastPrinted>2023-06-05T13:04:20Z</cp:lastPrinted>
  <dcterms:created xsi:type="dcterms:W3CDTF">2023-06-05T12:58:26Z</dcterms:created>
  <dcterms:modified xsi:type="dcterms:W3CDTF">2023-06-05T13:04:27Z</dcterms:modified>
</cp:coreProperties>
</file>