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150" yWindow="555" windowWidth="10215" windowHeight="11955" activeTab="0"/>
  </bookViews>
  <sheets>
    <sheet name="Rekapitulace stavby" sheetId="1" r:id="rId1"/>
    <sheet name="IN-ZP.01 - ARS+KO část - ..." sheetId="2" r:id="rId2"/>
    <sheet name="IN-ZP.02.1 - ZTI - invest..." sheetId="3" r:id="rId3"/>
    <sheet name="IN-ZP.02.3 - Elektroinsta..." sheetId="4" r:id="rId4"/>
    <sheet name="IN-ZP.02.4 - Vzduchotechn..." sheetId="5" r:id="rId5"/>
    <sheet name="IN-ZP.VRN - Vedlejší rozp..." sheetId="6" r:id="rId6"/>
    <sheet name="IN-NEZP.01 - ARS+KO část ..." sheetId="7" r:id="rId7"/>
    <sheet name="IN-NEZP.02.3 - Elektroins..." sheetId="8" r:id="rId8"/>
    <sheet name="IN-NEZP.VRN - Vedlejší ro..." sheetId="9" r:id="rId9"/>
    <sheet name="NEIN-ZP.01 - ARS+KO část ..." sheetId="10" r:id="rId10"/>
    <sheet name="NEIN-ZP.02.02 - Ústřední ..." sheetId="11" r:id="rId11"/>
    <sheet name="NEIN-ZP.VRN - Vedlejší ro..." sheetId="12" r:id="rId12"/>
    <sheet name="NEIN-NEZP.01 - ARS+KO čás..." sheetId="13" r:id="rId13"/>
    <sheet name="NEIN-NEZP.VRN - Vedlejší ..." sheetId="14" r:id="rId14"/>
    <sheet name="Pokyny pro vyplnění" sheetId="15" r:id="rId15"/>
  </sheets>
  <definedNames>
    <definedName name="_xlnm._FilterDatabase" localSheetId="6" hidden="1">'IN-NEZP.01 - ARS+KO část ...'!$C$96:$K$166</definedName>
    <definedName name="_xlnm._FilterDatabase" localSheetId="7" hidden="1">'IN-NEZP.02.3 - Elektroins...'!$C$91:$K$101</definedName>
    <definedName name="_xlnm._FilterDatabase" localSheetId="8" hidden="1">'IN-NEZP.VRN - Vedlejší ro...'!$C$91:$K$94</definedName>
    <definedName name="_xlnm._FilterDatabase" localSheetId="1" hidden="1">'IN-ZP.01 - ARS+KO část - ...'!$C$105:$K$347</definedName>
    <definedName name="_xlnm._FilterDatabase" localSheetId="2" hidden="1">'IN-ZP.02.1 - ZTI - invest...'!$C$93:$K$132</definedName>
    <definedName name="_xlnm._FilterDatabase" localSheetId="3" hidden="1">'IN-ZP.02.3 - Elektroinsta...'!$C$97:$K$548</definedName>
    <definedName name="_xlnm._FilterDatabase" localSheetId="4" hidden="1">'IN-ZP.02.4 - Vzduchotechn...'!$C$92:$K$138</definedName>
    <definedName name="_xlnm._FilterDatabase" localSheetId="5" hidden="1">'IN-ZP.VRN - Vedlejší rozp...'!$C$91:$K$94</definedName>
    <definedName name="_xlnm._FilterDatabase" localSheetId="12" hidden="1">'NEIN-NEZP.01 - ARS+KO čás...'!$C$97:$K$221</definedName>
    <definedName name="_xlnm._FilterDatabase" localSheetId="13" hidden="1">'NEIN-NEZP.VRN - Vedlejší ...'!$C$91:$K$94</definedName>
    <definedName name="_xlnm._FilterDatabase" localSheetId="9" hidden="1">'NEIN-ZP.01 - ARS+KO část ...'!$C$102:$K$363</definedName>
    <definedName name="_xlnm._FilterDatabase" localSheetId="10" hidden="1">'NEIN-ZP.02.02 - Ústřední ...'!$C$94:$K$131</definedName>
    <definedName name="_xlnm._FilterDatabase" localSheetId="11" hidden="1">'NEIN-ZP.VRN - Vedlejší ro...'!$C$91:$K$94</definedName>
    <definedName name="_xlnm.Print_Area" localSheetId="6">'IN-NEZP.01 - ARS+KO část ...'!$C$4:$J$43,'IN-NEZP.01 - ARS+KO část ...'!$C$49:$J$74,'IN-NEZP.01 - ARS+KO část ...'!$C$80:$K$166</definedName>
    <definedName name="_xlnm.Print_Area" localSheetId="7">'IN-NEZP.02.3 - Elektroins...'!$C$4:$J$43,'IN-NEZP.02.3 - Elektroins...'!$C$49:$J$69,'IN-NEZP.02.3 - Elektroins...'!$C$75:$K$101</definedName>
    <definedName name="_xlnm.Print_Area" localSheetId="8">'IN-NEZP.VRN - Vedlejší ro...'!$C$4:$J$43,'IN-NEZP.VRN - Vedlejší ro...'!$C$49:$J$69,'IN-NEZP.VRN - Vedlejší ro...'!$C$75:$K$94</definedName>
    <definedName name="_xlnm.Print_Area" localSheetId="1">'IN-ZP.01 - ARS+KO část - ...'!$C$4:$J$43,'IN-ZP.01 - ARS+KO část - ...'!$C$49:$J$83,'IN-ZP.01 - ARS+KO část - ...'!$C$89:$K$347</definedName>
    <definedName name="_xlnm.Print_Area" localSheetId="2">'IN-ZP.02.1 - ZTI - invest...'!$C$4:$J$43,'IN-ZP.02.1 - ZTI - invest...'!$C$49:$J$71,'IN-ZP.02.1 - ZTI - invest...'!$C$77:$K$132</definedName>
    <definedName name="_xlnm.Print_Area" localSheetId="3">'IN-ZP.02.3 - Elektroinsta...'!$C$4:$J$43,'IN-ZP.02.3 - Elektroinsta...'!$C$49:$J$75,'IN-ZP.02.3 - Elektroinsta...'!$C$81:$K$548</definedName>
    <definedName name="_xlnm.Print_Area" localSheetId="4">'IN-ZP.02.4 - Vzduchotechn...'!$C$4:$J$43,'IN-ZP.02.4 - Vzduchotechn...'!$C$49:$J$70,'IN-ZP.02.4 - Vzduchotechn...'!$C$76:$K$138</definedName>
    <definedName name="_xlnm.Print_Area" localSheetId="5">'IN-ZP.VRN - Vedlejší rozp...'!$C$4:$J$43,'IN-ZP.VRN - Vedlejší rozp...'!$C$49:$J$69,'IN-ZP.VRN - Vedlejší rozp...'!$C$75:$K$94</definedName>
    <definedName name="_xlnm.Print_Area" localSheetId="12">'NEIN-NEZP.01 - ARS+KO čás...'!$C$4:$J$43,'NEIN-NEZP.01 - ARS+KO čás...'!$C$49:$J$75,'NEIN-NEZP.01 - ARS+KO čás...'!$C$81:$K$221</definedName>
    <definedName name="_xlnm.Print_Area" localSheetId="13">'NEIN-NEZP.VRN - Vedlejší ...'!$C$4:$J$43,'NEIN-NEZP.VRN - Vedlejší ...'!$C$49:$J$69,'NEIN-NEZP.VRN - Vedlejší ...'!$C$75:$K$94</definedName>
    <definedName name="_xlnm.Print_Area" localSheetId="9">'NEIN-ZP.01 - ARS+KO část ...'!$C$4:$J$43,'NEIN-ZP.01 - ARS+KO část ...'!$C$49:$J$80,'NEIN-ZP.01 - ARS+KO část ...'!$C$86:$K$363</definedName>
    <definedName name="_xlnm.Print_Area" localSheetId="10">'NEIN-ZP.02.02 - Ústřední ...'!$C$4:$J$43,'NEIN-ZP.02.02 - Ústřední ...'!$C$49:$J$72,'NEIN-ZP.02.02 - Ústřední ...'!$C$78:$K$131</definedName>
    <definedName name="_xlnm.Print_Area" localSheetId="11">'NEIN-ZP.VRN - Vedlejší ro...'!$C$4:$J$43,'NEIN-ZP.VRN - Vedlejší ro...'!$C$49:$J$69,'NEIN-ZP.VRN - Vedlejší ro...'!$C$75:$K$94</definedName>
    <definedName name="_xlnm.Print_Area" localSheetId="14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stavby'!$C$42:$AQ$77</definedName>
    <definedName name="_xlnm.Print_Titles" localSheetId="0">'Rekapitulace stavby'!$52:$52</definedName>
    <definedName name="_xlnm.Print_Titles" localSheetId="1">'IN-ZP.01 - ARS+KO část - ...'!$105:$105</definedName>
    <definedName name="_xlnm.Print_Titles" localSheetId="2">'IN-ZP.02.1 - ZTI - invest...'!$93:$93</definedName>
    <definedName name="_xlnm.Print_Titles" localSheetId="3">'IN-ZP.02.3 - Elektroinsta...'!$97:$97</definedName>
    <definedName name="_xlnm.Print_Titles" localSheetId="4">'IN-ZP.02.4 - Vzduchotechn...'!$92:$92</definedName>
    <definedName name="_xlnm.Print_Titles" localSheetId="5">'IN-ZP.VRN - Vedlejší rozp...'!$91:$91</definedName>
    <definedName name="_xlnm.Print_Titles" localSheetId="6">'IN-NEZP.01 - ARS+KO část ...'!$96:$96</definedName>
    <definedName name="_xlnm.Print_Titles" localSheetId="7">'IN-NEZP.02.3 - Elektroins...'!$91:$91</definedName>
    <definedName name="_xlnm.Print_Titles" localSheetId="8">'IN-NEZP.VRN - Vedlejší ro...'!$91:$91</definedName>
    <definedName name="_xlnm.Print_Titles" localSheetId="9">'NEIN-ZP.01 - ARS+KO část ...'!$102:$102</definedName>
    <definedName name="_xlnm.Print_Titles" localSheetId="10">'NEIN-ZP.02.02 - Ústřední ...'!$94:$94</definedName>
    <definedName name="_xlnm.Print_Titles" localSheetId="11">'NEIN-ZP.VRN - Vedlejší ro...'!$91:$91</definedName>
    <definedName name="_xlnm.Print_Titles" localSheetId="12">'NEIN-NEZP.01 - ARS+KO čás...'!$97:$97</definedName>
    <definedName name="_xlnm.Print_Titles" localSheetId="13">'NEIN-NEZP.VRN - Vedlejší ...'!$91:$91</definedName>
  </definedNames>
  <calcPr calcId="144525"/>
</workbook>
</file>

<file path=xl/sharedStrings.xml><?xml version="1.0" encoding="utf-8"?>
<sst xmlns="http://schemas.openxmlformats.org/spreadsheetml/2006/main" count="14830" uniqueCount="2181">
  <si>
    <t>Export Komplet</t>
  </si>
  <si>
    <t>VZ</t>
  </si>
  <si>
    <t>2.0</t>
  </si>
  <si>
    <t>ZAMOK</t>
  </si>
  <si>
    <t>False</t>
  </si>
  <si>
    <t>{f400e094-c685-45a7-9bf4-d6ed885796d7}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</si>
  <si>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</si>
  <si>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</si>
  <si>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</si>
  <si>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</si>
  <si>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</si>
  <si>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</si>
  <si>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</si>
  <si>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</si>
  <si>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22-06_4551_R02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</si>
  <si>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</si>
  <si>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</si>
  <si>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PODKROVI BUDOVY A TUL, HÁLKOVA 917/6, LIBEREC</t>
  </si>
  <si>
    <t>KSO:</t>
  </si>
  <si>
    <t/>
  </si>
  <si>
    <t>CC-CZ:</t>
  </si>
  <si>
    <t>Místo:</t>
  </si>
  <si>
    <t>LIBEREC</t>
  </si>
  <si>
    <t>Datum:</t>
  </si>
  <si>
    <t>Zadavatel:</t>
  </si>
  <si>
    <t>IČ:</t>
  </si>
  <si>
    <t>Technická univerzita v Liberci</t>
  </si>
  <si>
    <t>DIČ:</t>
  </si>
  <si>
    <t>Uchazeč:</t>
  </si>
  <si>
    <t>Vyplň údaj</t>
  </si>
  <si>
    <t>Projektant:</t>
  </si>
  <si>
    <t>ING.ARCH.MARTIN ŠAML</t>
  </si>
  <si>
    <t>True</t>
  </si>
  <si>
    <t>Zpracovatel:</t>
  </si>
  <si>
    <t>PROPOS LIBEREC S.R.O.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</si>
  <si>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</si>
  <si>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</si>
  <si>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</si>
  <si>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</si>
  <si>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</si>
  <si>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</si>
  <si>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</si>
  <si>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</si>
  <si>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</si>
  <si>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</si>
  <si>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</si>
  <si>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</si>
  <si>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</si>
  <si>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</si>
  <si>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</si>
  <si>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</si>
  <si>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</si>
  <si>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</si>
  <si>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</si>
  <si>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</si>
  <si>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</si>
  <si>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</si>
  <si>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</si>
  <si>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</si>
  <si>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</si>
  <si>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</si>
  <si>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</si>
  <si>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</si>
  <si>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</si>
  <si>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</si>
  <si>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</si>
  <si>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</si>
  <si>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</si>
  <si>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</si>
  <si>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</si>
  <si>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</si>
  <si>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</si>
  <si>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</si>
  <si>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</si>
  <si>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</si>
  <si>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IN</t>
  </si>
  <si>
    <t>Investiční náklady</t>
  </si>
  <si>
    <t>STA</t>
  </si>
  <si>
    <t>1</t>
  </si>
  <si>
    <t>{d94113f9-6ce3-46f5-803d-a52227ebc485}</t>
  </si>
  <si>
    <t>2</t>
  </si>
  <si>
    <t>IN-ZP</t>
  </si>
  <si>
    <t>Investiční náklady - způsobilé</t>
  </si>
  <si>
    <t>Soupis</t>
  </si>
  <si>
    <t>{6706e1db-6b8b-466d-8ac8-95c8a053743a}</t>
  </si>
  <si>
    <t>/</t>
  </si>
  <si>
    <t>IN-ZP.01</t>
  </si>
  <si>
    <t>ARS+KO část - investiční náklady způsobilé</t>
  </si>
  <si>
    <t>3</t>
  </si>
  <si>
    <t>{79e7913d-4117-4ec8-876c-4156ef2fcbce}</t>
  </si>
  <si>
    <t>IN-ZP.02</t>
  </si>
  <si>
    <t>Specialisté - investiční náklady způsobilé</t>
  </si>
  <si>
    <t>{82280568-b890-4ecb-a0c2-4f630d04a0d8}</t>
  </si>
  <si>
    <t>IN-ZP.02.1</t>
  </si>
  <si>
    <t>ZTI - investiční náklady - způsobilé</t>
  </si>
  <si>
    <t>4</t>
  </si>
  <si>
    <t>{41c84e2f-eaf4-4a6a-982b-11f40c35956c}</t>
  </si>
  <si>
    <t>IN-ZP.02.3</t>
  </si>
  <si>
    <t>Elektroinstalace - investiční náklady - způsobilé</t>
  </si>
  <si>
    <t>{0bd1f637-1f22-4231-b672-0f10ddc9dad1}</t>
  </si>
  <si>
    <t>IN-ZP.02.4</t>
  </si>
  <si>
    <t>Vzduchotechnika - investiční náklady - způsobilé</t>
  </si>
  <si>
    <t>{014c1625-2f6b-4c3b-853d-7b0697b7bae5}</t>
  </si>
  <si>
    <t>IN-ZP.VRN</t>
  </si>
  <si>
    <t>Vedlejší rozpočtové náklady - investiční</t>
  </si>
  <si>
    <t>{0a0acafd-b640-48a7-b8bc-c2eec11f59a9}</t>
  </si>
  <si>
    <t>IN-NEZP</t>
  </si>
  <si>
    <t>Investiční náklady - nezpůsobilé</t>
  </si>
  <si>
    <t>{db8d6782-0971-41bb-90fb-bfbc0b973dbc}</t>
  </si>
  <si>
    <t>IN-NEZP.01</t>
  </si>
  <si>
    <t>ARS+KO část - investiční náklady nezpůsobilé</t>
  </si>
  <si>
    <t>{2bcb5f32-d51f-4fbb-9992-6435b4a7b3cb}</t>
  </si>
  <si>
    <t>IN-NEZP.02</t>
  </si>
  <si>
    <t>Specialisté - investiční náklady nezpůsobilé</t>
  </si>
  <si>
    <t>{e6c90d03-0964-4ffe-b52a-647f88c96262}</t>
  </si>
  <si>
    <t>IN-NEZP.02.3</t>
  </si>
  <si>
    <t>Elektroinstalace - investiční náklady - nezpůsobilé</t>
  </si>
  <si>
    <t>{fb0178dc-0e3c-4591-bdc0-3e440883b702}</t>
  </si>
  <si>
    <t>IN-NEZP.VRN</t>
  </si>
  <si>
    <t>{67a71e6e-d4fb-480d-a9fd-eb2c26227b49}</t>
  </si>
  <si>
    <t>NEIN</t>
  </si>
  <si>
    <t>Neinvestiční náklady</t>
  </si>
  <si>
    <t>{d33c4ec3-2abd-45d1-aca8-ea4535102718}</t>
  </si>
  <si>
    <t>NEIN-ZP</t>
  </si>
  <si>
    <t>Neinvestiční náklady - způsobilé</t>
  </si>
  <si>
    <t>{8645ae43-10d8-47a3-8fb0-efd9758bdc74}</t>
  </si>
  <si>
    <t>NEIN-ZP.01</t>
  </si>
  <si>
    <t>ARS+KO část - neinvestiční náklady způsobilé</t>
  </si>
  <si>
    <t>{a4ddb197-a085-49f4-9ef5-2aa8be6ca995}</t>
  </si>
  <si>
    <t>NEIN-ZP.02</t>
  </si>
  <si>
    <t>Specialisté - neinvestiční náklady způsobilé</t>
  </si>
  <si>
    <t>{34fba04b-c142-462d-846a-07256835ea4b}</t>
  </si>
  <si>
    <t>NEIN-ZP.02.02</t>
  </si>
  <si>
    <t>Ústřední vytápění - neinvestiční náklady</t>
  </si>
  <si>
    <t>{8a641d1a-96fb-46a6-b3fc-2dc1a7e8b2ed}</t>
  </si>
  <si>
    <t>NEIN-ZP.VRN</t>
  </si>
  <si>
    <t>Vedlejší rozpočtové náklady - neinvestiční</t>
  </si>
  <si>
    <t>{4cc897b7-841c-4068-8d14-bca4e3acb613}</t>
  </si>
  <si>
    <t>NEIN-NEZP</t>
  </si>
  <si>
    <t>Neinvestiční náklady - nezpůsobilé</t>
  </si>
  <si>
    <t>{769b47ea-58e1-49a4-a2e2-5cf320113a0e}</t>
  </si>
  <si>
    <t>NEIN-NEZP.01</t>
  </si>
  <si>
    <t>ARS+KO část - neinvestiční náklady - nezpůsobilé</t>
  </si>
  <si>
    <t>{836368e1-e650-47e3-83a3-0aef353c5b93}</t>
  </si>
  <si>
    <t>NEIN-NEZP.VRN</t>
  </si>
  <si>
    <t>{cc30d623-f94f-429b-ab2a-973d3d18b561}</t>
  </si>
  <si>
    <t>KRYCÍ LIST SOUPISU PRACÍ</t>
  </si>
  <si>
    <t>Objekt:</t>
  </si>
  <si>
    <t>IN - Investiční náklady</t>
  </si>
  <si>
    <t>Soupis:</t>
  </si>
  <si>
    <t>IN-ZP - Investiční náklady - způsobilé</t>
  </si>
  <si>
    <t>Úroveň 3:</t>
  </si>
  <si>
    <t>IN-ZP.01 - ARS+KO část - investiční náklady způsobilé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</si>
  <si>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</si>
  <si>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</si>
  <si>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</si>
  <si>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</si>
  <si>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</si>
  <si>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</si>
  <si>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</si>
  <si>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</si>
  <si>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</si>
  <si>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</si>
  <si>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</si>
  <si>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</si>
  <si>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763 - Konstrukce suché výstavby</t>
  </si>
  <si>
    <t xml:space="preserve">    766 - Konstrukce truhlářské vč.přesunu hmot</t>
  </si>
  <si>
    <t xml:space="preserve">    767 - Konstrukce zámečnické vč.přesunu hmot</t>
  </si>
  <si>
    <t xml:space="preserve">    775 - Podlahy skládané</t>
  </si>
  <si>
    <t xml:space="preserve">    777 - Podlahy lité</t>
  </si>
  <si>
    <t xml:space="preserve">    781 - Dokončovací práce - obklady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</si>
  <si>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</si>
  <si>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</si>
  <si>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</si>
  <si>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</si>
  <si>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</si>
  <si>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</si>
  <si>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</si>
  <si>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</si>
  <si>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</si>
  <si>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</si>
  <si>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</si>
  <si>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</si>
  <si>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</si>
  <si>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</si>
  <si>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</si>
  <si>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</si>
  <si>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</si>
  <si>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</si>
  <si>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</si>
  <si>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342272215</t>
  </si>
  <si>
    <t>Příčky z pórobetonových tvárnic hladkých na tenké maltové lože objemová hmotnost do 500 kg/m3, tloušťka příčky 75 mm</t>
  </si>
  <si>
    <t>m2</t>
  </si>
  <si>
    <t>CS ÚRS 2021 02</t>
  </si>
  <si>
    <t>1107077454</t>
  </si>
  <si>
    <t>Online PSC</t>
  </si>
  <si>
    <t>https://podminky.urs.cz/item/CS_URS_2021_02/342272215</t>
  </si>
  <si>
    <t>VV</t>
  </si>
  <si>
    <t>pro umyvadlo u vstupu</t>
  </si>
  <si>
    <t>1,73*(1,27-0,25)</t>
  </si>
  <si>
    <t>Součet</t>
  </si>
  <si>
    <t>6</t>
  </si>
  <si>
    <t>Úpravy povrchů, podlahy a osazování výplní</t>
  </si>
  <si>
    <t>613311131.1</t>
  </si>
  <si>
    <t>Příplatek na ošetření styků různých materiálů přebandážováním armovací tkaninou - perlinkou</t>
  </si>
  <si>
    <t>m</t>
  </si>
  <si>
    <t>-1629596617</t>
  </si>
  <si>
    <t>odhad</t>
  </si>
  <si>
    <t>5,0</t>
  </si>
  <si>
    <t>632451111</t>
  </si>
  <si>
    <t>Potěr cementový samonivelační ze suchých směsí tloušťky přes 25 do 30 mm</t>
  </si>
  <si>
    <t>1440213371</t>
  </si>
  <si>
    <t>https://podminky.urs.cz/item/CS_URS_2021_02/632451111</t>
  </si>
  <si>
    <t>dle výkr.D.1.1.23</t>
  </si>
  <si>
    <t>7,5</t>
  </si>
  <si>
    <t>9</t>
  </si>
  <si>
    <t>Ostatní konstrukce a práce, bourání</t>
  </si>
  <si>
    <t>949101111</t>
  </si>
  <si>
    <t>Lešení pomocné pracovní pro objekty pozemních staveb pro zatížení do 150 kg/m2, o výšce lešeňové podlahy do 1,9 m</t>
  </si>
  <si>
    <t>1845824626</t>
  </si>
  <si>
    <t>https://podminky.urs.cz/item/CS_URS_2021_02/949101111</t>
  </si>
  <si>
    <t>21,96*9,76-0,55*2,04</t>
  </si>
  <si>
    <t>odpočet pásu bez lešení</t>
  </si>
  <si>
    <t>-(21,96+9,76-4*1,5)*2*1,5</t>
  </si>
  <si>
    <t>odpočet plochy pro lešení do 3,5 m</t>
  </si>
  <si>
    <t>-17,0*4,0</t>
  </si>
  <si>
    <t>5</t>
  </si>
  <si>
    <t>949101112</t>
  </si>
  <si>
    <t>Lešení pomocné pracovní pro objekty pozemních staveb pro zatížení do 150 kg/m2, o výšce lešeňové podlahy přes 1,9 do 3,5 m</t>
  </si>
  <si>
    <t>653648011</t>
  </si>
  <si>
    <t>https://podminky.urs.cz/item/CS_URS_2021_02/949101112</t>
  </si>
  <si>
    <t>plocha mezi hlavními vaznicemi</t>
  </si>
  <si>
    <t>17,0*4,0</t>
  </si>
  <si>
    <t>952901111</t>
  </si>
  <si>
    <t>Vyčištění budov nebo objektů před předáním do užívání budov bytové nebo občanské výstavby, světlé výšky podlaží do 4 m</t>
  </si>
  <si>
    <t>-1584388839</t>
  </si>
  <si>
    <t>https://podminky.urs.cz/item/CS_URS_2021_02/952901111</t>
  </si>
  <si>
    <t>22,46*10,26</t>
  </si>
  <si>
    <t>7</t>
  </si>
  <si>
    <t>962031132</t>
  </si>
  <si>
    <t>Bourání příček z cihel, tvárnic nebo příčkovek z cihel pálených, plných nebo dutých na maltu vápennou nebo vápenocementovou, tl. do 100 mm</t>
  </si>
  <si>
    <t>-1866714586</t>
  </si>
  <si>
    <t>https://podminky.urs.cz/item/CS_URS_2021_02/962031132</t>
  </si>
  <si>
    <t>1,5*1,5</t>
  </si>
  <si>
    <t>8</t>
  </si>
  <si>
    <t>965045113</t>
  </si>
  <si>
    <t>Bourání potěrů tl. do 50 mm cementových nebo pískocementových, plochy přes 4 m2</t>
  </si>
  <si>
    <t>1723314812</t>
  </si>
  <si>
    <t>https://podminky.urs.cz/item/CS_URS_2021_02/965045113</t>
  </si>
  <si>
    <t>dle bouracích výkresů</t>
  </si>
  <si>
    <t>10,74*4,56+4,95*2,58</t>
  </si>
  <si>
    <t>3,83*4,5+0,7*1,5</t>
  </si>
  <si>
    <t>dle výkr.D.1.1.20</t>
  </si>
  <si>
    <t>83,0-80,03</t>
  </si>
  <si>
    <t>971033371</t>
  </si>
  <si>
    <t>Vybourání otvorů ve zdivu základovém nebo nadzákladovém z cihel, tvárnic, příčkovek z cihel pálených na maltu vápennou nebo vápenocementovou plochy do 0,09 m2, tl. do 750 mm</t>
  </si>
  <si>
    <t>kus</t>
  </si>
  <si>
    <t>-327762402</t>
  </si>
  <si>
    <t>https://podminky.urs.cz/item/CS_URS_2021_02/971033371</t>
  </si>
  <si>
    <t>prostup chladiva</t>
  </si>
  <si>
    <t>10</t>
  </si>
  <si>
    <t>972054141.1</t>
  </si>
  <si>
    <t>Vybourání otvorů ve stropech železobetonových vč. odstranění zbytku souvrství podlahy, případného podhledu a jeho zapravení</t>
  </si>
  <si>
    <t>622364093</t>
  </si>
  <si>
    <t>11</t>
  </si>
  <si>
    <t>978059541</t>
  </si>
  <si>
    <t>Odsekání obkladů stěn včetně otlučení podkladní omítky až na zdivo z obkládaček vnitřních, z jakýchkoliv materiálů, plochy přes 1 m2</t>
  </si>
  <si>
    <t>-166800819</t>
  </si>
  <si>
    <t>https://podminky.urs.cz/item/CS_URS_2021_02/978059541</t>
  </si>
  <si>
    <t>(0,355*2+1,45)*1,5</t>
  </si>
  <si>
    <t>12</t>
  </si>
  <si>
    <t>98001010.1</t>
  </si>
  <si>
    <t>Ostatní drobné bourací a demontážní práce (nástěnné prvky, kotvy, konzoly) - realizováno na pokyn a dle záznamu v SD</t>
  </si>
  <si>
    <t>hod</t>
  </si>
  <si>
    <t>1339296232</t>
  </si>
  <si>
    <t>13</t>
  </si>
  <si>
    <t>98001020.1</t>
  </si>
  <si>
    <t>Ochrana stávajících prvků před poškozením, zaprášením atd.v prostoru podkroví i dopravní trase objektu</t>
  </si>
  <si>
    <t>kpl</t>
  </si>
  <si>
    <t>-324789701</t>
  </si>
  <si>
    <t>14</t>
  </si>
  <si>
    <t>98001025.1</t>
  </si>
  <si>
    <t>Zabetonování průduchů průměru 150 mm v horní části komínové hlavy</t>
  </si>
  <si>
    <t>-76846247</t>
  </si>
  <si>
    <t>98001026.1</t>
  </si>
  <si>
    <t>Zazdívka komínových sopouchů - prostupů vel.do 0,09 m2 do komína vč.demontáže stávajících mřížek</t>
  </si>
  <si>
    <t>-774356140</t>
  </si>
  <si>
    <t>16</t>
  </si>
  <si>
    <t>98001030.1</t>
  </si>
  <si>
    <t>Zednické výpomoci specialistů - realizováno na pokyn a dle záznamu v SD</t>
  </si>
  <si>
    <t>-898698697</t>
  </si>
  <si>
    <t>předpoklad</t>
  </si>
  <si>
    <t>17</t>
  </si>
  <si>
    <t>98001040.1</t>
  </si>
  <si>
    <t>Montáž a dodávka PHP práškového P6 s hasící schopoností 21A</t>
  </si>
  <si>
    <t>-1647981056</t>
  </si>
  <si>
    <t>18</t>
  </si>
  <si>
    <t>98001050.1</t>
  </si>
  <si>
    <t>Protipožární ucpávky (certifikované) na prostupech s požárními stěnami</t>
  </si>
  <si>
    <t>-1536689937</t>
  </si>
  <si>
    <t>997</t>
  </si>
  <si>
    <t>Přesun sutě</t>
  </si>
  <si>
    <t>19</t>
  </si>
  <si>
    <t>997013151</t>
  </si>
  <si>
    <t>Vnitrostaveništní doprava suti a vybouraných hmot vodorovně do 50 m svisle s omezením mechanizace pro budovy a haly výšky do 6 m</t>
  </si>
  <si>
    <t>t</t>
  </si>
  <si>
    <t>1821813926</t>
  </si>
  <si>
    <t>https://podminky.urs.cz/item/CS_URS_2021_02/997013151</t>
  </si>
  <si>
    <t>20</t>
  </si>
  <si>
    <t>997013501</t>
  </si>
  <si>
    <t>Odvoz suti a vybouraných hmot na skládku nebo meziskládku se složením, na vzdálenost do 1 km</t>
  </si>
  <si>
    <t>2021773342</t>
  </si>
  <si>
    <t>https://podminky.urs.cz/item/CS_URS_2021_02/997013501</t>
  </si>
  <si>
    <t>997013509</t>
  </si>
  <si>
    <t>Odvoz suti a vybouraných hmot na skládku nebo meziskládku se složením, na vzdálenost Příplatek k ceně za každý další i započatý 1 km přes 1 km</t>
  </si>
  <si>
    <t>1789680569</t>
  </si>
  <si>
    <t>https://podminky.urs.cz/item/CS_URS_2021_02/997013509</t>
  </si>
  <si>
    <t>22</t>
  </si>
  <si>
    <t>997013811</t>
  </si>
  <si>
    <t>Poplatek za uložení stavebního odpadu na skládce (skládkovné) dřevěného zatříděného do Katalogu odpadů pod kódem 17 02 01</t>
  </si>
  <si>
    <t>689465280</t>
  </si>
  <si>
    <t>https://podminky.urs.cz/item/CS_URS_2021_02/997013811</t>
  </si>
  <si>
    <t>0,644</t>
  </si>
  <si>
    <t>23</t>
  </si>
  <si>
    <t>997013812</t>
  </si>
  <si>
    <t>Poplatek za uložení stavebního odpadu na skládce (skládkovné) z materiálů na bázi sádry zatříděného do Katalogu odpadů pod kódem 17 08 02</t>
  </si>
  <si>
    <t>-1221289013</t>
  </si>
  <si>
    <t>https://podminky.urs.cz/item/CS_URS_2021_02/997013812</t>
  </si>
  <si>
    <t>0,059</t>
  </si>
  <si>
    <t>24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</si>
  <si>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</si>
  <si>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</si>
  <si>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-1754498401</t>
  </si>
  <si>
    <t>https://podminky.urs.cz/item/CS_URS_2021_02/997013869</t>
  </si>
  <si>
    <t>0,220</t>
  </si>
  <si>
    <t>25</t>
  </si>
  <si>
    <t>997013871</t>
  </si>
  <si>
    <t>Poplatek za uložení stavebního odpadu na recyklační skládce (skládkovné) směsného stavebního a demoličního zatříděného do Katalogu odpadů pod kódem 17 09 04</t>
  </si>
  <si>
    <t>-592396829</t>
  </si>
  <si>
    <t>https://podminky.urs.cz/item/CS_URS_2021_02/997013871</t>
  </si>
  <si>
    <t>7,897</t>
  </si>
  <si>
    <t>998</t>
  </si>
  <si>
    <t>Přesun hmot</t>
  </si>
  <si>
    <t>26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</si>
  <si>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</si>
  <si>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</si>
  <si>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-11757064</t>
  </si>
  <si>
    <t>https://podminky.urs.cz/item/CS_URS_2021_02/998011002</t>
  </si>
  <si>
    <t>PSV</t>
  </si>
  <si>
    <t>Práce a dodávky PSV</t>
  </si>
  <si>
    <t>762</t>
  </si>
  <si>
    <t>Konstrukce tesařské</t>
  </si>
  <si>
    <t>33</t>
  </si>
  <si>
    <t>762521812</t>
  </si>
  <si>
    <t>Demontáž podlah bez polštářů z prken nebo fošen tl. přes 32 mm</t>
  </si>
  <si>
    <t>-7049727</t>
  </si>
  <si>
    <t>https://podminky.urs.cz/item/CS_URS_2021_02/762521812</t>
  </si>
  <si>
    <t>stávající pódium</t>
  </si>
  <si>
    <t>17,35*1,2</t>
  </si>
  <si>
    <t>schodiště</t>
  </si>
  <si>
    <t>0,75*0,8*10</t>
  </si>
  <si>
    <t>34</t>
  </si>
  <si>
    <t>762521812.1</t>
  </si>
  <si>
    <t>Příplatek na atypické doplňkové tesařské prvky podlahy (např.schodnice, podstupnice a jiné prvky podlahy pódia k základní půdorysné výměře)</t>
  </si>
  <si>
    <t>125172550</t>
  </si>
  <si>
    <t>35</t>
  </si>
  <si>
    <t>762713211</t>
  </si>
  <si>
    <t>Montáž prostorových vázaných konstrukcí z řeziva hoblovaného s použitím ocelových spojek (spojky ve specifikaci) průřezové plochy do 120 cm2</t>
  </si>
  <si>
    <t>-1812116067</t>
  </si>
  <si>
    <t>https://podminky.urs.cz/item/CS_URS_2021_02/762713211</t>
  </si>
  <si>
    <t xml:space="preserve">hranol pod prosklený pás </t>
  </si>
  <si>
    <t>3,25*15</t>
  </si>
  <si>
    <t>36</t>
  </si>
  <si>
    <t>M</t>
  </si>
  <si>
    <t>61223260.1</t>
  </si>
  <si>
    <t>doplňkový KVH profil 120/40 mm nepohledový</t>
  </si>
  <si>
    <t>m3</t>
  </si>
  <si>
    <t>32</t>
  </si>
  <si>
    <t>1157511533</t>
  </si>
  <si>
    <t>48,75*0,12*0,04*1,1</t>
  </si>
  <si>
    <t>37</t>
  </si>
  <si>
    <t>76271411.1</t>
  </si>
  <si>
    <t>Vyplnění zádlabů vlepenými dřev.špalíky - zatmelení</t>
  </si>
  <si>
    <t>889814616</t>
  </si>
  <si>
    <t>po demontovaných páscích</t>
  </si>
  <si>
    <t>12*2</t>
  </si>
  <si>
    <t>38</t>
  </si>
  <si>
    <t>76271511.1</t>
  </si>
  <si>
    <t>Zesílení nosných prvků ocelovými profily UPN 180</t>
  </si>
  <si>
    <t>kg</t>
  </si>
  <si>
    <t>691012445</t>
  </si>
  <si>
    <t>dle výkazu statiky</t>
  </si>
  <si>
    <t>739,2*1,1</t>
  </si>
  <si>
    <t>39</t>
  </si>
  <si>
    <t>76271611.1</t>
  </si>
  <si>
    <t>Zesílení nosných prvků ocelovými profily UPN 200</t>
  </si>
  <si>
    <t>841160722</t>
  </si>
  <si>
    <t>dle statika</t>
  </si>
  <si>
    <t>251,0*1,1</t>
  </si>
  <si>
    <t>40</t>
  </si>
  <si>
    <t>76271711.1</t>
  </si>
  <si>
    <t xml:space="preserve">Doplňkový pomocný kotevní (spojovací) materiál </t>
  </si>
  <si>
    <t>103960072</t>
  </si>
  <si>
    <t>(1044,0-251,0-739,2)*1,1</t>
  </si>
  <si>
    <t>41</t>
  </si>
  <si>
    <t>998762102</t>
  </si>
  <si>
    <t>Přesun hmot pro konstrukce tesařské stanovený z hmotnosti přesunovaného materiálu vodorovná dopravní vzdálenost do 50 m v objektech výšky přes 6 do 12 m</t>
  </si>
  <si>
    <t>1785821225</t>
  </si>
  <si>
    <t>https://podminky.urs.cz/item/CS_URS_2021_02/998762102</t>
  </si>
  <si>
    <t>763</t>
  </si>
  <si>
    <t>Konstrukce suché výstavby</t>
  </si>
  <si>
    <t>42</t>
  </si>
  <si>
    <t>763121440.1</t>
  </si>
  <si>
    <t>Stěna předsazená ze sádrokartono0vých desek s nosnou konstrukcí z ocelových profilů CW, UW jednoduše opláštěná deskou protipožární impregnovanou DFH2 tl. 15 mm bez izolace, EI 30, stěna tl. 65 mm, profil 50</t>
  </si>
  <si>
    <t>-1808612351</t>
  </si>
  <si>
    <t>(1,8*2+0,11)*(1,27-0,25)</t>
  </si>
  <si>
    <t>43</t>
  </si>
  <si>
    <t>763121821</t>
  </si>
  <si>
    <t>Demontáž předsazených nebo šachtových stěn ze sádrokartonových desek s nosnou konstrukcí z ocelových profilů se zdvojeným CW profilem, opláštění jednoduché</t>
  </si>
  <si>
    <t>1821765137</t>
  </si>
  <si>
    <t>https://podminky.urs.cz/item/CS_URS_2021_02/763121821</t>
  </si>
  <si>
    <t>44</t>
  </si>
  <si>
    <t>763164513.1</t>
  </si>
  <si>
    <t>Obklad konstrukcí šikminy a stěny podkroví akustickými deskami vel.120/60 cm (bližší specifikace viz PD) lepením</t>
  </si>
  <si>
    <t>1970728325</t>
  </si>
  <si>
    <t>štítové valby</t>
  </si>
  <si>
    <t>9,76*6,065/2*2</t>
  </si>
  <si>
    <t xml:space="preserve">stěna </t>
  </si>
  <si>
    <t>5,6*4,6/2</t>
  </si>
  <si>
    <t>(4,6+2,9)/2*2,3</t>
  </si>
  <si>
    <t>45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</si>
  <si>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</si>
  <si>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</si>
  <si>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1435877764</t>
  </si>
  <si>
    <t>https://podminky.urs.cz/item/CS_URS_2021_02/998763302</t>
  </si>
  <si>
    <t>766</t>
  </si>
  <si>
    <t>Konstrukce truhlářské vč.přesunu hmot</t>
  </si>
  <si>
    <t>48</t>
  </si>
  <si>
    <t>76631181.1</t>
  </si>
  <si>
    <t>Demontáž zábradlí dřevěného pódia vč.likvidace</t>
  </si>
  <si>
    <t>-1937461391</t>
  </si>
  <si>
    <t>18,86*2-0,8*4*2</t>
  </si>
  <si>
    <t>0,4*2+0,75*2*8-0,55*2</t>
  </si>
  <si>
    <t>52</t>
  </si>
  <si>
    <t>766850201.1</t>
  </si>
  <si>
    <t>Montáž a dodávka dřevěného obkladu z prken tl.25 mm na P+D s povrchovou úpravou dle podlahy vč.lemovacího profilu z pásové oceli po obvodu</t>
  </si>
  <si>
    <t>-1706103005</t>
  </si>
  <si>
    <t>promítací plátno</t>
  </si>
  <si>
    <t>2,13*2,7*2</t>
  </si>
  <si>
    <t>53</t>
  </si>
  <si>
    <t>766850301.1</t>
  </si>
  <si>
    <t>Montáž a dodávka kluzného samozavírače stávajících vstupních dveří</t>
  </si>
  <si>
    <t>1369114522</t>
  </si>
  <si>
    <t>767</t>
  </si>
  <si>
    <t>Konstrukce zámečnické vč.přesunu hmot</t>
  </si>
  <si>
    <t>54</t>
  </si>
  <si>
    <t>767510001.1</t>
  </si>
  <si>
    <t>Montáž a dodávka nosné konstrukce pódia a schodišť z jakl profilů vč.zábradlí a povrchové úpravy</t>
  </si>
  <si>
    <t>1726972367</t>
  </si>
  <si>
    <t>dle výkazu statika</t>
  </si>
  <si>
    <t>3140,0</t>
  </si>
  <si>
    <t>55</t>
  </si>
  <si>
    <t>767510101.1</t>
  </si>
  <si>
    <t>Montáž a dodávka nosné konstrukce promítacího plátna z válcovaných profilů, pásoviny dle výkr.D.1.1.22 vč.povrchové úpravy</t>
  </si>
  <si>
    <t>-1448512852</t>
  </si>
  <si>
    <t xml:space="preserve">2 kpl </t>
  </si>
  <si>
    <t>59,963*2</t>
  </si>
  <si>
    <t>56</t>
  </si>
  <si>
    <t>767510401.1</t>
  </si>
  <si>
    <t>Montáž a dodávka podlahové konstrukce ze slzičkového plechu tl.5 mm vč.stupňů a povrchové úpravy</t>
  </si>
  <si>
    <t>-596042324</t>
  </si>
  <si>
    <t>stupnice</t>
  </si>
  <si>
    <t>0,6*1,0*6</t>
  </si>
  <si>
    <t>0,7*0,25*2</t>
  </si>
  <si>
    <t>1,25*0,25*2</t>
  </si>
  <si>
    <t>0,75*1,4</t>
  </si>
  <si>
    <t>podstupnice</t>
  </si>
  <si>
    <t>0,2*1,0*4*6</t>
  </si>
  <si>
    <t>0,7*0,2*2*2</t>
  </si>
  <si>
    <t>1,25*0,2*2*2</t>
  </si>
  <si>
    <t>0,2*1,4*4</t>
  </si>
  <si>
    <t>obklad stupně u vstupu do učebny</t>
  </si>
  <si>
    <t>(0,6+0,08)*3,1+2,0*0,42</t>
  </si>
  <si>
    <t>rampa u vstupu do podkroví</t>
  </si>
  <si>
    <t>0,4*3,1</t>
  </si>
  <si>
    <t>57</t>
  </si>
  <si>
    <t>767510701.1</t>
  </si>
  <si>
    <t>Montáž a dodávka pomocné nosné ocelové konstrukce (kotvy, konzoly, zesilující profily, pomocné prvky)</t>
  </si>
  <si>
    <t>-275216326</t>
  </si>
  <si>
    <t>250,0</t>
  </si>
  <si>
    <t>775</t>
  </si>
  <si>
    <t>Podlahy skládané</t>
  </si>
  <si>
    <t>58</t>
  </si>
  <si>
    <t>775500101.1</t>
  </si>
  <si>
    <t>Montáž dřevěné fošnové podlahy na připravenou OK z prken tl.40 mm na P+D vč.spojovacích prostředků a souvisejících detaillů</t>
  </si>
  <si>
    <t>483128556</t>
  </si>
  <si>
    <t>dle výkr.D.1.1.11</t>
  </si>
  <si>
    <t>pódium 1</t>
  </si>
  <si>
    <t>7,44*0,75+9,25*5,15-0,75*0,75+1,82*4,38+1,25*3,7-0,25*1,25*2</t>
  </si>
  <si>
    <t>pódium 2</t>
  </si>
  <si>
    <t>3,36*2,525-0,7*0,252</t>
  </si>
  <si>
    <t>3,9*1,35+0,6*1,1+2,51*0,75</t>
  </si>
  <si>
    <t>59</t>
  </si>
  <si>
    <t>60516101.1</t>
  </si>
  <si>
    <t>řezivo smrkové sušené tl 40mm oboustranně hoblované, P+D</t>
  </si>
  <si>
    <t>1381670086</t>
  </si>
  <si>
    <t>80,743*0,04*1,1</t>
  </si>
  <si>
    <t>60</t>
  </si>
  <si>
    <t>998775102</t>
  </si>
  <si>
    <t>Přesun hmot pro podlahy skládané stanovený z hmotnosti přesunovaného materiálu vodorovná dopravní vzdálenost do 50 m v objektech výšky přes 6 do 12 m</t>
  </si>
  <si>
    <t>373485672</t>
  </si>
  <si>
    <t>https://podminky.urs.cz/item/CS_URS_2021_02/998775102</t>
  </si>
  <si>
    <t>777</t>
  </si>
  <si>
    <t>Podlahy lité</t>
  </si>
  <si>
    <t>61</t>
  </si>
  <si>
    <t>777131101</t>
  </si>
  <si>
    <t>Penetrační nátěr podlahy epoxidový na podklad suchý a vyzrálý</t>
  </si>
  <si>
    <t>544015217</t>
  </si>
  <si>
    <t>https://podminky.urs.cz/item/CS_URS_2021_02/777131101</t>
  </si>
  <si>
    <t>69,0</t>
  </si>
  <si>
    <t>62</t>
  </si>
  <si>
    <t>777611101</t>
  </si>
  <si>
    <t>Krycí nátěr podlahy dekorativní epoxidový</t>
  </si>
  <si>
    <t>1063339876</t>
  </si>
  <si>
    <t>https://podminky.urs.cz/item/CS_URS_2021_02/777611101</t>
  </si>
  <si>
    <t>63</t>
  </si>
  <si>
    <t>998777102</t>
  </si>
  <si>
    <t>Přesun hmot pro podlahy lité stanovený z hmotnosti přesunovaného materiálu vodorovná dopravní vzdálenost do 50 m v objektech výšky přes 6 do 12 m</t>
  </si>
  <si>
    <t>-1128484866</t>
  </si>
  <si>
    <t>https://podminky.urs.cz/item/CS_URS_2021_02/998777102</t>
  </si>
  <si>
    <t>781</t>
  </si>
  <si>
    <t>Dokončovací práce - obklady</t>
  </si>
  <si>
    <t>64</t>
  </si>
  <si>
    <t>781474154</t>
  </si>
  <si>
    <t>Montáž obkladů vnitřních stěn z dlaždic keramických lepených flexibilním lepidlem velkoformátových hladkých přes 4 do 6 ks/m2</t>
  </si>
  <si>
    <t>-302218438</t>
  </si>
  <si>
    <t>https://podminky.urs.cz/item/CS_URS_2021_02/781474154</t>
  </si>
  <si>
    <t>umyvadlo u vstupu</t>
  </si>
  <si>
    <t>(1,8+0,28)*(1,27-0,25)</t>
  </si>
  <si>
    <t>1,8*0,28</t>
  </si>
  <si>
    <t>65</t>
  </si>
  <si>
    <t>59761001</t>
  </si>
  <si>
    <t>obklad velkoformátový keramický hladký přes 4 do 6ks/m2</t>
  </si>
  <si>
    <t>-1785874890</t>
  </si>
  <si>
    <t>2,626*1,15</t>
  </si>
  <si>
    <t>66</t>
  </si>
  <si>
    <t>781477111</t>
  </si>
  <si>
    <t>Montáž obkladů vnitřních stěn z dlaždic keramických Příplatek k cenám za plochu do 10 m2 jednotlivě</t>
  </si>
  <si>
    <t>-1608105704</t>
  </si>
  <si>
    <t>https://podminky.urs.cz/item/CS_URS_2021_02/781477111</t>
  </si>
  <si>
    <t>2,626</t>
  </si>
  <si>
    <t>67</t>
  </si>
  <si>
    <t>781494511.1</t>
  </si>
  <si>
    <t>Montáž a dodávka ukončovací / rohových lišt lepené flexibilním lepidlem z Al profilů</t>
  </si>
  <si>
    <t>-248116121</t>
  </si>
  <si>
    <t>u umyvadla</t>
  </si>
  <si>
    <t>1,8*2+0,28+2*(1,27-0,25)</t>
  </si>
  <si>
    <t>68</t>
  </si>
  <si>
    <t>998781102</t>
  </si>
  <si>
    <t>Přesun hmot pro obklady keramické stanovený z hmotnosti přesunovaného materiálu vodorovná dopravní vzdálenost do 50 m v objektech výšky přes 6 do 12 m</t>
  </si>
  <si>
    <t>-736813916</t>
  </si>
  <si>
    <t>https://podminky.urs.cz/item/CS_URS_2021_02/998781102</t>
  </si>
  <si>
    <t>783</t>
  </si>
  <si>
    <t>Dokončovací práce - nátěry</t>
  </si>
  <si>
    <t>69</t>
  </si>
  <si>
    <t>783252000.1</t>
  </si>
  <si>
    <t>Protipožární nátěr ocelových konstrukcí krovu R30</t>
  </si>
  <si>
    <t>-1075298890</t>
  </si>
  <si>
    <t>zesilující OK</t>
  </si>
  <si>
    <t>--------------</t>
  </si>
  <si>
    <t>UPN 180, UPN 200, doplňkový materiál</t>
  </si>
  <si>
    <t>33,6*(0,18+2*0,1)</t>
  </si>
  <si>
    <t>9,92*(0,2+2*0,1)</t>
  </si>
  <si>
    <t>4,0</t>
  </si>
  <si>
    <t>Úroveň 4:</t>
  </si>
  <si>
    <t>IN-ZP.02.1 - ZTI - investiční náklady - způsobilé</t>
  </si>
  <si>
    <t>721 - Vnitřní kanalizace</t>
  </si>
  <si>
    <t>722 - Vnitřní vodovod</t>
  </si>
  <si>
    <t>725 - Zařizovací předměty</t>
  </si>
  <si>
    <t>721</t>
  </si>
  <si>
    <t>Vnitřní kanalizace</t>
  </si>
  <si>
    <t>721 17-0962.R00</t>
  </si>
  <si>
    <t>Oprava - propojení dosavadního potrubí PP DN 50</t>
  </si>
  <si>
    <t>-236117974</t>
  </si>
  <si>
    <t>721 17-0972.R00</t>
  </si>
  <si>
    <t>Oprava potrubí z PP, krácení trub DN 50</t>
  </si>
  <si>
    <t>-951875543</t>
  </si>
  <si>
    <t>721 17-1803.R00</t>
  </si>
  <si>
    <t>Demontáž potrubí z PVC do DN 75</t>
  </si>
  <si>
    <t>625724678</t>
  </si>
  <si>
    <t>721 17-6101.R00</t>
  </si>
  <si>
    <t>Potrubí HT připojovací DN 32 x 1,8 mm</t>
  </si>
  <si>
    <t>-1511936929</t>
  </si>
  <si>
    <t>721 17-6102.R00</t>
  </si>
  <si>
    <t>Potrubí HT připojovací DN 40 x 1,8 mm</t>
  </si>
  <si>
    <t>681458929</t>
  </si>
  <si>
    <t>721 17-6113.R00</t>
  </si>
  <si>
    <t>Potrubí HT odpadní svislé DN 50 x 1,8 mm</t>
  </si>
  <si>
    <t>-427667590</t>
  </si>
  <si>
    <t>721 19-4103.R00</t>
  </si>
  <si>
    <t>Vyvedení odpadních výpustek D 32 x 1,8</t>
  </si>
  <si>
    <t>-1963251478</t>
  </si>
  <si>
    <t>721 19-4104.R00</t>
  </si>
  <si>
    <t>Vyvedení odpadních výpustek D 40 x 1,8</t>
  </si>
  <si>
    <t>-956862316</t>
  </si>
  <si>
    <t>721 29-0111.R00</t>
  </si>
  <si>
    <t>Zkouška těsnosti kanalizace vodou DN 125</t>
  </si>
  <si>
    <t>-2075004320</t>
  </si>
  <si>
    <t>998 72-1102.R00</t>
  </si>
  <si>
    <t>Přesun hmot pro vnitřní kanalizaci, výšky do 12 m</t>
  </si>
  <si>
    <t>-1461183182</t>
  </si>
  <si>
    <t>722</t>
  </si>
  <si>
    <t>Vnitřní vodovod</t>
  </si>
  <si>
    <t>722 13-0801.R00</t>
  </si>
  <si>
    <t>Demontáž potrubí ocelových závitových DN 25</t>
  </si>
  <si>
    <t>-1379487193</t>
  </si>
  <si>
    <t>722 13-0901.R00</t>
  </si>
  <si>
    <t>Zazátkování vývodu</t>
  </si>
  <si>
    <t>87685059</t>
  </si>
  <si>
    <t>722 13-1913.R00</t>
  </si>
  <si>
    <t>Oprava-potrubí závitové,vsazení odbočky DN 15</t>
  </si>
  <si>
    <t>soubor</t>
  </si>
  <si>
    <t>82752571</t>
  </si>
  <si>
    <t>722 17-2311.R00</t>
  </si>
  <si>
    <t>Potrubí z PPR Instaplast, studená, D 20/2,8 mm</t>
  </si>
  <si>
    <t>-1955163503</t>
  </si>
  <si>
    <t>722 18-1211.RT7</t>
  </si>
  <si>
    <t>Izolace návleková MIRELON PRO tl. stěny 6 mm vnitřní průměr 22 mm</t>
  </si>
  <si>
    <t>-1880439968</t>
  </si>
  <si>
    <t>722 19-0401.R00</t>
  </si>
  <si>
    <t>Vyvedení a upevnění výpustek DN 15</t>
  </si>
  <si>
    <t>-1253627765</t>
  </si>
  <si>
    <t>722 22-3131.R00</t>
  </si>
  <si>
    <t>Kohout kul.vypouštěcí,komplet, DN 15</t>
  </si>
  <si>
    <t>1636475436</t>
  </si>
  <si>
    <t>722 23-7662.R00</t>
  </si>
  <si>
    <t>Klapka zpětná, DN 15</t>
  </si>
  <si>
    <t>924372001</t>
  </si>
  <si>
    <t>722 28-0106.R00</t>
  </si>
  <si>
    <t>Tlaková zkouška vodovodního potrubí DN 32</t>
  </si>
  <si>
    <t>-1863506836</t>
  </si>
  <si>
    <t>722 29-0234.R00</t>
  </si>
  <si>
    <t>Proplach a dezinfekce vodovod.potrubí DN 80</t>
  </si>
  <si>
    <t>-322294759</t>
  </si>
  <si>
    <t>998 72-2102.R00</t>
  </si>
  <si>
    <t>Přesun hmot pro vnitřní vodovod, výšky do 12 m</t>
  </si>
  <si>
    <t>1022104899</t>
  </si>
  <si>
    <t>725</t>
  </si>
  <si>
    <t>Zařizovací předměty</t>
  </si>
  <si>
    <t>725 01-7132.R00</t>
  </si>
  <si>
    <t>Umyvadlo na šrouby 65 x 46 cm, bílé Ideal Standart Connect Cube</t>
  </si>
  <si>
    <t>374567523</t>
  </si>
  <si>
    <t>725 21-0821.R00</t>
  </si>
  <si>
    <t>Demontáž umyvadel bez výtokových armatur</t>
  </si>
  <si>
    <t>-1793618423</t>
  </si>
  <si>
    <t>725 21-9401.R00</t>
  </si>
  <si>
    <t>Montáž umyvadel na šrouby do zdiva</t>
  </si>
  <si>
    <t>-502062222</t>
  </si>
  <si>
    <t>725 53-0152.R00</t>
  </si>
  <si>
    <t>Ventil pojistný TE 1847 DN 15</t>
  </si>
  <si>
    <t>-2120548852</t>
  </si>
  <si>
    <t>725 53-4111.R00</t>
  </si>
  <si>
    <t>Ohřívač elektr. zásob. tl. DZ Dražice TO 5.1 IN</t>
  </si>
  <si>
    <t>-1079756162</t>
  </si>
  <si>
    <t>27</t>
  </si>
  <si>
    <t>725 53-9102.R00</t>
  </si>
  <si>
    <t>Montáž elektr.ohřívačů, ostatní typy 80 l</t>
  </si>
  <si>
    <t>1767272655</t>
  </si>
  <si>
    <t>28</t>
  </si>
  <si>
    <t>725 81-9301.R00</t>
  </si>
  <si>
    <t>Ventil rohový kombinovaný G 1/2</t>
  </si>
  <si>
    <t>-1010402072</t>
  </si>
  <si>
    <t>29</t>
  </si>
  <si>
    <t>725 82-0801.R00</t>
  </si>
  <si>
    <t>Demontáž baterie nástěnné do G 3/4</t>
  </si>
  <si>
    <t>-1866150159</t>
  </si>
  <si>
    <t>30</t>
  </si>
  <si>
    <t>725 82-3111.RT1</t>
  </si>
  <si>
    <t>Baterie umyvadlová stoján. ruční, bez otvír.odpadu standardní</t>
  </si>
  <si>
    <t>-1487009923</t>
  </si>
  <si>
    <t>31</t>
  </si>
  <si>
    <t>725 85-1001.R00</t>
  </si>
  <si>
    <t>Kalich pro úkapy HL21 DN 32</t>
  </si>
  <si>
    <t>1111743056</t>
  </si>
  <si>
    <t>725 85-1004.RT1</t>
  </si>
  <si>
    <t>Zapach. uzávěrka HL136.3 DN 40 pro odvod kondenzátu</t>
  </si>
  <si>
    <t>-762810709</t>
  </si>
  <si>
    <t>725 86-0213.R00</t>
  </si>
  <si>
    <t>Sifon umyvadlový chrom DN40</t>
  </si>
  <si>
    <t>536577164</t>
  </si>
  <si>
    <t>725 98-0122.R00</t>
  </si>
  <si>
    <t>Dvířka z plastu, 200 x 300 mm</t>
  </si>
  <si>
    <t>351130376</t>
  </si>
  <si>
    <t>998 72-5102.R00</t>
  </si>
  <si>
    <t>Přesun hmot pro zařizovací předměty, výšky do 12 m</t>
  </si>
  <si>
    <t>1622903561</t>
  </si>
  <si>
    <t>IN-ZP.02.3 - Elektroinstalace - investiční náklady - způsobilé</t>
  </si>
  <si>
    <t>D1 - Silnoproud - svítidla</t>
  </si>
  <si>
    <t>D2 - Silnoproud - dodávky zařízení</t>
  </si>
  <si>
    <t>D3 - Silnoproud - nosný materiál</t>
  </si>
  <si>
    <t>D4 - Silnoproud - kabely a vodiče</t>
  </si>
  <si>
    <t>D5 - Slaboproud - rozvody SK (data / telefon)</t>
  </si>
  <si>
    <t>D6 - Slaboproud - rozvody SKV+EZS, Asset</t>
  </si>
  <si>
    <t>D7 - Demontážní, stavební, pomocné a ostatní práce</t>
  </si>
  <si>
    <t>D1</t>
  </si>
  <si>
    <t>Silnoproud - svítidla</t>
  </si>
  <si>
    <t>7411001</t>
  </si>
  <si>
    <t>Svítidlo LED PANEL, 44W, Ra80, 4000K, 6500/5070lm, el. předřadník, mikroprisma. kryt, závěsné, IP20, ozn. "A1"</t>
  </si>
  <si>
    <t>ks</t>
  </si>
  <si>
    <t>2046645013</t>
  </si>
  <si>
    <t>P</t>
  </si>
  <si>
    <t>Poznámka k položce:
dodávka svítidla včetně světelných zdrojů, kompenzace, svorek, montážního materiálu, závěsů a příslušenství - kompletní, barevné provedení dle požadavků AD, referenční typ: NAOS MPR - TREVOS E-01</t>
  </si>
  <si>
    <t>-2097840782</t>
  </si>
  <si>
    <t>Poznámka k položce:
montáž montáž včetně zapojení</t>
  </si>
  <si>
    <t>7411001.1</t>
  </si>
  <si>
    <t>Svítidlo LED PANEL, 44W, Ra80, 4000K, 6500/5070lm, el. předřadník + nouzový zdroj (akumulátora) s dobou zálohování 3 hodiny, mikroprisma. kryt, závěsné, IP20, ozn. "A2"</t>
  </si>
  <si>
    <t>-1419118968</t>
  </si>
  <si>
    <t>-818303219</t>
  </si>
  <si>
    <t>7411001.2</t>
  </si>
  <si>
    <t>Svítidlo LED PANEL, 44W, Ra80, 4000K, 6500/5070lm, el. stmívatelný předřadník TOUCHDIM (ECO) - stmívání přiloženou fází přes tlačítko, mikroprisma. kryt, závěsné, IP20, ozn. "A3"</t>
  </si>
  <si>
    <t>-1146083499</t>
  </si>
  <si>
    <t>132948324</t>
  </si>
  <si>
    <t>7411001.3</t>
  </si>
  <si>
    <t>Svítidlo LED PANEL, 44W, Ra80, 4000K, 6500/5070lm, el. stmívatelný předřadník TOUCHDIM (ECO) - stmívání přiloženou fází přes tlačítko + nouzový zdroj (akumulátora) s dobou zálohování 3 hodiny, mikroprisma. kryt, závěsné, IP20, ozn. "A4"</t>
  </si>
  <si>
    <t>-72847498</t>
  </si>
  <si>
    <t>-1677801368</t>
  </si>
  <si>
    <t>7411001.4</t>
  </si>
  <si>
    <t>Svítidlo kombinované LED, 36W, Ra80, 4000K, 3000lm, el. předřadník + nouzový zdroj (akumulátora) s dobou zálohování 3(2) hodiny, opál. kryt, nástěnné, IP20, ozn. "B"</t>
  </si>
  <si>
    <t>137256519</t>
  </si>
  <si>
    <t>Poznámka k položce:
dodávka svítidla včetně světelných zdrojů, kompenzace, svorek, montážního materiálu a příslušenství - kompletní, barevné provedení dle požadavků AD, referenční typ: PAVLA - FULGUR E-01</t>
  </si>
  <si>
    <t>-1892310333</t>
  </si>
  <si>
    <t>D2</t>
  </si>
  <si>
    <t>Silnoproud - dodávky zařízení</t>
  </si>
  <si>
    <t>7412001</t>
  </si>
  <si>
    <t>Úprava a doplnění stávajícího rozvaděče HRP3 o jištěný vývod TN-C-S pro kabel CYKY-J (CHKE-R) 5x16 určený pro napojení rozvaděče RS1-A3 a napojení vodiče CY(H07Z-K) 25 z OP/HOP: pojistkový odpínač stávající, pojistky gG50A 3ks, svorky, vodiče - kompletní včetně příslušenství a montážního materiálu</t>
  </si>
  <si>
    <t>-1100691529</t>
  </si>
  <si>
    <t>Poznámka k položce:
dodávka rozvaděče a skříně včetně příslušenství a montážního materiálu - kompletní E-01</t>
  </si>
  <si>
    <t>7412002</t>
  </si>
  <si>
    <t>568045704</t>
  </si>
  <si>
    <t>Poznámka k položce:
montáž montáž včetně zapojení E-01</t>
  </si>
  <si>
    <t>7412003</t>
  </si>
  <si>
    <t>Rozvaděče RS1-A3, kompletní včetně příslušenství a montážního materiálu, viz výkres E-03</t>
  </si>
  <si>
    <t>1268289440</t>
  </si>
  <si>
    <t>Poznámka k položce:
dodávka rozvaděče a skříně včetně příslušenství a montážního materiálu - kompletní, barevné provedení dle požadavků AD E-01,03</t>
  </si>
  <si>
    <t>7412004</t>
  </si>
  <si>
    <t>215703930</t>
  </si>
  <si>
    <t>Poznámka k položce:
montáž montáž včetně zapojení E-01,03</t>
  </si>
  <si>
    <t>7412005</t>
  </si>
  <si>
    <t>venkovní jednotka chlazení / klimatizace ozn. ECH, napojení včetně příslušenství</t>
  </si>
  <si>
    <t>-1002934394</t>
  </si>
  <si>
    <t>Poznámka k položce:
montáž napojení / zapojení  E-01</t>
  </si>
  <si>
    <t>7412006</t>
  </si>
  <si>
    <t>vnitřní jednotka chlazení / klimatizace ozn. ECH, napojení včetně příslušenství</t>
  </si>
  <si>
    <t>-753552794</t>
  </si>
  <si>
    <t>7412007</t>
  </si>
  <si>
    <t>ovladač vnitřní jednotka chlazení / klimatizace ozn. @ECH, napojení včetně příslušenství</t>
  </si>
  <si>
    <t>488967713</t>
  </si>
  <si>
    <t>7412008</t>
  </si>
  <si>
    <t>el. ohřívač TUV ozn. EH, napojení, propojení včetně příslušenství</t>
  </si>
  <si>
    <t>-1975519628</t>
  </si>
  <si>
    <t>7412009</t>
  </si>
  <si>
    <t>el. pohon vnitřní rolety okna ozn. ER, napojení, propojení včetně příslušenství</t>
  </si>
  <si>
    <t>619550909</t>
  </si>
  <si>
    <t>7412010</t>
  </si>
  <si>
    <t>vyhledání, odpojení a demontáže veškeré původní silnoproudé kabeláže v realizované části objektu (místnost 3.01 včetně původního rozvaděče a přívodní kabelové trasy z HRP3) a její ekologická likvidace, kabely budou odpojeny na straně konvových prvků a na straně rozvaděčů, demontovány a odstraněny, vyhledané kabely budou před odpojením prověřeny a odpojení odsouhlaseno správcem tohoto zařízení TUL, případné silnoproudé kabely, které realizovaným prostorem místnosti 3.01 pouze procházejí a jsou nutné pro provoz zařízení ostatních prostorů objektu budou ponechány a případně přeloženy do vhodných tras v koordinaci s ostatními trasami vedení TZB - demontáže dle požadavku správce zařízení TUL - požadavky ověří dodavatel elektrododavatel elektro</t>
  </si>
  <si>
    <t>2070825683</t>
  </si>
  <si>
    <t>Poznámka k položce:
montáž / demontáž montáž / demontáž včetně odpojení / přepojení / zapojení, proměření kabeláže, příslušenství a montážního materiálu E-01</t>
  </si>
  <si>
    <t>D3</t>
  </si>
  <si>
    <t>Silnoproud - nosný materiál</t>
  </si>
  <si>
    <t>7413001</t>
  </si>
  <si>
    <t>spínač vestavný řazení 1/0+1/0 - 10A / 230V AC, včetně krytu a rámečku - do samostatných / násobných rámečků - kompletní</t>
  </si>
  <si>
    <t>121054330</t>
  </si>
  <si>
    <t>Poznámka k položce:
dodávka včetně příslušenství a montážního materiálu - kompletní, barevné provedení dle požadavků AD E-01</t>
  </si>
  <si>
    <t>7413002</t>
  </si>
  <si>
    <t>1900526491</t>
  </si>
  <si>
    <t>7413003</t>
  </si>
  <si>
    <t>vypínač přisazený, 3f. 25A / 400V AC3, IP66(65), venkovní - kompletní</t>
  </si>
  <si>
    <t>-449413002</t>
  </si>
  <si>
    <t>Poznámka k položce:
dodávka včetně příslušenství a montážního materiálu - kompletní E-01</t>
  </si>
  <si>
    <t>7413004</t>
  </si>
  <si>
    <t>1130521982</t>
  </si>
  <si>
    <t>7413005</t>
  </si>
  <si>
    <t>zásuvka vestavná - 16A / 230V AC, ochr. clonky, včetně krytu a rámečku - do samostatných / násobných rámečků - kompletní</t>
  </si>
  <si>
    <t>2004211164</t>
  </si>
  <si>
    <t>7413006</t>
  </si>
  <si>
    <t>-1864669290</t>
  </si>
  <si>
    <t>7413007</t>
  </si>
  <si>
    <t>zásuvka vestavná - 16A / 230V AC včetně přepěťové ochrany třídy T3, ochr. clonky, včetně krytu a rámečku - do samostatných / násobných rámečků - kompletní</t>
  </si>
  <si>
    <t>1767056060</t>
  </si>
  <si>
    <t>7413008</t>
  </si>
  <si>
    <t>-839704546</t>
  </si>
  <si>
    <t>7413009</t>
  </si>
  <si>
    <t>zásuvka vestavná - 16A / 230V AC, IP44, včetně krytu a rámečku - kompletní</t>
  </si>
  <si>
    <t>728173162</t>
  </si>
  <si>
    <t>7413010</t>
  </si>
  <si>
    <t>-487001803</t>
  </si>
  <si>
    <t>7413011</t>
  </si>
  <si>
    <t>zásuvka přisazená - 16A / 230V AC, IP44, včetně krytu a krabice - kompletní, montáž na hořlavé podklady</t>
  </si>
  <si>
    <t>-1554915789</t>
  </si>
  <si>
    <t>7413012</t>
  </si>
  <si>
    <t>-502557826</t>
  </si>
  <si>
    <t>7413013</t>
  </si>
  <si>
    <t>zásuvka přisazená - 16A / 230V AC včetně přepěťové ochrany třídy T3, IP44, včetně krytu a krabice - kompletní, montáž na hořlavé podklady</t>
  </si>
  <si>
    <t>1338895058</t>
  </si>
  <si>
    <t>7413014</t>
  </si>
  <si>
    <t>-1267797572</t>
  </si>
  <si>
    <t>7413015</t>
  </si>
  <si>
    <t>svokovnice s víčkem pro pohyblivý přívod, vestavná - 16A / 4000V AC, včetně krytu a rámečku - kompletní</t>
  </si>
  <si>
    <t>-367674245</t>
  </si>
  <si>
    <t>7413016</t>
  </si>
  <si>
    <t>-1479957008</t>
  </si>
  <si>
    <t>7413021</t>
  </si>
  <si>
    <t>Svorky zemnící, připojovací spojovací včetně příslušenství</t>
  </si>
  <si>
    <t>553511519</t>
  </si>
  <si>
    <t>7413022</t>
  </si>
  <si>
    <t>-1405357384</t>
  </si>
  <si>
    <t>7413023</t>
  </si>
  <si>
    <t>Svorky 3-5x1,5-2,5 včetně příslušenství</t>
  </si>
  <si>
    <t>-500546237</t>
  </si>
  <si>
    <t>7413024</t>
  </si>
  <si>
    <t>312273735</t>
  </si>
  <si>
    <t>7413025</t>
  </si>
  <si>
    <t>Hliníkový parapetní kanál přístrojový ozn. PKP/AL, rozměr cca 130/70, společný i pro slaboproudé instalace, montáž spínačů a zásuvek, včetně příslušenství (spojky, koncovky, adaptéry, zem. svorky apod.) a montážního materiálu - kompletní</t>
  </si>
  <si>
    <t>556696669</t>
  </si>
  <si>
    <t>46</t>
  </si>
  <si>
    <t>7413026</t>
  </si>
  <si>
    <t>1797647876</t>
  </si>
  <si>
    <t>Poznámka k položce:
montáž montáž včetně zaklopení E-01</t>
  </si>
  <si>
    <t>47</t>
  </si>
  <si>
    <t>7413027</t>
  </si>
  <si>
    <t>Plastový kanál ozn. PK/PVC, rozměr cca 80/40, pro kabeláž a umístění oddělovacích relé ozn. OR, montáž na stěnu nad okny, včetně příslušenství (spojky, koncovky apod.) a montážního materiálu - kompletní</t>
  </si>
  <si>
    <t>-718767464</t>
  </si>
  <si>
    <t>7413028</t>
  </si>
  <si>
    <t>2036726031</t>
  </si>
  <si>
    <t>49</t>
  </si>
  <si>
    <t>7413029</t>
  </si>
  <si>
    <t>Krabice KP přístrojová hluboká pro násobnou montáž</t>
  </si>
  <si>
    <t>-1511349491</t>
  </si>
  <si>
    <t>50</t>
  </si>
  <si>
    <t>7413030</t>
  </si>
  <si>
    <t>-2144572007</t>
  </si>
  <si>
    <t>51</t>
  </si>
  <si>
    <t>7413031</t>
  </si>
  <si>
    <t>Krabice KP přístrojová hluboká pro násobnou montáž včetně svorek Wago</t>
  </si>
  <si>
    <t>528779072</t>
  </si>
  <si>
    <t>7413032</t>
  </si>
  <si>
    <t>-217005404</t>
  </si>
  <si>
    <t>7413033</t>
  </si>
  <si>
    <t>Krabice přístrojová do kanálu PKP/AL, samostatná / násobná montáž přístrojů, včetně příslušenství a montážního materiálu - kompletní</t>
  </si>
  <si>
    <t>587200921</t>
  </si>
  <si>
    <t>7413034</t>
  </si>
  <si>
    <t>516025439</t>
  </si>
  <si>
    <t>7413035</t>
  </si>
  <si>
    <t>Krabice 1902 včetně svorek Wago</t>
  </si>
  <si>
    <t>1191859334</t>
  </si>
  <si>
    <t>7413036</t>
  </si>
  <si>
    <t>-1438356034</t>
  </si>
  <si>
    <t>7413037</t>
  </si>
  <si>
    <t>Krabice KO97 včetně svorek Wago</t>
  </si>
  <si>
    <t>850981809</t>
  </si>
  <si>
    <t>7413038</t>
  </si>
  <si>
    <t>-1782632896</t>
  </si>
  <si>
    <t>7413039</t>
  </si>
  <si>
    <t>Krabice Abox, IP44-66 včetně svorek Wago</t>
  </si>
  <si>
    <t>-154935098</t>
  </si>
  <si>
    <t>7413040</t>
  </si>
  <si>
    <t>-1189734518</t>
  </si>
  <si>
    <t>7413041</t>
  </si>
  <si>
    <t>El. instal. trubka 2316</t>
  </si>
  <si>
    <t>-1650912484</t>
  </si>
  <si>
    <t>7413042</t>
  </si>
  <si>
    <t>935263950</t>
  </si>
  <si>
    <t>Poznámka k položce:
montáž montáž včetně uložení E-01</t>
  </si>
  <si>
    <t>7413043</t>
  </si>
  <si>
    <t>El. instal. trubka 2323</t>
  </si>
  <si>
    <t>231122160</t>
  </si>
  <si>
    <t>7413044</t>
  </si>
  <si>
    <t>-1631508927</t>
  </si>
  <si>
    <t>7413045</t>
  </si>
  <si>
    <t>El. instal. trubka 2329</t>
  </si>
  <si>
    <t>1898444939</t>
  </si>
  <si>
    <t>7413046</t>
  </si>
  <si>
    <t>-1578458057</t>
  </si>
  <si>
    <t>7413047</t>
  </si>
  <si>
    <t>El. instal. trubka 2336</t>
  </si>
  <si>
    <t>-1969931033</t>
  </si>
  <si>
    <t>7413048</t>
  </si>
  <si>
    <t>1938929861</t>
  </si>
  <si>
    <t>7413049</t>
  </si>
  <si>
    <t>El. instal. trubka 2348</t>
  </si>
  <si>
    <t>1708027775</t>
  </si>
  <si>
    <t>70</t>
  </si>
  <si>
    <t>7413050</t>
  </si>
  <si>
    <t>-1864549215</t>
  </si>
  <si>
    <t>71</t>
  </si>
  <si>
    <t>7413051</t>
  </si>
  <si>
    <t>El. instal. trubka panc. tuhá d23</t>
  </si>
  <si>
    <t>-2058566042</t>
  </si>
  <si>
    <t>Poznámka k položce:
dodávka včetně příchytek, příslušenství a montážního materiálu - kompletní E-01</t>
  </si>
  <si>
    <t>72</t>
  </si>
  <si>
    <t>7413052</t>
  </si>
  <si>
    <t>906717704</t>
  </si>
  <si>
    <t>73</t>
  </si>
  <si>
    <t>7413053</t>
  </si>
  <si>
    <t>El. instal. trubka panc. tuhá d50</t>
  </si>
  <si>
    <t>1958405548</t>
  </si>
  <si>
    <t>74</t>
  </si>
  <si>
    <t>7413054</t>
  </si>
  <si>
    <t>-1929933024</t>
  </si>
  <si>
    <t>75</t>
  </si>
  <si>
    <t>7413055</t>
  </si>
  <si>
    <t>El. instal. lišta vkládací 20/20, montáž na hořlavé podklady</t>
  </si>
  <si>
    <t>-1082128055</t>
  </si>
  <si>
    <t>76</t>
  </si>
  <si>
    <t>7413056</t>
  </si>
  <si>
    <t>442064451</t>
  </si>
  <si>
    <t>77</t>
  </si>
  <si>
    <t>7413057</t>
  </si>
  <si>
    <t>El. instal. lišta vkládací 40/20, montáž na hořlavé podklady</t>
  </si>
  <si>
    <t>-1565403211</t>
  </si>
  <si>
    <t>78</t>
  </si>
  <si>
    <t>7413058</t>
  </si>
  <si>
    <t>-2112501996</t>
  </si>
  <si>
    <t>79</t>
  </si>
  <si>
    <t>7413059</t>
  </si>
  <si>
    <t>El. instal. lišta vkládací 40/40, montáž na hořlavé podklady</t>
  </si>
  <si>
    <t>-442168277</t>
  </si>
  <si>
    <t>80</t>
  </si>
  <si>
    <t>7413060</t>
  </si>
  <si>
    <t>-1567196315</t>
  </si>
  <si>
    <t>81</t>
  </si>
  <si>
    <t>7413061</t>
  </si>
  <si>
    <t>El. instal. lišta vkládací 60/40, montáž na hořlavé podklady</t>
  </si>
  <si>
    <t>34649348</t>
  </si>
  <si>
    <t>82</t>
  </si>
  <si>
    <t>7413062</t>
  </si>
  <si>
    <t>631595694</t>
  </si>
  <si>
    <t>83</t>
  </si>
  <si>
    <t>7413063</t>
  </si>
  <si>
    <t>El. instal. lišta vkládací 120/40, montáž na hořlavé podklady</t>
  </si>
  <si>
    <t>-1757684966</t>
  </si>
  <si>
    <t>84</t>
  </si>
  <si>
    <t>7413064</t>
  </si>
  <si>
    <t>819010032</t>
  </si>
  <si>
    <t>85</t>
  </si>
  <si>
    <t>7413065</t>
  </si>
  <si>
    <t>Ocelový kabelový žlab 200-300x50 - pro montáž svítidel ozn. A1 až A4</t>
  </si>
  <si>
    <t>-2085651792</t>
  </si>
  <si>
    <t>Poznámka k položce:
dodávka včetně závěsů, konzol, spojek, příchytek, příslušenství a montážního materiálu - kompletní E-01</t>
  </si>
  <si>
    <t>86</t>
  </si>
  <si>
    <t>7413066</t>
  </si>
  <si>
    <t>470645210</t>
  </si>
  <si>
    <t>87</t>
  </si>
  <si>
    <t>7413067</t>
  </si>
  <si>
    <t>El. instal. kabelový kanál s víkem 80/40, oheň retardující, bezhalogenový, alternativně pro přívod k rozvaděči RS1-A3</t>
  </si>
  <si>
    <t>1529339035</t>
  </si>
  <si>
    <t>88</t>
  </si>
  <si>
    <t>7413068</t>
  </si>
  <si>
    <t>-1924496446</t>
  </si>
  <si>
    <t>89</t>
  </si>
  <si>
    <t>7413069</t>
  </si>
  <si>
    <t>El. instal. trubka d25, UV stabilní - venkovní jednotky ECH</t>
  </si>
  <si>
    <t>-1688053606</t>
  </si>
  <si>
    <t>90</t>
  </si>
  <si>
    <t>7413070</t>
  </si>
  <si>
    <t>-782027551</t>
  </si>
  <si>
    <t>D4</t>
  </si>
  <si>
    <t>Silnoproud - kabely a vodiče</t>
  </si>
  <si>
    <t>91</t>
  </si>
  <si>
    <t>7414001</t>
  </si>
  <si>
    <t>kabel CYKY-O 3x1,5</t>
  </si>
  <si>
    <t>-1910002539</t>
  </si>
  <si>
    <t>Poznámka k položce:
dodávka včetně montážního materiálu E-01</t>
  </si>
  <si>
    <t>92</t>
  </si>
  <si>
    <t>7414002</t>
  </si>
  <si>
    <t>1266359179</t>
  </si>
  <si>
    <t>Poznámka k položce:
montáž montáž včetně ukončení E-01</t>
  </si>
  <si>
    <t>93</t>
  </si>
  <si>
    <t>7414003</t>
  </si>
  <si>
    <t>kabel CYKY-O 7x1,5</t>
  </si>
  <si>
    <t>889071501</t>
  </si>
  <si>
    <t>94</t>
  </si>
  <si>
    <t>7414004</t>
  </si>
  <si>
    <t>-1492836143</t>
  </si>
  <si>
    <t>95</t>
  </si>
  <si>
    <t>7414005</t>
  </si>
  <si>
    <t>kabel CYKY-J 4x1,5</t>
  </si>
  <si>
    <t>1093234341</t>
  </si>
  <si>
    <t>96</t>
  </si>
  <si>
    <t>7414006</t>
  </si>
  <si>
    <t>1327951960</t>
  </si>
  <si>
    <t>97</t>
  </si>
  <si>
    <t>7414007</t>
  </si>
  <si>
    <t>kabel CYKY-J 5x1,5</t>
  </si>
  <si>
    <t>-279496062</t>
  </si>
  <si>
    <t>98</t>
  </si>
  <si>
    <t>7414008</t>
  </si>
  <si>
    <t>-1006590472</t>
  </si>
  <si>
    <t>99</t>
  </si>
  <si>
    <t>7414009</t>
  </si>
  <si>
    <t>kabel CYKY-J 7x1,5</t>
  </si>
  <si>
    <t>933426758</t>
  </si>
  <si>
    <t>100</t>
  </si>
  <si>
    <t>7414010</t>
  </si>
  <si>
    <t>-1365445005</t>
  </si>
  <si>
    <t>101</t>
  </si>
  <si>
    <t>7414011</t>
  </si>
  <si>
    <t>kabel CYKY-J 3x2,5</t>
  </si>
  <si>
    <t>650308000</t>
  </si>
  <si>
    <t>102</t>
  </si>
  <si>
    <t>7414012</t>
  </si>
  <si>
    <t>992891139</t>
  </si>
  <si>
    <t>103</t>
  </si>
  <si>
    <t>7414013</t>
  </si>
  <si>
    <t>kabel CYKY-J 5x2,5</t>
  </si>
  <si>
    <t>1535334732</t>
  </si>
  <si>
    <t>104</t>
  </si>
  <si>
    <t>7414014</t>
  </si>
  <si>
    <t>-1498563785</t>
  </si>
  <si>
    <t>105</t>
  </si>
  <si>
    <t>7414015</t>
  </si>
  <si>
    <t>kabel CHKE-R-J (CYKY-J) 5x16, alternativně pro přívod k rozvaděči RS1-A3</t>
  </si>
  <si>
    <t>-321225756</t>
  </si>
  <si>
    <t>106</t>
  </si>
  <si>
    <t>7414016</t>
  </si>
  <si>
    <t>2136970906</t>
  </si>
  <si>
    <t>107</t>
  </si>
  <si>
    <t>7414017</t>
  </si>
  <si>
    <t>kabel JYSTY 2x2x0,8</t>
  </si>
  <si>
    <t>-170404358</t>
  </si>
  <si>
    <t>108</t>
  </si>
  <si>
    <t>7414018</t>
  </si>
  <si>
    <t>-1894533834</t>
  </si>
  <si>
    <t>109</t>
  </si>
  <si>
    <t>7414019</t>
  </si>
  <si>
    <t>kabel CYSY-G 5x1,5</t>
  </si>
  <si>
    <t>-883903978</t>
  </si>
  <si>
    <t>110</t>
  </si>
  <si>
    <t>7414020</t>
  </si>
  <si>
    <t>-1151544603</t>
  </si>
  <si>
    <t>111</t>
  </si>
  <si>
    <t>7414021</t>
  </si>
  <si>
    <t>vodič CY 6</t>
  </si>
  <si>
    <t>-1808226551</t>
  </si>
  <si>
    <t>112</t>
  </si>
  <si>
    <t>7414022</t>
  </si>
  <si>
    <t>-355481415</t>
  </si>
  <si>
    <t>113</t>
  </si>
  <si>
    <t>7414023</t>
  </si>
  <si>
    <t>vodič CY 25</t>
  </si>
  <si>
    <t>641950457</t>
  </si>
  <si>
    <t>114</t>
  </si>
  <si>
    <t>7414024</t>
  </si>
  <si>
    <t>1579964939</t>
  </si>
  <si>
    <t>115</t>
  </si>
  <si>
    <t>7414025</t>
  </si>
  <si>
    <t>vodič H07Z-K (CY) 25, alternativně pro přívod k rozvaděči RS1-A3</t>
  </si>
  <si>
    <t>-561255218</t>
  </si>
  <si>
    <t>116</t>
  </si>
  <si>
    <t>7414026</t>
  </si>
  <si>
    <t>1070798849</t>
  </si>
  <si>
    <t>D5</t>
  </si>
  <si>
    <t>Slaboproud - rozvody SK (data / telefon)</t>
  </si>
  <si>
    <t>117</t>
  </si>
  <si>
    <t>7415001</t>
  </si>
  <si>
    <t>zásuvka data vestavná - 1x RJ45, Cat. 6A, včetně krytu a rámečku - do samostatných / násobných rámečků - kompletní</t>
  </si>
  <si>
    <t>-1809512830</t>
  </si>
  <si>
    <t>Poznámka k položce:
dodávka včetně příslušenství a montážního materiálu - kompletní, barevné provedení dle požadavků AD E-02</t>
  </si>
  <si>
    <t>118</t>
  </si>
  <si>
    <t>7415002</t>
  </si>
  <si>
    <t>822120727</t>
  </si>
  <si>
    <t>Poznámka k položce:
montáž montáž včetně zapojení E-02</t>
  </si>
  <si>
    <t>119</t>
  </si>
  <si>
    <t>7415003</t>
  </si>
  <si>
    <t>zásuvka data přisazená - 1x RJ45, Cat. 6A, IP44, včetně krytu a krybice - kompletní</t>
  </si>
  <si>
    <t>2112157880</t>
  </si>
  <si>
    <t>Poznámka k položce:
dodávka včetně příslušenství a montážního materiálu - kompletní E-02</t>
  </si>
  <si>
    <t>120</t>
  </si>
  <si>
    <t>7415004</t>
  </si>
  <si>
    <t>933382481</t>
  </si>
  <si>
    <t>121</t>
  </si>
  <si>
    <t>7415005</t>
  </si>
  <si>
    <t>dvojzásuvka data vestavná - 2x RJ45, Cat. 6A, včetně krytu a rámečku - do samostatných / násobných rámečků - kompletní</t>
  </si>
  <si>
    <t>958563828</t>
  </si>
  <si>
    <t>122</t>
  </si>
  <si>
    <t>7415006</t>
  </si>
  <si>
    <t>245849090</t>
  </si>
  <si>
    <t>123</t>
  </si>
  <si>
    <t>7415007</t>
  </si>
  <si>
    <t>zásuvka telefon vestavná - 1x RJ45, Cat. 6A, včetně krytu a rámečku - do samostatných / násobných rámečků - kompletní</t>
  </si>
  <si>
    <t>-27116152</t>
  </si>
  <si>
    <t>Poznámka k položce:
dodávka včetně příslušenství a montážního materiálu - kompletní, barevné provedení dle požadavků AD, požadavek na použití konektoru RJ11 bude ověřen u správce zařízení E-02</t>
  </si>
  <si>
    <t>124</t>
  </si>
  <si>
    <t>7415008</t>
  </si>
  <si>
    <t>-1517209835</t>
  </si>
  <si>
    <t>125</t>
  </si>
  <si>
    <t>7415009</t>
  </si>
  <si>
    <t>zásuvka HDMI-F vestavná, včetně krytu a rámečku - do samostatných / násobných rámečků - kompletní</t>
  </si>
  <si>
    <t>172663382</t>
  </si>
  <si>
    <t>126</t>
  </si>
  <si>
    <t>7415010</t>
  </si>
  <si>
    <t>-723482987</t>
  </si>
  <si>
    <t>127</t>
  </si>
  <si>
    <t>7415011</t>
  </si>
  <si>
    <t>828899404</t>
  </si>
  <si>
    <t>128</t>
  </si>
  <si>
    <t>7415012</t>
  </si>
  <si>
    <t>-1889371065</t>
  </si>
  <si>
    <t>129</t>
  </si>
  <si>
    <t>7415013</t>
  </si>
  <si>
    <t>Krabice 1902</t>
  </si>
  <si>
    <t>-445738516</t>
  </si>
  <si>
    <t>130</t>
  </si>
  <si>
    <t>7415014</t>
  </si>
  <si>
    <t>-1791291000</t>
  </si>
  <si>
    <t>Poznámka k položce:
montáž montáž včetně protažení E-02</t>
  </si>
  <si>
    <t>131</t>
  </si>
  <si>
    <t>7415015</t>
  </si>
  <si>
    <t>Krabice KO97</t>
  </si>
  <si>
    <t>808000087</t>
  </si>
  <si>
    <t>132</t>
  </si>
  <si>
    <t>7415016</t>
  </si>
  <si>
    <t>-1346215310</t>
  </si>
  <si>
    <t>133</t>
  </si>
  <si>
    <t>7415017</t>
  </si>
  <si>
    <t>Krabice KO125</t>
  </si>
  <si>
    <t>-1338761878</t>
  </si>
  <si>
    <t>134</t>
  </si>
  <si>
    <t>7415018</t>
  </si>
  <si>
    <t>1271753119</t>
  </si>
  <si>
    <t>135</t>
  </si>
  <si>
    <t>7415019</t>
  </si>
  <si>
    <t>Krabice KT250</t>
  </si>
  <si>
    <t>1843937649</t>
  </si>
  <si>
    <t>136</t>
  </si>
  <si>
    <t>7415020</t>
  </si>
  <si>
    <t>-1618079945</t>
  </si>
  <si>
    <t>137</t>
  </si>
  <si>
    <t>7415021</t>
  </si>
  <si>
    <t>650618717</t>
  </si>
  <si>
    <t>138</t>
  </si>
  <si>
    <t>7415022</t>
  </si>
  <si>
    <t>-2007420670</t>
  </si>
  <si>
    <t>Poznámka k položce:
montáž montáž včetně uložení E-02</t>
  </si>
  <si>
    <t>139</t>
  </si>
  <si>
    <t>7415023</t>
  </si>
  <si>
    <t>1468538883</t>
  </si>
  <si>
    <t>140</t>
  </si>
  <si>
    <t>7415024</t>
  </si>
  <si>
    <t>1197582900</t>
  </si>
  <si>
    <t>141</t>
  </si>
  <si>
    <t>7415025</t>
  </si>
  <si>
    <t>-13379517</t>
  </si>
  <si>
    <t>142</t>
  </si>
  <si>
    <t>7415026</t>
  </si>
  <si>
    <t>75958711</t>
  </si>
  <si>
    <t>143</t>
  </si>
  <si>
    <t>7415027</t>
  </si>
  <si>
    <t>877474830</t>
  </si>
  <si>
    <t>144</t>
  </si>
  <si>
    <t>7415028</t>
  </si>
  <si>
    <t>-1223199952</t>
  </si>
  <si>
    <t>145</t>
  </si>
  <si>
    <t>7415029</t>
  </si>
  <si>
    <t>1433591828</t>
  </si>
  <si>
    <t>146</t>
  </si>
  <si>
    <t>7415030</t>
  </si>
  <si>
    <t>-507015286</t>
  </si>
  <si>
    <t>147</t>
  </si>
  <si>
    <t>7415031</t>
  </si>
  <si>
    <t>-807269476</t>
  </si>
  <si>
    <t>Poznámka k položce:
dodávka včetně příchytek, příslušenství a montážního materiálu - kompletní E-02</t>
  </si>
  <si>
    <t>148</t>
  </si>
  <si>
    <t>7415032</t>
  </si>
  <si>
    <t>1020909653</t>
  </si>
  <si>
    <t>149</t>
  </si>
  <si>
    <t>7415033</t>
  </si>
  <si>
    <t>1663710418</t>
  </si>
  <si>
    <t>150</t>
  </si>
  <si>
    <t>7415034</t>
  </si>
  <si>
    <t>1078512395</t>
  </si>
  <si>
    <t>151</t>
  </si>
  <si>
    <t>7415035</t>
  </si>
  <si>
    <t>-1499305446</t>
  </si>
  <si>
    <t>152</t>
  </si>
  <si>
    <t>7415036</t>
  </si>
  <si>
    <t>1954270962</t>
  </si>
  <si>
    <t>153</t>
  </si>
  <si>
    <t>7415037</t>
  </si>
  <si>
    <t>1228416822</t>
  </si>
  <si>
    <t>154</t>
  </si>
  <si>
    <t>7415038</t>
  </si>
  <si>
    <t>-1636879475</t>
  </si>
  <si>
    <t>155</t>
  </si>
  <si>
    <t>7415039</t>
  </si>
  <si>
    <t>El. instal. lišta vkládací 100/40, montáž na hořlavé podklady</t>
  </si>
  <si>
    <t>1364505016</t>
  </si>
  <si>
    <t>156</t>
  </si>
  <si>
    <t>7415040</t>
  </si>
  <si>
    <t>2037458649</t>
  </si>
  <si>
    <t>157</t>
  </si>
  <si>
    <t>7415041</t>
  </si>
  <si>
    <t>El. instal. trubka d32, oheň retardující, bezhalogenová, pro přívod ke krabici T-A3</t>
  </si>
  <si>
    <t>-513993480</t>
  </si>
  <si>
    <t>158</t>
  </si>
  <si>
    <t>7415042</t>
  </si>
  <si>
    <t>-1065846323</t>
  </si>
  <si>
    <t>159</t>
  </si>
  <si>
    <t>7415043</t>
  </si>
  <si>
    <t>El. instal. kabelový kanál s víkem 40/20, oheň retardující, bezhalogenový, alternativně pro přívod ke krabici T-A3</t>
  </si>
  <si>
    <t>-1268644486</t>
  </si>
  <si>
    <t>160</t>
  </si>
  <si>
    <t>7415044</t>
  </si>
  <si>
    <t>-1240017306</t>
  </si>
  <si>
    <t>161</t>
  </si>
  <si>
    <t>7415045</t>
  </si>
  <si>
    <t>Vedení SK data struktur. kabely U/UTP Cat.6A (dle ISO/IEC 1180:2001 ClassEA a ANSI/TIA 568B.2 Category 6A s přenosem kanálu minimálně do 500 MHz), přenosový protokolu 10 Gigabit Ethernet, 4 páry v kruhovém uspořádání jednotlivých párů a pláštěm v bezhalogenovém provedení LSZH např. dle IEC/EN 60332-1, max. průměr kabelu 7,5 mm - typ dle požadavků správce zařízení TUL</t>
  </si>
  <si>
    <t>-1105172344</t>
  </si>
  <si>
    <t>Poznámka k položce:
dodávka včetně montážního materiálu E-02</t>
  </si>
  <si>
    <t>162</t>
  </si>
  <si>
    <t>7415046</t>
  </si>
  <si>
    <t>1147020122</t>
  </si>
  <si>
    <t>Poznámka k položce:
montáž montáž včetně ukončení E-02</t>
  </si>
  <si>
    <t>163</t>
  </si>
  <si>
    <t>7415047</t>
  </si>
  <si>
    <t>Vedení SK telefon struktur. kabely U/UTP Cat.6A (dle ISO/IEC 1180:2001 ClassEA a ANSI/TIA 568B.2 Category 6A s přenosem kanálu minimálně do 500 MHz), přenosový protokolu 10 Gigabit Ethernet, 4 páry v kruhovém uspořádání jednotlivých párů a pláštěm v bezhalogenovém provedení LSZH např. dle IEC/EN 60332-1, max. průměr kabelu 7,5 mm - typ dle požadavků správce zařízení TUL</t>
  </si>
  <si>
    <t>-880741065</t>
  </si>
  <si>
    <t>164</t>
  </si>
  <si>
    <t>7415048</t>
  </si>
  <si>
    <t>1598103391</t>
  </si>
  <si>
    <t>165</t>
  </si>
  <si>
    <t>7415049</t>
  </si>
  <si>
    <t>Kabel HDMI 2.1 ukončený konektory HDMI-M, délka 10m - kompletní - typ dle požadavků správce zařízení TUL</t>
  </si>
  <si>
    <t>1187690585</t>
  </si>
  <si>
    <t>166</t>
  </si>
  <si>
    <t>7415050</t>
  </si>
  <si>
    <t>-355426254</t>
  </si>
  <si>
    <t>167</t>
  </si>
  <si>
    <t>7415051</t>
  </si>
  <si>
    <t>AP WIFI, FIFI 6, stropní, možnost úplné systémové konfigurace, napájení POE 802.3af - kompletní dodávka dle požadavků správce zařízení TUL</t>
  </si>
  <si>
    <t>1332275632</t>
  </si>
  <si>
    <t>Poznámka k položce:
dodávka zařízení včetně příslušenství a montážního materiálu - kompletní E-02</t>
  </si>
  <si>
    <t>168</t>
  </si>
  <si>
    <t>7415052</t>
  </si>
  <si>
    <t>-1217036006</t>
  </si>
  <si>
    <t>Poznámka k položce:
montáž montáž včetně zapojení, proměření linek, měřící protokol  E-02</t>
  </si>
  <si>
    <t>169</t>
  </si>
  <si>
    <t>7415053</t>
  </si>
  <si>
    <t>Úprava a doplnění skříně stávajícího rozvaděče RACK2-A3 - kompletní dodávka dle požadavků správce data / telefon zařízení TUL - bude upřesněno, managent s adekvátním příslušenstvím, napájěče komponentů, svorky, konektory, kabeláž, switch s podporou napájení po datové lince POE 802.3af, data patchpanel 24 portů (původní datové rozvody místnosti 3.01 budou odpojeny od portů původního switche a předpokládá se tedy doplnění jednoho switche 24p), telefon patchpanel (napojení 4 telef. linek vedených z krabice T-A3 a vyvedení 2 telef. linek do místnosti 3.01), vyvazovací panely, konektory RJ45 - linky data celkem 32ks, lenky telefon 4ks (2 + 2rezervy), SW, oživení, měřící protokoly, montážní materiál, příslušenství apod. - kompletní dodávka dle požadavku správce zařízení TUL - požadavky ověří dodavatel elektro</t>
  </si>
  <si>
    <t>1522914775</t>
  </si>
  <si>
    <t>Poznámka k položce:
dodávka rozvaděče a skříně včetně příslušenství a montážního materiálu - kompletní E-02</t>
  </si>
  <si>
    <t>170</t>
  </si>
  <si>
    <t>7415054</t>
  </si>
  <si>
    <t>-892237726</t>
  </si>
  <si>
    <t>171</t>
  </si>
  <si>
    <t>7415055</t>
  </si>
  <si>
    <t>Úprava a doplnění stávající krabice telefonních rozvodů T-A3 - kompletní dodávka dle požadavků správce zařízení TUL - bude upřesněno, adekvátní příslušenstvím, případné svorky a konektory, kabeláž, linky telefon celkem 4ks - vedeny z T-A3 přes patchpanel umístěný v RACK2-A3 (2 linky do místnosti 3.01 + 2 rezerví linky), předpokládá se, že kabely linek budou v krabici T-A3 napojeny z rezervních hřebenových svorek, pro provoz linek budou použity rezervy stávající telef. ústředny, oživení, měřící protokoly, montážní materiál, příslušenství apod. - kompletní dodávka dle požadavku správce zařízení TUL- požadavky ověří dodavatel elektro</t>
  </si>
  <si>
    <t>-1253902436</t>
  </si>
  <si>
    <t>172</t>
  </si>
  <si>
    <t>7415056</t>
  </si>
  <si>
    <t>-353749718</t>
  </si>
  <si>
    <t>173</t>
  </si>
  <si>
    <t>7415057</t>
  </si>
  <si>
    <t>vyhledání, odpojení a demontáže veškeré původní datové a telefonní kabeláže v realizované části objektu (místnost 3.01 a přívodní kabelové trasy) a její ekologická likvidace, kabely budou odpojeny na straně konvových prvků a na straně rozvaděče RACK-A3, demontovány a odstraněny, vyhledané kabely budou před odpojením prověřeny a odpojení odsouhlaseno správcem tohoto zařízení TUL, případné slaboproudé kabely, které realizovaným prostorem místnosti 3.01 pouze procházejí a jsou nutné pro provoz zařízení ostatních prostorů objektu budou ponechány a případně přeloženy do vhodných tras v koordinaci s ostatními trasami vedení TZB - demontáže dle požadavku správce zařízení TUL - požadavky ověří dodavatel elektro, po dohodě se správcem zařízení TUL je možné použít původní kabeláž vedenou ve vhodných trasách nové instalace - ověří dodavatel elektro</t>
  </si>
  <si>
    <t>826024271</t>
  </si>
  <si>
    <t>Poznámka k položce:
montáž / demontáž montáž / demontáž včetně odpojení / přepojení / zapojení, proměření linek, příslušenství a montážního materiálu E-02</t>
  </si>
  <si>
    <t>D6</t>
  </si>
  <si>
    <t>Slaboproud - rozvody SKV+EZS, Asset</t>
  </si>
  <si>
    <t>174</t>
  </si>
  <si>
    <t>7416001</t>
  </si>
  <si>
    <t>EXPANDER /přídavné rozšíření o 1 linku, do EZS</t>
  </si>
  <si>
    <t>1529189571</t>
  </si>
  <si>
    <t>Poznámka k položce:
dodávka Dodávka ASSET, včetně příslušenství a montážního materiálu - kompletní E-02</t>
  </si>
  <si>
    <t>175</t>
  </si>
  <si>
    <t>7416002</t>
  </si>
  <si>
    <t>-1224143763</t>
  </si>
  <si>
    <t>Poznámka k položce:
montáž montáž včetně zapojení / propojení E-02</t>
  </si>
  <si>
    <t>176</t>
  </si>
  <si>
    <t>7416003</t>
  </si>
  <si>
    <t>Propojení SKV s jinými externími systémy</t>
  </si>
  <si>
    <t>639487753</t>
  </si>
  <si>
    <t>Poznámka k položce:
montáž ASSET, montáž včetně zapojení / propojení E-02</t>
  </si>
  <si>
    <t>177</t>
  </si>
  <si>
    <t>7416004</t>
  </si>
  <si>
    <t>Programování základních parametrů ústředny</t>
  </si>
  <si>
    <t>1159379025</t>
  </si>
  <si>
    <t>Poznámka k položce:
montáž ASSET, dle požadavků TUL E-02</t>
  </si>
  <si>
    <t>178</t>
  </si>
  <si>
    <t>7416005</t>
  </si>
  <si>
    <t>V ASSET 602 Čtečka bezkontaktních karet MIFARE bez PIN, ozn. CP,včetně příslušenství a montážního materiálu - kompletní</t>
  </si>
  <si>
    <t>896430387</t>
  </si>
  <si>
    <t>Poznámka k položce:
dodávka Dodávka SKV, včetně příslušenství a montážního materiálu - kompletní E-02</t>
  </si>
  <si>
    <t>179</t>
  </si>
  <si>
    <t>7416006</t>
  </si>
  <si>
    <t>1687140805</t>
  </si>
  <si>
    <t>180</t>
  </si>
  <si>
    <t>7416007</t>
  </si>
  <si>
    <t>V ASSET 10 v. 2xx BEZ KRYTU Dveřní modul - slouží k připojení čteček</t>
  </si>
  <si>
    <t>308043000</t>
  </si>
  <si>
    <t>181</t>
  </si>
  <si>
    <t>7416008</t>
  </si>
  <si>
    <t>2084887505</t>
  </si>
  <si>
    <t>182</t>
  </si>
  <si>
    <t>7416009</t>
  </si>
  <si>
    <t>el. zámek BEFO PROFI 211211 (nízkoodběrový se signalizací), včetně příslušenství a montážního materiálu - kompletní, ozn. EZ</t>
  </si>
  <si>
    <t>1750408688</t>
  </si>
  <si>
    <t>183</t>
  </si>
  <si>
    <t>7416010</t>
  </si>
  <si>
    <t>-2097483588</t>
  </si>
  <si>
    <t>184</t>
  </si>
  <si>
    <t>7416011</t>
  </si>
  <si>
    <t>MAS303 MG kontakt čtyřdrátový polarizovaný s pracovní mezerou, včetně příslušenství a montážního materiálu - kompletní, ozn. MG</t>
  </si>
  <si>
    <t>1092231277</t>
  </si>
  <si>
    <t>Poznámka k položce:
dodávka Dodávka EZS, včetně příslušenství a montážního materiálu - kompletní E-02</t>
  </si>
  <si>
    <t>185</t>
  </si>
  <si>
    <t>7416012</t>
  </si>
  <si>
    <t>2117543098</t>
  </si>
  <si>
    <t>186</t>
  </si>
  <si>
    <t>7416013</t>
  </si>
  <si>
    <t>opakovač linky SKV, včetně příslušenství a montážního materiálu - kompletní</t>
  </si>
  <si>
    <t>1433021429</t>
  </si>
  <si>
    <t>187</t>
  </si>
  <si>
    <t>7416014</t>
  </si>
  <si>
    <t>-276993681</t>
  </si>
  <si>
    <t>188</t>
  </si>
  <si>
    <t>7416015</t>
  </si>
  <si>
    <t>Oživení systému náklady na 1 čtečku</t>
  </si>
  <si>
    <t>576174771</t>
  </si>
  <si>
    <t>Poznámka k položce:
montáž SKV, dle požadavků TUL E-02</t>
  </si>
  <si>
    <t>189</t>
  </si>
  <si>
    <t>7416016</t>
  </si>
  <si>
    <t>Programování a aktivace karty technika</t>
  </si>
  <si>
    <t>-684835182</t>
  </si>
  <si>
    <t>190</t>
  </si>
  <si>
    <t>7416017</t>
  </si>
  <si>
    <t>LML-8 LINKOVÝ MODUL Linkový modul pro systémy ASSET bez krytu, včetně příslušenství a montážního materiálu - kompletní</t>
  </si>
  <si>
    <t>2019705652</t>
  </si>
  <si>
    <t>191</t>
  </si>
  <si>
    <t>7416018</t>
  </si>
  <si>
    <t>-359076024</t>
  </si>
  <si>
    <t>192</t>
  </si>
  <si>
    <t>7416019</t>
  </si>
  <si>
    <t>RELML-8 Modul 8 relé pro připojení k LML-8 + krabice, včetně příslušenství a montážního materiálu - kompletní</t>
  </si>
  <si>
    <t>1919785641</t>
  </si>
  <si>
    <t>193</t>
  </si>
  <si>
    <t>7416020</t>
  </si>
  <si>
    <t>-1131055787</t>
  </si>
  <si>
    <t>194</t>
  </si>
  <si>
    <t>7416021</t>
  </si>
  <si>
    <t>čidlo (dual, AM, spodní záclona, antimasking, běžný dosah), včetně příslušenství a montážního materiálu - kompletní, ozn. PIR/MW</t>
  </si>
  <si>
    <t>706911126</t>
  </si>
  <si>
    <t>195</t>
  </si>
  <si>
    <t>7416022</t>
  </si>
  <si>
    <t>2068050360</t>
  </si>
  <si>
    <t>196</t>
  </si>
  <si>
    <t>7416023</t>
  </si>
  <si>
    <t>Oživení systému EZS na jeden detektor (HW)</t>
  </si>
  <si>
    <t>313148896</t>
  </si>
  <si>
    <t>Poznámka k položce:
montáž EZS, dle požadavků TUL E-02</t>
  </si>
  <si>
    <t>197</t>
  </si>
  <si>
    <t>7416024</t>
  </si>
  <si>
    <t>Programování smyčky EZS (SW)</t>
  </si>
  <si>
    <t>-592099651</t>
  </si>
  <si>
    <t>198</t>
  </si>
  <si>
    <t>7416025</t>
  </si>
  <si>
    <t>Oživení systému EZS - vyvažování neobsazených vstupů (HW)</t>
  </si>
  <si>
    <t>-757061038</t>
  </si>
  <si>
    <t>199</t>
  </si>
  <si>
    <t>7416026</t>
  </si>
  <si>
    <t>Programování smyčky EZS - neobsazených vstupů (SW)</t>
  </si>
  <si>
    <t>-1594920121</t>
  </si>
  <si>
    <t>200</t>
  </si>
  <si>
    <t>7416027</t>
  </si>
  <si>
    <t>Programování sys. na jeden expandér (SW)</t>
  </si>
  <si>
    <t>-1378701038</t>
  </si>
  <si>
    <t>201</t>
  </si>
  <si>
    <t>7416028</t>
  </si>
  <si>
    <t>Vytvoření prim. map. podkladů (půdorysů) - přehled</t>
  </si>
  <si>
    <t>936793517</t>
  </si>
  <si>
    <t>Poznámka k položce:
montáž Programování LATIS, dle požadavků TUL E-02</t>
  </si>
  <si>
    <t>202</t>
  </si>
  <si>
    <t>7416029</t>
  </si>
  <si>
    <t>Vytvoření prim. map. podkladů (půdorysů) - jedno podlaží</t>
  </si>
  <si>
    <t>-245128446</t>
  </si>
  <si>
    <t>203</t>
  </si>
  <si>
    <t>7416030</t>
  </si>
  <si>
    <t>24204366</t>
  </si>
  <si>
    <t>204</t>
  </si>
  <si>
    <t>7416031</t>
  </si>
  <si>
    <t>Editace značky (oprava ve stávajícím)</t>
  </si>
  <si>
    <t>-1054411899</t>
  </si>
  <si>
    <t>205</t>
  </si>
  <si>
    <t>7416032</t>
  </si>
  <si>
    <t>Editor událostí do grafiky LATIS SQL (SW_LAT)</t>
  </si>
  <si>
    <t>825552884</t>
  </si>
  <si>
    <t>206</t>
  </si>
  <si>
    <t>7416033</t>
  </si>
  <si>
    <t>Editace prim. Map. podkladů (1 podlaží)</t>
  </si>
  <si>
    <t>2108260759</t>
  </si>
  <si>
    <t>207</t>
  </si>
  <si>
    <t>7416034</t>
  </si>
  <si>
    <t>sloučení primárních map v jeden celek</t>
  </si>
  <si>
    <t>868295399</t>
  </si>
  <si>
    <t>208</t>
  </si>
  <si>
    <t>7416035</t>
  </si>
  <si>
    <t>Krabice 1902 / KU68</t>
  </si>
  <si>
    <t>1785346401</t>
  </si>
  <si>
    <t>209</t>
  </si>
  <si>
    <t>7416036</t>
  </si>
  <si>
    <t>-415145285</t>
  </si>
  <si>
    <t>210</t>
  </si>
  <si>
    <t>7416037</t>
  </si>
  <si>
    <t>El. instal. trubka d16, oheň retardující, bezhalogenová</t>
  </si>
  <si>
    <t>922073469</t>
  </si>
  <si>
    <t>211</t>
  </si>
  <si>
    <t>7416038</t>
  </si>
  <si>
    <t>-1381537403</t>
  </si>
  <si>
    <t>212</t>
  </si>
  <si>
    <t>7416039</t>
  </si>
  <si>
    <t>Vedení SKV+EZS struktur. kabely U/UTP Cat.6A (dle ISO/IEC 1180:2001 ClassEA a ANSI/TIA 568B.2 Category 6A s přenosem kanálu minimálně do 500 MHz), přenosový protokolu 10 Gigabit Ethernet, 4 páry v kruhovém uspořádání jednotlivých párů a pláštěm v bezhalogenovém provedení LSZH např. dle IEC/EN 60332-1, max. průměr kabelu 7,5 mm - typ dle požadavků správce zařízení TUL</t>
  </si>
  <si>
    <t>-1396430365</t>
  </si>
  <si>
    <t>213</t>
  </si>
  <si>
    <t>7416040</t>
  </si>
  <si>
    <t>-23790101</t>
  </si>
  <si>
    <t>214</t>
  </si>
  <si>
    <t>7416041</t>
  </si>
  <si>
    <t>kabel YY-JZ 4x1,5</t>
  </si>
  <si>
    <t>-175552698</t>
  </si>
  <si>
    <t>215</t>
  </si>
  <si>
    <t>7416042</t>
  </si>
  <si>
    <t>-291393397</t>
  </si>
  <si>
    <t>216</t>
  </si>
  <si>
    <t>7416043</t>
  </si>
  <si>
    <t>kabel YY-JZ 4x2,5</t>
  </si>
  <si>
    <t>-1173142802</t>
  </si>
  <si>
    <t>217</t>
  </si>
  <si>
    <t>7416044</t>
  </si>
  <si>
    <t>-817111988</t>
  </si>
  <si>
    <t>218</t>
  </si>
  <si>
    <t>7416045</t>
  </si>
  <si>
    <t>kabel LiYY 5x0,34</t>
  </si>
  <si>
    <t>-435046335</t>
  </si>
  <si>
    <t>219</t>
  </si>
  <si>
    <t>7416046</t>
  </si>
  <si>
    <t>-767624752</t>
  </si>
  <si>
    <t>D7</t>
  </si>
  <si>
    <t>Demontážní, stavební, pomocné a ostatní práce</t>
  </si>
  <si>
    <t>220</t>
  </si>
  <si>
    <t>7417001</t>
  </si>
  <si>
    <t>vyhledání, odpojení a demontáže nespecifikované původní silnoproudé a slaboproudé elektroinstalace v realizované části objektu a její ekologická likvidace</t>
  </si>
  <si>
    <t>-2034827480</t>
  </si>
  <si>
    <t>Poznámka k položce:
kompletní včetně příslušenství a montážního materiálu</t>
  </si>
  <si>
    <t>221</t>
  </si>
  <si>
    <t>7417002</t>
  </si>
  <si>
    <t>dodatečné rýhy a prostupy do zdi a betonu</t>
  </si>
  <si>
    <t>-961304059</t>
  </si>
  <si>
    <t>222</t>
  </si>
  <si>
    <t>7417003</t>
  </si>
  <si>
    <t>protipožární ucpávky pro otvory d20 až d50 s odolností EI.60min</t>
  </si>
  <si>
    <t>-2000761418</t>
  </si>
  <si>
    <t>223</t>
  </si>
  <si>
    <t>7417004</t>
  </si>
  <si>
    <t>přesuny hmot a kapacit</t>
  </si>
  <si>
    <t>910803965</t>
  </si>
  <si>
    <t>224</t>
  </si>
  <si>
    <t>7417005</t>
  </si>
  <si>
    <t>Blíže nespecifikovatelné položky související s realizací objektu, dodatečné zhotovení napojovacích bodů, uzemnění realizivaných zařízení a případné napojení zařízení na stávající jímací soustavu hromosvodu, případné přeložky nedefinovaných zařízení, montážní konstrukce, nátěry konstrukcí a svarů apod.</t>
  </si>
  <si>
    <t>1779305386</t>
  </si>
  <si>
    <t>225</t>
  </si>
  <si>
    <t>7417006</t>
  </si>
  <si>
    <t>Výchozí revize</t>
  </si>
  <si>
    <t>617755101</t>
  </si>
  <si>
    <t>Poznámka k položce:
kompletní výchozí revizní zprávy jednotlivých částí elektroinstalace</t>
  </si>
  <si>
    <t>226</t>
  </si>
  <si>
    <t>7417007</t>
  </si>
  <si>
    <t>Zajištění stanoviska TIČR k projektové dokumentaci elektroinstalace</t>
  </si>
  <si>
    <t>-1084900330</t>
  </si>
  <si>
    <t>Poznámka k položce:
kompletní admionistrace stanoviska
Ceny jsou uvedeny bez DPH
Dodavatel musí splňovat nařízení dané vyhláškou o obalech
Dodavatel musí zajistit servis a náhradní díly dle potřeby
Jako standard pro typy spínačů a zásuvek je určeno ABB - Tango
V souladu s ČSN EN 60445 ed.3, ČSN 330165 ed.2, ČSN EN 60446, ČSN EN 60617-2, ČSN EN 61346-1, ČSN ICE 757  a ostatní předpisů a norem v platném znění budou prvky, obvody a kabelové vývody rozvaděčů a skříní a dále koncové prvky elektroinstalace a jejich obvody popsány a označeny. Koncové prvky elektroinstalace budou popsány a označeny mimo jiné i příslušností k rozvaděči a jističi. Značení obvodů na krycích deskách rozvaděčů a skříní bude provedeno číslem obvodu i popisem vývodu. Dále budou popsány a označeny veškeré koncové prvky elektroinstalace (zásuvky, spínače, svítidla apod.) a jejich obvody.    Veškeré označení prvků, obvodů a kabelových vývodů rozvaděčů, skříní a koncových prvků elektroinstalace bude v souladu s projektovou dokumentací skutečného provedení elektroinstalace.    Na všech rozvaděčích, skříních, vyměnitelných zařízeních elektroinstalace a koncových prvcích bude uvedeno označení výrobce a typ, napěťová hladina, příkon, krytí IP a ostatní údaje, které je nutné znát pro jejich jednoznačnou identifikaci a jejich nahrazení.  
 Zařízení slaboproudých rozvodů provede specializovaná certifikovaná firma dle příslušných ČSN, předpisů, požadavků, požadavků správce zařízení a skutečných požadavků investora a v návaznosti na kompaktibilitu s ostatními rozvody slaboproudých technologií objektu.</t>
  </si>
  <si>
    <t>IN-ZP.02.4 - Vzduchotechnika - investiční náklady - způsobilé</t>
  </si>
  <si>
    <t>1 - CHLAZENÍ  3.NP-UČEBNA</t>
  </si>
  <si>
    <t>2 - Pomocné, přípravné a závěrečné vzduchotechnické práce</t>
  </si>
  <si>
    <t>CHLAZENÍ  3.NP-UČEBNA</t>
  </si>
  <si>
    <t>1.1</t>
  </si>
  <si>
    <t>Venkovní kondenzační jednotka chlazená vzduchem, invertor, systém tzv. "SPLIT", typ například: AOYG-45KRTA, Qch= 12,1kW (max. instalovaný 100%= 12,1 kW); včetně propojovacího "refnetu"; například- IMPROMAT-KLIMA (nab.č. 602 210593 ) - nebo výrobek srovnatelného standardu</t>
  </si>
  <si>
    <t>427562833</t>
  </si>
  <si>
    <t>Poznámka k položce:
Tepelné čerpadlo složené z např. ..+...  kW, chladí nebo topí,  chladivo R32A; U=400V</t>
  </si>
  <si>
    <t>1.2</t>
  </si>
  <si>
    <t>Vnitřní PODSTROPNÍ jednotka chlazení, Qch= 12,1 kW; R32 s dekoračním panelem; typ například: ABYG-45KRTA ; (?bez čerpadla kondenzátu..?); například - IMPROMAT-KLIMA (nab.č. 602 210593 ) - nebo výrobek srovnatelného standardu</t>
  </si>
  <si>
    <t>-1664447396</t>
  </si>
  <si>
    <t>Poznámka k položce:
včetně příslušenství; pro podlaží 3.np-podkroví</t>
  </si>
  <si>
    <t>7511001</t>
  </si>
  <si>
    <t>Montáž venkovní jednotky</t>
  </si>
  <si>
    <t>-1024353832</t>
  </si>
  <si>
    <t>7511002</t>
  </si>
  <si>
    <t>Montáž vnitřní jednotky</t>
  </si>
  <si>
    <t>-712768578</t>
  </si>
  <si>
    <t>7511003</t>
  </si>
  <si>
    <t>Čerpadlo kondenzátu pro vnitřní jednotky chlazení poz. 1.2 ; typ například: UTR-DPB24T - nebo výrobek srovnatelného standardu</t>
  </si>
  <si>
    <t>580079108</t>
  </si>
  <si>
    <t>7511004</t>
  </si>
  <si>
    <t>Montáž čerpadla</t>
  </si>
  <si>
    <t>2005031679</t>
  </si>
  <si>
    <t>7511005</t>
  </si>
  <si>
    <t>Ovladač-KABELOVÝ (DOTYKOVÝ) dálkový - pro vnitřní jednotky chlazení ve 3.np, typ například: .. -IMPROMAT-KLIMA (nab.č. 602 210593 )-nebo výrobek srovnatelného standardu</t>
  </si>
  <si>
    <t>795514625</t>
  </si>
  <si>
    <t>Poznámka k položce:
ovladač pro každý výparník, vnitřní jednotku chlazení - dle schema chlazení, pro řešenou místnost</t>
  </si>
  <si>
    <t>7511006</t>
  </si>
  <si>
    <t>Montáž ovladače</t>
  </si>
  <si>
    <t>448503794</t>
  </si>
  <si>
    <t>7511007</t>
  </si>
  <si>
    <t>Ocelové konzole / rám + silentbloky, pro upevnění venkovní kondenzační jednotky chlazení SPLIT , vnější rozměr cca 900x700x500mm</t>
  </si>
  <si>
    <t>-1280208753</t>
  </si>
  <si>
    <t>Poznámka k položce:
konzole/rám pod kotvící body poz. 1.1,  materiál - ocel. pozink. profily + nátěr RAL</t>
  </si>
  <si>
    <t>7511008</t>
  </si>
  <si>
    <t>Montáž konzole</t>
  </si>
  <si>
    <t>2010888588</t>
  </si>
  <si>
    <t>7511009</t>
  </si>
  <si>
    <t>Cu kruhové potrubí pro chladírenské účely - svazek (prům. 10/16mm) - DLE KONKRÉTNÍHO TYPU JEDNOTEK CHLAZENÍ</t>
  </si>
  <si>
    <t>110699311</t>
  </si>
  <si>
    <t>Poznámka k položce:
Cu kruhové potrubí, svazek, včetně náplně chladiva R32, vč. spojovacího a montážního materiálu a materiálu na závěsy a včetně teplené a parotěsné izolace</t>
  </si>
  <si>
    <t>7511010</t>
  </si>
  <si>
    <t>Montáž Cu potrubí</t>
  </si>
  <si>
    <t>-1795451398</t>
  </si>
  <si>
    <t>7511011</t>
  </si>
  <si>
    <t>Náplň chladiva 32A - chladící médium (4kg..dle bližší specifikace dodavatele)</t>
  </si>
  <si>
    <t>-1984936412</t>
  </si>
  <si>
    <t>Poznámka k položce:
pro doplnění systému "Split"-viz. schema</t>
  </si>
  <si>
    <t>7511012</t>
  </si>
  <si>
    <t>Montáž, doplnění chladiva</t>
  </si>
  <si>
    <t>-1844799099</t>
  </si>
  <si>
    <t>7511013</t>
  </si>
  <si>
    <t>Kabeláže elektro - komunikační (Prověřit!-dle konkrétního typu jednotek a ovladačů - například: 5x1,5mm2)</t>
  </si>
  <si>
    <t>-1627500893</t>
  </si>
  <si>
    <t>Poznámka k položce:
Kabeláže mezi vnitřnmi a venkovními jednotkami. Osadit ve spolupráci s profesí elektro</t>
  </si>
  <si>
    <t>7511014</t>
  </si>
  <si>
    <t>Montáž kabeláží ele.</t>
  </si>
  <si>
    <t>863109458</t>
  </si>
  <si>
    <t>7511015</t>
  </si>
  <si>
    <t>Prostup do střechy či fasády - chránička cca prům.150 mm ; složená z přímého průchodu cca 1m+oblouku 90°+45°, včetně izolace proti zatečení</t>
  </si>
  <si>
    <t>-370697476</t>
  </si>
  <si>
    <t>Poznámka k položce:
prostup pro Cu potrubí a kabeláž elektro. Chráničku osadit ve spolupráci se stavbou.</t>
  </si>
  <si>
    <t>7511016</t>
  </si>
  <si>
    <t>Montáž prostupu</t>
  </si>
  <si>
    <t>-133768250</t>
  </si>
  <si>
    <t>7511017</t>
  </si>
  <si>
    <t>Kruhové, plastové potrubí odvodu kondenzátu (D 25), například Ekoplastik</t>
  </si>
  <si>
    <t>1123798801</t>
  </si>
  <si>
    <t>Poznámka k položce:
potrubí včetně spojovacího,  montážního materiálu a materiálu na závěsy, včetně tepelné izolace např. Tubolit</t>
  </si>
  <si>
    <t>7511018</t>
  </si>
  <si>
    <t>Montáž potrubí kan.</t>
  </si>
  <si>
    <t>-177610858</t>
  </si>
  <si>
    <t>Pomocné, přípravné a závěrečné vzduchotechnické práce</t>
  </si>
  <si>
    <t>2.1</t>
  </si>
  <si>
    <t>Náklady na dopravu VZT a zařízení CHLAZENÍ</t>
  </si>
  <si>
    <t>898974969</t>
  </si>
  <si>
    <t>Poznámka k položce:
Doprava vzt komponent, elementů, jednotek, ventilátorů, vzt. potrubí atd. na místo stavby</t>
  </si>
  <si>
    <t>2.2</t>
  </si>
  <si>
    <t>Pomocné konstrukce, lešení</t>
  </si>
  <si>
    <t>454269820</t>
  </si>
  <si>
    <t>Poznámka k položce:
Pro práci ve výšce podlaží do 5,3m , dále práce na střeše a fasádě objektu</t>
  </si>
  <si>
    <t>2.3</t>
  </si>
  <si>
    <t>Zednické výpomoci</t>
  </si>
  <si>
    <t>367674637</t>
  </si>
  <si>
    <t>Poznámka k položce:
Spolupráce na prostupech v počtu do  5 -ti ks</t>
  </si>
  <si>
    <t>2.4</t>
  </si>
  <si>
    <t>Komplexní vyzkoušení</t>
  </si>
  <si>
    <t>-1031331768</t>
  </si>
  <si>
    <t>Poznámka k položce:
Zkoušky vzt. zařízení v délce trvání  1N hod.</t>
  </si>
  <si>
    <t>2.5</t>
  </si>
  <si>
    <t>Zaregulování VZT</t>
  </si>
  <si>
    <t>-1032293383</t>
  </si>
  <si>
    <t>Poznámka k položce:
Zaregulování průtoku vzduchu na koncových elementech v počtu do 2 ks</t>
  </si>
  <si>
    <t>2.6</t>
  </si>
  <si>
    <t>Zaškolení obsluhy</t>
  </si>
  <si>
    <t>-1715426716</t>
  </si>
  <si>
    <t>2.7</t>
  </si>
  <si>
    <t>Vypracování provozního řádu vzduchotechnického zařízení</t>
  </si>
  <si>
    <t>-1866017655</t>
  </si>
  <si>
    <t>2.8</t>
  </si>
  <si>
    <t>Vypracování dokumentace skutečného provedení</t>
  </si>
  <si>
    <t>126305322</t>
  </si>
  <si>
    <t>Poznámka k položce:
(2x tištěná paré, 1x nosič s PDF)</t>
  </si>
  <si>
    <t>IN-ZP.VRN - Vedlejší rozpočtové náklady - investiční</t>
  </si>
  <si>
    <t>VRN - Vedlejší rozpočtové náklady</t>
  </si>
  <si>
    <t>VRN</t>
  </si>
  <si>
    <t>Vedlejší rozpočtové náklady</t>
  </si>
  <si>
    <t>010101</t>
  </si>
  <si>
    <t>Vedlejší rozpočtové náklady (zařízení staveniště, kompletační a koordinační činnost apod.)</t>
  </si>
  <si>
    <t>1024</t>
  </si>
  <si>
    <t>2045542258</t>
  </si>
  <si>
    <t>IN-NEZP - Investiční náklady - nezpůsobilé</t>
  </si>
  <si>
    <t>IN-NEZP.01 - ARS+KO část - investiční náklady nezpůsobilé</t>
  </si>
  <si>
    <t>997 - Přesun sutě</t>
  </si>
  <si>
    <t xml:space="preserve">    713 - Izolace tepelné</t>
  </si>
  <si>
    <t xml:space="preserve">    764 - Konstrukce klempířské vč.přesunu hmot</t>
  </si>
  <si>
    <t>-303829170</t>
  </si>
  <si>
    <t>1816066156</t>
  </si>
  <si>
    <t>-1094054698</t>
  </si>
  <si>
    <t>1130367946</t>
  </si>
  <si>
    <t>0,274</t>
  </si>
  <si>
    <t>713</t>
  </si>
  <si>
    <t>Izolace tepelné</t>
  </si>
  <si>
    <t>713151111</t>
  </si>
  <si>
    <t>Montáž tepelné izolace střech šikmých rohožemi, pásy, deskami (izolační materiál ve specifikaci) kladenými volně mezi krokve</t>
  </si>
  <si>
    <t>541720989</t>
  </si>
  <si>
    <t>https://podminky.urs.cz/item/CS_URS_2021_02/713151111</t>
  </si>
  <si>
    <t>svislá část u podlahy</t>
  </si>
  <si>
    <t>((21,96+9,76)*2-0,38*2-1,3)*0,79</t>
  </si>
  <si>
    <t>podélné valby - sklon 45 ° =  1,41</t>
  </si>
  <si>
    <t>půdorys</t>
  </si>
  <si>
    <t>(21,88+13,62)/2*4,88*1,41*2</t>
  </si>
  <si>
    <t>odpočet prosvětlovacího pásu, sřešních oken</t>
  </si>
  <si>
    <t>-13,46*3,29</t>
  </si>
  <si>
    <t>-0,73*1,53*6</t>
  </si>
  <si>
    <t>-0,66*1,18*2</t>
  </si>
  <si>
    <t>28376524</t>
  </si>
  <si>
    <t>deska izolační PIR s oboustranným textilním rounem tl.40mm</t>
  </si>
  <si>
    <t>-1831029829</t>
  </si>
  <si>
    <t>299,41*1,02</t>
  </si>
  <si>
    <t>713151121</t>
  </si>
  <si>
    <t>Montáž tepelné izolace střech šikmých rohožemi, pásy, deskami (izolační materiál ve specifikaci) kladenými volně pod krokve</t>
  </si>
  <si>
    <t>-953749993</t>
  </si>
  <si>
    <t>https://podminky.urs.cz/item/CS_URS_2021_02/713151121</t>
  </si>
  <si>
    <t>63153740</t>
  </si>
  <si>
    <t>deska izolační z minerální vlny pro technickou izolaci 45-55kg/m3 max.teplota do 400°C tl 40mm</t>
  </si>
  <si>
    <t>-1353727770</t>
  </si>
  <si>
    <t>998713102</t>
  </si>
  <si>
    <t>Přesun hmot pro izolace tepelné stanovený z hmotnosti přesunovaného materiálu vodorovná dopravní vzdálenost do 50 m v objektech výšky přes 6 m do 12 m</t>
  </si>
  <si>
    <t>1961819031</t>
  </si>
  <si>
    <t>https://podminky.urs.cz/item/CS_URS_2021_02/998713102</t>
  </si>
  <si>
    <t>762331921</t>
  </si>
  <si>
    <t>Vyřezání části střešní vazby vázané konstrukce krovů průřezové plochy řeziva přes 120 do 224 cm2, délky vyřezané části krovového prvku do 3 m</t>
  </si>
  <si>
    <t>862328522</t>
  </si>
  <si>
    <t>https://podminky.urs.cz/item/CS_URS_2021_02/762331921</t>
  </si>
  <si>
    <t>pásky</t>
  </si>
  <si>
    <t>1,85*12</t>
  </si>
  <si>
    <t>764</t>
  </si>
  <si>
    <t>Konstrukce klempířské vč.přesunu hmot</t>
  </si>
  <si>
    <t>764234409</t>
  </si>
  <si>
    <t>Oplechování horních ploch zdí a nadezdívek (atik) z měděného plechu mechanicky kotvených rš 800 mm</t>
  </si>
  <si>
    <t>-912688875</t>
  </si>
  <si>
    <t>https://podminky.urs.cz/item/CS_URS_2021_02/764234409</t>
  </si>
  <si>
    <t>hlava komína</t>
  </si>
  <si>
    <t>2,1</t>
  </si>
  <si>
    <t>764538424.1</t>
  </si>
  <si>
    <t>Svod z měděného plechu včetně objímek, kruhový, průměru 150 mm - upravený jako kapotáž rozvodu chladiva</t>
  </si>
  <si>
    <t>-1754390119</t>
  </si>
  <si>
    <t>5,2</t>
  </si>
  <si>
    <t>766800201.1</t>
  </si>
  <si>
    <t>Montáž a dodávka zatemňující rolety s manuelním ovládáním pro okno ozn.S01 vel.780/1600 mm</t>
  </si>
  <si>
    <t>-1398792638</t>
  </si>
  <si>
    <t>766800401.1</t>
  </si>
  <si>
    <t>Montáž a dodávka zatemňující rolety s manuelním ovládáním pro okno ozn.SV vel.660/1180 mm</t>
  </si>
  <si>
    <t>3686227</t>
  </si>
  <si>
    <t>766800601.1</t>
  </si>
  <si>
    <t>Montáž a dodávka zatemňující rolety el ovládané pro jednotlivá pole proskleného pásu - vel.pásu cca 13,5x3,3 m</t>
  </si>
  <si>
    <t>493824592</t>
  </si>
  <si>
    <t>IN-NEZP.02.3 - Elektroinstalace - investiční náklady - nezpůsobilé</t>
  </si>
  <si>
    <t>7413017</t>
  </si>
  <si>
    <t>ovladač el. pohonu rolety ozn. @ER, vestavný 2x 3-10A / 230V AC, včetně krytu a rámečku - do samostatných / násobných rámečků - kompletní, typ např. spínač žaluziový Busch-Jalousiecontrol II ABB 2CK006410A0378 včetně krátkocetného ovladače, rámečku a příslušenství - kompletní</t>
  </si>
  <si>
    <t>-648268402</t>
  </si>
  <si>
    <t>7413018</t>
  </si>
  <si>
    <t>ovladač el. pohonu rolety ozn. @ER, vestavný 2x3-10A / 230V AC, včetně krytu a rámečku - do samostatných / násobných rámečků - kompletní, typ např. spínač žaluziový Busch-Jalousiecontrol II ABB 2CK006410A0378 včetně krátkocetného ovladače, rámečku a příslušenství - kompletní</t>
  </si>
  <si>
    <t>-1162195472</t>
  </si>
  <si>
    <t>7413019</t>
  </si>
  <si>
    <t>oddělovací (rozdělovací) relé el. pohonu rolety ozn. OR, umístění ve žlabu ozn. PK/PVC nad oknem, 2x 700W / 230V AC - kompletní, typ např. spínač žaluziový Busch-Jalousiecontrol II ABB 2CK006410A0302 včetně příslušenství - kompletní</t>
  </si>
  <si>
    <t>769459314</t>
  </si>
  <si>
    <t>7413020</t>
  </si>
  <si>
    <t>-182746586</t>
  </si>
  <si>
    <t>IN-NEZP.VRN - Vedlejší rozpočtové náklady - investiční</t>
  </si>
  <si>
    <t>-454776282</t>
  </si>
  <si>
    <t>NEIN - Neinvestiční náklady</t>
  </si>
  <si>
    <t>NEIN-ZP - Neinvestiční náklady - způsobilé</t>
  </si>
  <si>
    <t>NEIN-ZP.01 - ARS+KO část - neinvestiční náklady způsobilé</t>
  </si>
  <si>
    <t xml:space="preserve">    776 - Podlahy povlakové</t>
  </si>
  <si>
    <t xml:space="preserve">    784 - Dokončovací práce - malby a tapety</t>
  </si>
  <si>
    <t>612325411</t>
  </si>
  <si>
    <t>Oprava vápenocementové omítky vnitřních ploch hladké, tloušťky do 20 mm stěn, v rozsahu opravované plochy do 10%</t>
  </si>
  <si>
    <t>246239528</t>
  </si>
  <si>
    <t>https://podminky.urs.cz/item/CS_URS_2021_02/612325411</t>
  </si>
  <si>
    <t>komín</t>
  </si>
  <si>
    <t>(0,55+0,44)*2*2,86</t>
  </si>
  <si>
    <t>(0,55+0,6)*2*2,86</t>
  </si>
  <si>
    <t>2,04*(5,2-2,86)/2*2</t>
  </si>
  <si>
    <t>0,55*(5,2-2,86)</t>
  </si>
  <si>
    <t>ostatní  omítky cca</t>
  </si>
  <si>
    <t>7,0</t>
  </si>
  <si>
    <t>613311130.1</t>
  </si>
  <si>
    <t>Potažení vnitřních ploch vápenným štukem tloušťky do 3 mm svislých konstrukcí pilířů nebo sloupů</t>
  </si>
  <si>
    <t>-562583462</t>
  </si>
  <si>
    <t>631341161</t>
  </si>
  <si>
    <t>Doplnění dosavadních mazanin betonem lehkým keramickým (s dodáním hmot) plochy jednotlivě přes 1 m2 do 4 m2 a tl. do 80 mm</t>
  </si>
  <si>
    <t>1966582672</t>
  </si>
  <si>
    <t>https://podminky.urs.cz/item/CS_URS_2021_02/631341161</t>
  </si>
  <si>
    <t>za vstupními dveřmi</t>
  </si>
  <si>
    <t>3,1*0,6*0,08</t>
  </si>
  <si>
    <t>264231590</t>
  </si>
  <si>
    <t>2097184579</t>
  </si>
  <si>
    <t>2063708989</t>
  </si>
  <si>
    <t>925425810</t>
  </si>
  <si>
    <t>0,153</t>
  </si>
  <si>
    <t>1298994625</t>
  </si>
  <si>
    <t>5,778</t>
  </si>
  <si>
    <t>odpočet z investic</t>
  </si>
  <si>
    <t>-0,059</t>
  </si>
  <si>
    <t>997013813</t>
  </si>
  <si>
    <t>Poplatek za uložení stavebního odpadu na skládce (skládkovné) z plastických hmot zatříděného do Katalogu odpadů pod kódem 17 02 03</t>
  </si>
  <si>
    <t>-1825660511</t>
  </si>
  <si>
    <t>https://podminky.urs.cz/item/CS_URS_2021_02/997013813</t>
  </si>
  <si>
    <t>0,669</t>
  </si>
  <si>
    <t>1635304717</t>
  </si>
  <si>
    <t>762100001.1</t>
  </si>
  <si>
    <t>Ověření bezvadnosti prvků krovu vč.součinnosti s TDI</t>
  </si>
  <si>
    <t>-297993728</t>
  </si>
  <si>
    <t>762342811</t>
  </si>
  <si>
    <t>Demontáž bednění a laťování laťování střech sklonu do 60° se všemi nadstřešními konstrukcemi, z latí průřezové plochy do 25 cm2 při osové vzdálenosti do 0,22 m</t>
  </si>
  <si>
    <t>1005790439</t>
  </si>
  <si>
    <t>https://podminky.urs.cz/item/CS_URS_2021_02/762342811</t>
  </si>
  <si>
    <t>kolem střešních oken</t>
  </si>
  <si>
    <t>1,2*1,7*1,41*6-0,78*1,6*6</t>
  </si>
  <si>
    <t>1,2*1,27*1,41*2-0,66*1,18*2</t>
  </si>
  <si>
    <t>kolem proskleného střešního pásu</t>
  </si>
  <si>
    <t>(14,0+2,57)*2*0,2*1,41</t>
  </si>
  <si>
    <t>762343911</t>
  </si>
  <si>
    <t>Zabednění otvorů ve střeše prkny (materiál v ceně) tl. do 32 mm, otvoru plochy jednotlivě do 1 m2</t>
  </si>
  <si>
    <t>-496306065</t>
  </si>
  <si>
    <t>https://podminky.urs.cz/item/CS_URS_2021_02/762343911</t>
  </si>
  <si>
    <t>-66607527</t>
  </si>
  <si>
    <t>763161720.1</t>
  </si>
  <si>
    <t>Podkroví ze sádrokartonových desek dvouvrstvá spodní konstrukce z ocelových profilů CD, UD na krokvových závěsech jednoduše opláštěná deskou protipožární DF, tl. 15 mm, bez izolace, REI 30 DP3</t>
  </si>
  <si>
    <t>1006476019</t>
  </si>
  <si>
    <t>přípočet ostění</t>
  </si>
  <si>
    <t>(13,46+3,29)*2*0,4</t>
  </si>
  <si>
    <t>(0,73+1,53)*2*0,4*6</t>
  </si>
  <si>
    <t>(0,66+1,18)*0,4*2</t>
  </si>
  <si>
    <t>763161811</t>
  </si>
  <si>
    <t>Demontáž podkroví ze sádrokartonových desek s nosnou konstrukcí dvouvrstvou dřevěnou, opláštění jednoduché</t>
  </si>
  <si>
    <t>1619930140</t>
  </si>
  <si>
    <t>https://podminky.urs.cz/item/CS_URS_2021_02/763161811</t>
  </si>
  <si>
    <t>763182411</t>
  </si>
  <si>
    <t>Výplně otvorů konstrukcí ze sádrokartonových desek opláštění obvodu (špalety) střešního okna z desek včetně Al rohu hloubky do 0,5 m</t>
  </si>
  <si>
    <t>-1012406538</t>
  </si>
  <si>
    <t>https://podminky.urs.cz/item/CS_URS_2021_02/763182411</t>
  </si>
  <si>
    <t>ostění prosvětlovacího pásu a střešních oken</t>
  </si>
  <si>
    <t>(13,46+3,29)*2</t>
  </si>
  <si>
    <t>(0,73+1,53)*2*6</t>
  </si>
  <si>
    <t>(0,66+1,18)*2*2</t>
  </si>
  <si>
    <t>-1389509761</t>
  </si>
  <si>
    <t>766850101.1</t>
  </si>
  <si>
    <t xml:space="preserve">Repase a oprava vstupních dveří vel.800+500/1970 mm </t>
  </si>
  <si>
    <t>1503234238</t>
  </si>
  <si>
    <t>775591912</t>
  </si>
  <si>
    <t>Ostatní práce při opravách dřevěných podlah broušení podlah vlysových, palubkových, parketových nebo mozaikových jednotlivé operace střední</t>
  </si>
  <si>
    <t>513566590</t>
  </si>
  <si>
    <t>https://podminky.urs.cz/item/CS_URS_2021_02/775591912</t>
  </si>
  <si>
    <t>Mezisoučet</t>
  </si>
  <si>
    <t>5 % na čela</t>
  </si>
  <si>
    <t>80,743*0,05</t>
  </si>
  <si>
    <t>775591931.1</t>
  </si>
  <si>
    <t>Podlahový dvojnásobný olejový nátěr dřevěné podlahy</t>
  </si>
  <si>
    <t>-2107997252</t>
  </si>
  <si>
    <t>-840951614</t>
  </si>
  <si>
    <t>776</t>
  </si>
  <si>
    <t>Podlahy povlakové</t>
  </si>
  <si>
    <t>776141111</t>
  </si>
  <si>
    <t>Příprava podkladu vyrovnání samonivelační stěrkou podlah min.pevnosti 20 MPa, tloušťky do 3 mm</t>
  </si>
  <si>
    <t>-1985264781</t>
  </si>
  <si>
    <t>https://podminky.urs.cz/item/CS_URS_2021_02/776141111</t>
  </si>
  <si>
    <t>145,0</t>
  </si>
  <si>
    <t>776201812</t>
  </si>
  <si>
    <t>Demontáž povlakových podlahovin lepených ručně s podložkou</t>
  </si>
  <si>
    <t>-1429301741</t>
  </si>
  <si>
    <t>https://podminky.urs.cz/item/CS_URS_2021_02/776201812</t>
  </si>
  <si>
    <t>21,96*9,76-0,55*2,04-1,45*0,38</t>
  </si>
  <si>
    <t>9,76*(9,25-9,0)</t>
  </si>
  <si>
    <t>776251111</t>
  </si>
  <si>
    <t>Montáž podlahovin z přírodního linolea (marmolea) lepením standardním lepidlem z pásů standardních</t>
  </si>
  <si>
    <t>-1861054284</t>
  </si>
  <si>
    <t>https://podminky.urs.cz/item/CS_URS_2021_02/776251111</t>
  </si>
  <si>
    <t>28411069.1</t>
  </si>
  <si>
    <t>linoleum přírodní tl 3 mm</t>
  </si>
  <si>
    <t>1994332029</t>
  </si>
  <si>
    <t>plocha</t>
  </si>
  <si>
    <t>145,0*1,1</t>
  </si>
  <si>
    <t xml:space="preserve">soklík </t>
  </si>
  <si>
    <t>56,755*0,06*1,1</t>
  </si>
  <si>
    <t>sěna</t>
  </si>
  <si>
    <t>19,52*0,25*1,1</t>
  </si>
  <si>
    <t>776410811</t>
  </si>
  <si>
    <t>Demontáž soklíků nebo lišt pryžových nebo plastových</t>
  </si>
  <si>
    <t>651226776</t>
  </si>
  <si>
    <t>https://podminky.urs.cz/item/CS_URS_2021_02/776410811</t>
  </si>
  <si>
    <t>(21,96+9,76)*2+(0,55+2,04)*2+0,38*2</t>
  </si>
  <si>
    <t>-1,3</t>
  </si>
  <si>
    <t>výškový odskok</t>
  </si>
  <si>
    <t>9,76</t>
  </si>
  <si>
    <t>776411111.1</t>
  </si>
  <si>
    <t>Montáž soklíků lepením obvodových, výšky do 80 mm z přírodnlího linolea</t>
  </si>
  <si>
    <t>-1256339514</t>
  </si>
  <si>
    <t>21,64+9,62+8,39+0,285+2*0,1+7,0+9,62</t>
  </si>
  <si>
    <t>776411120.1</t>
  </si>
  <si>
    <t xml:space="preserve">Montáž přírodního linolea na stěnu stupně výšky do 250 mm </t>
  </si>
  <si>
    <t>1454612589</t>
  </si>
  <si>
    <t>9,76*2</t>
  </si>
  <si>
    <t>998776102</t>
  </si>
  <si>
    <t>Přesun hmot pro podlahy povlakové stanovený z hmotnosti přesunovaného materiálu vodorovná dopravní vzdálenost do 50 m v objektech výšky přes 6 do 12 m</t>
  </si>
  <si>
    <t>-1981887401</t>
  </si>
  <si>
    <t>https://podminky.urs.cz/item/CS_URS_2021_02/998776102</t>
  </si>
  <si>
    <t>783213111</t>
  </si>
  <si>
    <t>Preventivní napouštěcí nátěr tesařských prvků proti dřevokazným houbám, hmyzu a plísním zabudovaných do konstrukce jednonásobný syntetický</t>
  </si>
  <si>
    <t>172876810</t>
  </si>
  <si>
    <t>https://podminky.urs.cz/item/CS_URS_2021_02/783213111</t>
  </si>
  <si>
    <t>vazný trám</t>
  </si>
  <si>
    <t>9,63*(0,2+0,23)*2*5</t>
  </si>
  <si>
    <t>sloupy</t>
  </si>
  <si>
    <t>(0,17+0,17)*2*2,91*10</t>
  </si>
  <si>
    <t>vzpěry</t>
  </si>
  <si>
    <t>(0,17+0,17)*2*3,38*10</t>
  </si>
  <si>
    <t>(0,17+0,17)*2*3,17*2</t>
  </si>
  <si>
    <t>kleštiny</t>
  </si>
  <si>
    <t>(0,08+0,16)*2*4,7*10</t>
  </si>
  <si>
    <t>rozpěra pod kleštinou - vzpěradlo</t>
  </si>
  <si>
    <t>(0,17+0,17)*2*3,9*5</t>
  </si>
  <si>
    <t>(0,12+0,15)*2*1,85*6</t>
  </si>
  <si>
    <t>vaznice</t>
  </si>
  <si>
    <t>(0,15+0,17)*2*(16,8*2+2,785*2)</t>
  </si>
  <si>
    <t>zabudované prvky (krokve)</t>
  </si>
  <si>
    <t>předpoklad krokve - 1bm=1m2 SDK šikminy - SDK 325,13m2</t>
  </si>
  <si>
    <t>(0,14+0,18*2)*326,0</t>
  </si>
  <si>
    <t>ostatní</t>
  </si>
  <si>
    <t>8,0</t>
  </si>
  <si>
    <t>783222000.1</t>
  </si>
  <si>
    <t>Protipožární nátěr dřevěných konstrukcí krovu R30</t>
  </si>
  <si>
    <t>-511197397</t>
  </si>
  <si>
    <t>784</t>
  </si>
  <si>
    <t>Dokončovací práce - malby a tapety</t>
  </si>
  <si>
    <t>784181103</t>
  </si>
  <si>
    <t>Penetrace podkladu jednonásobná základní akrylátová bezbarvá v místnostech výšky přes 3,80 do 5,00 m</t>
  </si>
  <si>
    <t>295906642</t>
  </si>
  <si>
    <t>https://podminky.urs.cz/item/CS_URS_2021_02/784181103</t>
  </si>
  <si>
    <t>SDK šikminy</t>
  </si>
  <si>
    <t>---------------</t>
  </si>
  <si>
    <t>odpočet prosvětlovacího pásu</t>
  </si>
  <si>
    <t>-13,46*3,29+4,0</t>
  </si>
  <si>
    <t>odpočet akustického obkladu</t>
  </si>
  <si>
    <t>------------------------------------</t>
  </si>
  <si>
    <t>-9,76*6,065/2*2</t>
  </si>
  <si>
    <t>ostatní plochy, proniky, stěna u dveří bez akustického obkladu</t>
  </si>
  <si>
    <t>10,0</t>
  </si>
  <si>
    <t>komínové těleso</t>
  </si>
  <si>
    <t>784221103</t>
  </si>
  <si>
    <t>Malby z malířských směsí otěruvzdorných za sucha dvojnásobné, bílé za sucha otěruvzdorné dobře v místnostech výšky přes 3,80 do 5,00 m</t>
  </si>
  <si>
    <t>-1841589220</t>
  </si>
  <si>
    <t>https://podminky.urs.cz/item/CS_URS_2021_02/784221103</t>
  </si>
  <si>
    <t>dle penetrace</t>
  </si>
  <si>
    <t>313,497</t>
  </si>
  <si>
    <t>NEIN-ZP.02.02 - Ústřední vytápění - neinvestiční náklady</t>
  </si>
  <si>
    <t>1 - OTOPNÁ TĚLESA</t>
  </si>
  <si>
    <t>2 - ARMATURY</t>
  </si>
  <si>
    <t>3 - ROZVODNÉ POTRUBÍ</t>
  </si>
  <si>
    <t>D1 - Ostatní</t>
  </si>
  <si>
    <t>OTOPNÁ TĚLESA</t>
  </si>
  <si>
    <t>Radiátor ocelový deskový</t>
  </si>
  <si>
    <t>1876734921</t>
  </si>
  <si>
    <t>Poznámka k položce:
Radiátor ocelový deskový s hladkou čelní plochou, provedení PLAN s bočním pořipojením Typ  Klasik 11 PLAN výška300mm, délka1400mm</t>
  </si>
  <si>
    <t>Montáž</t>
  </si>
  <si>
    <t>637003192</t>
  </si>
  <si>
    <t>1.3</t>
  </si>
  <si>
    <t>-350722437</t>
  </si>
  <si>
    <t>Poznámka k položce:
Radiátor ocelový deskový s hladkou čelní plochou, provedení PLAN s bočním pořipojením Typ  Klasik 11 PLAN výška300mm, délka1600mm</t>
  </si>
  <si>
    <t>1.4</t>
  </si>
  <si>
    <t>1555242809</t>
  </si>
  <si>
    <t>ARMATURY</t>
  </si>
  <si>
    <t>Radiátorový ventil</t>
  </si>
  <si>
    <t>-720212617</t>
  </si>
  <si>
    <t>Poznámka k položce:
Radiátorový ventil s přednastavitelnou regulací průtoku přímý (rohový-podle dispozice) DN15. PK(RK)15</t>
  </si>
  <si>
    <t>1321065014</t>
  </si>
  <si>
    <t>Radiátorové šroubení</t>
  </si>
  <si>
    <t>-239176943</t>
  </si>
  <si>
    <t>Poznámka k položce:
Radiátorové šroubení uzavíratelné s vypouštěním, přímé (rohové-podle dispozice) DN15. PŠ(RŠ)15</t>
  </si>
  <si>
    <t>-2106561934</t>
  </si>
  <si>
    <t>Termostatická hlavice</t>
  </si>
  <si>
    <t>894494915</t>
  </si>
  <si>
    <t>Poznámka k položce:
Termostatická hlavice s integrovaným kapalinovým čidlem TH</t>
  </si>
  <si>
    <t>-211662997</t>
  </si>
  <si>
    <t>Přechod ocel/měď</t>
  </si>
  <si>
    <t>cca ks</t>
  </si>
  <si>
    <t>-2040674959</t>
  </si>
  <si>
    <t>Poznámka k položce:
Přechod ocel/měď DN32/28x1,0</t>
  </si>
  <si>
    <t>903611517</t>
  </si>
  <si>
    <t>ROZVODNÉ POTRUBÍ</t>
  </si>
  <si>
    <t>3.01</t>
  </si>
  <si>
    <t>Rozvodné potrubí - měď</t>
  </si>
  <si>
    <t>bm</t>
  </si>
  <si>
    <t>-1960122398</t>
  </si>
  <si>
    <t>Poznámka k položce:
Rozvodné potrubí z trubek měděných – 15x1,0</t>
  </si>
  <si>
    <t>3.02</t>
  </si>
  <si>
    <t>815426457</t>
  </si>
  <si>
    <t>3.03</t>
  </si>
  <si>
    <t>206492885</t>
  </si>
  <si>
    <t>Poznámka k položce:
Rozvodné potrubí z trubek měděných – 18x1,0</t>
  </si>
  <si>
    <t>3.04</t>
  </si>
  <si>
    <t>-978140667</t>
  </si>
  <si>
    <t>3.05</t>
  </si>
  <si>
    <t>2083855129</t>
  </si>
  <si>
    <t>Poznámka k položce:
Rozvodné potrubí z trubek měděných – 22x1,0</t>
  </si>
  <si>
    <t>3.06</t>
  </si>
  <si>
    <t>921558215</t>
  </si>
  <si>
    <t>3.07</t>
  </si>
  <si>
    <t>-1617894731</t>
  </si>
  <si>
    <t>Poznámka k položce:
Rozvodné potrubí z trubek měděných – 28x1,0</t>
  </si>
  <si>
    <t>3.08</t>
  </si>
  <si>
    <t>287783678</t>
  </si>
  <si>
    <t>Ostatní</t>
  </si>
  <si>
    <t>4.1</t>
  </si>
  <si>
    <t>Zkoušky zařízení - tlaková zkouška těsnosti, zkouška provozní včetně zaregulování systému</t>
  </si>
  <si>
    <t>-1407362409</t>
  </si>
  <si>
    <t>4.2</t>
  </si>
  <si>
    <t>Demontáž stávajícího potrubí</t>
  </si>
  <si>
    <t>-863319877</t>
  </si>
  <si>
    <t>NEIN-ZP.VRN - Vedlejší rozpočtové náklady - neinvestiční</t>
  </si>
  <si>
    <t>1259943376</t>
  </si>
  <si>
    <t>NEIN-NEZP - Neinvestiční náklady - nezpůsobilé</t>
  </si>
  <si>
    <t>NEIN-NEZP.01 - ARS+KO část - neinvestiční náklady - nezpůsobilé</t>
  </si>
  <si>
    <t xml:space="preserve">    765 - Krytina skládaná</t>
  </si>
  <si>
    <t>0,334</t>
  </si>
  <si>
    <t>997013814</t>
  </si>
  <si>
    <t>Poplatek za uložení stavebního odpadu na skládce (skládkovné) z izolačních materiálů zatříděného do Katalogu odpadů pod kódem 17 06 04</t>
  </si>
  <si>
    <t>-1373679342</t>
  </si>
  <si>
    <t>https://podminky.urs.cz/item/CS_URS_2021_02/997013814</t>
  </si>
  <si>
    <t>7,264</t>
  </si>
  <si>
    <t>997013875</t>
  </si>
  <si>
    <t>Poplatek za uložení stavebního odpadu na recyklační skládce (skládkovné) asfaltového bez obsahu dehtu zatříděného do Katalogu odpadů pod kódem 17 03 02</t>
  </si>
  <si>
    <t>655100030</t>
  </si>
  <si>
    <t>https://podminky.urs.cz/item/CS_URS_2021_02/997013875</t>
  </si>
  <si>
    <t>0,091</t>
  </si>
  <si>
    <t>-984596850</t>
  </si>
  <si>
    <t>63153748.1</t>
  </si>
  <si>
    <t>deska izolační z minerální vlny pro technickou izolaci 45-55kg/m3 max.teplota do 400°C  tl 200mm</t>
  </si>
  <si>
    <t>-415937311</t>
  </si>
  <si>
    <t>713151813</t>
  </si>
  <si>
    <t>Odstranění tepelné izolace střech šikmých nebo nadstřešních částí z rohoží, pásů, dílců, desek, bloků mezi krokve nebo pod krokve volně položených z vláknitých materiálů suchých, tloušťka izolace přes 100 mm</t>
  </si>
  <si>
    <t>1583569007</t>
  </si>
  <si>
    <t>https://podminky.urs.cz/item/CS_URS_2021_02/713151813</t>
  </si>
  <si>
    <t>dle demontáže SDK šikminy</t>
  </si>
  <si>
    <t>----------------------------------</t>
  </si>
  <si>
    <t>713151813.1</t>
  </si>
  <si>
    <t>Odstranění parotěsné fólie u tepelné izolace střechy</t>
  </si>
  <si>
    <t>-1671544496</t>
  </si>
  <si>
    <t>713291132.1</t>
  </si>
  <si>
    <t xml:space="preserve">Systémová montáž parotěsné fólie </t>
  </si>
  <si>
    <t>-49055909</t>
  </si>
  <si>
    <t>28329011.1</t>
  </si>
  <si>
    <t>parotěsná fólie PE vyztužená mřížkou z PP s reflexní Al vrstvou a zvýšenou požární odolností</t>
  </si>
  <si>
    <t>1301798459</t>
  </si>
  <si>
    <t>325,13*1,165</t>
  </si>
  <si>
    <t>611867632</t>
  </si>
  <si>
    <t>76271800.1</t>
  </si>
  <si>
    <t>Výměna poškozeného řeziva krovu po odkrytí SDK konstrukce - odhad vč.manipulace a likvidace</t>
  </si>
  <si>
    <t>-878911120</t>
  </si>
  <si>
    <t>765</t>
  </si>
  <si>
    <t>Krytina skládaná</t>
  </si>
  <si>
    <t>765152911</t>
  </si>
  <si>
    <t>Vyspravení krytiny bitumenové vlnité sklonu střechy do 30° na bednění</t>
  </si>
  <si>
    <t>1760476688</t>
  </si>
  <si>
    <t>https://podminky.urs.cz/item/CS_URS_2021_02/765152911</t>
  </si>
  <si>
    <t>62866325.1</t>
  </si>
  <si>
    <t>šindel asfaltový typ Tegola tl.5 mm (stávající krytina)</t>
  </si>
  <si>
    <t>887826337</t>
  </si>
  <si>
    <t>21,855*1,2772</t>
  </si>
  <si>
    <t>765153000.1</t>
  </si>
  <si>
    <t>Výměna střešní krytiny a bednění po případném zjištění odkrytí izolačního souvrství vč.souvisejících detailů a prací (likvidace, manipulace, pomocné kce)</t>
  </si>
  <si>
    <t>1699617856</t>
  </si>
  <si>
    <t>15,0</t>
  </si>
  <si>
    <t>766622814.1</t>
  </si>
  <si>
    <t>Demontáž proskleného střešního pásu s polykarbonátorou výplní</t>
  </si>
  <si>
    <t>1510087788</t>
  </si>
  <si>
    <t>13,46*3,29</t>
  </si>
  <si>
    <t>766674812</t>
  </si>
  <si>
    <t>Demontáž střešních oken na krytině hladké a drážkové, sklonu přes 45°</t>
  </si>
  <si>
    <t>106325951</t>
  </si>
  <si>
    <t>https://podminky.urs.cz/item/CS_URS_2021_02/766674812</t>
  </si>
  <si>
    <t>okna vč.výlezů</t>
  </si>
  <si>
    <t>6+2</t>
  </si>
  <si>
    <t>766800101.1</t>
  </si>
  <si>
    <t>Montáž a dodávka střešního okna s manuelním ovládáním, lemováním a kompletním provedením souvisejících detailů, vel.780/1600 mm, barva bílá, bezpečnostní trojsklo - ozn.S01</t>
  </si>
  <si>
    <t>484570259</t>
  </si>
  <si>
    <t>766800301.1</t>
  </si>
  <si>
    <t>Montáž a dodávka střešního výlezu s manuelním ovládáním, lemováním a kompletním provedením souvisejících detailů, vel.660/1180 mm, interiér - barva bílá, bezpečnostníl trojsklo - ozn.SV1</t>
  </si>
  <si>
    <t>-516542454</t>
  </si>
  <si>
    <t>766800501.1</t>
  </si>
  <si>
    <t>Montáž a dodávka proskleného střešního pásu z Al fasádních profilů, trojskla s mléčnou fólií, vel.cca 13,5/3,3 m vč.souvisejících detailů (bližší popis viz TZ a výkr.č.12)</t>
  </si>
  <si>
    <t>-2093943931</t>
  </si>
  <si>
    <t>NEIN-NEZP.VRN - Vedlejší rozpočtové náklady - neinvestiční</t>
  </si>
  <si>
    <t>-1631190189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</si>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</sst>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8"/>
      <color theme="10"/>
      <name val="Wingdings 2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2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8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8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9" fillId="0" borderId="22" xfId="0" applyFont="1" applyBorder="1" applyAlignment="1" applyProtection="1">
      <alignment horizontal="center" vertical="center"/>
      <protection/>
    </xf>
    <xf numFmtId="49" fontId="39" fillId="0" borderId="22" xfId="0" applyNumberFormat="1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left" vertical="center" wrapText="1"/>
      <protection/>
    </xf>
    <xf numFmtId="0" fontId="39" fillId="0" borderId="22" xfId="0" applyFont="1" applyBorder="1" applyAlignment="1" applyProtection="1">
      <alignment horizontal="center" vertical="center" wrapText="1"/>
      <protection/>
    </xf>
    <xf numFmtId="167" fontId="39" fillId="0" borderId="22" xfId="0" applyNumberFormat="1" applyFont="1" applyBorder="1" applyAlignment="1" applyProtection="1">
      <alignment vertical="center"/>
      <protection/>
    </xf>
    <xf numFmtId="4" fontId="39" fillId="2" borderId="22" xfId="0" applyNumberFormat="1" applyFont="1" applyFill="1" applyBorder="1" applyAlignment="1" applyProtection="1">
      <alignment vertical="center"/>
      <protection locked="0"/>
    </xf>
    <xf numFmtId="4" fontId="39" fillId="0" borderId="22" xfId="0" applyNumberFormat="1" applyFont="1" applyBorder="1" applyAlignment="1" applyProtection="1">
      <alignment vertical="center"/>
      <protection/>
    </xf>
    <xf numFmtId="0" fontId="40" fillId="0" borderId="3" xfId="0" applyFont="1" applyBorder="1" applyAlignment="1">
      <alignment vertical="center"/>
    </xf>
    <xf numFmtId="0" fontId="39" fillId="2" borderId="18" xfId="0" applyFont="1" applyFill="1" applyBorder="1" applyAlignment="1" applyProtection="1">
      <alignment horizontal="left" vertical="center"/>
      <protection locked="0"/>
    </xf>
    <xf numFmtId="0" fontId="39" fillId="0" borderId="0" xfId="0" applyFont="1" applyBorder="1" applyAlignment="1" applyProtection="1">
      <alignment horizontal="center" vertical="center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41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5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5" fillId="0" borderId="27" xfId="0" applyFont="1" applyBorder="1" applyAlignment="1" applyProtection="1">
      <alignment horizontal="left" vertical="center"/>
      <protection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7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612325411" TargetMode="External" /><Relationship Id="rId2" Type="http://schemas.openxmlformats.org/officeDocument/2006/relationships/hyperlink" Target="https://podminky.urs.cz/item/CS_URS_2021_02/631341161" TargetMode="External" /><Relationship Id="rId3" Type="http://schemas.openxmlformats.org/officeDocument/2006/relationships/hyperlink" Target="https://podminky.urs.cz/item/CS_URS_2021_02/997013151" TargetMode="External" /><Relationship Id="rId4" Type="http://schemas.openxmlformats.org/officeDocument/2006/relationships/hyperlink" Target="https://podminky.urs.cz/item/CS_URS_2021_02/997013501" TargetMode="External" /><Relationship Id="rId5" Type="http://schemas.openxmlformats.org/officeDocument/2006/relationships/hyperlink" Target="https://podminky.urs.cz/item/CS_URS_2021_02/997013509" TargetMode="External" /><Relationship Id="rId6" Type="http://schemas.openxmlformats.org/officeDocument/2006/relationships/hyperlink" Target="https://podminky.urs.cz/item/CS_URS_2021_02/997013811" TargetMode="External" /><Relationship Id="rId7" Type="http://schemas.openxmlformats.org/officeDocument/2006/relationships/hyperlink" Target="https://podminky.urs.cz/item/CS_URS_2021_02/997013812" TargetMode="External" /><Relationship Id="rId8" Type="http://schemas.openxmlformats.org/officeDocument/2006/relationships/hyperlink" Target="https://podminky.urs.cz/item/CS_URS_2021_02/997013813" TargetMode="External" /><Relationship Id="rId9" Type="http://schemas.openxmlformats.org/officeDocument/2006/relationships/hyperlink" Target="https://podminky.urs.cz/item/CS_URS_2021_02/998011002" TargetMode="External" /><Relationship Id="rId10" Type="http://schemas.openxmlformats.org/officeDocument/2006/relationships/hyperlink" Target="https://podminky.urs.cz/item/CS_URS_2021_02/762342811" TargetMode="External" /><Relationship Id="rId11" Type="http://schemas.openxmlformats.org/officeDocument/2006/relationships/hyperlink" Target="https://podminky.urs.cz/item/CS_URS_2021_02/762343911" TargetMode="External" /><Relationship Id="rId12" Type="http://schemas.openxmlformats.org/officeDocument/2006/relationships/hyperlink" Target="https://podminky.urs.cz/item/CS_URS_2021_02/998762102" TargetMode="External" /><Relationship Id="rId13" Type="http://schemas.openxmlformats.org/officeDocument/2006/relationships/hyperlink" Target="https://podminky.urs.cz/item/CS_URS_2021_02/763161811" TargetMode="External" /><Relationship Id="rId14" Type="http://schemas.openxmlformats.org/officeDocument/2006/relationships/hyperlink" Target="https://podminky.urs.cz/item/CS_URS_2021_02/763182411" TargetMode="External" /><Relationship Id="rId15" Type="http://schemas.openxmlformats.org/officeDocument/2006/relationships/hyperlink" Target="https://podminky.urs.cz/item/CS_URS_2021_02/998763302" TargetMode="External" /><Relationship Id="rId16" Type="http://schemas.openxmlformats.org/officeDocument/2006/relationships/hyperlink" Target="https://podminky.urs.cz/item/CS_URS_2021_02/775591912" TargetMode="External" /><Relationship Id="rId17" Type="http://schemas.openxmlformats.org/officeDocument/2006/relationships/hyperlink" Target="https://podminky.urs.cz/item/CS_URS_2021_02/998775102" TargetMode="External" /><Relationship Id="rId18" Type="http://schemas.openxmlformats.org/officeDocument/2006/relationships/hyperlink" Target="https://podminky.urs.cz/item/CS_URS_2021_02/776141111" TargetMode="External" /><Relationship Id="rId19" Type="http://schemas.openxmlformats.org/officeDocument/2006/relationships/hyperlink" Target="https://podminky.urs.cz/item/CS_URS_2021_02/776201812" TargetMode="External" /><Relationship Id="rId20" Type="http://schemas.openxmlformats.org/officeDocument/2006/relationships/hyperlink" Target="https://podminky.urs.cz/item/CS_URS_2021_02/776251111" TargetMode="External" /><Relationship Id="rId21" Type="http://schemas.openxmlformats.org/officeDocument/2006/relationships/hyperlink" Target="https://podminky.urs.cz/item/CS_URS_2021_02/776410811" TargetMode="External" /><Relationship Id="rId22" Type="http://schemas.openxmlformats.org/officeDocument/2006/relationships/hyperlink" Target="https://podminky.urs.cz/item/CS_URS_2021_02/998776102" TargetMode="External" /><Relationship Id="rId23" Type="http://schemas.openxmlformats.org/officeDocument/2006/relationships/hyperlink" Target="https://podminky.urs.cz/item/CS_URS_2021_02/783213111" TargetMode="External" /><Relationship Id="rId24" Type="http://schemas.openxmlformats.org/officeDocument/2006/relationships/hyperlink" Target="https://podminky.urs.cz/item/CS_URS_2021_02/784181103" TargetMode="External" /><Relationship Id="rId25" Type="http://schemas.openxmlformats.org/officeDocument/2006/relationships/hyperlink" Target="https://podminky.urs.cz/item/CS_URS_2021_02/784221103" TargetMode="External" /><Relationship Id="rId26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151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811" TargetMode="External" /><Relationship Id="rId5" Type="http://schemas.openxmlformats.org/officeDocument/2006/relationships/hyperlink" Target="https://podminky.urs.cz/item/CS_URS_2021_02/997013814" TargetMode="External" /><Relationship Id="rId6" Type="http://schemas.openxmlformats.org/officeDocument/2006/relationships/hyperlink" Target="https://podminky.urs.cz/item/CS_URS_2021_02/997013875" TargetMode="External" /><Relationship Id="rId7" Type="http://schemas.openxmlformats.org/officeDocument/2006/relationships/hyperlink" Target="https://podminky.urs.cz/item/CS_URS_2021_02/713151111" TargetMode="External" /><Relationship Id="rId8" Type="http://schemas.openxmlformats.org/officeDocument/2006/relationships/hyperlink" Target="https://podminky.urs.cz/item/CS_URS_2021_02/713151813" TargetMode="External" /><Relationship Id="rId9" Type="http://schemas.openxmlformats.org/officeDocument/2006/relationships/hyperlink" Target="https://podminky.urs.cz/item/CS_URS_2021_02/998713102" TargetMode="External" /><Relationship Id="rId10" Type="http://schemas.openxmlformats.org/officeDocument/2006/relationships/hyperlink" Target="https://podminky.urs.cz/item/CS_URS_2021_02/765152911" TargetMode="External" /><Relationship Id="rId11" Type="http://schemas.openxmlformats.org/officeDocument/2006/relationships/hyperlink" Target="https://podminky.urs.cz/item/CS_URS_2021_02/766674812" TargetMode="External" /><Relationship Id="rId12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42272215" TargetMode="External" /><Relationship Id="rId2" Type="http://schemas.openxmlformats.org/officeDocument/2006/relationships/hyperlink" Target="https://podminky.urs.cz/item/CS_URS_2021_02/632451111" TargetMode="External" /><Relationship Id="rId3" Type="http://schemas.openxmlformats.org/officeDocument/2006/relationships/hyperlink" Target="https://podminky.urs.cz/item/CS_URS_2021_02/949101111" TargetMode="External" /><Relationship Id="rId4" Type="http://schemas.openxmlformats.org/officeDocument/2006/relationships/hyperlink" Target="https://podminky.urs.cz/item/CS_URS_2021_02/949101112" TargetMode="External" /><Relationship Id="rId5" Type="http://schemas.openxmlformats.org/officeDocument/2006/relationships/hyperlink" Target="https://podminky.urs.cz/item/CS_URS_2021_02/952901111" TargetMode="External" /><Relationship Id="rId6" Type="http://schemas.openxmlformats.org/officeDocument/2006/relationships/hyperlink" Target="https://podminky.urs.cz/item/CS_URS_2021_02/962031132" TargetMode="External" /><Relationship Id="rId7" Type="http://schemas.openxmlformats.org/officeDocument/2006/relationships/hyperlink" Target="https://podminky.urs.cz/item/CS_URS_2021_02/965045113" TargetMode="External" /><Relationship Id="rId8" Type="http://schemas.openxmlformats.org/officeDocument/2006/relationships/hyperlink" Target="https://podminky.urs.cz/item/CS_URS_2021_02/971033371" TargetMode="External" /><Relationship Id="rId9" Type="http://schemas.openxmlformats.org/officeDocument/2006/relationships/hyperlink" Target="https://podminky.urs.cz/item/CS_URS_2021_02/978059541" TargetMode="External" /><Relationship Id="rId10" Type="http://schemas.openxmlformats.org/officeDocument/2006/relationships/hyperlink" Target="https://podminky.urs.cz/item/CS_URS_2021_02/997013151" TargetMode="External" /><Relationship Id="rId11" Type="http://schemas.openxmlformats.org/officeDocument/2006/relationships/hyperlink" Target="https://podminky.urs.cz/item/CS_URS_2021_02/997013501" TargetMode="External" /><Relationship Id="rId12" Type="http://schemas.openxmlformats.org/officeDocument/2006/relationships/hyperlink" Target="https://podminky.urs.cz/item/CS_URS_2021_02/997013509" TargetMode="External" /><Relationship Id="rId13" Type="http://schemas.openxmlformats.org/officeDocument/2006/relationships/hyperlink" Target="https://podminky.urs.cz/item/CS_URS_2021_02/997013811" TargetMode="External" /><Relationship Id="rId14" Type="http://schemas.openxmlformats.org/officeDocument/2006/relationships/hyperlink" Target="https://podminky.urs.cz/item/CS_URS_2021_02/997013812" TargetMode="External" /><Relationship Id="rId15" Type="http://schemas.openxmlformats.org/officeDocument/2006/relationships/hyperlink" Target="https://podminky.urs.cz/item/CS_URS_2021_02/997013869" TargetMode="External" /><Relationship Id="rId16" Type="http://schemas.openxmlformats.org/officeDocument/2006/relationships/hyperlink" Target="https://podminky.urs.cz/item/CS_URS_2021_02/997013871" TargetMode="External" /><Relationship Id="rId17" Type="http://schemas.openxmlformats.org/officeDocument/2006/relationships/hyperlink" Target="https://podminky.urs.cz/item/CS_URS_2021_02/998011002" TargetMode="External" /><Relationship Id="rId18" Type="http://schemas.openxmlformats.org/officeDocument/2006/relationships/hyperlink" Target="https://podminky.urs.cz/item/CS_URS_2021_02/762521812" TargetMode="External" /><Relationship Id="rId19" Type="http://schemas.openxmlformats.org/officeDocument/2006/relationships/hyperlink" Target="https://podminky.urs.cz/item/CS_URS_2021_02/762713211" TargetMode="External" /><Relationship Id="rId20" Type="http://schemas.openxmlformats.org/officeDocument/2006/relationships/hyperlink" Target="https://podminky.urs.cz/item/CS_URS_2021_02/998762102" TargetMode="External" /><Relationship Id="rId21" Type="http://schemas.openxmlformats.org/officeDocument/2006/relationships/hyperlink" Target="https://podminky.urs.cz/item/CS_URS_2021_02/763121821" TargetMode="External" /><Relationship Id="rId22" Type="http://schemas.openxmlformats.org/officeDocument/2006/relationships/hyperlink" Target="https://podminky.urs.cz/item/CS_URS_2021_02/998763302" TargetMode="External" /><Relationship Id="rId23" Type="http://schemas.openxmlformats.org/officeDocument/2006/relationships/hyperlink" Target="https://podminky.urs.cz/item/CS_URS_2021_02/998775102" TargetMode="External" /><Relationship Id="rId24" Type="http://schemas.openxmlformats.org/officeDocument/2006/relationships/hyperlink" Target="https://podminky.urs.cz/item/CS_URS_2021_02/777131101" TargetMode="External" /><Relationship Id="rId25" Type="http://schemas.openxmlformats.org/officeDocument/2006/relationships/hyperlink" Target="https://podminky.urs.cz/item/CS_URS_2021_02/777611101" TargetMode="External" /><Relationship Id="rId26" Type="http://schemas.openxmlformats.org/officeDocument/2006/relationships/hyperlink" Target="https://podminky.urs.cz/item/CS_URS_2021_02/998777102" TargetMode="External" /><Relationship Id="rId27" Type="http://schemas.openxmlformats.org/officeDocument/2006/relationships/hyperlink" Target="https://podminky.urs.cz/item/CS_URS_2021_02/781474154" TargetMode="External" /><Relationship Id="rId28" Type="http://schemas.openxmlformats.org/officeDocument/2006/relationships/hyperlink" Target="https://podminky.urs.cz/item/CS_URS_2021_02/781477111" TargetMode="External" /><Relationship Id="rId29" Type="http://schemas.openxmlformats.org/officeDocument/2006/relationships/hyperlink" Target="https://podminky.urs.cz/item/CS_URS_2021_02/998781102" TargetMode="External" /><Relationship Id="rId30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997013151" TargetMode="External" /><Relationship Id="rId2" Type="http://schemas.openxmlformats.org/officeDocument/2006/relationships/hyperlink" Target="https://podminky.urs.cz/item/CS_URS_2021_02/997013501" TargetMode="External" /><Relationship Id="rId3" Type="http://schemas.openxmlformats.org/officeDocument/2006/relationships/hyperlink" Target="https://podminky.urs.cz/item/CS_URS_2021_02/997013509" TargetMode="External" /><Relationship Id="rId4" Type="http://schemas.openxmlformats.org/officeDocument/2006/relationships/hyperlink" Target="https://podminky.urs.cz/item/CS_URS_2021_02/997013811" TargetMode="External" /><Relationship Id="rId5" Type="http://schemas.openxmlformats.org/officeDocument/2006/relationships/hyperlink" Target="https://podminky.urs.cz/item/CS_URS_2021_02/713151111" TargetMode="External" /><Relationship Id="rId6" Type="http://schemas.openxmlformats.org/officeDocument/2006/relationships/hyperlink" Target="https://podminky.urs.cz/item/CS_URS_2021_02/713151121" TargetMode="External" /><Relationship Id="rId7" Type="http://schemas.openxmlformats.org/officeDocument/2006/relationships/hyperlink" Target="https://podminky.urs.cz/item/CS_URS_2021_02/998713102" TargetMode="External" /><Relationship Id="rId8" Type="http://schemas.openxmlformats.org/officeDocument/2006/relationships/hyperlink" Target="https://podminky.urs.cz/item/CS_URS_2021_02/762331921" TargetMode="External" /><Relationship Id="rId9" Type="http://schemas.openxmlformats.org/officeDocument/2006/relationships/hyperlink" Target="https://podminky.urs.cz/item/CS_URS_2021_02/998762102" TargetMode="External" /><Relationship Id="rId10" Type="http://schemas.openxmlformats.org/officeDocument/2006/relationships/hyperlink" Target="https://podminky.urs.cz/item/CS_URS_2021_02/764234409" TargetMode="External" /><Relationship Id="rId1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7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9" width="2.7109375" style="1" customWidth="1"/>
    <col min="10" max="10" width="6.8515625" style="1" customWidth="1"/>
    <col min="11" max="11" width="4.8515625" style="1" customWidth="1"/>
    <col min="12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9" t="s">
        <v>0</v>
      </c>
      <c r="AZ1" s="19" t="s">
        <v>1</v>
      </c>
      <c r="BA1" s="19" t="s">
        <v>2</v>
      </c>
      <c r="BB1" s="19" t="s">
        <v>3</v>
      </c>
      <c r="BT1" s="19" t="s">
        <v>4</v>
      </c>
      <c r="BU1" s="19" t="s">
        <v>4</v>
      </c>
      <c r="BV1" s="19" t="s">
        <v>5</v>
      </c>
    </row>
    <row r="2" spans="44:72" s="1" customFormat="1" ht="36.95" customHeight="1"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S2" s="20" t="s">
        <v>6</v>
      </c>
      <c r="BT2" s="20" t="s">
        <v>7</v>
      </c>
    </row>
    <row r="3" spans="2:72" s="1" customFormat="1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3"/>
      <c r="BS3" s="20" t="s">
        <v>6</v>
      </c>
      <c r="BT3" s="20" t="s">
        <v>8</v>
      </c>
    </row>
    <row r="4" spans="2:71" s="1" customFormat="1" ht="24.95" customHeight="1">
      <c r="B4" s="24"/>
      <c r="C4" s="25"/>
      <c r="D4" s="26" t="s">
        <v>9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3"/>
      <c r="AS4" s="27" t="s">
        <v>10</v>
      </c>
      <c r="BE4" s="28" t="s">
        <v>11</v>
      </c>
      <c r="BS4" s="20" t="s">
        <v>12</v>
      </c>
    </row>
    <row r="5" spans="2:71" s="1" customFormat="1" ht="12" customHeight="1">
      <c r="B5" s="24"/>
      <c r="C5" s="25"/>
      <c r="D5" s="29" t="s">
        <v>13</v>
      </c>
      <c r="E5" s="25"/>
      <c r="F5" s="25"/>
      <c r="G5" s="25"/>
      <c r="H5" s="25"/>
      <c r="I5" s="25"/>
      <c r="J5" s="25"/>
      <c r="K5" s="383" t="s">
        <v>14</v>
      </c>
      <c r="L5" s="384"/>
      <c r="M5" s="384"/>
      <c r="N5" s="384"/>
      <c r="O5" s="384"/>
      <c r="P5" s="384"/>
      <c r="Q5" s="384"/>
      <c r="R5" s="384"/>
      <c r="S5" s="384"/>
      <c r="T5" s="384"/>
      <c r="U5" s="384"/>
      <c r="V5" s="384"/>
      <c r="W5" s="384"/>
      <c r="X5" s="384"/>
      <c r="Y5" s="384"/>
      <c r="Z5" s="384"/>
      <c r="AA5" s="384"/>
      <c r="AB5" s="384"/>
      <c r="AC5" s="384"/>
      <c r="AD5" s="384"/>
      <c r="AE5" s="384"/>
      <c r="AF5" s="384"/>
      <c r="AG5" s="384"/>
      <c r="AH5" s="384"/>
      <c r="AI5" s="384"/>
      <c r="AJ5" s="384"/>
      <c r="AK5" s="384"/>
      <c r="AL5" s="384"/>
      <c r="AM5" s="384"/>
      <c r="AN5" s="384"/>
      <c r="AO5" s="384"/>
      <c r="AP5" s="25"/>
      <c r="AQ5" s="25"/>
      <c r="AR5" s="23"/>
      <c r="BE5" s="380" t="s">
        <v>15</v>
      </c>
      <c r="BS5" s="20" t="s">
        <v>6</v>
      </c>
    </row>
    <row r="6" spans="2:71" s="1" customFormat="1" ht="36.95" customHeight="1">
      <c r="B6" s="24"/>
      <c r="C6" s="25"/>
      <c r="D6" s="31" t="s">
        <v>16</v>
      </c>
      <c r="E6" s="25"/>
      <c r="F6" s="25"/>
      <c r="G6" s="25"/>
      <c r="H6" s="25"/>
      <c r="I6" s="25"/>
      <c r="J6" s="25"/>
      <c r="K6" s="385" t="s">
        <v>17</v>
      </c>
      <c r="L6" s="384"/>
      <c r="M6" s="384"/>
      <c r="N6" s="384"/>
      <c r="O6" s="384"/>
      <c r="P6" s="384"/>
      <c r="Q6" s="384"/>
      <c r="R6" s="384"/>
      <c r="S6" s="384"/>
      <c r="T6" s="384"/>
      <c r="U6" s="384"/>
      <c r="V6" s="384"/>
      <c r="W6" s="384"/>
      <c r="X6" s="384"/>
      <c r="Y6" s="384"/>
      <c r="Z6" s="384"/>
      <c r="AA6" s="384"/>
      <c r="AB6" s="384"/>
      <c r="AC6" s="384"/>
      <c r="AD6" s="384"/>
      <c r="AE6" s="384"/>
      <c r="AF6" s="384"/>
      <c r="AG6" s="384"/>
      <c r="AH6" s="384"/>
      <c r="AI6" s="384"/>
      <c r="AJ6" s="384"/>
      <c r="AK6" s="384"/>
      <c r="AL6" s="384"/>
      <c r="AM6" s="384"/>
      <c r="AN6" s="384"/>
      <c r="AO6" s="384"/>
      <c r="AP6" s="25"/>
      <c r="AQ6" s="25"/>
      <c r="AR6" s="23"/>
      <c r="BE6" s="381"/>
      <c r="BS6" s="20" t="s">
        <v>6</v>
      </c>
    </row>
    <row r="7" spans="2:71" s="1" customFormat="1" ht="12" customHeight="1">
      <c r="B7" s="24"/>
      <c r="C7" s="25"/>
      <c r="D7" s="32" t="s">
        <v>18</v>
      </c>
      <c r="E7" s="25"/>
      <c r="F7" s="25"/>
      <c r="G7" s="25"/>
      <c r="H7" s="25"/>
      <c r="I7" s="25"/>
      <c r="J7" s="25"/>
      <c r="K7" s="30" t="s">
        <v>19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2" t="s">
        <v>20</v>
      </c>
      <c r="AL7" s="25"/>
      <c r="AM7" s="25"/>
      <c r="AN7" s="30" t="s">
        <v>19</v>
      </c>
      <c r="AO7" s="25"/>
      <c r="AP7" s="25"/>
      <c r="AQ7" s="25"/>
      <c r="AR7" s="23"/>
      <c r="BE7" s="381"/>
      <c r="BS7" s="20" t="s">
        <v>6</v>
      </c>
    </row>
    <row r="8" spans="2:71" s="1" customFormat="1" ht="12" customHeight="1">
      <c r="B8" s="24"/>
      <c r="C8" s="25"/>
      <c r="D8" s="32" t="s">
        <v>21</v>
      </c>
      <c r="E8" s="25"/>
      <c r="F8" s="25"/>
      <c r="G8" s="25"/>
      <c r="H8" s="25"/>
      <c r="I8" s="25"/>
      <c r="J8" s="25"/>
      <c r="K8" s="30" t="s">
        <v>22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2" t="s">
        <v>23</v>
      </c>
      <c r="AL8" s="25"/>
      <c r="AM8" s="25"/>
      <c r="AN8" s="420">
        <v>45307</v>
      </c>
      <c r="AO8" s="25"/>
      <c r="AP8" s="25"/>
      <c r="AQ8" s="25"/>
      <c r="AR8" s="23"/>
      <c r="BE8" s="381"/>
      <c r="BS8" s="20" t="s">
        <v>6</v>
      </c>
    </row>
    <row r="9" spans="2:71" s="1" customFormat="1" ht="14.45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3"/>
      <c r="BE9" s="381"/>
      <c r="BS9" s="20" t="s">
        <v>6</v>
      </c>
    </row>
    <row r="10" spans="2:71" s="1" customFormat="1" ht="12" customHeight="1">
      <c r="B10" s="24"/>
      <c r="C10" s="25"/>
      <c r="D10" s="32" t="s">
        <v>24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2" t="s">
        <v>25</v>
      </c>
      <c r="AL10" s="25"/>
      <c r="AM10" s="25"/>
      <c r="AN10" s="30" t="s">
        <v>19</v>
      </c>
      <c r="AO10" s="25"/>
      <c r="AP10" s="25"/>
      <c r="AQ10" s="25"/>
      <c r="AR10" s="23"/>
      <c r="BE10" s="381"/>
      <c r="BS10" s="20" t="s">
        <v>6</v>
      </c>
    </row>
    <row r="11" spans="2:71" s="1" customFormat="1" ht="18.4" customHeight="1">
      <c r="B11" s="24"/>
      <c r="C11" s="25"/>
      <c r="D11" s="25"/>
      <c r="E11" s="30" t="s">
        <v>26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2" t="s">
        <v>27</v>
      </c>
      <c r="AL11" s="25"/>
      <c r="AM11" s="25"/>
      <c r="AN11" s="30" t="s">
        <v>19</v>
      </c>
      <c r="AO11" s="25"/>
      <c r="AP11" s="25"/>
      <c r="AQ11" s="25"/>
      <c r="AR11" s="23"/>
      <c r="BE11" s="381"/>
      <c r="BS11" s="20" t="s">
        <v>6</v>
      </c>
    </row>
    <row r="12" spans="2:71" s="1" customFormat="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3"/>
      <c r="BE12" s="381"/>
      <c r="BS12" s="20" t="s">
        <v>6</v>
      </c>
    </row>
    <row r="13" spans="2:71" s="1" customFormat="1" ht="12" customHeight="1">
      <c r="B13" s="24"/>
      <c r="C13" s="25"/>
      <c r="D13" s="32" t="s">
        <v>28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2" t="s">
        <v>25</v>
      </c>
      <c r="AL13" s="25"/>
      <c r="AM13" s="25"/>
      <c r="AN13" s="34" t="s">
        <v>29</v>
      </c>
      <c r="AO13" s="25"/>
      <c r="AP13" s="25"/>
      <c r="AQ13" s="25"/>
      <c r="AR13" s="23"/>
      <c r="BE13" s="381"/>
      <c r="BS13" s="20" t="s">
        <v>6</v>
      </c>
    </row>
    <row r="14" spans="2:71" ht="12.75">
      <c r="B14" s="24"/>
      <c r="C14" s="25"/>
      <c r="D14" s="25"/>
      <c r="E14" s="386" t="s">
        <v>29</v>
      </c>
      <c r="F14" s="387"/>
      <c r="G14" s="387"/>
      <c r="H14" s="387"/>
      <c r="I14" s="387"/>
      <c r="J14" s="387"/>
      <c r="K14" s="387"/>
      <c r="L14" s="387"/>
      <c r="M14" s="387"/>
      <c r="N14" s="387"/>
      <c r="O14" s="387"/>
      <c r="P14" s="387"/>
      <c r="Q14" s="387"/>
      <c r="R14" s="387"/>
      <c r="S14" s="387"/>
      <c r="T14" s="387"/>
      <c r="U14" s="387"/>
      <c r="V14" s="387"/>
      <c r="W14" s="387"/>
      <c r="X14" s="387"/>
      <c r="Y14" s="387"/>
      <c r="Z14" s="387"/>
      <c r="AA14" s="387"/>
      <c r="AB14" s="387"/>
      <c r="AC14" s="387"/>
      <c r="AD14" s="387"/>
      <c r="AE14" s="387"/>
      <c r="AF14" s="387"/>
      <c r="AG14" s="387"/>
      <c r="AH14" s="387"/>
      <c r="AI14" s="387"/>
      <c r="AJ14" s="387"/>
      <c r="AK14" s="32" t="s">
        <v>27</v>
      </c>
      <c r="AL14" s="25"/>
      <c r="AM14" s="25"/>
      <c r="AN14" s="34" t="s">
        <v>29</v>
      </c>
      <c r="AO14" s="25"/>
      <c r="AP14" s="25"/>
      <c r="AQ14" s="25"/>
      <c r="AR14" s="23"/>
      <c r="BE14" s="381"/>
      <c r="BS14" s="20" t="s">
        <v>6</v>
      </c>
    </row>
    <row r="15" spans="2:71" s="1" customFormat="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3"/>
      <c r="BE15" s="381"/>
      <c r="BS15" s="20" t="s">
        <v>4</v>
      </c>
    </row>
    <row r="16" spans="2:71" s="1" customFormat="1" ht="12" customHeight="1">
      <c r="B16" s="24"/>
      <c r="C16" s="25"/>
      <c r="D16" s="32" t="s">
        <v>30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2" t="s">
        <v>25</v>
      </c>
      <c r="AL16" s="25"/>
      <c r="AM16" s="25"/>
      <c r="AN16" s="30" t="s">
        <v>19</v>
      </c>
      <c r="AO16" s="25"/>
      <c r="AP16" s="25"/>
      <c r="AQ16" s="25"/>
      <c r="AR16" s="23"/>
      <c r="BE16" s="381"/>
      <c r="BS16" s="20" t="s">
        <v>4</v>
      </c>
    </row>
    <row r="17" spans="2:71" s="1" customFormat="1" ht="18.4" customHeight="1">
      <c r="B17" s="24"/>
      <c r="C17" s="25"/>
      <c r="D17" s="25"/>
      <c r="E17" s="30" t="s">
        <v>31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2" t="s">
        <v>27</v>
      </c>
      <c r="AL17" s="25"/>
      <c r="AM17" s="25"/>
      <c r="AN17" s="30" t="s">
        <v>19</v>
      </c>
      <c r="AO17" s="25"/>
      <c r="AP17" s="25"/>
      <c r="AQ17" s="25"/>
      <c r="AR17" s="23"/>
      <c r="BE17" s="381"/>
      <c r="BS17" s="20" t="s">
        <v>32</v>
      </c>
    </row>
    <row r="18" spans="2:71" s="1" customFormat="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3"/>
      <c r="BE18" s="381"/>
      <c r="BS18" s="20" t="s">
        <v>6</v>
      </c>
    </row>
    <row r="19" spans="2:71" s="1" customFormat="1" ht="12" customHeight="1">
      <c r="B19" s="24"/>
      <c r="C19" s="25"/>
      <c r="D19" s="32" t="s">
        <v>33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32" t="s">
        <v>25</v>
      </c>
      <c r="AL19" s="25"/>
      <c r="AM19" s="25"/>
      <c r="AN19" s="30" t="s">
        <v>19</v>
      </c>
      <c r="AO19" s="25"/>
      <c r="AP19" s="25"/>
      <c r="AQ19" s="25"/>
      <c r="AR19" s="23"/>
      <c r="BE19" s="381"/>
      <c r="BS19" s="20" t="s">
        <v>6</v>
      </c>
    </row>
    <row r="20" spans="2:71" s="1" customFormat="1" ht="18.4" customHeight="1">
      <c r="B20" s="24"/>
      <c r="C20" s="25"/>
      <c r="D20" s="25"/>
      <c r="E20" s="30" t="s">
        <v>34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32" t="s">
        <v>27</v>
      </c>
      <c r="AL20" s="25"/>
      <c r="AM20" s="25"/>
      <c r="AN20" s="30" t="s">
        <v>19</v>
      </c>
      <c r="AO20" s="25"/>
      <c r="AP20" s="25"/>
      <c r="AQ20" s="25"/>
      <c r="AR20" s="23"/>
      <c r="BE20" s="381"/>
      <c r="BS20" s="20" t="s">
        <v>4</v>
      </c>
    </row>
    <row r="21" spans="2:57" s="1" customFormat="1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3"/>
      <c r="BE21" s="381"/>
    </row>
    <row r="22" spans="2:57" s="1" customFormat="1" ht="12" customHeight="1">
      <c r="B22" s="24"/>
      <c r="C22" s="25"/>
      <c r="D22" s="32" t="s">
        <v>35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3"/>
      <c r="BE22" s="381"/>
    </row>
    <row r="23" spans="2:57" s="1" customFormat="1" ht="47.25" customHeight="1">
      <c r="B23" s="24"/>
      <c r="C23" s="25"/>
      <c r="D23" s="25"/>
      <c r="E23" s="388" t="s">
        <v>36</v>
      </c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25"/>
      <c r="AP23" s="25"/>
      <c r="AQ23" s="25"/>
      <c r="AR23" s="23"/>
      <c r="BE23" s="381"/>
    </row>
    <row r="24" spans="2:57" s="1" customFormat="1" ht="6.95" customHeight="1"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3"/>
      <c r="BE24" s="381"/>
    </row>
    <row r="25" spans="2:57" s="1" customFormat="1" ht="6.95" customHeight="1">
      <c r="B25" s="24"/>
      <c r="C25" s="25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5"/>
      <c r="AQ25" s="25"/>
      <c r="AR25" s="23"/>
      <c r="BE25" s="381"/>
    </row>
    <row r="26" spans="1:57" s="2" customFormat="1" ht="25.9" customHeight="1">
      <c r="A26" s="37"/>
      <c r="B26" s="38"/>
      <c r="C26" s="39"/>
      <c r="D26" s="40" t="s">
        <v>37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389">
        <f>ROUND(AG54,2)</f>
        <v>0</v>
      </c>
      <c r="AL26" s="390"/>
      <c r="AM26" s="390"/>
      <c r="AN26" s="390"/>
      <c r="AO26" s="390"/>
      <c r="AP26" s="39"/>
      <c r="AQ26" s="39"/>
      <c r="AR26" s="42"/>
      <c r="BE26" s="381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2"/>
      <c r="BE27" s="381"/>
    </row>
    <row r="28" spans="1:57" s="2" customFormat="1" ht="12.75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1" t="s">
        <v>38</v>
      </c>
      <c r="M28" s="391"/>
      <c r="N28" s="391"/>
      <c r="O28" s="391"/>
      <c r="P28" s="391"/>
      <c r="Q28" s="39"/>
      <c r="R28" s="39"/>
      <c r="S28" s="39"/>
      <c r="T28" s="39"/>
      <c r="U28" s="39"/>
      <c r="V28" s="39"/>
      <c r="W28" s="391" t="s">
        <v>39</v>
      </c>
      <c r="X28" s="391"/>
      <c r="Y28" s="391"/>
      <c r="Z28" s="391"/>
      <c r="AA28" s="391"/>
      <c r="AB28" s="391"/>
      <c r="AC28" s="391"/>
      <c r="AD28" s="391"/>
      <c r="AE28" s="391"/>
      <c r="AF28" s="39"/>
      <c r="AG28" s="39"/>
      <c r="AH28" s="39"/>
      <c r="AI28" s="39"/>
      <c r="AJ28" s="39"/>
      <c r="AK28" s="391" t="s">
        <v>40</v>
      </c>
      <c r="AL28" s="391"/>
      <c r="AM28" s="391"/>
      <c r="AN28" s="391"/>
      <c r="AO28" s="391"/>
      <c r="AP28" s="39"/>
      <c r="AQ28" s="39"/>
      <c r="AR28" s="42"/>
      <c r="BE28" s="381"/>
    </row>
    <row r="29" spans="2:57" s="3" customFormat="1" ht="14.45" customHeight="1">
      <c r="B29" s="43"/>
      <c r="C29" s="44"/>
      <c r="D29" s="32" t="s">
        <v>41</v>
      </c>
      <c r="E29" s="44"/>
      <c r="F29" s="32" t="s">
        <v>42</v>
      </c>
      <c r="G29" s="44"/>
      <c r="H29" s="44"/>
      <c r="I29" s="44"/>
      <c r="J29" s="44"/>
      <c r="K29" s="44"/>
      <c r="L29" s="394">
        <v>0.21</v>
      </c>
      <c r="M29" s="393"/>
      <c r="N29" s="393"/>
      <c r="O29" s="393"/>
      <c r="P29" s="393"/>
      <c r="Q29" s="44"/>
      <c r="R29" s="44"/>
      <c r="S29" s="44"/>
      <c r="T29" s="44"/>
      <c r="U29" s="44"/>
      <c r="V29" s="44"/>
      <c r="W29" s="392">
        <f>ROUND(AZ54,2)</f>
        <v>0</v>
      </c>
      <c r="X29" s="393"/>
      <c r="Y29" s="393"/>
      <c r="Z29" s="393"/>
      <c r="AA29" s="393"/>
      <c r="AB29" s="393"/>
      <c r="AC29" s="393"/>
      <c r="AD29" s="393"/>
      <c r="AE29" s="393"/>
      <c r="AF29" s="44"/>
      <c r="AG29" s="44"/>
      <c r="AH29" s="44"/>
      <c r="AI29" s="44"/>
      <c r="AJ29" s="44"/>
      <c r="AK29" s="392">
        <f>ROUND(AV54,2)</f>
        <v>0</v>
      </c>
      <c r="AL29" s="393"/>
      <c r="AM29" s="393"/>
      <c r="AN29" s="393"/>
      <c r="AO29" s="393"/>
      <c r="AP29" s="44"/>
      <c r="AQ29" s="44"/>
      <c r="AR29" s="45"/>
      <c r="BE29" s="382"/>
    </row>
    <row r="30" spans="2:57" s="3" customFormat="1" ht="14.45" customHeight="1">
      <c r="B30" s="43"/>
      <c r="C30" s="44"/>
      <c r="D30" s="44"/>
      <c r="E30" s="44"/>
      <c r="F30" s="32" t="s">
        <v>43</v>
      </c>
      <c r="G30" s="44"/>
      <c r="H30" s="44"/>
      <c r="I30" s="44"/>
      <c r="J30" s="44"/>
      <c r="K30" s="44"/>
      <c r="L30" s="394">
        <v>0.15</v>
      </c>
      <c r="M30" s="393"/>
      <c r="N30" s="393"/>
      <c r="O30" s="393"/>
      <c r="P30" s="393"/>
      <c r="Q30" s="44"/>
      <c r="R30" s="44"/>
      <c r="S30" s="44"/>
      <c r="T30" s="44"/>
      <c r="U30" s="44"/>
      <c r="V30" s="44"/>
      <c r="W30" s="392">
        <f>ROUND(BA54,2)</f>
        <v>0</v>
      </c>
      <c r="X30" s="393"/>
      <c r="Y30" s="393"/>
      <c r="Z30" s="393"/>
      <c r="AA30" s="393"/>
      <c r="AB30" s="393"/>
      <c r="AC30" s="393"/>
      <c r="AD30" s="393"/>
      <c r="AE30" s="393"/>
      <c r="AF30" s="44"/>
      <c r="AG30" s="44"/>
      <c r="AH30" s="44"/>
      <c r="AI30" s="44"/>
      <c r="AJ30" s="44"/>
      <c r="AK30" s="392">
        <f>ROUND(AW54,2)</f>
        <v>0</v>
      </c>
      <c r="AL30" s="393"/>
      <c r="AM30" s="393"/>
      <c r="AN30" s="393"/>
      <c r="AO30" s="393"/>
      <c r="AP30" s="44"/>
      <c r="AQ30" s="44"/>
      <c r="AR30" s="45"/>
      <c r="BE30" s="382"/>
    </row>
    <row r="31" spans="2:57" s="3" customFormat="1" ht="14.45" customHeight="1" hidden="1">
      <c r="B31" s="43"/>
      <c r="C31" s="44"/>
      <c r="D31" s="44"/>
      <c r="E31" s="44"/>
      <c r="F31" s="32" t="s">
        <v>44</v>
      </c>
      <c r="G31" s="44"/>
      <c r="H31" s="44"/>
      <c r="I31" s="44"/>
      <c r="J31" s="44"/>
      <c r="K31" s="44"/>
      <c r="L31" s="394">
        <v>0.21</v>
      </c>
      <c r="M31" s="393"/>
      <c r="N31" s="393"/>
      <c r="O31" s="393"/>
      <c r="P31" s="393"/>
      <c r="Q31" s="44"/>
      <c r="R31" s="44"/>
      <c r="S31" s="44"/>
      <c r="T31" s="44"/>
      <c r="U31" s="44"/>
      <c r="V31" s="44"/>
      <c r="W31" s="392">
        <f>ROUND(BB54,2)</f>
        <v>0</v>
      </c>
      <c r="X31" s="393"/>
      <c r="Y31" s="393"/>
      <c r="Z31" s="393"/>
      <c r="AA31" s="393"/>
      <c r="AB31" s="393"/>
      <c r="AC31" s="393"/>
      <c r="AD31" s="393"/>
      <c r="AE31" s="393"/>
      <c r="AF31" s="44"/>
      <c r="AG31" s="44"/>
      <c r="AH31" s="44"/>
      <c r="AI31" s="44"/>
      <c r="AJ31" s="44"/>
      <c r="AK31" s="392">
        <v>0</v>
      </c>
      <c r="AL31" s="393"/>
      <c r="AM31" s="393"/>
      <c r="AN31" s="393"/>
      <c r="AO31" s="393"/>
      <c r="AP31" s="44"/>
      <c r="AQ31" s="44"/>
      <c r="AR31" s="45"/>
      <c r="BE31" s="382"/>
    </row>
    <row r="32" spans="2:57" s="3" customFormat="1" ht="14.45" customHeight="1" hidden="1">
      <c r="B32" s="43"/>
      <c r="C32" s="44"/>
      <c r="D32" s="44"/>
      <c r="E32" s="44"/>
      <c r="F32" s="32" t="s">
        <v>45</v>
      </c>
      <c r="G32" s="44"/>
      <c r="H32" s="44"/>
      <c r="I32" s="44"/>
      <c r="J32" s="44"/>
      <c r="K32" s="44"/>
      <c r="L32" s="394">
        <v>0.15</v>
      </c>
      <c r="M32" s="393"/>
      <c r="N32" s="393"/>
      <c r="O32" s="393"/>
      <c r="P32" s="393"/>
      <c r="Q32" s="44"/>
      <c r="R32" s="44"/>
      <c r="S32" s="44"/>
      <c r="T32" s="44"/>
      <c r="U32" s="44"/>
      <c r="V32" s="44"/>
      <c r="W32" s="392">
        <f>ROUND(BC54,2)</f>
        <v>0</v>
      </c>
      <c r="X32" s="393"/>
      <c r="Y32" s="393"/>
      <c r="Z32" s="393"/>
      <c r="AA32" s="393"/>
      <c r="AB32" s="393"/>
      <c r="AC32" s="393"/>
      <c r="AD32" s="393"/>
      <c r="AE32" s="393"/>
      <c r="AF32" s="44"/>
      <c r="AG32" s="44"/>
      <c r="AH32" s="44"/>
      <c r="AI32" s="44"/>
      <c r="AJ32" s="44"/>
      <c r="AK32" s="392">
        <v>0</v>
      </c>
      <c r="AL32" s="393"/>
      <c r="AM32" s="393"/>
      <c r="AN32" s="393"/>
      <c r="AO32" s="393"/>
      <c r="AP32" s="44"/>
      <c r="AQ32" s="44"/>
      <c r="AR32" s="45"/>
      <c r="BE32" s="382"/>
    </row>
    <row r="33" spans="2:44" s="3" customFormat="1" ht="14.45" customHeight="1" hidden="1">
      <c r="B33" s="43"/>
      <c r="C33" s="44"/>
      <c r="D33" s="44"/>
      <c r="E33" s="44"/>
      <c r="F33" s="32" t="s">
        <v>46</v>
      </c>
      <c r="G33" s="44"/>
      <c r="H33" s="44"/>
      <c r="I33" s="44"/>
      <c r="J33" s="44"/>
      <c r="K33" s="44"/>
      <c r="L33" s="394">
        <v>0</v>
      </c>
      <c r="M33" s="393"/>
      <c r="N33" s="393"/>
      <c r="O33" s="393"/>
      <c r="P33" s="393"/>
      <c r="Q33" s="44"/>
      <c r="R33" s="44"/>
      <c r="S33" s="44"/>
      <c r="T33" s="44"/>
      <c r="U33" s="44"/>
      <c r="V33" s="44"/>
      <c r="W33" s="392">
        <f>ROUND(BD54,2)</f>
        <v>0</v>
      </c>
      <c r="X33" s="393"/>
      <c r="Y33" s="393"/>
      <c r="Z33" s="393"/>
      <c r="AA33" s="393"/>
      <c r="AB33" s="393"/>
      <c r="AC33" s="393"/>
      <c r="AD33" s="393"/>
      <c r="AE33" s="393"/>
      <c r="AF33" s="44"/>
      <c r="AG33" s="44"/>
      <c r="AH33" s="44"/>
      <c r="AI33" s="44"/>
      <c r="AJ33" s="44"/>
      <c r="AK33" s="392">
        <v>0</v>
      </c>
      <c r="AL33" s="393"/>
      <c r="AM33" s="393"/>
      <c r="AN33" s="393"/>
      <c r="AO33" s="393"/>
      <c r="AP33" s="44"/>
      <c r="AQ33" s="44"/>
      <c r="AR33" s="45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2"/>
      <c r="BE34" s="37"/>
    </row>
    <row r="35" spans="1:57" s="2" customFormat="1" ht="25.9" customHeight="1">
      <c r="A35" s="37"/>
      <c r="B35" s="38"/>
      <c r="C35" s="46"/>
      <c r="D35" s="47" t="s">
        <v>47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48</v>
      </c>
      <c r="U35" s="48"/>
      <c r="V35" s="48"/>
      <c r="W35" s="48"/>
      <c r="X35" s="398" t="s">
        <v>49</v>
      </c>
      <c r="Y35" s="396"/>
      <c r="Z35" s="396"/>
      <c r="AA35" s="396"/>
      <c r="AB35" s="396"/>
      <c r="AC35" s="48"/>
      <c r="AD35" s="48"/>
      <c r="AE35" s="48"/>
      <c r="AF35" s="48"/>
      <c r="AG35" s="48"/>
      <c r="AH35" s="48"/>
      <c r="AI35" s="48"/>
      <c r="AJ35" s="48"/>
      <c r="AK35" s="395">
        <f>SUM(AK26:AK33)</f>
        <v>0</v>
      </c>
      <c r="AL35" s="396"/>
      <c r="AM35" s="396"/>
      <c r="AN35" s="396"/>
      <c r="AO35" s="397"/>
      <c r="AP35" s="46"/>
      <c r="AQ35" s="46"/>
      <c r="AR35" s="42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2"/>
      <c r="BE36" s="37"/>
    </row>
    <row r="37" spans="1:57" s="2" customFormat="1" ht="6.95" customHeight="1">
      <c r="A37" s="37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2"/>
      <c r="BE37" s="37"/>
    </row>
    <row r="41" spans="1:57" s="2" customFormat="1" ht="6.95" customHeight="1">
      <c r="A41" s="37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2"/>
      <c r="BE41" s="37"/>
    </row>
    <row r="42" spans="1:57" s="2" customFormat="1" ht="24.95" customHeight="1">
      <c r="A42" s="37"/>
      <c r="B42" s="38"/>
      <c r="C42" s="26" t="s">
        <v>50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2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2"/>
      <c r="BE43" s="37"/>
    </row>
    <row r="44" spans="2:44" s="4" customFormat="1" ht="12" customHeight="1">
      <c r="B44" s="54"/>
      <c r="C44" s="32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22-06_4551_R02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55" t="str">
        <f>K6</f>
        <v>ÚPRAVA PODKROVI BUDOVY A TUL, HÁLKOVA 917/6, LIBEREC</v>
      </c>
      <c r="M45" s="356"/>
      <c r="N45" s="356"/>
      <c r="O45" s="356"/>
      <c r="P45" s="356"/>
      <c r="Q45" s="356"/>
      <c r="R45" s="356"/>
      <c r="S45" s="356"/>
      <c r="T45" s="356"/>
      <c r="U45" s="356"/>
      <c r="V45" s="356"/>
      <c r="W45" s="356"/>
      <c r="X45" s="356"/>
      <c r="Y45" s="356"/>
      <c r="Z45" s="356"/>
      <c r="AA45" s="356"/>
      <c r="AB45" s="356"/>
      <c r="AC45" s="356"/>
      <c r="AD45" s="356"/>
      <c r="AE45" s="356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59"/>
      <c r="AQ45" s="59"/>
      <c r="AR45" s="60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2"/>
      <c r="BE46" s="37"/>
    </row>
    <row r="47" spans="1:57" s="2" customFormat="1" ht="12" customHeight="1">
      <c r="A47" s="37"/>
      <c r="B47" s="38"/>
      <c r="C47" s="32" t="s">
        <v>21</v>
      </c>
      <c r="D47" s="39"/>
      <c r="E47" s="39"/>
      <c r="F47" s="39"/>
      <c r="G47" s="39"/>
      <c r="H47" s="39"/>
      <c r="I47" s="39"/>
      <c r="J47" s="39"/>
      <c r="K47" s="39"/>
      <c r="L47" s="61" t="str">
        <f>IF(K8="","",K8)</f>
        <v>LIBEREC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2" t="s">
        <v>23</v>
      </c>
      <c r="AJ47" s="39"/>
      <c r="AK47" s="39"/>
      <c r="AL47" s="39"/>
      <c r="AM47" s="357">
        <f>IF(AN8="","",AN8)</f>
        <v>45307</v>
      </c>
      <c r="AN47" s="357"/>
      <c r="AO47" s="39"/>
      <c r="AP47" s="39"/>
      <c r="AQ47" s="39"/>
      <c r="AR47" s="42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2"/>
      <c r="BE48" s="37"/>
    </row>
    <row r="49" spans="1:57" s="2" customFormat="1" ht="15.2" customHeight="1">
      <c r="A49" s="37"/>
      <c r="B49" s="38"/>
      <c r="C49" s="32" t="s">
        <v>24</v>
      </c>
      <c r="D49" s="39"/>
      <c r="E49" s="39"/>
      <c r="F49" s="39"/>
      <c r="G49" s="39"/>
      <c r="H49" s="39"/>
      <c r="I49" s="39"/>
      <c r="J49" s="39"/>
      <c r="K49" s="39"/>
      <c r="L49" s="55" t="str">
        <f>IF(E11="","",E11)</f>
        <v>Technická univerzita v Liberci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2" t="s">
        <v>30</v>
      </c>
      <c r="AJ49" s="39"/>
      <c r="AK49" s="39"/>
      <c r="AL49" s="39"/>
      <c r="AM49" s="364" t="str">
        <f>IF(E17="","",E17)</f>
        <v>ING.ARCH.MARTIN ŠAML</v>
      </c>
      <c r="AN49" s="365"/>
      <c r="AO49" s="365"/>
      <c r="AP49" s="365"/>
      <c r="AQ49" s="39"/>
      <c r="AR49" s="42"/>
      <c r="AS49" s="358" t="s">
        <v>51</v>
      </c>
      <c r="AT49" s="359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7"/>
    </row>
    <row r="50" spans="1:57" s="2" customFormat="1" ht="15.2" customHeight="1">
      <c r="A50" s="37"/>
      <c r="B50" s="38"/>
      <c r="C50" s="32" t="s">
        <v>28</v>
      </c>
      <c r="D50" s="39"/>
      <c r="E50" s="39"/>
      <c r="F50" s="39"/>
      <c r="G50" s="39"/>
      <c r="H50" s="39"/>
      <c r="I50" s="39"/>
      <c r="J50" s="39"/>
      <c r="K50" s="39"/>
      <c r="L50" s="55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2" t="s">
        <v>33</v>
      </c>
      <c r="AJ50" s="39"/>
      <c r="AK50" s="39"/>
      <c r="AL50" s="39"/>
      <c r="AM50" s="364" t="str">
        <f>IF(E20="","",E20)</f>
        <v>PROPOS LIBEREC S.R.O.</v>
      </c>
      <c r="AN50" s="365"/>
      <c r="AO50" s="365"/>
      <c r="AP50" s="365"/>
      <c r="AQ50" s="39"/>
      <c r="AR50" s="42"/>
      <c r="AS50" s="360"/>
      <c r="AT50" s="361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7"/>
    </row>
    <row r="51" spans="1:57" s="2" customFormat="1" ht="10.9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2"/>
      <c r="AS51" s="362"/>
      <c r="AT51" s="363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7"/>
    </row>
    <row r="52" spans="1:57" s="2" customFormat="1" ht="29.25" customHeight="1">
      <c r="A52" s="37"/>
      <c r="B52" s="38"/>
      <c r="C52" s="368" t="s">
        <v>52</v>
      </c>
      <c r="D52" s="367"/>
      <c r="E52" s="367"/>
      <c r="F52" s="367"/>
      <c r="G52" s="367"/>
      <c r="H52" s="69"/>
      <c r="I52" s="366" t="s">
        <v>53</v>
      </c>
      <c r="J52" s="367"/>
      <c r="K52" s="367"/>
      <c r="L52" s="367"/>
      <c r="M52" s="367"/>
      <c r="N52" s="367"/>
      <c r="O52" s="367"/>
      <c r="P52" s="367"/>
      <c r="Q52" s="367"/>
      <c r="R52" s="367"/>
      <c r="S52" s="367"/>
      <c r="T52" s="367"/>
      <c r="U52" s="367"/>
      <c r="V52" s="367"/>
      <c r="W52" s="367"/>
      <c r="X52" s="367"/>
      <c r="Y52" s="367"/>
      <c r="Z52" s="367"/>
      <c r="AA52" s="367"/>
      <c r="AB52" s="367"/>
      <c r="AC52" s="367"/>
      <c r="AD52" s="367"/>
      <c r="AE52" s="367"/>
      <c r="AF52" s="367"/>
      <c r="AG52" s="371" t="s">
        <v>54</v>
      </c>
      <c r="AH52" s="367"/>
      <c r="AI52" s="367"/>
      <c r="AJ52" s="367"/>
      <c r="AK52" s="367"/>
      <c r="AL52" s="367"/>
      <c r="AM52" s="367"/>
      <c r="AN52" s="366" t="s">
        <v>55</v>
      </c>
      <c r="AO52" s="367"/>
      <c r="AP52" s="367"/>
      <c r="AQ52" s="70" t="s">
        <v>56</v>
      </c>
      <c r="AR52" s="42"/>
      <c r="AS52" s="71" t="s">
        <v>57</v>
      </c>
      <c r="AT52" s="72" t="s">
        <v>58</v>
      </c>
      <c r="AU52" s="72" t="s">
        <v>59</v>
      </c>
      <c r="AV52" s="72" t="s">
        <v>60</v>
      </c>
      <c r="AW52" s="72" t="s">
        <v>61</v>
      </c>
      <c r="AX52" s="72" t="s">
        <v>62</v>
      </c>
      <c r="AY52" s="72" t="s">
        <v>63</v>
      </c>
      <c r="AZ52" s="72" t="s">
        <v>64</v>
      </c>
      <c r="BA52" s="72" t="s">
        <v>65</v>
      </c>
      <c r="BB52" s="72" t="s">
        <v>66</v>
      </c>
      <c r="BC52" s="72" t="s">
        <v>67</v>
      </c>
      <c r="BD52" s="73" t="s">
        <v>68</v>
      </c>
      <c r="BE52" s="37"/>
    </row>
    <row r="53" spans="1:57" s="2" customFormat="1" ht="10.9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2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7"/>
    </row>
    <row r="54" spans="2:90" s="6" customFormat="1" ht="32.45" customHeight="1">
      <c r="B54" s="77"/>
      <c r="C54" s="78" t="s">
        <v>69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78">
        <f>ROUND(AG55+AG68,2)</f>
        <v>0</v>
      </c>
      <c r="AH54" s="378"/>
      <c r="AI54" s="378"/>
      <c r="AJ54" s="378"/>
      <c r="AK54" s="378"/>
      <c r="AL54" s="378"/>
      <c r="AM54" s="378"/>
      <c r="AN54" s="379">
        <f aca="true" t="shared" si="0" ref="AN54:AN76">SUM(AG54,AT54)</f>
        <v>0</v>
      </c>
      <c r="AO54" s="379"/>
      <c r="AP54" s="379"/>
      <c r="AQ54" s="81" t="s">
        <v>19</v>
      </c>
      <c r="AR54" s="82"/>
      <c r="AS54" s="83">
        <f>ROUND(AS55+AS68,2)</f>
        <v>0</v>
      </c>
      <c r="AT54" s="84">
        <f aca="true" t="shared" si="1" ref="AT54:AT76">ROUND(SUM(AV54:AW54),2)</f>
        <v>0</v>
      </c>
      <c r="AU54" s="85">
        <f>ROUND(AU55+AU68,5)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ROUND(AZ55+AZ68,2)</f>
        <v>0</v>
      </c>
      <c r="BA54" s="84">
        <f>ROUND(BA55+BA68,2)</f>
        <v>0</v>
      </c>
      <c r="BB54" s="84">
        <f>ROUND(BB55+BB68,2)</f>
        <v>0</v>
      </c>
      <c r="BC54" s="84">
        <f>ROUND(BC55+BC68,2)</f>
        <v>0</v>
      </c>
      <c r="BD54" s="86">
        <f>ROUND(BD55+BD68,2)</f>
        <v>0</v>
      </c>
      <c r="BS54" s="87" t="s">
        <v>70</v>
      </c>
      <c r="BT54" s="87" t="s">
        <v>71</v>
      </c>
      <c r="BU54" s="88" t="s">
        <v>72</v>
      </c>
      <c r="BV54" s="87" t="s">
        <v>73</v>
      </c>
      <c r="BW54" s="87" t="s">
        <v>5</v>
      </c>
      <c r="BX54" s="87" t="s">
        <v>74</v>
      </c>
      <c r="CL54" s="87" t="s">
        <v>19</v>
      </c>
    </row>
    <row r="55" spans="2:91" s="7" customFormat="1" ht="16.5" customHeight="1">
      <c r="B55" s="89"/>
      <c r="C55" s="90"/>
      <c r="D55" s="369" t="s">
        <v>75</v>
      </c>
      <c r="E55" s="369"/>
      <c r="F55" s="369"/>
      <c r="G55" s="369"/>
      <c r="H55" s="369"/>
      <c r="I55" s="91"/>
      <c r="J55" s="369" t="s">
        <v>76</v>
      </c>
      <c r="K55" s="369"/>
      <c r="L55" s="369"/>
      <c r="M55" s="369"/>
      <c r="N55" s="369"/>
      <c r="O55" s="369"/>
      <c r="P55" s="369"/>
      <c r="Q55" s="369"/>
      <c r="R55" s="369"/>
      <c r="S55" s="369"/>
      <c r="T55" s="369"/>
      <c r="U55" s="369"/>
      <c r="V55" s="369"/>
      <c r="W55" s="369"/>
      <c r="X55" s="369"/>
      <c r="Y55" s="369"/>
      <c r="Z55" s="369"/>
      <c r="AA55" s="369"/>
      <c r="AB55" s="369"/>
      <c r="AC55" s="369"/>
      <c r="AD55" s="369"/>
      <c r="AE55" s="369"/>
      <c r="AF55" s="369"/>
      <c r="AG55" s="374">
        <f>ROUND(AG56+AG63,2)</f>
        <v>0</v>
      </c>
      <c r="AH55" s="373"/>
      <c r="AI55" s="373"/>
      <c r="AJ55" s="373"/>
      <c r="AK55" s="373"/>
      <c r="AL55" s="373"/>
      <c r="AM55" s="373"/>
      <c r="AN55" s="372">
        <f t="shared" si="0"/>
        <v>0</v>
      </c>
      <c r="AO55" s="373"/>
      <c r="AP55" s="373"/>
      <c r="AQ55" s="92" t="s">
        <v>77</v>
      </c>
      <c r="AR55" s="93"/>
      <c r="AS55" s="94">
        <f>ROUND(AS56+AS63,2)</f>
        <v>0</v>
      </c>
      <c r="AT55" s="95">
        <f t="shared" si="1"/>
        <v>0</v>
      </c>
      <c r="AU55" s="96">
        <f>ROUND(AU56+AU63,5)</f>
        <v>0</v>
      </c>
      <c r="AV55" s="95">
        <f>ROUND(AZ55*L29,2)</f>
        <v>0</v>
      </c>
      <c r="AW55" s="95">
        <f>ROUND(BA55*L30,2)</f>
        <v>0</v>
      </c>
      <c r="AX55" s="95">
        <f>ROUND(BB55*L29,2)</f>
        <v>0</v>
      </c>
      <c r="AY55" s="95">
        <f>ROUND(BC55*L30,2)</f>
        <v>0</v>
      </c>
      <c r="AZ55" s="95">
        <f>ROUND(AZ56+AZ63,2)</f>
        <v>0</v>
      </c>
      <c r="BA55" s="95">
        <f>ROUND(BA56+BA63,2)</f>
        <v>0</v>
      </c>
      <c r="BB55" s="95">
        <f>ROUND(BB56+BB63,2)</f>
        <v>0</v>
      </c>
      <c r="BC55" s="95">
        <f>ROUND(BC56+BC63,2)</f>
        <v>0</v>
      </c>
      <c r="BD55" s="97">
        <f>ROUND(BD56+BD63,2)</f>
        <v>0</v>
      </c>
      <c r="BS55" s="98" t="s">
        <v>70</v>
      </c>
      <c r="BT55" s="98" t="s">
        <v>78</v>
      </c>
      <c r="BU55" s="98" t="s">
        <v>72</v>
      </c>
      <c r="BV55" s="98" t="s">
        <v>73</v>
      </c>
      <c r="BW55" s="98" t="s">
        <v>79</v>
      </c>
      <c r="BX55" s="98" t="s">
        <v>5</v>
      </c>
      <c r="CL55" s="98" t="s">
        <v>19</v>
      </c>
      <c r="CM55" s="98" t="s">
        <v>80</v>
      </c>
    </row>
    <row r="56" spans="2:90" s="4" customFormat="1" ht="16.5" customHeight="1">
      <c r="B56" s="54"/>
      <c r="C56" s="99"/>
      <c r="D56" s="99"/>
      <c r="E56" s="370" t="s">
        <v>81</v>
      </c>
      <c r="F56" s="370"/>
      <c r="G56" s="370"/>
      <c r="H56" s="370"/>
      <c r="I56" s="370"/>
      <c r="J56" s="99"/>
      <c r="K56" s="370" t="s">
        <v>82</v>
      </c>
      <c r="L56" s="370"/>
      <c r="M56" s="370"/>
      <c r="N56" s="370"/>
      <c r="O56" s="370"/>
      <c r="P56" s="370"/>
      <c r="Q56" s="370"/>
      <c r="R56" s="370"/>
      <c r="S56" s="370"/>
      <c r="T56" s="370"/>
      <c r="U56" s="370"/>
      <c r="V56" s="370"/>
      <c r="W56" s="370"/>
      <c r="X56" s="370"/>
      <c r="Y56" s="370"/>
      <c r="Z56" s="370"/>
      <c r="AA56" s="370"/>
      <c r="AB56" s="370"/>
      <c r="AC56" s="370"/>
      <c r="AD56" s="370"/>
      <c r="AE56" s="370"/>
      <c r="AF56" s="370"/>
      <c r="AG56" s="377">
        <f>ROUND(AG57+AG58+AG62,2)</f>
        <v>0</v>
      </c>
      <c r="AH56" s="376"/>
      <c r="AI56" s="376"/>
      <c r="AJ56" s="376"/>
      <c r="AK56" s="376"/>
      <c r="AL56" s="376"/>
      <c r="AM56" s="376"/>
      <c r="AN56" s="375">
        <f t="shared" si="0"/>
        <v>0</v>
      </c>
      <c r="AO56" s="376"/>
      <c r="AP56" s="376"/>
      <c r="AQ56" s="100" t="s">
        <v>83</v>
      </c>
      <c r="AR56" s="56"/>
      <c r="AS56" s="101">
        <f>ROUND(AS57+AS58+AS62,2)</f>
        <v>0</v>
      </c>
      <c r="AT56" s="102">
        <f t="shared" si="1"/>
        <v>0</v>
      </c>
      <c r="AU56" s="103">
        <f>ROUND(AU57+AU58+AU62,5)</f>
        <v>0</v>
      </c>
      <c r="AV56" s="102">
        <f>ROUND(AZ56*L29,2)</f>
        <v>0</v>
      </c>
      <c r="AW56" s="102">
        <f>ROUND(BA56*L30,2)</f>
        <v>0</v>
      </c>
      <c r="AX56" s="102">
        <f>ROUND(BB56*L29,2)</f>
        <v>0</v>
      </c>
      <c r="AY56" s="102">
        <f>ROUND(BC56*L30,2)</f>
        <v>0</v>
      </c>
      <c r="AZ56" s="102">
        <f>ROUND(AZ57+AZ58+AZ62,2)</f>
        <v>0</v>
      </c>
      <c r="BA56" s="102">
        <f>ROUND(BA57+BA58+BA62,2)</f>
        <v>0</v>
      </c>
      <c r="BB56" s="102">
        <f>ROUND(BB57+BB58+BB62,2)</f>
        <v>0</v>
      </c>
      <c r="BC56" s="102">
        <f>ROUND(BC57+BC58+BC62,2)</f>
        <v>0</v>
      </c>
      <c r="BD56" s="104">
        <f>ROUND(BD57+BD58+BD62,2)</f>
        <v>0</v>
      </c>
      <c r="BS56" s="105" t="s">
        <v>70</v>
      </c>
      <c r="BT56" s="105" t="s">
        <v>80</v>
      </c>
      <c r="BU56" s="105" t="s">
        <v>72</v>
      </c>
      <c r="BV56" s="105" t="s">
        <v>73</v>
      </c>
      <c r="BW56" s="105" t="s">
        <v>84</v>
      </c>
      <c r="BX56" s="105" t="s">
        <v>79</v>
      </c>
      <c r="CL56" s="105" t="s">
        <v>19</v>
      </c>
    </row>
    <row r="57" spans="1:90" s="4" customFormat="1" ht="23.25" customHeight="1">
      <c r="A57" s="106" t="s">
        <v>85</v>
      </c>
      <c r="B57" s="54"/>
      <c r="C57" s="99"/>
      <c r="D57" s="99"/>
      <c r="E57" s="99"/>
      <c r="F57" s="370" t="s">
        <v>86</v>
      </c>
      <c r="G57" s="370"/>
      <c r="H57" s="370"/>
      <c r="I57" s="370"/>
      <c r="J57" s="370"/>
      <c r="K57" s="99"/>
      <c r="L57" s="370" t="s">
        <v>87</v>
      </c>
      <c r="M57" s="370"/>
      <c r="N57" s="370"/>
      <c r="O57" s="370"/>
      <c r="P57" s="370"/>
      <c r="Q57" s="370"/>
      <c r="R57" s="370"/>
      <c r="S57" s="370"/>
      <c r="T57" s="370"/>
      <c r="U57" s="370"/>
      <c r="V57" s="370"/>
      <c r="W57" s="370"/>
      <c r="X57" s="370"/>
      <c r="Y57" s="370"/>
      <c r="Z57" s="370"/>
      <c r="AA57" s="370"/>
      <c r="AB57" s="370"/>
      <c r="AC57" s="370"/>
      <c r="AD57" s="370"/>
      <c r="AE57" s="370"/>
      <c r="AF57" s="370"/>
      <c r="AG57" s="375">
        <f>'IN-ZP.01 - ARS+KO část - ...'!J34</f>
        <v>0</v>
      </c>
      <c r="AH57" s="376"/>
      <c r="AI57" s="376"/>
      <c r="AJ57" s="376"/>
      <c r="AK57" s="376"/>
      <c r="AL57" s="376"/>
      <c r="AM57" s="376"/>
      <c r="AN57" s="375">
        <f t="shared" si="0"/>
        <v>0</v>
      </c>
      <c r="AO57" s="376"/>
      <c r="AP57" s="376"/>
      <c r="AQ57" s="100" t="s">
        <v>83</v>
      </c>
      <c r="AR57" s="56"/>
      <c r="AS57" s="101">
        <v>0</v>
      </c>
      <c r="AT57" s="102">
        <f t="shared" si="1"/>
        <v>0</v>
      </c>
      <c r="AU57" s="103">
        <f>'IN-ZP.01 - ARS+KO část - ...'!P106</f>
        <v>0</v>
      </c>
      <c r="AV57" s="102">
        <f>'IN-ZP.01 - ARS+KO část - ...'!J37</f>
        <v>0</v>
      </c>
      <c r="AW57" s="102">
        <f>'IN-ZP.01 - ARS+KO část - ...'!J38</f>
        <v>0</v>
      </c>
      <c r="AX57" s="102">
        <f>'IN-ZP.01 - ARS+KO část - ...'!J39</f>
        <v>0</v>
      </c>
      <c r="AY57" s="102">
        <f>'IN-ZP.01 - ARS+KO část - ...'!J40</f>
        <v>0</v>
      </c>
      <c r="AZ57" s="102">
        <f>'IN-ZP.01 - ARS+KO část - ...'!F37</f>
        <v>0</v>
      </c>
      <c r="BA57" s="102">
        <f>'IN-ZP.01 - ARS+KO část - ...'!F38</f>
        <v>0</v>
      </c>
      <c r="BB57" s="102">
        <f>'IN-ZP.01 - ARS+KO část - ...'!F39</f>
        <v>0</v>
      </c>
      <c r="BC57" s="102">
        <f>'IN-ZP.01 - ARS+KO část - ...'!F40</f>
        <v>0</v>
      </c>
      <c r="BD57" s="104">
        <f>'IN-ZP.01 - ARS+KO část - ...'!F41</f>
        <v>0</v>
      </c>
      <c r="BT57" s="105" t="s">
        <v>88</v>
      </c>
      <c r="BV57" s="105" t="s">
        <v>73</v>
      </c>
      <c r="BW57" s="105" t="s">
        <v>89</v>
      </c>
      <c r="BX57" s="105" t="s">
        <v>84</v>
      </c>
      <c r="CL57" s="105" t="s">
        <v>19</v>
      </c>
    </row>
    <row r="58" spans="2:90" s="4" customFormat="1" ht="23.25" customHeight="1">
      <c r="B58" s="54"/>
      <c r="C58" s="99"/>
      <c r="D58" s="99"/>
      <c r="E58" s="99"/>
      <c r="F58" s="370" t="s">
        <v>90</v>
      </c>
      <c r="G58" s="370"/>
      <c r="H58" s="370"/>
      <c r="I58" s="370"/>
      <c r="J58" s="370"/>
      <c r="K58" s="99"/>
      <c r="L58" s="370" t="s">
        <v>91</v>
      </c>
      <c r="M58" s="370"/>
      <c r="N58" s="370"/>
      <c r="O58" s="370"/>
      <c r="P58" s="370"/>
      <c r="Q58" s="370"/>
      <c r="R58" s="370"/>
      <c r="S58" s="370"/>
      <c r="T58" s="370"/>
      <c r="U58" s="370"/>
      <c r="V58" s="370"/>
      <c r="W58" s="370"/>
      <c r="X58" s="370"/>
      <c r="Y58" s="370"/>
      <c r="Z58" s="370"/>
      <c r="AA58" s="370"/>
      <c r="AB58" s="370"/>
      <c r="AC58" s="370"/>
      <c r="AD58" s="370"/>
      <c r="AE58" s="370"/>
      <c r="AF58" s="370"/>
      <c r="AG58" s="377">
        <f>ROUND(SUM(AG59:AG61),2)</f>
        <v>0</v>
      </c>
      <c r="AH58" s="376"/>
      <c r="AI58" s="376"/>
      <c r="AJ58" s="376"/>
      <c r="AK58" s="376"/>
      <c r="AL58" s="376"/>
      <c r="AM58" s="376"/>
      <c r="AN58" s="375">
        <f t="shared" si="0"/>
        <v>0</v>
      </c>
      <c r="AO58" s="376"/>
      <c r="AP58" s="376"/>
      <c r="AQ58" s="100" t="s">
        <v>83</v>
      </c>
      <c r="AR58" s="56"/>
      <c r="AS58" s="101">
        <f>ROUND(SUM(AS59:AS61),2)</f>
        <v>0</v>
      </c>
      <c r="AT58" s="102">
        <f t="shared" si="1"/>
        <v>0</v>
      </c>
      <c r="AU58" s="103">
        <f>ROUND(SUM(AU59:AU61),5)</f>
        <v>0</v>
      </c>
      <c r="AV58" s="102">
        <f>ROUND(AZ58*L29,2)</f>
        <v>0</v>
      </c>
      <c r="AW58" s="102">
        <f>ROUND(BA58*L30,2)</f>
        <v>0</v>
      </c>
      <c r="AX58" s="102">
        <f>ROUND(BB58*L29,2)</f>
        <v>0</v>
      </c>
      <c r="AY58" s="102">
        <f>ROUND(BC58*L30,2)</f>
        <v>0</v>
      </c>
      <c r="AZ58" s="102">
        <f>ROUND(SUM(AZ59:AZ61),2)</f>
        <v>0</v>
      </c>
      <c r="BA58" s="102">
        <f>ROUND(SUM(BA59:BA61),2)</f>
        <v>0</v>
      </c>
      <c r="BB58" s="102">
        <f>ROUND(SUM(BB59:BB61),2)</f>
        <v>0</v>
      </c>
      <c r="BC58" s="102">
        <f>ROUND(SUM(BC59:BC61),2)</f>
        <v>0</v>
      </c>
      <c r="BD58" s="104">
        <f>ROUND(SUM(BD59:BD61),2)</f>
        <v>0</v>
      </c>
      <c r="BS58" s="105" t="s">
        <v>70</v>
      </c>
      <c r="BT58" s="105" t="s">
        <v>88</v>
      </c>
      <c r="BU58" s="105" t="s">
        <v>72</v>
      </c>
      <c r="BV58" s="105" t="s">
        <v>73</v>
      </c>
      <c r="BW58" s="105" t="s">
        <v>92</v>
      </c>
      <c r="BX58" s="105" t="s">
        <v>84</v>
      </c>
      <c r="CL58" s="105" t="s">
        <v>19</v>
      </c>
    </row>
    <row r="59" spans="1:90" s="4" customFormat="1" ht="23.25" customHeight="1">
      <c r="A59" s="106" t="s">
        <v>85</v>
      </c>
      <c r="B59" s="54"/>
      <c r="C59" s="99"/>
      <c r="D59" s="99"/>
      <c r="E59" s="99"/>
      <c r="F59" s="99"/>
      <c r="G59" s="370" t="s">
        <v>93</v>
      </c>
      <c r="H59" s="370"/>
      <c r="I59" s="370"/>
      <c r="J59" s="370"/>
      <c r="K59" s="370"/>
      <c r="L59" s="99"/>
      <c r="M59" s="370" t="s">
        <v>94</v>
      </c>
      <c r="N59" s="370"/>
      <c r="O59" s="370"/>
      <c r="P59" s="370"/>
      <c r="Q59" s="370"/>
      <c r="R59" s="370"/>
      <c r="S59" s="370"/>
      <c r="T59" s="370"/>
      <c r="U59" s="370"/>
      <c r="V59" s="370"/>
      <c r="W59" s="370"/>
      <c r="X59" s="370"/>
      <c r="Y59" s="370"/>
      <c r="Z59" s="370"/>
      <c r="AA59" s="370"/>
      <c r="AB59" s="370"/>
      <c r="AC59" s="370"/>
      <c r="AD59" s="370"/>
      <c r="AE59" s="370"/>
      <c r="AF59" s="370"/>
      <c r="AG59" s="375">
        <f>'IN-ZP.02.1 - ZTI - invest...'!J34</f>
        <v>0</v>
      </c>
      <c r="AH59" s="376"/>
      <c r="AI59" s="376"/>
      <c r="AJ59" s="376"/>
      <c r="AK59" s="376"/>
      <c r="AL59" s="376"/>
      <c r="AM59" s="376"/>
      <c r="AN59" s="375">
        <f t="shared" si="0"/>
        <v>0</v>
      </c>
      <c r="AO59" s="376"/>
      <c r="AP59" s="376"/>
      <c r="AQ59" s="100" t="s">
        <v>83</v>
      </c>
      <c r="AR59" s="56"/>
      <c r="AS59" s="101">
        <v>0</v>
      </c>
      <c r="AT59" s="102">
        <f t="shared" si="1"/>
        <v>0</v>
      </c>
      <c r="AU59" s="103">
        <f>'IN-ZP.02.1 - ZTI - invest...'!P94</f>
        <v>0</v>
      </c>
      <c r="AV59" s="102">
        <f>'IN-ZP.02.1 - ZTI - invest...'!J37</f>
        <v>0</v>
      </c>
      <c r="AW59" s="102">
        <f>'IN-ZP.02.1 - ZTI - invest...'!J38</f>
        <v>0</v>
      </c>
      <c r="AX59" s="102">
        <f>'IN-ZP.02.1 - ZTI - invest...'!J39</f>
        <v>0</v>
      </c>
      <c r="AY59" s="102">
        <f>'IN-ZP.02.1 - ZTI - invest...'!J40</f>
        <v>0</v>
      </c>
      <c r="AZ59" s="102">
        <f>'IN-ZP.02.1 - ZTI - invest...'!F37</f>
        <v>0</v>
      </c>
      <c r="BA59" s="102">
        <f>'IN-ZP.02.1 - ZTI - invest...'!F38</f>
        <v>0</v>
      </c>
      <c r="BB59" s="102">
        <f>'IN-ZP.02.1 - ZTI - invest...'!F39</f>
        <v>0</v>
      </c>
      <c r="BC59" s="102">
        <f>'IN-ZP.02.1 - ZTI - invest...'!F40</f>
        <v>0</v>
      </c>
      <c r="BD59" s="104">
        <f>'IN-ZP.02.1 - ZTI - invest...'!F41</f>
        <v>0</v>
      </c>
      <c r="BT59" s="105" t="s">
        <v>95</v>
      </c>
      <c r="BV59" s="105" t="s">
        <v>73</v>
      </c>
      <c r="BW59" s="105" t="s">
        <v>96</v>
      </c>
      <c r="BX59" s="105" t="s">
        <v>92</v>
      </c>
      <c r="CL59" s="105" t="s">
        <v>19</v>
      </c>
    </row>
    <row r="60" spans="1:90" s="4" customFormat="1" ht="23.25" customHeight="1">
      <c r="A60" s="106" t="s">
        <v>85</v>
      </c>
      <c r="B60" s="54"/>
      <c r="C60" s="99"/>
      <c r="D60" s="99"/>
      <c r="E60" s="99"/>
      <c r="F60" s="99"/>
      <c r="G60" s="370" t="s">
        <v>97</v>
      </c>
      <c r="H60" s="370"/>
      <c r="I60" s="370"/>
      <c r="J60" s="370"/>
      <c r="K60" s="370"/>
      <c r="L60" s="99"/>
      <c r="M60" s="370" t="s">
        <v>98</v>
      </c>
      <c r="N60" s="370"/>
      <c r="O60" s="370"/>
      <c r="P60" s="370"/>
      <c r="Q60" s="370"/>
      <c r="R60" s="370"/>
      <c r="S60" s="370"/>
      <c r="T60" s="370"/>
      <c r="U60" s="370"/>
      <c r="V60" s="370"/>
      <c r="W60" s="370"/>
      <c r="X60" s="370"/>
      <c r="Y60" s="370"/>
      <c r="Z60" s="370"/>
      <c r="AA60" s="370"/>
      <c r="AB60" s="370"/>
      <c r="AC60" s="370"/>
      <c r="AD60" s="370"/>
      <c r="AE60" s="370"/>
      <c r="AF60" s="370"/>
      <c r="AG60" s="375">
        <f>'IN-ZP.02.3 - Elektroinsta...'!J34</f>
        <v>0</v>
      </c>
      <c r="AH60" s="376"/>
      <c r="AI60" s="376"/>
      <c r="AJ60" s="376"/>
      <c r="AK60" s="376"/>
      <c r="AL60" s="376"/>
      <c r="AM60" s="376"/>
      <c r="AN60" s="375">
        <f t="shared" si="0"/>
        <v>0</v>
      </c>
      <c r="AO60" s="376"/>
      <c r="AP60" s="376"/>
      <c r="AQ60" s="100" t="s">
        <v>83</v>
      </c>
      <c r="AR60" s="56"/>
      <c r="AS60" s="101">
        <v>0</v>
      </c>
      <c r="AT60" s="102">
        <f t="shared" si="1"/>
        <v>0</v>
      </c>
      <c r="AU60" s="103">
        <f>'IN-ZP.02.3 - Elektroinsta...'!P98</f>
        <v>0</v>
      </c>
      <c r="AV60" s="102">
        <f>'IN-ZP.02.3 - Elektroinsta...'!J37</f>
        <v>0</v>
      </c>
      <c r="AW60" s="102">
        <f>'IN-ZP.02.3 - Elektroinsta...'!J38</f>
        <v>0</v>
      </c>
      <c r="AX60" s="102">
        <f>'IN-ZP.02.3 - Elektroinsta...'!J39</f>
        <v>0</v>
      </c>
      <c r="AY60" s="102">
        <f>'IN-ZP.02.3 - Elektroinsta...'!J40</f>
        <v>0</v>
      </c>
      <c r="AZ60" s="102">
        <f>'IN-ZP.02.3 - Elektroinsta...'!F37</f>
        <v>0</v>
      </c>
      <c r="BA60" s="102">
        <f>'IN-ZP.02.3 - Elektroinsta...'!F38</f>
        <v>0</v>
      </c>
      <c r="BB60" s="102">
        <f>'IN-ZP.02.3 - Elektroinsta...'!F39</f>
        <v>0</v>
      </c>
      <c r="BC60" s="102">
        <f>'IN-ZP.02.3 - Elektroinsta...'!F40</f>
        <v>0</v>
      </c>
      <c r="BD60" s="104">
        <f>'IN-ZP.02.3 - Elektroinsta...'!F41</f>
        <v>0</v>
      </c>
      <c r="BT60" s="105" t="s">
        <v>95</v>
      </c>
      <c r="BV60" s="105" t="s">
        <v>73</v>
      </c>
      <c r="BW60" s="105" t="s">
        <v>99</v>
      </c>
      <c r="BX60" s="105" t="s">
        <v>92</v>
      </c>
      <c r="CL60" s="105" t="s">
        <v>19</v>
      </c>
    </row>
    <row r="61" spans="1:90" s="4" customFormat="1" ht="23.25" customHeight="1">
      <c r="A61" s="106" t="s">
        <v>85</v>
      </c>
      <c r="B61" s="54"/>
      <c r="C61" s="99"/>
      <c r="D61" s="99"/>
      <c r="E61" s="99"/>
      <c r="F61" s="99"/>
      <c r="G61" s="370" t="s">
        <v>100</v>
      </c>
      <c r="H61" s="370"/>
      <c r="I61" s="370"/>
      <c r="J61" s="370"/>
      <c r="K61" s="370"/>
      <c r="L61" s="99"/>
      <c r="M61" s="370" t="s">
        <v>101</v>
      </c>
      <c r="N61" s="370"/>
      <c r="O61" s="370"/>
      <c r="P61" s="370"/>
      <c r="Q61" s="370"/>
      <c r="R61" s="370"/>
      <c r="S61" s="370"/>
      <c r="T61" s="370"/>
      <c r="U61" s="370"/>
      <c r="V61" s="370"/>
      <c r="W61" s="370"/>
      <c r="X61" s="370"/>
      <c r="Y61" s="370"/>
      <c r="Z61" s="370"/>
      <c r="AA61" s="370"/>
      <c r="AB61" s="370"/>
      <c r="AC61" s="370"/>
      <c r="AD61" s="370"/>
      <c r="AE61" s="370"/>
      <c r="AF61" s="370"/>
      <c r="AG61" s="375">
        <f>'IN-ZP.02.4 - Vzduchotechn...'!J34</f>
        <v>0</v>
      </c>
      <c r="AH61" s="376"/>
      <c r="AI61" s="376"/>
      <c r="AJ61" s="376"/>
      <c r="AK61" s="376"/>
      <c r="AL61" s="376"/>
      <c r="AM61" s="376"/>
      <c r="AN61" s="375">
        <f t="shared" si="0"/>
        <v>0</v>
      </c>
      <c r="AO61" s="376"/>
      <c r="AP61" s="376"/>
      <c r="AQ61" s="100" t="s">
        <v>83</v>
      </c>
      <c r="AR61" s="56"/>
      <c r="AS61" s="101">
        <v>0</v>
      </c>
      <c r="AT61" s="102">
        <f t="shared" si="1"/>
        <v>0</v>
      </c>
      <c r="AU61" s="103">
        <f>'IN-ZP.02.4 - Vzduchotechn...'!P93</f>
        <v>0</v>
      </c>
      <c r="AV61" s="102">
        <f>'IN-ZP.02.4 - Vzduchotechn...'!J37</f>
        <v>0</v>
      </c>
      <c r="AW61" s="102">
        <f>'IN-ZP.02.4 - Vzduchotechn...'!J38</f>
        <v>0</v>
      </c>
      <c r="AX61" s="102">
        <f>'IN-ZP.02.4 - Vzduchotechn...'!J39</f>
        <v>0</v>
      </c>
      <c r="AY61" s="102">
        <f>'IN-ZP.02.4 - Vzduchotechn...'!J40</f>
        <v>0</v>
      </c>
      <c r="AZ61" s="102">
        <f>'IN-ZP.02.4 - Vzduchotechn...'!F37</f>
        <v>0</v>
      </c>
      <c r="BA61" s="102">
        <f>'IN-ZP.02.4 - Vzduchotechn...'!F38</f>
        <v>0</v>
      </c>
      <c r="BB61" s="102">
        <f>'IN-ZP.02.4 - Vzduchotechn...'!F39</f>
        <v>0</v>
      </c>
      <c r="BC61" s="102">
        <f>'IN-ZP.02.4 - Vzduchotechn...'!F40</f>
        <v>0</v>
      </c>
      <c r="BD61" s="104">
        <f>'IN-ZP.02.4 - Vzduchotechn...'!F41</f>
        <v>0</v>
      </c>
      <c r="BT61" s="105" t="s">
        <v>95</v>
      </c>
      <c r="BV61" s="105" t="s">
        <v>73</v>
      </c>
      <c r="BW61" s="105" t="s">
        <v>102</v>
      </c>
      <c r="BX61" s="105" t="s">
        <v>92</v>
      </c>
      <c r="CL61" s="105" t="s">
        <v>19</v>
      </c>
    </row>
    <row r="62" spans="1:90" s="4" customFormat="1" ht="23.25" customHeight="1">
      <c r="A62" s="106" t="s">
        <v>85</v>
      </c>
      <c r="B62" s="54"/>
      <c r="C62" s="99"/>
      <c r="D62" s="99"/>
      <c r="E62" s="99"/>
      <c r="F62" s="370" t="s">
        <v>103</v>
      </c>
      <c r="G62" s="370"/>
      <c r="H62" s="370"/>
      <c r="I62" s="370"/>
      <c r="J62" s="370"/>
      <c r="K62" s="99"/>
      <c r="L62" s="370" t="s">
        <v>104</v>
      </c>
      <c r="M62" s="370"/>
      <c r="N62" s="370"/>
      <c r="O62" s="370"/>
      <c r="P62" s="370"/>
      <c r="Q62" s="370"/>
      <c r="R62" s="370"/>
      <c r="S62" s="370"/>
      <c r="T62" s="370"/>
      <c r="U62" s="370"/>
      <c r="V62" s="370"/>
      <c r="W62" s="370"/>
      <c r="X62" s="370"/>
      <c r="Y62" s="370"/>
      <c r="Z62" s="370"/>
      <c r="AA62" s="370"/>
      <c r="AB62" s="370"/>
      <c r="AC62" s="370"/>
      <c r="AD62" s="370"/>
      <c r="AE62" s="370"/>
      <c r="AF62" s="370"/>
      <c r="AG62" s="375">
        <f>'IN-ZP.VRN - Vedlejší rozp...'!J34</f>
        <v>0</v>
      </c>
      <c r="AH62" s="376"/>
      <c r="AI62" s="376"/>
      <c r="AJ62" s="376"/>
      <c r="AK62" s="376"/>
      <c r="AL62" s="376"/>
      <c r="AM62" s="376"/>
      <c r="AN62" s="375">
        <f t="shared" si="0"/>
        <v>0</v>
      </c>
      <c r="AO62" s="376"/>
      <c r="AP62" s="376"/>
      <c r="AQ62" s="100" t="s">
        <v>83</v>
      </c>
      <c r="AR62" s="56"/>
      <c r="AS62" s="101">
        <v>0</v>
      </c>
      <c r="AT62" s="102">
        <f t="shared" si="1"/>
        <v>0</v>
      </c>
      <c r="AU62" s="103">
        <f>'IN-ZP.VRN - Vedlejší rozp...'!P92</f>
        <v>0</v>
      </c>
      <c r="AV62" s="102">
        <f>'IN-ZP.VRN - Vedlejší rozp...'!J37</f>
        <v>0</v>
      </c>
      <c r="AW62" s="102">
        <f>'IN-ZP.VRN - Vedlejší rozp...'!J38</f>
        <v>0</v>
      </c>
      <c r="AX62" s="102">
        <f>'IN-ZP.VRN - Vedlejší rozp...'!J39</f>
        <v>0</v>
      </c>
      <c r="AY62" s="102">
        <f>'IN-ZP.VRN - Vedlejší rozp...'!J40</f>
        <v>0</v>
      </c>
      <c r="AZ62" s="102">
        <f>'IN-ZP.VRN - Vedlejší rozp...'!F37</f>
        <v>0</v>
      </c>
      <c r="BA62" s="102">
        <f>'IN-ZP.VRN - Vedlejší rozp...'!F38</f>
        <v>0</v>
      </c>
      <c r="BB62" s="102">
        <f>'IN-ZP.VRN - Vedlejší rozp...'!F39</f>
        <v>0</v>
      </c>
      <c r="BC62" s="102">
        <f>'IN-ZP.VRN - Vedlejší rozp...'!F40</f>
        <v>0</v>
      </c>
      <c r="BD62" s="104">
        <f>'IN-ZP.VRN - Vedlejší rozp...'!F41</f>
        <v>0</v>
      </c>
      <c r="BT62" s="105" t="s">
        <v>88</v>
      </c>
      <c r="BV62" s="105" t="s">
        <v>73</v>
      </c>
      <c r="BW62" s="105" t="s">
        <v>105</v>
      </c>
      <c r="BX62" s="105" t="s">
        <v>84</v>
      </c>
      <c r="CL62" s="105" t="s">
        <v>19</v>
      </c>
    </row>
    <row r="63" spans="2:90" s="4" customFormat="1" ht="16.5" customHeight="1">
      <c r="B63" s="54"/>
      <c r="C63" s="99"/>
      <c r="D63" s="99"/>
      <c r="E63" s="370" t="s">
        <v>106</v>
      </c>
      <c r="F63" s="370"/>
      <c r="G63" s="370"/>
      <c r="H63" s="370"/>
      <c r="I63" s="370"/>
      <c r="J63" s="99"/>
      <c r="K63" s="370" t="s">
        <v>107</v>
      </c>
      <c r="L63" s="370"/>
      <c r="M63" s="370"/>
      <c r="N63" s="370"/>
      <c r="O63" s="370"/>
      <c r="P63" s="370"/>
      <c r="Q63" s="370"/>
      <c r="R63" s="370"/>
      <c r="S63" s="370"/>
      <c r="T63" s="370"/>
      <c r="U63" s="370"/>
      <c r="V63" s="370"/>
      <c r="W63" s="370"/>
      <c r="X63" s="370"/>
      <c r="Y63" s="370"/>
      <c r="Z63" s="370"/>
      <c r="AA63" s="370"/>
      <c r="AB63" s="370"/>
      <c r="AC63" s="370"/>
      <c r="AD63" s="370"/>
      <c r="AE63" s="370"/>
      <c r="AF63" s="370"/>
      <c r="AG63" s="377">
        <f>ROUND(AG64+AG65+AG67,2)</f>
        <v>0</v>
      </c>
      <c r="AH63" s="376"/>
      <c r="AI63" s="376"/>
      <c r="AJ63" s="376"/>
      <c r="AK63" s="376"/>
      <c r="AL63" s="376"/>
      <c r="AM63" s="376"/>
      <c r="AN63" s="375">
        <f t="shared" si="0"/>
        <v>0</v>
      </c>
      <c r="AO63" s="376"/>
      <c r="AP63" s="376"/>
      <c r="AQ63" s="100" t="s">
        <v>83</v>
      </c>
      <c r="AR63" s="56"/>
      <c r="AS63" s="101">
        <f>ROUND(AS64+AS65+AS67,2)</f>
        <v>0</v>
      </c>
      <c r="AT63" s="102">
        <f t="shared" si="1"/>
        <v>0</v>
      </c>
      <c r="AU63" s="103">
        <f>ROUND(AU64+AU65+AU67,5)</f>
        <v>0</v>
      </c>
      <c r="AV63" s="102">
        <f>ROUND(AZ63*L29,2)</f>
        <v>0</v>
      </c>
      <c r="AW63" s="102">
        <f>ROUND(BA63*L30,2)</f>
        <v>0</v>
      </c>
      <c r="AX63" s="102">
        <f>ROUND(BB63*L29,2)</f>
        <v>0</v>
      </c>
      <c r="AY63" s="102">
        <f>ROUND(BC63*L30,2)</f>
        <v>0</v>
      </c>
      <c r="AZ63" s="102">
        <f>ROUND(AZ64+AZ65+AZ67,2)</f>
        <v>0</v>
      </c>
      <c r="BA63" s="102">
        <f>ROUND(BA64+BA65+BA67,2)</f>
        <v>0</v>
      </c>
      <c r="BB63" s="102">
        <f>ROUND(BB64+BB65+BB67,2)</f>
        <v>0</v>
      </c>
      <c r="BC63" s="102">
        <f>ROUND(BC64+BC65+BC67,2)</f>
        <v>0</v>
      </c>
      <c r="BD63" s="104">
        <f>ROUND(BD64+BD65+BD67,2)</f>
        <v>0</v>
      </c>
      <c r="BS63" s="105" t="s">
        <v>70</v>
      </c>
      <c r="BT63" s="105" t="s">
        <v>80</v>
      </c>
      <c r="BU63" s="105" t="s">
        <v>72</v>
      </c>
      <c r="BV63" s="105" t="s">
        <v>73</v>
      </c>
      <c r="BW63" s="105" t="s">
        <v>108</v>
      </c>
      <c r="BX63" s="105" t="s">
        <v>79</v>
      </c>
      <c r="CL63" s="105" t="s">
        <v>19</v>
      </c>
    </row>
    <row r="64" spans="1:90" s="4" customFormat="1" ht="23.25" customHeight="1">
      <c r="A64" s="106" t="s">
        <v>85</v>
      </c>
      <c r="B64" s="54"/>
      <c r="C64" s="99"/>
      <c r="D64" s="99"/>
      <c r="E64" s="99"/>
      <c r="F64" s="370" t="s">
        <v>109</v>
      </c>
      <c r="G64" s="370"/>
      <c r="H64" s="370"/>
      <c r="I64" s="370"/>
      <c r="J64" s="370"/>
      <c r="K64" s="99"/>
      <c r="L64" s="370" t="s">
        <v>110</v>
      </c>
      <c r="M64" s="370"/>
      <c r="N64" s="370"/>
      <c r="O64" s="370"/>
      <c r="P64" s="370"/>
      <c r="Q64" s="370"/>
      <c r="R64" s="370"/>
      <c r="S64" s="370"/>
      <c r="T64" s="370"/>
      <c r="U64" s="370"/>
      <c r="V64" s="370"/>
      <c r="W64" s="370"/>
      <c r="X64" s="370"/>
      <c r="Y64" s="370"/>
      <c r="Z64" s="370"/>
      <c r="AA64" s="370"/>
      <c r="AB64" s="370"/>
      <c r="AC64" s="370"/>
      <c r="AD64" s="370"/>
      <c r="AE64" s="370"/>
      <c r="AF64" s="370"/>
      <c r="AG64" s="375">
        <f>'IN-NEZP.01 - ARS+KO část ...'!J34</f>
        <v>0</v>
      </c>
      <c r="AH64" s="376"/>
      <c r="AI64" s="376"/>
      <c r="AJ64" s="376"/>
      <c r="AK64" s="376"/>
      <c r="AL64" s="376"/>
      <c r="AM64" s="376"/>
      <c r="AN64" s="375">
        <f t="shared" si="0"/>
        <v>0</v>
      </c>
      <c r="AO64" s="376"/>
      <c r="AP64" s="376"/>
      <c r="AQ64" s="100" t="s">
        <v>83</v>
      </c>
      <c r="AR64" s="56"/>
      <c r="AS64" s="101">
        <v>0</v>
      </c>
      <c r="AT64" s="102">
        <f t="shared" si="1"/>
        <v>0</v>
      </c>
      <c r="AU64" s="103">
        <f>'IN-NEZP.01 - ARS+KO část ...'!P97</f>
        <v>0</v>
      </c>
      <c r="AV64" s="102">
        <f>'IN-NEZP.01 - ARS+KO část ...'!J37</f>
        <v>0</v>
      </c>
      <c r="AW64" s="102">
        <f>'IN-NEZP.01 - ARS+KO část ...'!J38</f>
        <v>0</v>
      </c>
      <c r="AX64" s="102">
        <f>'IN-NEZP.01 - ARS+KO část ...'!J39</f>
        <v>0</v>
      </c>
      <c r="AY64" s="102">
        <f>'IN-NEZP.01 - ARS+KO část ...'!J40</f>
        <v>0</v>
      </c>
      <c r="AZ64" s="102">
        <f>'IN-NEZP.01 - ARS+KO část ...'!F37</f>
        <v>0</v>
      </c>
      <c r="BA64" s="102">
        <f>'IN-NEZP.01 - ARS+KO část ...'!F38</f>
        <v>0</v>
      </c>
      <c r="BB64" s="102">
        <f>'IN-NEZP.01 - ARS+KO část ...'!F39</f>
        <v>0</v>
      </c>
      <c r="BC64" s="102">
        <f>'IN-NEZP.01 - ARS+KO část ...'!F40</f>
        <v>0</v>
      </c>
      <c r="BD64" s="104">
        <f>'IN-NEZP.01 - ARS+KO část ...'!F41</f>
        <v>0</v>
      </c>
      <c r="BT64" s="105" t="s">
        <v>88</v>
      </c>
      <c r="BV64" s="105" t="s">
        <v>73</v>
      </c>
      <c r="BW64" s="105" t="s">
        <v>111</v>
      </c>
      <c r="BX64" s="105" t="s">
        <v>108</v>
      </c>
      <c r="CL64" s="105" t="s">
        <v>19</v>
      </c>
    </row>
    <row r="65" spans="2:90" s="4" customFormat="1" ht="23.25" customHeight="1">
      <c r="B65" s="54"/>
      <c r="C65" s="99"/>
      <c r="D65" s="99"/>
      <c r="E65" s="99"/>
      <c r="F65" s="370" t="s">
        <v>112</v>
      </c>
      <c r="G65" s="370"/>
      <c r="H65" s="370"/>
      <c r="I65" s="370"/>
      <c r="J65" s="370"/>
      <c r="K65" s="99"/>
      <c r="L65" s="370" t="s">
        <v>113</v>
      </c>
      <c r="M65" s="370"/>
      <c r="N65" s="370"/>
      <c r="O65" s="370"/>
      <c r="P65" s="370"/>
      <c r="Q65" s="370"/>
      <c r="R65" s="370"/>
      <c r="S65" s="370"/>
      <c r="T65" s="370"/>
      <c r="U65" s="370"/>
      <c r="V65" s="370"/>
      <c r="W65" s="370"/>
      <c r="X65" s="370"/>
      <c r="Y65" s="370"/>
      <c r="Z65" s="370"/>
      <c r="AA65" s="370"/>
      <c r="AB65" s="370"/>
      <c r="AC65" s="370"/>
      <c r="AD65" s="370"/>
      <c r="AE65" s="370"/>
      <c r="AF65" s="370"/>
      <c r="AG65" s="377">
        <f>ROUND(AG66,2)</f>
        <v>0</v>
      </c>
      <c r="AH65" s="376"/>
      <c r="AI65" s="376"/>
      <c r="AJ65" s="376"/>
      <c r="AK65" s="376"/>
      <c r="AL65" s="376"/>
      <c r="AM65" s="376"/>
      <c r="AN65" s="375">
        <f t="shared" si="0"/>
        <v>0</v>
      </c>
      <c r="AO65" s="376"/>
      <c r="AP65" s="376"/>
      <c r="AQ65" s="100" t="s">
        <v>83</v>
      </c>
      <c r="AR65" s="56"/>
      <c r="AS65" s="101">
        <f>ROUND(AS66,2)</f>
        <v>0</v>
      </c>
      <c r="AT65" s="102">
        <f t="shared" si="1"/>
        <v>0</v>
      </c>
      <c r="AU65" s="103">
        <f>ROUND(AU66,5)</f>
        <v>0</v>
      </c>
      <c r="AV65" s="102">
        <f>ROUND(AZ65*L29,2)</f>
        <v>0</v>
      </c>
      <c r="AW65" s="102">
        <f>ROUND(BA65*L30,2)</f>
        <v>0</v>
      </c>
      <c r="AX65" s="102">
        <f>ROUND(BB65*L29,2)</f>
        <v>0</v>
      </c>
      <c r="AY65" s="102">
        <f>ROUND(BC65*L30,2)</f>
        <v>0</v>
      </c>
      <c r="AZ65" s="102">
        <f>ROUND(AZ66,2)</f>
        <v>0</v>
      </c>
      <c r="BA65" s="102">
        <f>ROUND(BA66,2)</f>
        <v>0</v>
      </c>
      <c r="BB65" s="102">
        <f>ROUND(BB66,2)</f>
        <v>0</v>
      </c>
      <c r="BC65" s="102">
        <f>ROUND(BC66,2)</f>
        <v>0</v>
      </c>
      <c r="BD65" s="104">
        <f>ROUND(BD66,2)</f>
        <v>0</v>
      </c>
      <c r="BS65" s="105" t="s">
        <v>70</v>
      </c>
      <c r="BT65" s="105" t="s">
        <v>88</v>
      </c>
      <c r="BU65" s="105" t="s">
        <v>72</v>
      </c>
      <c r="BV65" s="105" t="s">
        <v>73</v>
      </c>
      <c r="BW65" s="105" t="s">
        <v>114</v>
      </c>
      <c r="BX65" s="105" t="s">
        <v>108</v>
      </c>
      <c r="CL65" s="105" t="s">
        <v>19</v>
      </c>
    </row>
    <row r="66" spans="1:90" s="4" customFormat="1" ht="35.25" customHeight="1">
      <c r="A66" s="106" t="s">
        <v>85</v>
      </c>
      <c r="B66" s="54"/>
      <c r="C66" s="99"/>
      <c r="D66" s="99"/>
      <c r="E66" s="99"/>
      <c r="F66" s="99"/>
      <c r="G66" s="370" t="s">
        <v>115</v>
      </c>
      <c r="H66" s="370"/>
      <c r="I66" s="370"/>
      <c r="J66" s="370"/>
      <c r="K66" s="370"/>
      <c r="L66" s="99"/>
      <c r="M66" s="370" t="s">
        <v>116</v>
      </c>
      <c r="N66" s="370"/>
      <c r="O66" s="370"/>
      <c r="P66" s="370"/>
      <c r="Q66" s="370"/>
      <c r="R66" s="370"/>
      <c r="S66" s="370"/>
      <c r="T66" s="370"/>
      <c r="U66" s="370"/>
      <c r="V66" s="370"/>
      <c r="W66" s="370"/>
      <c r="X66" s="370"/>
      <c r="Y66" s="370"/>
      <c r="Z66" s="370"/>
      <c r="AA66" s="370"/>
      <c r="AB66" s="370"/>
      <c r="AC66" s="370"/>
      <c r="AD66" s="370"/>
      <c r="AE66" s="370"/>
      <c r="AF66" s="370"/>
      <c r="AG66" s="375">
        <f>'IN-NEZP.02.3 - Elektroins...'!J34</f>
        <v>0</v>
      </c>
      <c r="AH66" s="376"/>
      <c r="AI66" s="376"/>
      <c r="AJ66" s="376"/>
      <c r="AK66" s="376"/>
      <c r="AL66" s="376"/>
      <c r="AM66" s="376"/>
      <c r="AN66" s="375">
        <f t="shared" si="0"/>
        <v>0</v>
      </c>
      <c r="AO66" s="376"/>
      <c r="AP66" s="376"/>
      <c r="AQ66" s="100" t="s">
        <v>83</v>
      </c>
      <c r="AR66" s="56"/>
      <c r="AS66" s="101">
        <v>0</v>
      </c>
      <c r="AT66" s="102">
        <f t="shared" si="1"/>
        <v>0</v>
      </c>
      <c r="AU66" s="103">
        <f>'IN-NEZP.02.3 - Elektroins...'!P92</f>
        <v>0</v>
      </c>
      <c r="AV66" s="102">
        <f>'IN-NEZP.02.3 - Elektroins...'!J37</f>
        <v>0</v>
      </c>
      <c r="AW66" s="102">
        <f>'IN-NEZP.02.3 - Elektroins...'!J38</f>
        <v>0</v>
      </c>
      <c r="AX66" s="102">
        <f>'IN-NEZP.02.3 - Elektroins...'!J39</f>
        <v>0</v>
      </c>
      <c r="AY66" s="102">
        <f>'IN-NEZP.02.3 - Elektroins...'!J40</f>
        <v>0</v>
      </c>
      <c r="AZ66" s="102">
        <f>'IN-NEZP.02.3 - Elektroins...'!F37</f>
        <v>0</v>
      </c>
      <c r="BA66" s="102">
        <f>'IN-NEZP.02.3 - Elektroins...'!F38</f>
        <v>0</v>
      </c>
      <c r="BB66" s="102">
        <f>'IN-NEZP.02.3 - Elektroins...'!F39</f>
        <v>0</v>
      </c>
      <c r="BC66" s="102">
        <f>'IN-NEZP.02.3 - Elektroins...'!F40</f>
        <v>0</v>
      </c>
      <c r="BD66" s="104">
        <f>'IN-NEZP.02.3 - Elektroins...'!F41</f>
        <v>0</v>
      </c>
      <c r="BT66" s="105" t="s">
        <v>95</v>
      </c>
      <c r="BV66" s="105" t="s">
        <v>73</v>
      </c>
      <c r="BW66" s="105" t="s">
        <v>117</v>
      </c>
      <c r="BX66" s="105" t="s">
        <v>114</v>
      </c>
      <c r="CL66" s="105" t="s">
        <v>19</v>
      </c>
    </row>
    <row r="67" spans="1:90" s="4" customFormat="1" ht="35.25" customHeight="1">
      <c r="A67" s="106" t="s">
        <v>85</v>
      </c>
      <c r="B67" s="54"/>
      <c r="C67" s="99"/>
      <c r="D67" s="99"/>
      <c r="E67" s="99"/>
      <c r="F67" s="370" t="s">
        <v>118</v>
      </c>
      <c r="G67" s="370"/>
      <c r="H67" s="370"/>
      <c r="I67" s="370"/>
      <c r="J67" s="370"/>
      <c r="K67" s="99"/>
      <c r="L67" s="370" t="s">
        <v>104</v>
      </c>
      <c r="M67" s="370"/>
      <c r="N67" s="370"/>
      <c r="O67" s="370"/>
      <c r="P67" s="370"/>
      <c r="Q67" s="370"/>
      <c r="R67" s="370"/>
      <c r="S67" s="370"/>
      <c r="T67" s="370"/>
      <c r="U67" s="370"/>
      <c r="V67" s="370"/>
      <c r="W67" s="370"/>
      <c r="X67" s="370"/>
      <c r="Y67" s="370"/>
      <c r="Z67" s="370"/>
      <c r="AA67" s="370"/>
      <c r="AB67" s="370"/>
      <c r="AC67" s="370"/>
      <c r="AD67" s="370"/>
      <c r="AE67" s="370"/>
      <c r="AF67" s="370"/>
      <c r="AG67" s="375">
        <f>'IN-NEZP.VRN - Vedlejší ro...'!J34</f>
        <v>0</v>
      </c>
      <c r="AH67" s="376"/>
      <c r="AI67" s="376"/>
      <c r="AJ67" s="376"/>
      <c r="AK67" s="376"/>
      <c r="AL67" s="376"/>
      <c r="AM67" s="376"/>
      <c r="AN67" s="375">
        <f t="shared" si="0"/>
        <v>0</v>
      </c>
      <c r="AO67" s="376"/>
      <c r="AP67" s="376"/>
      <c r="AQ67" s="100" t="s">
        <v>83</v>
      </c>
      <c r="AR67" s="56"/>
      <c r="AS67" s="101">
        <v>0</v>
      </c>
      <c r="AT67" s="102">
        <f t="shared" si="1"/>
        <v>0</v>
      </c>
      <c r="AU67" s="103">
        <f>'IN-NEZP.VRN - Vedlejší ro...'!P92</f>
        <v>0</v>
      </c>
      <c r="AV67" s="102">
        <f>'IN-NEZP.VRN - Vedlejší ro...'!J37</f>
        <v>0</v>
      </c>
      <c r="AW67" s="102">
        <f>'IN-NEZP.VRN - Vedlejší ro...'!J38</f>
        <v>0</v>
      </c>
      <c r="AX67" s="102">
        <f>'IN-NEZP.VRN - Vedlejší ro...'!J39</f>
        <v>0</v>
      </c>
      <c r="AY67" s="102">
        <f>'IN-NEZP.VRN - Vedlejší ro...'!J40</f>
        <v>0</v>
      </c>
      <c r="AZ67" s="102">
        <f>'IN-NEZP.VRN - Vedlejší ro...'!F37</f>
        <v>0</v>
      </c>
      <c r="BA67" s="102">
        <f>'IN-NEZP.VRN - Vedlejší ro...'!F38</f>
        <v>0</v>
      </c>
      <c r="BB67" s="102">
        <f>'IN-NEZP.VRN - Vedlejší ro...'!F39</f>
        <v>0</v>
      </c>
      <c r="BC67" s="102">
        <f>'IN-NEZP.VRN - Vedlejší ro...'!F40</f>
        <v>0</v>
      </c>
      <c r="BD67" s="104">
        <f>'IN-NEZP.VRN - Vedlejší ro...'!F41</f>
        <v>0</v>
      </c>
      <c r="BT67" s="105" t="s">
        <v>88</v>
      </c>
      <c r="BV67" s="105" t="s">
        <v>73</v>
      </c>
      <c r="BW67" s="105" t="s">
        <v>119</v>
      </c>
      <c r="BX67" s="105" t="s">
        <v>108</v>
      </c>
      <c r="CL67" s="105" t="s">
        <v>19</v>
      </c>
    </row>
    <row r="68" spans="2:91" s="7" customFormat="1" ht="16.5" customHeight="1">
      <c r="B68" s="89"/>
      <c r="C68" s="90"/>
      <c r="D68" s="369" t="s">
        <v>120</v>
      </c>
      <c r="E68" s="369"/>
      <c r="F68" s="369"/>
      <c r="G68" s="369"/>
      <c r="H68" s="369"/>
      <c r="I68" s="91"/>
      <c r="J68" s="369" t="s">
        <v>121</v>
      </c>
      <c r="K68" s="369"/>
      <c r="L68" s="369"/>
      <c r="M68" s="369"/>
      <c r="N68" s="369"/>
      <c r="O68" s="369"/>
      <c r="P68" s="369"/>
      <c r="Q68" s="369"/>
      <c r="R68" s="369"/>
      <c r="S68" s="369"/>
      <c r="T68" s="369"/>
      <c r="U68" s="369"/>
      <c r="V68" s="369"/>
      <c r="W68" s="369"/>
      <c r="X68" s="369"/>
      <c r="Y68" s="369"/>
      <c r="Z68" s="369"/>
      <c r="AA68" s="369"/>
      <c r="AB68" s="369"/>
      <c r="AC68" s="369"/>
      <c r="AD68" s="369"/>
      <c r="AE68" s="369"/>
      <c r="AF68" s="369"/>
      <c r="AG68" s="374">
        <f>ROUND(AG69+AG74,2)</f>
        <v>0</v>
      </c>
      <c r="AH68" s="373"/>
      <c r="AI68" s="373"/>
      <c r="AJ68" s="373"/>
      <c r="AK68" s="373"/>
      <c r="AL68" s="373"/>
      <c r="AM68" s="373"/>
      <c r="AN68" s="372">
        <f t="shared" si="0"/>
        <v>0</v>
      </c>
      <c r="AO68" s="373"/>
      <c r="AP68" s="373"/>
      <c r="AQ68" s="92" t="s">
        <v>77</v>
      </c>
      <c r="AR68" s="93"/>
      <c r="AS68" s="94">
        <f>ROUND(AS69+AS74,2)</f>
        <v>0</v>
      </c>
      <c r="AT68" s="95">
        <f t="shared" si="1"/>
        <v>0</v>
      </c>
      <c r="AU68" s="96">
        <f>ROUND(AU69+AU74,5)</f>
        <v>0</v>
      </c>
      <c r="AV68" s="95">
        <f>ROUND(AZ68*L29,2)</f>
        <v>0</v>
      </c>
      <c r="AW68" s="95">
        <f>ROUND(BA68*L30,2)</f>
        <v>0</v>
      </c>
      <c r="AX68" s="95">
        <f>ROUND(BB68*L29,2)</f>
        <v>0</v>
      </c>
      <c r="AY68" s="95">
        <f>ROUND(BC68*L30,2)</f>
        <v>0</v>
      </c>
      <c r="AZ68" s="95">
        <f>ROUND(AZ69+AZ74,2)</f>
        <v>0</v>
      </c>
      <c r="BA68" s="95">
        <f>ROUND(BA69+BA74,2)</f>
        <v>0</v>
      </c>
      <c r="BB68" s="95">
        <f>ROUND(BB69+BB74,2)</f>
        <v>0</v>
      </c>
      <c r="BC68" s="95">
        <f>ROUND(BC69+BC74,2)</f>
        <v>0</v>
      </c>
      <c r="BD68" s="97">
        <f>ROUND(BD69+BD74,2)</f>
        <v>0</v>
      </c>
      <c r="BS68" s="98" t="s">
        <v>70</v>
      </c>
      <c r="BT68" s="98" t="s">
        <v>78</v>
      </c>
      <c r="BU68" s="98" t="s">
        <v>72</v>
      </c>
      <c r="BV68" s="98" t="s">
        <v>73</v>
      </c>
      <c r="BW68" s="98" t="s">
        <v>122</v>
      </c>
      <c r="BX68" s="98" t="s">
        <v>5</v>
      </c>
      <c r="CL68" s="98" t="s">
        <v>19</v>
      </c>
      <c r="CM68" s="98" t="s">
        <v>80</v>
      </c>
    </row>
    <row r="69" spans="2:90" s="4" customFormat="1" ht="16.5" customHeight="1">
      <c r="B69" s="54"/>
      <c r="C69" s="99"/>
      <c r="D69" s="99"/>
      <c r="E69" s="370" t="s">
        <v>123</v>
      </c>
      <c r="F69" s="370"/>
      <c r="G69" s="370"/>
      <c r="H69" s="370"/>
      <c r="I69" s="370"/>
      <c r="J69" s="99"/>
      <c r="K69" s="370" t="s">
        <v>124</v>
      </c>
      <c r="L69" s="370"/>
      <c r="M69" s="370"/>
      <c r="N69" s="370"/>
      <c r="O69" s="370"/>
      <c r="P69" s="370"/>
      <c r="Q69" s="370"/>
      <c r="R69" s="370"/>
      <c r="S69" s="370"/>
      <c r="T69" s="370"/>
      <c r="U69" s="370"/>
      <c r="V69" s="370"/>
      <c r="W69" s="370"/>
      <c r="X69" s="370"/>
      <c r="Y69" s="370"/>
      <c r="Z69" s="370"/>
      <c r="AA69" s="370"/>
      <c r="AB69" s="370"/>
      <c r="AC69" s="370"/>
      <c r="AD69" s="370"/>
      <c r="AE69" s="370"/>
      <c r="AF69" s="370"/>
      <c r="AG69" s="377">
        <f>ROUND(AG70+AG71+AG73,2)</f>
        <v>0</v>
      </c>
      <c r="AH69" s="376"/>
      <c r="AI69" s="376"/>
      <c r="AJ69" s="376"/>
      <c r="AK69" s="376"/>
      <c r="AL69" s="376"/>
      <c r="AM69" s="376"/>
      <c r="AN69" s="375">
        <f t="shared" si="0"/>
        <v>0</v>
      </c>
      <c r="AO69" s="376"/>
      <c r="AP69" s="376"/>
      <c r="AQ69" s="100" t="s">
        <v>83</v>
      </c>
      <c r="AR69" s="56"/>
      <c r="AS69" s="101">
        <f>ROUND(AS70+AS71+AS73,2)</f>
        <v>0</v>
      </c>
      <c r="AT69" s="102">
        <f t="shared" si="1"/>
        <v>0</v>
      </c>
      <c r="AU69" s="103">
        <f>ROUND(AU70+AU71+AU73,5)</f>
        <v>0</v>
      </c>
      <c r="AV69" s="102">
        <f>ROUND(AZ69*L29,2)</f>
        <v>0</v>
      </c>
      <c r="AW69" s="102">
        <f>ROUND(BA69*L30,2)</f>
        <v>0</v>
      </c>
      <c r="AX69" s="102">
        <f>ROUND(BB69*L29,2)</f>
        <v>0</v>
      </c>
      <c r="AY69" s="102">
        <f>ROUND(BC69*L30,2)</f>
        <v>0</v>
      </c>
      <c r="AZ69" s="102">
        <f>ROUND(AZ70+AZ71+AZ73,2)</f>
        <v>0</v>
      </c>
      <c r="BA69" s="102">
        <f>ROUND(BA70+BA71+BA73,2)</f>
        <v>0</v>
      </c>
      <c r="BB69" s="102">
        <f>ROUND(BB70+BB71+BB73,2)</f>
        <v>0</v>
      </c>
      <c r="BC69" s="102">
        <f>ROUND(BC70+BC71+BC73,2)</f>
        <v>0</v>
      </c>
      <c r="BD69" s="104">
        <f>ROUND(BD70+BD71+BD73,2)</f>
        <v>0</v>
      </c>
      <c r="BS69" s="105" t="s">
        <v>70</v>
      </c>
      <c r="BT69" s="105" t="s">
        <v>80</v>
      </c>
      <c r="BU69" s="105" t="s">
        <v>72</v>
      </c>
      <c r="BV69" s="105" t="s">
        <v>73</v>
      </c>
      <c r="BW69" s="105" t="s">
        <v>125</v>
      </c>
      <c r="BX69" s="105" t="s">
        <v>122</v>
      </c>
      <c r="CL69" s="105" t="s">
        <v>19</v>
      </c>
    </row>
    <row r="70" spans="1:90" s="4" customFormat="1" ht="23.25" customHeight="1">
      <c r="A70" s="106" t="s">
        <v>85</v>
      </c>
      <c r="B70" s="54"/>
      <c r="C70" s="99"/>
      <c r="D70" s="99"/>
      <c r="E70" s="99"/>
      <c r="F70" s="370" t="s">
        <v>126</v>
      </c>
      <c r="G70" s="370"/>
      <c r="H70" s="370"/>
      <c r="I70" s="370"/>
      <c r="J70" s="370"/>
      <c r="K70" s="99"/>
      <c r="L70" s="370" t="s">
        <v>127</v>
      </c>
      <c r="M70" s="370"/>
      <c r="N70" s="370"/>
      <c r="O70" s="370"/>
      <c r="P70" s="370"/>
      <c r="Q70" s="370"/>
      <c r="R70" s="370"/>
      <c r="S70" s="370"/>
      <c r="T70" s="370"/>
      <c r="U70" s="370"/>
      <c r="V70" s="370"/>
      <c r="W70" s="370"/>
      <c r="X70" s="370"/>
      <c r="Y70" s="370"/>
      <c r="Z70" s="370"/>
      <c r="AA70" s="370"/>
      <c r="AB70" s="370"/>
      <c r="AC70" s="370"/>
      <c r="AD70" s="370"/>
      <c r="AE70" s="370"/>
      <c r="AF70" s="370"/>
      <c r="AG70" s="375">
        <f>'NEIN-ZP.01 - ARS+KO část ...'!J34</f>
        <v>0</v>
      </c>
      <c r="AH70" s="376"/>
      <c r="AI70" s="376"/>
      <c r="AJ70" s="376"/>
      <c r="AK70" s="376"/>
      <c r="AL70" s="376"/>
      <c r="AM70" s="376"/>
      <c r="AN70" s="375">
        <f t="shared" si="0"/>
        <v>0</v>
      </c>
      <c r="AO70" s="376"/>
      <c r="AP70" s="376"/>
      <c r="AQ70" s="100" t="s">
        <v>83</v>
      </c>
      <c r="AR70" s="56"/>
      <c r="AS70" s="101">
        <v>0</v>
      </c>
      <c r="AT70" s="102">
        <f t="shared" si="1"/>
        <v>0</v>
      </c>
      <c r="AU70" s="103">
        <f>'NEIN-ZP.01 - ARS+KO část ...'!P103</f>
        <v>0</v>
      </c>
      <c r="AV70" s="102">
        <f>'NEIN-ZP.01 - ARS+KO část ...'!J37</f>
        <v>0</v>
      </c>
      <c r="AW70" s="102">
        <f>'NEIN-ZP.01 - ARS+KO část ...'!J38</f>
        <v>0</v>
      </c>
      <c r="AX70" s="102">
        <f>'NEIN-ZP.01 - ARS+KO část ...'!J39</f>
        <v>0</v>
      </c>
      <c r="AY70" s="102">
        <f>'NEIN-ZP.01 - ARS+KO část ...'!J40</f>
        <v>0</v>
      </c>
      <c r="AZ70" s="102">
        <f>'NEIN-ZP.01 - ARS+KO část ...'!F37</f>
        <v>0</v>
      </c>
      <c r="BA70" s="102">
        <f>'NEIN-ZP.01 - ARS+KO část ...'!F38</f>
        <v>0</v>
      </c>
      <c r="BB70" s="102">
        <f>'NEIN-ZP.01 - ARS+KO část ...'!F39</f>
        <v>0</v>
      </c>
      <c r="BC70" s="102">
        <f>'NEIN-ZP.01 - ARS+KO část ...'!F40</f>
        <v>0</v>
      </c>
      <c r="BD70" s="104">
        <f>'NEIN-ZP.01 - ARS+KO část ...'!F41</f>
        <v>0</v>
      </c>
      <c r="BT70" s="105" t="s">
        <v>88</v>
      </c>
      <c r="BV70" s="105" t="s">
        <v>73</v>
      </c>
      <c r="BW70" s="105" t="s">
        <v>128</v>
      </c>
      <c r="BX70" s="105" t="s">
        <v>125</v>
      </c>
      <c r="CL70" s="105" t="s">
        <v>19</v>
      </c>
    </row>
    <row r="71" spans="2:90" s="4" customFormat="1" ht="23.25" customHeight="1">
      <c r="B71" s="54"/>
      <c r="C71" s="99"/>
      <c r="D71" s="99"/>
      <c r="E71" s="99"/>
      <c r="F71" s="370" t="s">
        <v>129</v>
      </c>
      <c r="G71" s="370"/>
      <c r="H71" s="370"/>
      <c r="I71" s="370"/>
      <c r="J71" s="370"/>
      <c r="K71" s="99"/>
      <c r="L71" s="370" t="s">
        <v>130</v>
      </c>
      <c r="M71" s="370"/>
      <c r="N71" s="370"/>
      <c r="O71" s="370"/>
      <c r="P71" s="370"/>
      <c r="Q71" s="370"/>
      <c r="R71" s="370"/>
      <c r="S71" s="370"/>
      <c r="T71" s="370"/>
      <c r="U71" s="370"/>
      <c r="V71" s="370"/>
      <c r="W71" s="370"/>
      <c r="X71" s="370"/>
      <c r="Y71" s="370"/>
      <c r="Z71" s="370"/>
      <c r="AA71" s="370"/>
      <c r="AB71" s="370"/>
      <c r="AC71" s="370"/>
      <c r="AD71" s="370"/>
      <c r="AE71" s="370"/>
      <c r="AF71" s="370"/>
      <c r="AG71" s="377">
        <f>ROUND(AG72,2)</f>
        <v>0</v>
      </c>
      <c r="AH71" s="376"/>
      <c r="AI71" s="376"/>
      <c r="AJ71" s="376"/>
      <c r="AK71" s="376"/>
      <c r="AL71" s="376"/>
      <c r="AM71" s="376"/>
      <c r="AN71" s="375">
        <f t="shared" si="0"/>
        <v>0</v>
      </c>
      <c r="AO71" s="376"/>
      <c r="AP71" s="376"/>
      <c r="AQ71" s="100" t="s">
        <v>83</v>
      </c>
      <c r="AR71" s="56"/>
      <c r="AS71" s="101">
        <f>ROUND(AS72,2)</f>
        <v>0</v>
      </c>
      <c r="AT71" s="102">
        <f t="shared" si="1"/>
        <v>0</v>
      </c>
      <c r="AU71" s="103">
        <f>ROUND(AU72,5)</f>
        <v>0</v>
      </c>
      <c r="AV71" s="102">
        <f>ROUND(AZ71*L29,2)</f>
        <v>0</v>
      </c>
      <c r="AW71" s="102">
        <f>ROUND(BA71*L30,2)</f>
        <v>0</v>
      </c>
      <c r="AX71" s="102">
        <f>ROUND(BB71*L29,2)</f>
        <v>0</v>
      </c>
      <c r="AY71" s="102">
        <f>ROUND(BC71*L30,2)</f>
        <v>0</v>
      </c>
      <c r="AZ71" s="102">
        <f>ROUND(AZ72,2)</f>
        <v>0</v>
      </c>
      <c r="BA71" s="102">
        <f>ROUND(BA72,2)</f>
        <v>0</v>
      </c>
      <c r="BB71" s="102">
        <f>ROUND(BB72,2)</f>
        <v>0</v>
      </c>
      <c r="BC71" s="102">
        <f>ROUND(BC72,2)</f>
        <v>0</v>
      </c>
      <c r="BD71" s="104">
        <f>ROUND(BD72,2)</f>
        <v>0</v>
      </c>
      <c r="BS71" s="105" t="s">
        <v>70</v>
      </c>
      <c r="BT71" s="105" t="s">
        <v>88</v>
      </c>
      <c r="BU71" s="105" t="s">
        <v>72</v>
      </c>
      <c r="BV71" s="105" t="s">
        <v>73</v>
      </c>
      <c r="BW71" s="105" t="s">
        <v>131</v>
      </c>
      <c r="BX71" s="105" t="s">
        <v>125</v>
      </c>
      <c r="CL71" s="105" t="s">
        <v>19</v>
      </c>
    </row>
    <row r="72" spans="1:90" s="4" customFormat="1" ht="23.25" customHeight="1">
      <c r="A72" s="106" t="s">
        <v>85</v>
      </c>
      <c r="B72" s="54"/>
      <c r="C72" s="99"/>
      <c r="D72" s="99"/>
      <c r="E72" s="99"/>
      <c r="F72" s="99"/>
      <c r="G72" s="370" t="s">
        <v>132</v>
      </c>
      <c r="H72" s="370"/>
      <c r="I72" s="370"/>
      <c r="J72" s="370"/>
      <c r="K72" s="370"/>
      <c r="L72" s="99"/>
      <c r="M72" s="370" t="s">
        <v>133</v>
      </c>
      <c r="N72" s="370"/>
      <c r="O72" s="370"/>
      <c r="P72" s="370"/>
      <c r="Q72" s="370"/>
      <c r="R72" s="370"/>
      <c r="S72" s="370"/>
      <c r="T72" s="370"/>
      <c r="U72" s="370"/>
      <c r="V72" s="370"/>
      <c r="W72" s="370"/>
      <c r="X72" s="370"/>
      <c r="Y72" s="370"/>
      <c r="Z72" s="370"/>
      <c r="AA72" s="370"/>
      <c r="AB72" s="370"/>
      <c r="AC72" s="370"/>
      <c r="AD72" s="370"/>
      <c r="AE72" s="370"/>
      <c r="AF72" s="370"/>
      <c r="AG72" s="375">
        <f>'NEIN-ZP.02.02 - Ústřední ...'!J34</f>
        <v>0</v>
      </c>
      <c r="AH72" s="376"/>
      <c r="AI72" s="376"/>
      <c r="AJ72" s="376"/>
      <c r="AK72" s="376"/>
      <c r="AL72" s="376"/>
      <c r="AM72" s="376"/>
      <c r="AN72" s="375">
        <f t="shared" si="0"/>
        <v>0</v>
      </c>
      <c r="AO72" s="376"/>
      <c r="AP72" s="376"/>
      <c r="AQ72" s="100" t="s">
        <v>83</v>
      </c>
      <c r="AR72" s="56"/>
      <c r="AS72" s="101">
        <v>0</v>
      </c>
      <c r="AT72" s="102">
        <f t="shared" si="1"/>
        <v>0</v>
      </c>
      <c r="AU72" s="103">
        <f>'NEIN-ZP.02.02 - Ústřední ...'!P95</f>
        <v>0</v>
      </c>
      <c r="AV72" s="102">
        <f>'NEIN-ZP.02.02 - Ústřední ...'!J37</f>
        <v>0</v>
      </c>
      <c r="AW72" s="102">
        <f>'NEIN-ZP.02.02 - Ústřední ...'!J38</f>
        <v>0</v>
      </c>
      <c r="AX72" s="102">
        <f>'NEIN-ZP.02.02 - Ústřední ...'!J39</f>
        <v>0</v>
      </c>
      <c r="AY72" s="102">
        <f>'NEIN-ZP.02.02 - Ústřední ...'!J40</f>
        <v>0</v>
      </c>
      <c r="AZ72" s="102">
        <f>'NEIN-ZP.02.02 - Ústřední ...'!F37</f>
        <v>0</v>
      </c>
      <c r="BA72" s="102">
        <f>'NEIN-ZP.02.02 - Ústřední ...'!F38</f>
        <v>0</v>
      </c>
      <c r="BB72" s="102">
        <f>'NEIN-ZP.02.02 - Ústřední ...'!F39</f>
        <v>0</v>
      </c>
      <c r="BC72" s="102">
        <f>'NEIN-ZP.02.02 - Ústřední ...'!F40</f>
        <v>0</v>
      </c>
      <c r="BD72" s="104">
        <f>'NEIN-ZP.02.02 - Ústřední ...'!F41</f>
        <v>0</v>
      </c>
      <c r="BT72" s="105" t="s">
        <v>95</v>
      </c>
      <c r="BV72" s="105" t="s">
        <v>73</v>
      </c>
      <c r="BW72" s="105" t="s">
        <v>134</v>
      </c>
      <c r="BX72" s="105" t="s">
        <v>131</v>
      </c>
      <c r="CL72" s="105" t="s">
        <v>19</v>
      </c>
    </row>
    <row r="73" spans="1:90" s="4" customFormat="1" ht="23.25" customHeight="1">
      <c r="A73" s="106" t="s">
        <v>85</v>
      </c>
      <c r="B73" s="54"/>
      <c r="C73" s="99"/>
      <c r="D73" s="99"/>
      <c r="E73" s="99"/>
      <c r="F73" s="370" t="s">
        <v>135</v>
      </c>
      <c r="G73" s="370"/>
      <c r="H73" s="370"/>
      <c r="I73" s="370"/>
      <c r="J73" s="370"/>
      <c r="K73" s="99"/>
      <c r="L73" s="370" t="s">
        <v>136</v>
      </c>
      <c r="M73" s="370"/>
      <c r="N73" s="370"/>
      <c r="O73" s="370"/>
      <c r="P73" s="370"/>
      <c r="Q73" s="370"/>
      <c r="R73" s="370"/>
      <c r="S73" s="370"/>
      <c r="T73" s="370"/>
      <c r="U73" s="370"/>
      <c r="V73" s="370"/>
      <c r="W73" s="370"/>
      <c r="X73" s="370"/>
      <c r="Y73" s="370"/>
      <c r="Z73" s="370"/>
      <c r="AA73" s="370"/>
      <c r="AB73" s="370"/>
      <c r="AC73" s="370"/>
      <c r="AD73" s="370"/>
      <c r="AE73" s="370"/>
      <c r="AF73" s="370"/>
      <c r="AG73" s="375">
        <f>'NEIN-ZP.VRN - Vedlejší ro...'!J34</f>
        <v>0</v>
      </c>
      <c r="AH73" s="376"/>
      <c r="AI73" s="376"/>
      <c r="AJ73" s="376"/>
      <c r="AK73" s="376"/>
      <c r="AL73" s="376"/>
      <c r="AM73" s="376"/>
      <c r="AN73" s="375">
        <f t="shared" si="0"/>
        <v>0</v>
      </c>
      <c r="AO73" s="376"/>
      <c r="AP73" s="376"/>
      <c r="AQ73" s="100" t="s">
        <v>83</v>
      </c>
      <c r="AR73" s="56"/>
      <c r="AS73" s="101">
        <v>0</v>
      </c>
      <c r="AT73" s="102">
        <f t="shared" si="1"/>
        <v>0</v>
      </c>
      <c r="AU73" s="103">
        <f>'NEIN-ZP.VRN - Vedlejší ro...'!P92</f>
        <v>0</v>
      </c>
      <c r="AV73" s="102">
        <f>'NEIN-ZP.VRN - Vedlejší ro...'!J37</f>
        <v>0</v>
      </c>
      <c r="AW73" s="102">
        <f>'NEIN-ZP.VRN - Vedlejší ro...'!J38</f>
        <v>0</v>
      </c>
      <c r="AX73" s="102">
        <f>'NEIN-ZP.VRN - Vedlejší ro...'!J39</f>
        <v>0</v>
      </c>
      <c r="AY73" s="102">
        <f>'NEIN-ZP.VRN - Vedlejší ro...'!J40</f>
        <v>0</v>
      </c>
      <c r="AZ73" s="102">
        <f>'NEIN-ZP.VRN - Vedlejší ro...'!F37</f>
        <v>0</v>
      </c>
      <c r="BA73" s="102">
        <f>'NEIN-ZP.VRN - Vedlejší ro...'!F38</f>
        <v>0</v>
      </c>
      <c r="BB73" s="102">
        <f>'NEIN-ZP.VRN - Vedlejší ro...'!F39</f>
        <v>0</v>
      </c>
      <c r="BC73" s="102">
        <f>'NEIN-ZP.VRN - Vedlejší ro...'!F40</f>
        <v>0</v>
      </c>
      <c r="BD73" s="104">
        <f>'NEIN-ZP.VRN - Vedlejší ro...'!F41</f>
        <v>0</v>
      </c>
      <c r="BT73" s="105" t="s">
        <v>88</v>
      </c>
      <c r="BV73" s="105" t="s">
        <v>73</v>
      </c>
      <c r="BW73" s="105" t="s">
        <v>137</v>
      </c>
      <c r="BX73" s="105" t="s">
        <v>125</v>
      </c>
      <c r="CL73" s="105" t="s">
        <v>19</v>
      </c>
    </row>
    <row r="74" spans="2:90" s="4" customFormat="1" ht="16.5" customHeight="1">
      <c r="B74" s="54"/>
      <c r="C74" s="99"/>
      <c r="D74" s="99"/>
      <c r="E74" s="370" t="s">
        <v>138</v>
      </c>
      <c r="F74" s="370"/>
      <c r="G74" s="370"/>
      <c r="H74" s="370"/>
      <c r="I74" s="370"/>
      <c r="J74" s="99"/>
      <c r="K74" s="370" t="s">
        <v>139</v>
      </c>
      <c r="L74" s="370"/>
      <c r="M74" s="370"/>
      <c r="N74" s="370"/>
      <c r="O74" s="370"/>
      <c r="P74" s="370"/>
      <c r="Q74" s="370"/>
      <c r="R74" s="370"/>
      <c r="S74" s="370"/>
      <c r="T74" s="370"/>
      <c r="U74" s="370"/>
      <c r="V74" s="370"/>
      <c r="W74" s="370"/>
      <c r="X74" s="370"/>
      <c r="Y74" s="370"/>
      <c r="Z74" s="370"/>
      <c r="AA74" s="370"/>
      <c r="AB74" s="370"/>
      <c r="AC74" s="370"/>
      <c r="AD74" s="370"/>
      <c r="AE74" s="370"/>
      <c r="AF74" s="370"/>
      <c r="AG74" s="377">
        <f>ROUND(SUM(AG75:AG76),2)</f>
        <v>0</v>
      </c>
      <c r="AH74" s="376"/>
      <c r="AI74" s="376"/>
      <c r="AJ74" s="376"/>
      <c r="AK74" s="376"/>
      <c r="AL74" s="376"/>
      <c r="AM74" s="376"/>
      <c r="AN74" s="375">
        <f t="shared" si="0"/>
        <v>0</v>
      </c>
      <c r="AO74" s="376"/>
      <c r="AP74" s="376"/>
      <c r="AQ74" s="100" t="s">
        <v>83</v>
      </c>
      <c r="AR74" s="56"/>
      <c r="AS74" s="101">
        <f>ROUND(SUM(AS75:AS76),2)</f>
        <v>0</v>
      </c>
      <c r="AT74" s="102">
        <f t="shared" si="1"/>
        <v>0</v>
      </c>
      <c r="AU74" s="103">
        <f>ROUND(SUM(AU75:AU76),5)</f>
        <v>0</v>
      </c>
      <c r="AV74" s="102">
        <f>ROUND(AZ74*L29,2)</f>
        <v>0</v>
      </c>
      <c r="AW74" s="102">
        <f>ROUND(BA74*L30,2)</f>
        <v>0</v>
      </c>
      <c r="AX74" s="102">
        <f>ROUND(BB74*L29,2)</f>
        <v>0</v>
      </c>
      <c r="AY74" s="102">
        <f>ROUND(BC74*L30,2)</f>
        <v>0</v>
      </c>
      <c r="AZ74" s="102">
        <f>ROUND(SUM(AZ75:AZ76),2)</f>
        <v>0</v>
      </c>
      <c r="BA74" s="102">
        <f>ROUND(SUM(BA75:BA76),2)</f>
        <v>0</v>
      </c>
      <c r="BB74" s="102">
        <f>ROUND(SUM(BB75:BB76),2)</f>
        <v>0</v>
      </c>
      <c r="BC74" s="102">
        <f>ROUND(SUM(BC75:BC76),2)</f>
        <v>0</v>
      </c>
      <c r="BD74" s="104">
        <f>ROUND(SUM(BD75:BD76),2)</f>
        <v>0</v>
      </c>
      <c r="BS74" s="105" t="s">
        <v>70</v>
      </c>
      <c r="BT74" s="105" t="s">
        <v>80</v>
      </c>
      <c r="BU74" s="105" t="s">
        <v>72</v>
      </c>
      <c r="BV74" s="105" t="s">
        <v>73</v>
      </c>
      <c r="BW74" s="105" t="s">
        <v>140</v>
      </c>
      <c r="BX74" s="105" t="s">
        <v>122</v>
      </c>
      <c r="CL74" s="105" t="s">
        <v>19</v>
      </c>
    </row>
    <row r="75" spans="1:90" s="4" customFormat="1" ht="22.5">
      <c r="A75" s="106" t="s">
        <v>85</v>
      </c>
      <c r="B75" s="54"/>
      <c r="C75" s="99"/>
      <c r="D75" s="99"/>
      <c r="E75" s="99"/>
      <c r="F75" s="370" t="s">
        <v>141</v>
      </c>
      <c r="G75" s="370"/>
      <c r="H75" s="370"/>
      <c r="I75" s="370"/>
      <c r="J75" s="370"/>
      <c r="K75" s="99"/>
      <c r="L75" s="370" t="s">
        <v>142</v>
      </c>
      <c r="M75" s="370"/>
      <c r="N75" s="370"/>
      <c r="O75" s="370"/>
      <c r="P75" s="370"/>
      <c r="Q75" s="370"/>
      <c r="R75" s="370"/>
      <c r="S75" s="370"/>
      <c r="T75" s="370"/>
      <c r="U75" s="370"/>
      <c r="V75" s="370"/>
      <c r="W75" s="370"/>
      <c r="X75" s="370"/>
      <c r="Y75" s="370"/>
      <c r="Z75" s="370"/>
      <c r="AA75" s="370"/>
      <c r="AB75" s="370"/>
      <c r="AC75" s="370"/>
      <c r="AD75" s="370"/>
      <c r="AE75" s="370"/>
      <c r="AF75" s="370"/>
      <c r="AG75" s="375">
        <f>'NEIN-NEZP.01 - ARS+KO čás...'!J34</f>
        <v>0</v>
      </c>
      <c r="AH75" s="376"/>
      <c r="AI75" s="376"/>
      <c r="AJ75" s="376"/>
      <c r="AK75" s="376"/>
      <c r="AL75" s="376"/>
      <c r="AM75" s="376"/>
      <c r="AN75" s="375">
        <f t="shared" si="0"/>
        <v>0</v>
      </c>
      <c r="AO75" s="376"/>
      <c r="AP75" s="376"/>
      <c r="AQ75" s="100" t="s">
        <v>83</v>
      </c>
      <c r="AR75" s="56"/>
      <c r="AS75" s="101">
        <v>0</v>
      </c>
      <c r="AT75" s="102">
        <f t="shared" si="1"/>
        <v>0</v>
      </c>
      <c r="AU75" s="103">
        <f>'NEIN-NEZP.01 - ARS+KO čás...'!P98</f>
        <v>0</v>
      </c>
      <c r="AV75" s="102">
        <f>'NEIN-NEZP.01 - ARS+KO čás...'!J37</f>
        <v>0</v>
      </c>
      <c r="AW75" s="102">
        <f>'NEIN-NEZP.01 - ARS+KO čás...'!J38</f>
        <v>0</v>
      </c>
      <c r="AX75" s="102">
        <f>'NEIN-NEZP.01 - ARS+KO čás...'!J39</f>
        <v>0</v>
      </c>
      <c r="AY75" s="102">
        <f>'NEIN-NEZP.01 - ARS+KO čás...'!J40</f>
        <v>0</v>
      </c>
      <c r="AZ75" s="102">
        <f>'NEIN-NEZP.01 - ARS+KO čás...'!F37</f>
        <v>0</v>
      </c>
      <c r="BA75" s="102">
        <f>'NEIN-NEZP.01 - ARS+KO čás...'!F38</f>
        <v>0</v>
      </c>
      <c r="BB75" s="102">
        <f>'NEIN-NEZP.01 - ARS+KO čás...'!F39</f>
        <v>0</v>
      </c>
      <c r="BC75" s="102">
        <f>'NEIN-NEZP.01 - ARS+KO čás...'!F40</f>
        <v>0</v>
      </c>
      <c r="BD75" s="104">
        <f>'NEIN-NEZP.01 - ARS+KO čás...'!F41</f>
        <v>0</v>
      </c>
      <c r="BT75" s="105" t="s">
        <v>88</v>
      </c>
      <c r="BV75" s="105" t="s">
        <v>73</v>
      </c>
      <c r="BW75" s="105" t="s">
        <v>143</v>
      </c>
      <c r="BX75" s="105" t="s">
        <v>140</v>
      </c>
      <c r="CL75" s="105" t="s">
        <v>19</v>
      </c>
    </row>
    <row r="76" spans="1:90" s="4" customFormat="1" ht="22.5">
      <c r="A76" s="106" t="s">
        <v>85</v>
      </c>
      <c r="B76" s="54"/>
      <c r="C76" s="99"/>
      <c r="D76" s="99"/>
      <c r="E76" s="99"/>
      <c r="F76" s="370" t="s">
        <v>144</v>
      </c>
      <c r="G76" s="370"/>
      <c r="H76" s="370"/>
      <c r="I76" s="370"/>
      <c r="J76" s="370"/>
      <c r="K76" s="99"/>
      <c r="L76" s="370" t="s">
        <v>136</v>
      </c>
      <c r="M76" s="370"/>
      <c r="N76" s="370"/>
      <c r="O76" s="370"/>
      <c r="P76" s="370"/>
      <c r="Q76" s="370"/>
      <c r="R76" s="370"/>
      <c r="S76" s="370"/>
      <c r="T76" s="370"/>
      <c r="U76" s="370"/>
      <c r="V76" s="370"/>
      <c r="W76" s="370"/>
      <c r="X76" s="370"/>
      <c r="Y76" s="370"/>
      <c r="Z76" s="370"/>
      <c r="AA76" s="370"/>
      <c r="AB76" s="370"/>
      <c r="AC76" s="370"/>
      <c r="AD76" s="370"/>
      <c r="AE76" s="370"/>
      <c r="AF76" s="370"/>
      <c r="AG76" s="375">
        <f>'NEIN-NEZP.VRN - Vedlejší ...'!J34</f>
        <v>0</v>
      </c>
      <c r="AH76" s="376"/>
      <c r="AI76" s="376"/>
      <c r="AJ76" s="376"/>
      <c r="AK76" s="376"/>
      <c r="AL76" s="376"/>
      <c r="AM76" s="376"/>
      <c r="AN76" s="375">
        <f t="shared" si="0"/>
        <v>0</v>
      </c>
      <c r="AO76" s="376"/>
      <c r="AP76" s="376"/>
      <c r="AQ76" s="100" t="s">
        <v>83</v>
      </c>
      <c r="AR76" s="56"/>
      <c r="AS76" s="107">
        <v>0</v>
      </c>
      <c r="AT76" s="108">
        <f t="shared" si="1"/>
        <v>0</v>
      </c>
      <c r="AU76" s="109">
        <f>'NEIN-NEZP.VRN - Vedlejší ...'!P92</f>
        <v>0</v>
      </c>
      <c r="AV76" s="108">
        <f>'NEIN-NEZP.VRN - Vedlejší ...'!J37</f>
        <v>0</v>
      </c>
      <c r="AW76" s="108">
        <f>'NEIN-NEZP.VRN - Vedlejší ...'!J38</f>
        <v>0</v>
      </c>
      <c r="AX76" s="108">
        <f>'NEIN-NEZP.VRN - Vedlejší ...'!J39</f>
        <v>0</v>
      </c>
      <c r="AY76" s="108">
        <f>'NEIN-NEZP.VRN - Vedlejší ...'!J40</f>
        <v>0</v>
      </c>
      <c r="AZ76" s="108">
        <f>'NEIN-NEZP.VRN - Vedlejší ...'!F37</f>
        <v>0</v>
      </c>
      <c r="BA76" s="108">
        <f>'NEIN-NEZP.VRN - Vedlejší ...'!F38</f>
        <v>0</v>
      </c>
      <c r="BB76" s="108">
        <f>'NEIN-NEZP.VRN - Vedlejší ...'!F39</f>
        <v>0</v>
      </c>
      <c r="BC76" s="108">
        <f>'NEIN-NEZP.VRN - Vedlejší ...'!F40</f>
        <v>0</v>
      </c>
      <c r="BD76" s="110">
        <f>'NEIN-NEZP.VRN - Vedlejší ...'!F41</f>
        <v>0</v>
      </c>
      <c r="BT76" s="105" t="s">
        <v>88</v>
      </c>
      <c r="BV76" s="105" t="s">
        <v>73</v>
      </c>
      <c r="BW76" s="105" t="s">
        <v>145</v>
      </c>
      <c r="BX76" s="105" t="s">
        <v>140</v>
      </c>
      <c r="CL76" s="105" t="s">
        <v>19</v>
      </c>
    </row>
    <row r="77" spans="1:57" s="2" customFormat="1" ht="30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42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</row>
    <row r="78" spans="1:57" s="2" customFormat="1" ht="6.95" customHeight="1">
      <c r="A78" s="37"/>
      <c r="B78" s="50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42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</row>
  </sheetData>
  <sheetProtection algorithmName="SHA-512" hashValue="s8utpdtd/vl5iBIzA+VZMLqZaapHv4VKU5OqnwkpJycevuexqdDIQPjB0vwWVQcebJX1d17MuBpCnseJJeIieQ==" saltValue="bDOzQ9cJFl7LFWqMDWMYDrnHwj6sOk3TVIGH4OGEPp9Tb/1EOzQKBuy4/ukOKMFxu8bMJD0xrl8okfsXNrPx0g==" spinCount="100000" sheet="1" objects="1" scenarios="1" formatColumns="0" formatRows="0"/>
  <mergeCells count="126">
    <mergeCell ref="G72:K72"/>
    <mergeCell ref="M72:AF72"/>
    <mergeCell ref="L73:AF73"/>
    <mergeCell ref="F73:J73"/>
    <mergeCell ref="E74:I74"/>
    <mergeCell ref="K74:AF74"/>
    <mergeCell ref="L75:AF75"/>
    <mergeCell ref="F75:J75"/>
    <mergeCell ref="L76:AF76"/>
    <mergeCell ref="F76:J76"/>
    <mergeCell ref="F67:J67"/>
    <mergeCell ref="D68:H68"/>
    <mergeCell ref="J68:AF68"/>
    <mergeCell ref="E69:I69"/>
    <mergeCell ref="K69:AF69"/>
    <mergeCell ref="F70:J70"/>
    <mergeCell ref="L70:AF70"/>
    <mergeCell ref="L71:AF71"/>
    <mergeCell ref="F71:J71"/>
    <mergeCell ref="F62:J62"/>
    <mergeCell ref="K63:AF63"/>
    <mergeCell ref="E63:I63"/>
    <mergeCell ref="F64:J64"/>
    <mergeCell ref="L64:AF64"/>
    <mergeCell ref="L65:AF65"/>
    <mergeCell ref="F65:J65"/>
    <mergeCell ref="G66:K66"/>
    <mergeCell ref="M66:AF66"/>
    <mergeCell ref="AG73:AM73"/>
    <mergeCell ref="AN73:AP73"/>
    <mergeCell ref="AN74:AP74"/>
    <mergeCell ref="AG74:AM74"/>
    <mergeCell ref="AG75:AM75"/>
    <mergeCell ref="AN75:AP75"/>
    <mergeCell ref="AN76:AP76"/>
    <mergeCell ref="AG76:AM76"/>
    <mergeCell ref="L62:AF62"/>
    <mergeCell ref="L67:AF67"/>
    <mergeCell ref="AN68:AP68"/>
    <mergeCell ref="AG68:AM68"/>
    <mergeCell ref="AN69:AP69"/>
    <mergeCell ref="AG69:AM69"/>
    <mergeCell ref="AG70:AM70"/>
    <mergeCell ref="AN70:AP70"/>
    <mergeCell ref="AG71:AM71"/>
    <mergeCell ref="AN71:AP71"/>
    <mergeCell ref="AG72:AM72"/>
    <mergeCell ref="AN72:AP72"/>
    <mergeCell ref="AN63:AP63"/>
    <mergeCell ref="AG63:AM63"/>
    <mergeCell ref="AN64:AP64"/>
    <mergeCell ref="AG64:AM64"/>
    <mergeCell ref="AN65:AP65"/>
    <mergeCell ref="AG65:AM65"/>
    <mergeCell ref="AN66:AP66"/>
    <mergeCell ref="AG66:AM66"/>
    <mergeCell ref="AG67:AM67"/>
    <mergeCell ref="AN67:AP67"/>
    <mergeCell ref="L33:P33"/>
    <mergeCell ref="W33:AE33"/>
    <mergeCell ref="AK33:AO33"/>
    <mergeCell ref="AK35:AO35"/>
    <mergeCell ref="X35:AB35"/>
    <mergeCell ref="AR2:BE2"/>
    <mergeCell ref="AN61:AP61"/>
    <mergeCell ref="AG61:AM61"/>
    <mergeCell ref="AG62:AM62"/>
    <mergeCell ref="AN62:AP6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AK30:AO30"/>
    <mergeCell ref="W30:AE30"/>
    <mergeCell ref="L30:P30"/>
    <mergeCell ref="AK31:AO31"/>
    <mergeCell ref="L31:P31"/>
    <mergeCell ref="W31:AE31"/>
    <mergeCell ref="L32:P32"/>
    <mergeCell ref="W32:AE32"/>
    <mergeCell ref="AK32:AO32"/>
    <mergeCell ref="M61:AF61"/>
    <mergeCell ref="G61:K61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N58:AP58"/>
    <mergeCell ref="AG58:AM58"/>
    <mergeCell ref="AN59:AP59"/>
    <mergeCell ref="AG59:AM59"/>
    <mergeCell ref="AN60:AP60"/>
    <mergeCell ref="AG60:AM60"/>
    <mergeCell ref="AG54:AM54"/>
    <mergeCell ref="AN54:AP54"/>
    <mergeCell ref="K56:AF56"/>
    <mergeCell ref="E56:I56"/>
    <mergeCell ref="L57:AF57"/>
    <mergeCell ref="F57:J57"/>
    <mergeCell ref="L58:AF58"/>
    <mergeCell ref="F58:J58"/>
    <mergeCell ref="G59:K59"/>
    <mergeCell ref="M59:AF59"/>
    <mergeCell ref="G60:K60"/>
    <mergeCell ref="M60:AF60"/>
    <mergeCell ref="L45:AO45"/>
    <mergeCell ref="AM47:AN47"/>
    <mergeCell ref="AS49:AT51"/>
    <mergeCell ref="AM49:AP49"/>
    <mergeCell ref="AM50:AP50"/>
    <mergeCell ref="I52:AF52"/>
    <mergeCell ref="C52:G52"/>
    <mergeCell ref="D55:H55"/>
    <mergeCell ref="J55:AF55"/>
  </mergeCells>
  <hyperlinks>
    <hyperlink ref="A57" location="'IN-ZP.01 - ARS+KO část - ...'!C2" display="/"/>
    <hyperlink ref="A59" location="'IN-ZP.02.1 - ZTI - invest...'!C2" display="/"/>
    <hyperlink ref="A60" location="'IN-ZP.02.3 - Elektroinsta...'!C2" display="/"/>
    <hyperlink ref="A61" location="'IN-ZP.02.4 - Vzduchotechn...'!C2" display="/"/>
    <hyperlink ref="A62" location="'IN-ZP.VRN - Vedlejší rozp...'!C2" display="/"/>
    <hyperlink ref="A64" location="'IN-NEZP.01 - ARS+KO část ...'!C2" display="/"/>
    <hyperlink ref="A66" location="'IN-NEZP.02.3 - Elektroins...'!C2" display="/"/>
    <hyperlink ref="A67" location="'IN-NEZP.VRN - Vedlejší ro...'!C2" display="/"/>
    <hyperlink ref="A70" location="'NEIN-ZP.01 - ARS+KO část ...'!C2" display="/"/>
    <hyperlink ref="A72" location="'NEIN-ZP.02.02 - Ústřední ...'!C2" display="/"/>
    <hyperlink ref="A73" location="'NEIN-ZP.VRN - Vedlejší ro...'!C2" display="/"/>
    <hyperlink ref="A75" location="'NEIN-NEZP.01 - ARS+KO čás...'!C2" display="/"/>
    <hyperlink ref="A76" location="'NEIN-NEZP.VRN - Vedlejš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6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128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1671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1672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1673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ROUND(J103,2)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ROUND((SUM(BE103:BE363)),2)</f>
        <v>0</v>
      </c>
      <c r="G37" s="37"/>
      <c r="H37" s="37"/>
      <c r="I37" s="127">
        <v>0.21</v>
      </c>
      <c r="J37" s="126">
        <f>ROUND(((SUM(BE103:BE363))*I37),2)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ROUND((SUM(BF103:BF363)),2)</f>
        <v>0</v>
      </c>
      <c r="G38" s="37"/>
      <c r="H38" s="37"/>
      <c r="I38" s="127">
        <v>0.15</v>
      </c>
      <c r="J38" s="126">
        <f>ROUND(((SUM(BF103:BF363))*I38),2)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ROUND((SUM(BG103:BG363)),2)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ROUND((SUM(BH103:BH363)),2)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ROUND((SUM(BI103:BI363)),2)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1671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1672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NEIN-ZP.01 - ARS+KO část - neinvestiční náklady 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J103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157</v>
      </c>
      <c r="E68" s="146"/>
      <c r="F68" s="146"/>
      <c r="G68" s="146"/>
      <c r="H68" s="146"/>
      <c r="I68" s="146"/>
      <c r="J68" s="147">
        <f>J104</f>
        <v>0</v>
      </c>
      <c r="K68" s="144"/>
      <c r="L68" s="148"/>
    </row>
    <row r="69" spans="2:12" s="10" customFormat="1" ht="19.9" customHeight="1">
      <c r="B69" s="149"/>
      <c r="C69" s="99"/>
      <c r="D69" s="150" t="s">
        <v>159</v>
      </c>
      <c r="E69" s="151"/>
      <c r="F69" s="151"/>
      <c r="G69" s="151"/>
      <c r="H69" s="151"/>
      <c r="I69" s="151"/>
      <c r="J69" s="152">
        <f>J105</f>
        <v>0</v>
      </c>
      <c r="K69" s="99"/>
      <c r="L69" s="153"/>
    </row>
    <row r="70" spans="2:12" s="10" customFormat="1" ht="19.9" customHeight="1">
      <c r="B70" s="149"/>
      <c r="C70" s="99"/>
      <c r="D70" s="150" t="s">
        <v>161</v>
      </c>
      <c r="E70" s="151"/>
      <c r="F70" s="151"/>
      <c r="G70" s="151"/>
      <c r="H70" s="151"/>
      <c r="I70" s="151"/>
      <c r="J70" s="152">
        <f>J130</f>
        <v>0</v>
      </c>
      <c r="K70" s="99"/>
      <c r="L70" s="153"/>
    </row>
    <row r="71" spans="2:12" s="10" customFormat="1" ht="19.9" customHeight="1">
      <c r="B71" s="149"/>
      <c r="C71" s="99"/>
      <c r="D71" s="150" t="s">
        <v>162</v>
      </c>
      <c r="E71" s="151"/>
      <c r="F71" s="151"/>
      <c r="G71" s="151"/>
      <c r="H71" s="151"/>
      <c r="I71" s="151"/>
      <c r="J71" s="152">
        <f>J149</f>
        <v>0</v>
      </c>
      <c r="K71" s="99"/>
      <c r="L71" s="153"/>
    </row>
    <row r="72" spans="2:12" s="9" customFormat="1" ht="24.95" customHeight="1">
      <c r="B72" s="143"/>
      <c r="C72" s="144"/>
      <c r="D72" s="145" t="s">
        <v>163</v>
      </c>
      <c r="E72" s="146"/>
      <c r="F72" s="146"/>
      <c r="G72" s="146"/>
      <c r="H72" s="146"/>
      <c r="I72" s="146"/>
      <c r="J72" s="147">
        <f>J152</f>
        <v>0</v>
      </c>
      <c r="K72" s="144"/>
      <c r="L72" s="148"/>
    </row>
    <row r="73" spans="2:12" s="10" customFormat="1" ht="19.9" customHeight="1">
      <c r="B73" s="149"/>
      <c r="C73" s="99"/>
      <c r="D73" s="150" t="s">
        <v>164</v>
      </c>
      <c r="E73" s="151"/>
      <c r="F73" s="151"/>
      <c r="G73" s="151"/>
      <c r="H73" s="151"/>
      <c r="I73" s="151"/>
      <c r="J73" s="152">
        <f>J153</f>
        <v>0</v>
      </c>
      <c r="K73" s="99"/>
      <c r="L73" s="153"/>
    </row>
    <row r="74" spans="2:12" s="10" customFormat="1" ht="19.9" customHeight="1">
      <c r="B74" s="149"/>
      <c r="C74" s="99"/>
      <c r="D74" s="150" t="s">
        <v>165</v>
      </c>
      <c r="E74" s="151"/>
      <c r="F74" s="151"/>
      <c r="G74" s="151"/>
      <c r="H74" s="151"/>
      <c r="I74" s="151"/>
      <c r="J74" s="152">
        <f>J174</f>
        <v>0</v>
      </c>
      <c r="K74" s="99"/>
      <c r="L74" s="153"/>
    </row>
    <row r="75" spans="2:12" s="10" customFormat="1" ht="19.9" customHeight="1">
      <c r="B75" s="149"/>
      <c r="C75" s="99"/>
      <c r="D75" s="150" t="s">
        <v>166</v>
      </c>
      <c r="E75" s="151"/>
      <c r="F75" s="151"/>
      <c r="G75" s="151"/>
      <c r="H75" s="151"/>
      <c r="I75" s="151"/>
      <c r="J75" s="152">
        <f>J219</f>
        <v>0</v>
      </c>
      <c r="K75" s="99"/>
      <c r="L75" s="153"/>
    </row>
    <row r="76" spans="2:12" s="10" customFormat="1" ht="19.9" customHeight="1">
      <c r="B76" s="149"/>
      <c r="C76" s="99"/>
      <c r="D76" s="150" t="s">
        <v>168</v>
      </c>
      <c r="E76" s="151"/>
      <c r="F76" s="151"/>
      <c r="G76" s="151"/>
      <c r="H76" s="151"/>
      <c r="I76" s="151"/>
      <c r="J76" s="152">
        <f>J222</f>
        <v>0</v>
      </c>
      <c r="K76" s="99"/>
      <c r="L76" s="153"/>
    </row>
    <row r="77" spans="2:12" s="10" customFormat="1" ht="19.9" customHeight="1">
      <c r="B77" s="149"/>
      <c r="C77" s="99"/>
      <c r="D77" s="150" t="s">
        <v>1674</v>
      </c>
      <c r="E77" s="151"/>
      <c r="F77" s="151"/>
      <c r="G77" s="151"/>
      <c r="H77" s="151"/>
      <c r="I77" s="151"/>
      <c r="J77" s="152">
        <f>J248</f>
        <v>0</v>
      </c>
      <c r="K77" s="99"/>
      <c r="L77" s="153"/>
    </row>
    <row r="78" spans="2:12" s="10" customFormat="1" ht="19.9" customHeight="1">
      <c r="B78" s="149"/>
      <c r="C78" s="99"/>
      <c r="D78" s="150" t="s">
        <v>171</v>
      </c>
      <c r="E78" s="151"/>
      <c r="F78" s="151"/>
      <c r="G78" s="151"/>
      <c r="H78" s="151"/>
      <c r="I78" s="151"/>
      <c r="J78" s="152">
        <f>J285</f>
        <v>0</v>
      </c>
      <c r="K78" s="99"/>
      <c r="L78" s="153"/>
    </row>
    <row r="79" spans="2:12" s="10" customFormat="1" ht="19.9" customHeight="1">
      <c r="B79" s="149"/>
      <c r="C79" s="99"/>
      <c r="D79" s="150" t="s">
        <v>1675</v>
      </c>
      <c r="E79" s="151"/>
      <c r="F79" s="151"/>
      <c r="G79" s="151"/>
      <c r="H79" s="151"/>
      <c r="I79" s="151"/>
      <c r="J79" s="152">
        <f>J328</f>
        <v>0</v>
      </c>
      <c r="K79" s="99"/>
      <c r="L79" s="153"/>
    </row>
    <row r="80" spans="1:31" s="2" customFormat="1" ht="21.75" customHeight="1">
      <c r="A80" s="37"/>
      <c r="B80" s="38"/>
      <c r="C80" s="39"/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5" spans="1:31" s="2" customFormat="1" ht="6.95" customHeight="1">
      <c r="A85" s="37"/>
      <c r="B85" s="52"/>
      <c r="C85" s="53"/>
      <c r="D85" s="53"/>
      <c r="E85" s="53"/>
      <c r="F85" s="53"/>
      <c r="G85" s="53"/>
      <c r="H85" s="53"/>
      <c r="I85" s="53"/>
      <c r="J85" s="53"/>
      <c r="K85" s="53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24.95" customHeight="1">
      <c r="A86" s="37"/>
      <c r="B86" s="38"/>
      <c r="C86" s="26" t="s">
        <v>172</v>
      </c>
      <c r="D86" s="39"/>
      <c r="E86" s="39"/>
      <c r="F86" s="39"/>
      <c r="G86" s="39"/>
      <c r="H86" s="39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16</v>
      </c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408" t="str">
        <f>E7</f>
        <v>ÚPRAVA PODKROVI BUDOVY A TUL, HÁLKOVA 917/6, LIBEREC</v>
      </c>
      <c r="F89" s="409"/>
      <c r="G89" s="409"/>
      <c r="H89" s="40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2:12" s="1" customFormat="1" ht="12" customHeight="1">
      <c r="B90" s="24"/>
      <c r="C90" s="32" t="s">
        <v>147</v>
      </c>
      <c r="D90" s="25"/>
      <c r="E90" s="25"/>
      <c r="F90" s="25"/>
      <c r="G90" s="25"/>
      <c r="H90" s="25"/>
      <c r="I90" s="25"/>
      <c r="J90" s="25"/>
      <c r="K90" s="25"/>
      <c r="L90" s="23"/>
    </row>
    <row r="91" spans="2:12" s="1" customFormat="1" ht="16.5" customHeight="1">
      <c r="B91" s="24"/>
      <c r="C91" s="25"/>
      <c r="D91" s="25"/>
      <c r="E91" s="408" t="s">
        <v>1671</v>
      </c>
      <c r="F91" s="384"/>
      <c r="G91" s="384"/>
      <c r="H91" s="384"/>
      <c r="I91" s="25"/>
      <c r="J91" s="25"/>
      <c r="K91" s="25"/>
      <c r="L91" s="23"/>
    </row>
    <row r="92" spans="2:12" s="1" customFormat="1" ht="12" customHeight="1">
      <c r="B92" s="24"/>
      <c r="C92" s="32" t="s">
        <v>149</v>
      </c>
      <c r="D92" s="25"/>
      <c r="E92" s="25"/>
      <c r="F92" s="25"/>
      <c r="G92" s="25"/>
      <c r="H92" s="25"/>
      <c r="I92" s="25"/>
      <c r="J92" s="25"/>
      <c r="K92" s="25"/>
      <c r="L92" s="23"/>
    </row>
    <row r="93" spans="1:31" s="2" customFormat="1" ht="16.5" customHeight="1">
      <c r="A93" s="37"/>
      <c r="B93" s="38"/>
      <c r="C93" s="39"/>
      <c r="D93" s="39"/>
      <c r="E93" s="410" t="s">
        <v>1672</v>
      </c>
      <c r="F93" s="411"/>
      <c r="G93" s="411"/>
      <c r="H93" s="411"/>
      <c r="I93" s="39"/>
      <c r="J93" s="39"/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12" customHeight="1">
      <c r="A94" s="37"/>
      <c r="B94" s="38"/>
      <c r="C94" s="32" t="s">
        <v>151</v>
      </c>
      <c r="D94" s="39"/>
      <c r="E94" s="39"/>
      <c r="F94" s="39"/>
      <c r="G94" s="39"/>
      <c r="H94" s="39"/>
      <c r="I94" s="39"/>
      <c r="J94" s="39"/>
      <c r="K94" s="39"/>
      <c r="L94" s="11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6.5" customHeight="1">
      <c r="A95" s="37"/>
      <c r="B95" s="38"/>
      <c r="C95" s="39"/>
      <c r="D95" s="39"/>
      <c r="E95" s="355" t="str">
        <f>E13</f>
        <v>NEIN-ZP.01 - ARS+KO část - neinvestiční náklady způsobilé</v>
      </c>
      <c r="F95" s="411"/>
      <c r="G95" s="411"/>
      <c r="H95" s="411"/>
      <c r="I95" s="39"/>
      <c r="J95" s="39"/>
      <c r="K95" s="39"/>
      <c r="L95" s="11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6.9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2" customHeight="1">
      <c r="A97" s="37"/>
      <c r="B97" s="38"/>
      <c r="C97" s="32" t="s">
        <v>21</v>
      </c>
      <c r="D97" s="39"/>
      <c r="E97" s="39"/>
      <c r="F97" s="30" t="str">
        <f>F16</f>
        <v>LIBEREC</v>
      </c>
      <c r="G97" s="39"/>
      <c r="H97" s="39"/>
      <c r="I97" s="32" t="s">
        <v>23</v>
      </c>
      <c r="J97" s="62">
        <f>IF(J16="","",J16)</f>
        <v>45307</v>
      </c>
      <c r="K97" s="39"/>
      <c r="L97" s="11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6.95" customHeight="1">
      <c r="A98" s="37"/>
      <c r="B98" s="38"/>
      <c r="C98" s="39"/>
      <c r="D98" s="39"/>
      <c r="E98" s="39"/>
      <c r="F98" s="39"/>
      <c r="G98" s="39"/>
      <c r="H98" s="39"/>
      <c r="I98" s="39"/>
      <c r="J98" s="39"/>
      <c r="K98" s="39"/>
      <c r="L98" s="11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25.7" customHeight="1">
      <c r="A99" s="37"/>
      <c r="B99" s="38"/>
      <c r="C99" s="32" t="s">
        <v>24</v>
      </c>
      <c r="D99" s="39"/>
      <c r="E99" s="39"/>
      <c r="F99" s="30" t="str">
        <f>E19</f>
        <v>Technická univerzita v Liberci</v>
      </c>
      <c r="G99" s="39"/>
      <c r="H99" s="39"/>
      <c r="I99" s="32" t="s">
        <v>30</v>
      </c>
      <c r="J99" s="35" t="str">
        <f>E25</f>
        <v>ING.ARCH.MARTIN ŠAML</v>
      </c>
      <c r="K99" s="39"/>
      <c r="L99" s="11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25.7" customHeight="1">
      <c r="A100" s="37"/>
      <c r="B100" s="38"/>
      <c r="C100" s="32" t="s">
        <v>28</v>
      </c>
      <c r="D100" s="39"/>
      <c r="E100" s="39"/>
      <c r="F100" s="30" t="str">
        <f>IF(E22="","",E22)</f>
        <v>Vyplň údaj</v>
      </c>
      <c r="G100" s="39"/>
      <c r="H100" s="39"/>
      <c r="I100" s="32" t="s">
        <v>33</v>
      </c>
      <c r="J100" s="35" t="str">
        <f>E28</f>
        <v>PROPOS LIBEREC S.R.O.</v>
      </c>
      <c r="K100" s="39"/>
      <c r="L100" s="11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10.35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11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11" customFormat="1" ht="29.25" customHeight="1">
      <c r="A102" s="154"/>
      <c r="B102" s="155"/>
      <c r="C102" s="156" t="s">
        <v>173</v>
      </c>
      <c r="D102" s="157" t="s">
        <v>56</v>
      </c>
      <c r="E102" s="157" t="s">
        <v>52</v>
      </c>
      <c r="F102" s="157" t="s">
        <v>53</v>
      </c>
      <c r="G102" s="157" t="s">
        <v>174</v>
      </c>
      <c r="H102" s="157" t="s">
        <v>175</v>
      </c>
      <c r="I102" s="157" t="s">
        <v>176</v>
      </c>
      <c r="J102" s="157" t="s">
        <v>155</v>
      </c>
      <c r="K102" s="158" t="s">
        <v>177</v>
      </c>
      <c r="L102" s="159"/>
      <c r="M102" s="71" t="s">
        <v>19</v>
      </c>
      <c r="N102" s="72" t="s">
        <v>41</v>
      </c>
      <c r="O102" s="72" t="s">
        <v>178</v>
      </c>
      <c r="P102" s="72" t="s">
        <v>179</v>
      </c>
      <c r="Q102" s="72" t="s">
        <v>180</v>
      </c>
      <c r="R102" s="72" t="s">
        <v>181</v>
      </c>
      <c r="S102" s="72" t="s">
        <v>182</v>
      </c>
      <c r="T102" s="73" t="s">
        <v>183</v>
      </c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</row>
    <row r="103" spans="1:63" s="2" customFormat="1" ht="22.9" customHeight="1">
      <c r="A103" s="37"/>
      <c r="B103" s="38"/>
      <c r="C103" s="78" t="s">
        <v>184</v>
      </c>
      <c r="D103" s="39"/>
      <c r="E103" s="39"/>
      <c r="F103" s="39"/>
      <c r="G103" s="39"/>
      <c r="H103" s="39"/>
      <c r="I103" s="39"/>
      <c r="J103" s="160">
        <f>BK103</f>
        <v>0</v>
      </c>
      <c r="K103" s="39"/>
      <c r="L103" s="42"/>
      <c r="M103" s="74"/>
      <c r="N103" s="161"/>
      <c r="O103" s="75"/>
      <c r="P103" s="162">
        <f>P104+P152</f>
        <v>0</v>
      </c>
      <c r="Q103" s="75"/>
      <c r="R103" s="162">
        <f>R104+R152</f>
        <v>8.0523371476</v>
      </c>
      <c r="S103" s="75"/>
      <c r="T103" s="163">
        <f>T104+T152</f>
        <v>6.540664700000001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70</v>
      </c>
      <c r="AU103" s="20" t="s">
        <v>156</v>
      </c>
      <c r="BK103" s="164">
        <f>BK104+BK152</f>
        <v>0</v>
      </c>
    </row>
    <row r="104" spans="2:63" s="12" customFormat="1" ht="25.9" customHeight="1">
      <c r="B104" s="165"/>
      <c r="C104" s="166"/>
      <c r="D104" s="167" t="s">
        <v>70</v>
      </c>
      <c r="E104" s="168" t="s">
        <v>185</v>
      </c>
      <c r="F104" s="168" t="s">
        <v>186</v>
      </c>
      <c r="G104" s="166"/>
      <c r="H104" s="166"/>
      <c r="I104" s="169"/>
      <c r="J104" s="170">
        <f>BK104</f>
        <v>0</v>
      </c>
      <c r="K104" s="166"/>
      <c r="L104" s="171"/>
      <c r="M104" s="172"/>
      <c r="N104" s="173"/>
      <c r="O104" s="173"/>
      <c r="P104" s="174">
        <f>P105+P130+P149</f>
        <v>0</v>
      </c>
      <c r="Q104" s="173"/>
      <c r="R104" s="174">
        <f>R105+R130+R149</f>
        <v>0.44137839999999995</v>
      </c>
      <c r="S104" s="173"/>
      <c r="T104" s="175">
        <f>T105+T130+T149</f>
        <v>0</v>
      </c>
      <c r="AR104" s="176" t="s">
        <v>78</v>
      </c>
      <c r="AT104" s="177" t="s">
        <v>70</v>
      </c>
      <c r="AU104" s="177" t="s">
        <v>71</v>
      </c>
      <c r="AY104" s="176" t="s">
        <v>187</v>
      </c>
      <c r="BK104" s="178">
        <f>BK105+BK130+BK149</f>
        <v>0</v>
      </c>
    </row>
    <row r="105" spans="2:63" s="12" customFormat="1" ht="22.9" customHeight="1">
      <c r="B105" s="165"/>
      <c r="C105" s="166"/>
      <c r="D105" s="167" t="s">
        <v>70</v>
      </c>
      <c r="E105" s="179" t="s">
        <v>201</v>
      </c>
      <c r="F105" s="179" t="s">
        <v>202</v>
      </c>
      <c r="G105" s="166"/>
      <c r="H105" s="166"/>
      <c r="I105" s="169"/>
      <c r="J105" s="180">
        <f>BK105</f>
        <v>0</v>
      </c>
      <c r="K105" s="166"/>
      <c r="L105" s="171"/>
      <c r="M105" s="172"/>
      <c r="N105" s="173"/>
      <c r="O105" s="173"/>
      <c r="P105" s="174">
        <f>SUM(P106:P129)</f>
        <v>0</v>
      </c>
      <c r="Q105" s="173"/>
      <c r="R105" s="174">
        <f>SUM(R106:R129)</f>
        <v>0.44137839999999995</v>
      </c>
      <c r="S105" s="173"/>
      <c r="T105" s="175">
        <f>SUM(T106:T129)</f>
        <v>0</v>
      </c>
      <c r="AR105" s="176" t="s">
        <v>78</v>
      </c>
      <c r="AT105" s="177" t="s">
        <v>70</v>
      </c>
      <c r="AU105" s="177" t="s">
        <v>78</v>
      </c>
      <c r="AY105" s="176" t="s">
        <v>187</v>
      </c>
      <c r="BK105" s="178">
        <f>SUM(BK106:BK129)</f>
        <v>0</v>
      </c>
    </row>
    <row r="106" spans="1:65" s="2" customFormat="1" ht="24.2" customHeight="1">
      <c r="A106" s="37"/>
      <c r="B106" s="38"/>
      <c r="C106" s="181" t="s">
        <v>78</v>
      </c>
      <c r="D106" s="181" t="s">
        <v>189</v>
      </c>
      <c r="E106" s="182" t="s">
        <v>1676</v>
      </c>
      <c r="F106" s="183" t="s">
        <v>1677</v>
      </c>
      <c r="G106" s="184" t="s">
        <v>192</v>
      </c>
      <c r="H106" s="185">
        <v>25.302</v>
      </c>
      <c r="I106" s="186"/>
      <c r="J106" s="187">
        <f>ROUND(I106*H106,2)</f>
        <v>0</v>
      </c>
      <c r="K106" s="183" t="s">
        <v>193</v>
      </c>
      <c r="L106" s="42"/>
      <c r="M106" s="188" t="s">
        <v>19</v>
      </c>
      <c r="N106" s="189" t="s">
        <v>42</v>
      </c>
      <c r="O106" s="67"/>
      <c r="P106" s="190">
        <f>O106*H106</f>
        <v>0</v>
      </c>
      <c r="Q106" s="190">
        <v>0.0052</v>
      </c>
      <c r="R106" s="190">
        <f>Q106*H106</f>
        <v>0.1315704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95</v>
      </c>
      <c r="AT106" s="192" t="s">
        <v>189</v>
      </c>
      <c r="AU106" s="192" t="s">
        <v>80</v>
      </c>
      <c r="AY106" s="20" t="s">
        <v>187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78</v>
      </c>
      <c r="BK106" s="193">
        <f>ROUND(I106*H106,2)</f>
        <v>0</v>
      </c>
      <c r="BL106" s="20" t="s">
        <v>95</v>
      </c>
      <c r="BM106" s="192" t="s">
        <v>1678</v>
      </c>
    </row>
    <row r="107" spans="1:47" s="2" customFormat="1" ht="11.25">
      <c r="A107" s="37"/>
      <c r="B107" s="38"/>
      <c r="C107" s="39"/>
      <c r="D107" s="194" t="s">
        <v>195</v>
      </c>
      <c r="E107" s="39"/>
      <c r="F107" s="195" t="s">
        <v>1679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195</v>
      </c>
      <c r="AU107" s="20" t="s">
        <v>80</v>
      </c>
    </row>
    <row r="108" spans="2:51" s="13" customFormat="1" ht="11.25">
      <c r="B108" s="199"/>
      <c r="C108" s="200"/>
      <c r="D108" s="201" t="s">
        <v>197</v>
      </c>
      <c r="E108" s="202" t="s">
        <v>19</v>
      </c>
      <c r="F108" s="203" t="s">
        <v>1680</v>
      </c>
      <c r="G108" s="200"/>
      <c r="H108" s="202" t="s">
        <v>19</v>
      </c>
      <c r="I108" s="204"/>
      <c r="J108" s="200"/>
      <c r="K108" s="200"/>
      <c r="L108" s="205"/>
      <c r="M108" s="206"/>
      <c r="N108" s="207"/>
      <c r="O108" s="207"/>
      <c r="P108" s="207"/>
      <c r="Q108" s="207"/>
      <c r="R108" s="207"/>
      <c r="S108" s="207"/>
      <c r="T108" s="208"/>
      <c r="AT108" s="209" t="s">
        <v>197</v>
      </c>
      <c r="AU108" s="209" t="s">
        <v>80</v>
      </c>
      <c r="AV108" s="13" t="s">
        <v>78</v>
      </c>
      <c r="AW108" s="13" t="s">
        <v>32</v>
      </c>
      <c r="AX108" s="13" t="s">
        <v>71</v>
      </c>
      <c r="AY108" s="209" t="s">
        <v>187</v>
      </c>
    </row>
    <row r="109" spans="2:51" s="14" customFormat="1" ht="11.25">
      <c r="B109" s="210"/>
      <c r="C109" s="211"/>
      <c r="D109" s="201" t="s">
        <v>197</v>
      </c>
      <c r="E109" s="212" t="s">
        <v>19</v>
      </c>
      <c r="F109" s="213" t="s">
        <v>1681</v>
      </c>
      <c r="G109" s="211"/>
      <c r="H109" s="214">
        <v>5.663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197</v>
      </c>
      <c r="AU109" s="220" t="s">
        <v>80</v>
      </c>
      <c r="AV109" s="14" t="s">
        <v>80</v>
      </c>
      <c r="AW109" s="14" t="s">
        <v>32</v>
      </c>
      <c r="AX109" s="14" t="s">
        <v>71</v>
      </c>
      <c r="AY109" s="220" t="s">
        <v>187</v>
      </c>
    </row>
    <row r="110" spans="2:51" s="14" customFormat="1" ht="11.25">
      <c r="B110" s="210"/>
      <c r="C110" s="211"/>
      <c r="D110" s="201" t="s">
        <v>197</v>
      </c>
      <c r="E110" s="212" t="s">
        <v>19</v>
      </c>
      <c r="F110" s="213" t="s">
        <v>1682</v>
      </c>
      <c r="G110" s="211"/>
      <c r="H110" s="214">
        <v>6.578</v>
      </c>
      <c r="I110" s="215"/>
      <c r="J110" s="211"/>
      <c r="K110" s="211"/>
      <c r="L110" s="216"/>
      <c r="M110" s="217"/>
      <c r="N110" s="218"/>
      <c r="O110" s="218"/>
      <c r="P110" s="218"/>
      <c r="Q110" s="218"/>
      <c r="R110" s="218"/>
      <c r="S110" s="218"/>
      <c r="T110" s="219"/>
      <c r="AT110" s="220" t="s">
        <v>197</v>
      </c>
      <c r="AU110" s="220" t="s">
        <v>80</v>
      </c>
      <c r="AV110" s="14" t="s">
        <v>80</v>
      </c>
      <c r="AW110" s="14" t="s">
        <v>32</v>
      </c>
      <c r="AX110" s="14" t="s">
        <v>71</v>
      </c>
      <c r="AY110" s="220" t="s">
        <v>187</v>
      </c>
    </row>
    <row r="111" spans="2:51" s="14" customFormat="1" ht="11.25">
      <c r="B111" s="210"/>
      <c r="C111" s="211"/>
      <c r="D111" s="201" t="s">
        <v>197</v>
      </c>
      <c r="E111" s="212" t="s">
        <v>19</v>
      </c>
      <c r="F111" s="213" t="s">
        <v>1683</v>
      </c>
      <c r="G111" s="211"/>
      <c r="H111" s="214">
        <v>4.774</v>
      </c>
      <c r="I111" s="215"/>
      <c r="J111" s="211"/>
      <c r="K111" s="211"/>
      <c r="L111" s="216"/>
      <c r="M111" s="217"/>
      <c r="N111" s="218"/>
      <c r="O111" s="218"/>
      <c r="P111" s="218"/>
      <c r="Q111" s="218"/>
      <c r="R111" s="218"/>
      <c r="S111" s="218"/>
      <c r="T111" s="219"/>
      <c r="AT111" s="220" t="s">
        <v>197</v>
      </c>
      <c r="AU111" s="220" t="s">
        <v>80</v>
      </c>
      <c r="AV111" s="14" t="s">
        <v>80</v>
      </c>
      <c r="AW111" s="14" t="s">
        <v>32</v>
      </c>
      <c r="AX111" s="14" t="s">
        <v>71</v>
      </c>
      <c r="AY111" s="220" t="s">
        <v>187</v>
      </c>
    </row>
    <row r="112" spans="2:51" s="14" customFormat="1" ht="11.25">
      <c r="B112" s="210"/>
      <c r="C112" s="211"/>
      <c r="D112" s="201" t="s">
        <v>197</v>
      </c>
      <c r="E112" s="212" t="s">
        <v>19</v>
      </c>
      <c r="F112" s="213" t="s">
        <v>1684</v>
      </c>
      <c r="G112" s="211"/>
      <c r="H112" s="214">
        <v>1.287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197</v>
      </c>
      <c r="AU112" s="220" t="s">
        <v>80</v>
      </c>
      <c r="AV112" s="14" t="s">
        <v>80</v>
      </c>
      <c r="AW112" s="14" t="s">
        <v>32</v>
      </c>
      <c r="AX112" s="14" t="s">
        <v>71</v>
      </c>
      <c r="AY112" s="220" t="s">
        <v>187</v>
      </c>
    </row>
    <row r="113" spans="2:51" s="13" customFormat="1" ht="11.25">
      <c r="B113" s="199"/>
      <c r="C113" s="200"/>
      <c r="D113" s="201" t="s">
        <v>197</v>
      </c>
      <c r="E113" s="202" t="s">
        <v>19</v>
      </c>
      <c r="F113" s="203" t="s">
        <v>1685</v>
      </c>
      <c r="G113" s="200"/>
      <c r="H113" s="202" t="s">
        <v>19</v>
      </c>
      <c r="I113" s="204"/>
      <c r="J113" s="200"/>
      <c r="K113" s="200"/>
      <c r="L113" s="205"/>
      <c r="M113" s="206"/>
      <c r="N113" s="207"/>
      <c r="O113" s="207"/>
      <c r="P113" s="207"/>
      <c r="Q113" s="207"/>
      <c r="R113" s="207"/>
      <c r="S113" s="207"/>
      <c r="T113" s="208"/>
      <c r="AT113" s="209" t="s">
        <v>197</v>
      </c>
      <c r="AU113" s="209" t="s">
        <v>80</v>
      </c>
      <c r="AV113" s="13" t="s">
        <v>78</v>
      </c>
      <c r="AW113" s="13" t="s">
        <v>32</v>
      </c>
      <c r="AX113" s="13" t="s">
        <v>71</v>
      </c>
      <c r="AY113" s="209" t="s">
        <v>187</v>
      </c>
    </row>
    <row r="114" spans="2:51" s="14" customFormat="1" ht="11.25">
      <c r="B114" s="210"/>
      <c r="C114" s="211"/>
      <c r="D114" s="201" t="s">
        <v>197</v>
      </c>
      <c r="E114" s="212" t="s">
        <v>19</v>
      </c>
      <c r="F114" s="213" t="s">
        <v>1686</v>
      </c>
      <c r="G114" s="211"/>
      <c r="H114" s="214">
        <v>7</v>
      </c>
      <c r="I114" s="215"/>
      <c r="J114" s="211"/>
      <c r="K114" s="211"/>
      <c r="L114" s="216"/>
      <c r="M114" s="217"/>
      <c r="N114" s="218"/>
      <c r="O114" s="218"/>
      <c r="P114" s="218"/>
      <c r="Q114" s="218"/>
      <c r="R114" s="218"/>
      <c r="S114" s="218"/>
      <c r="T114" s="219"/>
      <c r="AT114" s="220" t="s">
        <v>197</v>
      </c>
      <c r="AU114" s="220" t="s">
        <v>80</v>
      </c>
      <c r="AV114" s="14" t="s">
        <v>80</v>
      </c>
      <c r="AW114" s="14" t="s">
        <v>32</v>
      </c>
      <c r="AX114" s="14" t="s">
        <v>71</v>
      </c>
      <c r="AY114" s="220" t="s">
        <v>187</v>
      </c>
    </row>
    <row r="115" spans="2:51" s="15" customFormat="1" ht="11.25">
      <c r="B115" s="221"/>
      <c r="C115" s="222"/>
      <c r="D115" s="201" t="s">
        <v>197</v>
      </c>
      <c r="E115" s="223" t="s">
        <v>19</v>
      </c>
      <c r="F115" s="224" t="s">
        <v>200</v>
      </c>
      <c r="G115" s="222"/>
      <c r="H115" s="225">
        <v>25.302</v>
      </c>
      <c r="I115" s="226"/>
      <c r="J115" s="222"/>
      <c r="K115" s="222"/>
      <c r="L115" s="227"/>
      <c r="M115" s="228"/>
      <c r="N115" s="229"/>
      <c r="O115" s="229"/>
      <c r="P115" s="229"/>
      <c r="Q115" s="229"/>
      <c r="R115" s="229"/>
      <c r="S115" s="229"/>
      <c r="T115" s="230"/>
      <c r="AT115" s="231" t="s">
        <v>197</v>
      </c>
      <c r="AU115" s="231" t="s">
        <v>80</v>
      </c>
      <c r="AV115" s="15" t="s">
        <v>95</v>
      </c>
      <c r="AW115" s="15" t="s">
        <v>32</v>
      </c>
      <c r="AX115" s="15" t="s">
        <v>78</v>
      </c>
      <c r="AY115" s="231" t="s">
        <v>187</v>
      </c>
    </row>
    <row r="116" spans="1:65" s="2" customFormat="1" ht="21.75" customHeight="1">
      <c r="A116" s="37"/>
      <c r="B116" s="38"/>
      <c r="C116" s="181" t="s">
        <v>80</v>
      </c>
      <c r="D116" s="181" t="s">
        <v>189</v>
      </c>
      <c r="E116" s="182" t="s">
        <v>1687</v>
      </c>
      <c r="F116" s="183" t="s">
        <v>1688</v>
      </c>
      <c r="G116" s="184" t="s">
        <v>192</v>
      </c>
      <c r="H116" s="185">
        <v>25.302</v>
      </c>
      <c r="I116" s="186"/>
      <c r="J116" s="187">
        <f>ROUND(I116*H116,2)</f>
        <v>0</v>
      </c>
      <c r="K116" s="183" t="s">
        <v>19</v>
      </c>
      <c r="L116" s="42"/>
      <c r="M116" s="188" t="s">
        <v>19</v>
      </c>
      <c r="N116" s="189" t="s">
        <v>42</v>
      </c>
      <c r="O116" s="67"/>
      <c r="P116" s="190">
        <f>O116*H116</f>
        <v>0</v>
      </c>
      <c r="Q116" s="190">
        <v>0.004</v>
      </c>
      <c r="R116" s="190">
        <f>Q116*H116</f>
        <v>0.101208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95</v>
      </c>
      <c r="AT116" s="192" t="s">
        <v>189</v>
      </c>
      <c r="AU116" s="192" t="s">
        <v>80</v>
      </c>
      <c r="AY116" s="20" t="s">
        <v>187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78</v>
      </c>
      <c r="BK116" s="193">
        <f>ROUND(I116*H116,2)</f>
        <v>0</v>
      </c>
      <c r="BL116" s="20" t="s">
        <v>95</v>
      </c>
      <c r="BM116" s="192" t="s">
        <v>1689</v>
      </c>
    </row>
    <row r="117" spans="2:51" s="13" customFormat="1" ht="11.25">
      <c r="B117" s="199"/>
      <c r="C117" s="200"/>
      <c r="D117" s="201" t="s">
        <v>197</v>
      </c>
      <c r="E117" s="202" t="s">
        <v>19</v>
      </c>
      <c r="F117" s="203" t="s">
        <v>1680</v>
      </c>
      <c r="G117" s="200"/>
      <c r="H117" s="202" t="s">
        <v>19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197</v>
      </c>
      <c r="AU117" s="209" t="s">
        <v>80</v>
      </c>
      <c r="AV117" s="13" t="s">
        <v>78</v>
      </c>
      <c r="AW117" s="13" t="s">
        <v>32</v>
      </c>
      <c r="AX117" s="13" t="s">
        <v>71</v>
      </c>
      <c r="AY117" s="209" t="s">
        <v>187</v>
      </c>
    </row>
    <row r="118" spans="2:51" s="14" customFormat="1" ht="11.25">
      <c r="B118" s="210"/>
      <c r="C118" s="211"/>
      <c r="D118" s="201" t="s">
        <v>197</v>
      </c>
      <c r="E118" s="212" t="s">
        <v>19</v>
      </c>
      <c r="F118" s="213" t="s">
        <v>1681</v>
      </c>
      <c r="G118" s="211"/>
      <c r="H118" s="214">
        <v>5.663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197</v>
      </c>
      <c r="AU118" s="220" t="s">
        <v>80</v>
      </c>
      <c r="AV118" s="14" t="s">
        <v>80</v>
      </c>
      <c r="AW118" s="14" t="s">
        <v>32</v>
      </c>
      <c r="AX118" s="14" t="s">
        <v>71</v>
      </c>
      <c r="AY118" s="220" t="s">
        <v>187</v>
      </c>
    </row>
    <row r="119" spans="2:51" s="14" customFormat="1" ht="11.25">
      <c r="B119" s="210"/>
      <c r="C119" s="211"/>
      <c r="D119" s="201" t="s">
        <v>197</v>
      </c>
      <c r="E119" s="212" t="s">
        <v>19</v>
      </c>
      <c r="F119" s="213" t="s">
        <v>1682</v>
      </c>
      <c r="G119" s="211"/>
      <c r="H119" s="214">
        <v>6.578</v>
      </c>
      <c r="I119" s="215"/>
      <c r="J119" s="211"/>
      <c r="K119" s="211"/>
      <c r="L119" s="216"/>
      <c r="M119" s="217"/>
      <c r="N119" s="218"/>
      <c r="O119" s="218"/>
      <c r="P119" s="218"/>
      <c r="Q119" s="218"/>
      <c r="R119" s="218"/>
      <c r="S119" s="218"/>
      <c r="T119" s="219"/>
      <c r="AT119" s="220" t="s">
        <v>197</v>
      </c>
      <c r="AU119" s="220" t="s">
        <v>80</v>
      </c>
      <c r="AV119" s="14" t="s">
        <v>80</v>
      </c>
      <c r="AW119" s="14" t="s">
        <v>32</v>
      </c>
      <c r="AX119" s="14" t="s">
        <v>71</v>
      </c>
      <c r="AY119" s="220" t="s">
        <v>187</v>
      </c>
    </row>
    <row r="120" spans="2:51" s="14" customFormat="1" ht="11.25">
      <c r="B120" s="210"/>
      <c r="C120" s="211"/>
      <c r="D120" s="201" t="s">
        <v>197</v>
      </c>
      <c r="E120" s="212" t="s">
        <v>19</v>
      </c>
      <c r="F120" s="213" t="s">
        <v>1683</v>
      </c>
      <c r="G120" s="211"/>
      <c r="H120" s="214">
        <v>4.774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197</v>
      </c>
      <c r="AU120" s="220" t="s">
        <v>80</v>
      </c>
      <c r="AV120" s="14" t="s">
        <v>80</v>
      </c>
      <c r="AW120" s="14" t="s">
        <v>32</v>
      </c>
      <c r="AX120" s="14" t="s">
        <v>71</v>
      </c>
      <c r="AY120" s="220" t="s">
        <v>187</v>
      </c>
    </row>
    <row r="121" spans="2:51" s="14" customFormat="1" ht="11.25">
      <c r="B121" s="210"/>
      <c r="C121" s="211"/>
      <c r="D121" s="201" t="s">
        <v>197</v>
      </c>
      <c r="E121" s="212" t="s">
        <v>19</v>
      </c>
      <c r="F121" s="213" t="s">
        <v>1684</v>
      </c>
      <c r="G121" s="211"/>
      <c r="H121" s="214">
        <v>1.287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197</v>
      </c>
      <c r="AU121" s="220" t="s">
        <v>80</v>
      </c>
      <c r="AV121" s="14" t="s">
        <v>80</v>
      </c>
      <c r="AW121" s="14" t="s">
        <v>32</v>
      </c>
      <c r="AX121" s="14" t="s">
        <v>71</v>
      </c>
      <c r="AY121" s="220" t="s">
        <v>187</v>
      </c>
    </row>
    <row r="122" spans="2:51" s="13" customFormat="1" ht="11.25">
      <c r="B122" s="199"/>
      <c r="C122" s="200"/>
      <c r="D122" s="201" t="s">
        <v>197</v>
      </c>
      <c r="E122" s="202" t="s">
        <v>19</v>
      </c>
      <c r="F122" s="203" t="s">
        <v>1685</v>
      </c>
      <c r="G122" s="200"/>
      <c r="H122" s="202" t="s">
        <v>19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197</v>
      </c>
      <c r="AU122" s="209" t="s">
        <v>80</v>
      </c>
      <c r="AV122" s="13" t="s">
        <v>78</v>
      </c>
      <c r="AW122" s="13" t="s">
        <v>32</v>
      </c>
      <c r="AX122" s="13" t="s">
        <v>71</v>
      </c>
      <c r="AY122" s="209" t="s">
        <v>187</v>
      </c>
    </row>
    <row r="123" spans="2:51" s="14" customFormat="1" ht="11.25">
      <c r="B123" s="210"/>
      <c r="C123" s="211"/>
      <c r="D123" s="201" t="s">
        <v>197</v>
      </c>
      <c r="E123" s="212" t="s">
        <v>19</v>
      </c>
      <c r="F123" s="213" t="s">
        <v>1686</v>
      </c>
      <c r="G123" s="211"/>
      <c r="H123" s="214">
        <v>7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197</v>
      </c>
      <c r="AU123" s="220" t="s">
        <v>80</v>
      </c>
      <c r="AV123" s="14" t="s">
        <v>80</v>
      </c>
      <c r="AW123" s="14" t="s">
        <v>32</v>
      </c>
      <c r="AX123" s="14" t="s">
        <v>71</v>
      </c>
      <c r="AY123" s="220" t="s">
        <v>187</v>
      </c>
    </row>
    <row r="124" spans="2:51" s="15" customFormat="1" ht="11.25">
      <c r="B124" s="221"/>
      <c r="C124" s="222"/>
      <c r="D124" s="201" t="s">
        <v>197</v>
      </c>
      <c r="E124" s="223" t="s">
        <v>19</v>
      </c>
      <c r="F124" s="224" t="s">
        <v>200</v>
      </c>
      <c r="G124" s="222"/>
      <c r="H124" s="225">
        <v>25.302</v>
      </c>
      <c r="I124" s="226"/>
      <c r="J124" s="222"/>
      <c r="K124" s="222"/>
      <c r="L124" s="227"/>
      <c r="M124" s="228"/>
      <c r="N124" s="229"/>
      <c r="O124" s="229"/>
      <c r="P124" s="229"/>
      <c r="Q124" s="229"/>
      <c r="R124" s="229"/>
      <c r="S124" s="229"/>
      <c r="T124" s="230"/>
      <c r="AT124" s="231" t="s">
        <v>197</v>
      </c>
      <c r="AU124" s="231" t="s">
        <v>80</v>
      </c>
      <c r="AV124" s="15" t="s">
        <v>95</v>
      </c>
      <c r="AW124" s="15" t="s">
        <v>32</v>
      </c>
      <c r="AX124" s="15" t="s">
        <v>78</v>
      </c>
      <c r="AY124" s="231" t="s">
        <v>187</v>
      </c>
    </row>
    <row r="125" spans="1:65" s="2" customFormat="1" ht="24.2" customHeight="1">
      <c r="A125" s="37"/>
      <c r="B125" s="38"/>
      <c r="C125" s="181" t="s">
        <v>88</v>
      </c>
      <c r="D125" s="181" t="s">
        <v>189</v>
      </c>
      <c r="E125" s="182" t="s">
        <v>1690</v>
      </c>
      <c r="F125" s="183" t="s">
        <v>1691</v>
      </c>
      <c r="G125" s="184" t="s">
        <v>376</v>
      </c>
      <c r="H125" s="185">
        <v>0.149</v>
      </c>
      <c r="I125" s="186"/>
      <c r="J125" s="187">
        <f>ROUND(I125*H125,2)</f>
        <v>0</v>
      </c>
      <c r="K125" s="183" t="s">
        <v>193</v>
      </c>
      <c r="L125" s="42"/>
      <c r="M125" s="188" t="s">
        <v>19</v>
      </c>
      <c r="N125" s="189" t="s">
        <v>42</v>
      </c>
      <c r="O125" s="67"/>
      <c r="P125" s="190">
        <f>O125*H125</f>
        <v>0</v>
      </c>
      <c r="Q125" s="190">
        <v>1.4</v>
      </c>
      <c r="R125" s="190">
        <f>Q125*H125</f>
        <v>0.20859999999999998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95</v>
      </c>
      <c r="AT125" s="192" t="s">
        <v>189</v>
      </c>
      <c r="AU125" s="192" t="s">
        <v>80</v>
      </c>
      <c r="AY125" s="20" t="s">
        <v>187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78</v>
      </c>
      <c r="BK125" s="193">
        <f>ROUND(I125*H125,2)</f>
        <v>0</v>
      </c>
      <c r="BL125" s="20" t="s">
        <v>95</v>
      </c>
      <c r="BM125" s="192" t="s">
        <v>1692</v>
      </c>
    </row>
    <row r="126" spans="1:47" s="2" customFormat="1" ht="11.25">
      <c r="A126" s="37"/>
      <c r="B126" s="38"/>
      <c r="C126" s="39"/>
      <c r="D126" s="194" t="s">
        <v>195</v>
      </c>
      <c r="E126" s="39"/>
      <c r="F126" s="195" t="s">
        <v>1693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195</v>
      </c>
      <c r="AU126" s="20" t="s">
        <v>80</v>
      </c>
    </row>
    <row r="127" spans="2:51" s="13" customFormat="1" ht="11.25">
      <c r="B127" s="199"/>
      <c r="C127" s="200"/>
      <c r="D127" s="201" t="s">
        <v>197</v>
      </c>
      <c r="E127" s="202" t="s">
        <v>19</v>
      </c>
      <c r="F127" s="203" t="s">
        <v>1694</v>
      </c>
      <c r="G127" s="200"/>
      <c r="H127" s="202" t="s">
        <v>19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197</v>
      </c>
      <c r="AU127" s="209" t="s">
        <v>80</v>
      </c>
      <c r="AV127" s="13" t="s">
        <v>78</v>
      </c>
      <c r="AW127" s="13" t="s">
        <v>32</v>
      </c>
      <c r="AX127" s="13" t="s">
        <v>71</v>
      </c>
      <c r="AY127" s="209" t="s">
        <v>187</v>
      </c>
    </row>
    <row r="128" spans="2:51" s="14" customFormat="1" ht="11.25">
      <c r="B128" s="210"/>
      <c r="C128" s="211"/>
      <c r="D128" s="201" t="s">
        <v>197</v>
      </c>
      <c r="E128" s="212" t="s">
        <v>19</v>
      </c>
      <c r="F128" s="213" t="s">
        <v>1695</v>
      </c>
      <c r="G128" s="211"/>
      <c r="H128" s="214">
        <v>0.149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197</v>
      </c>
      <c r="AU128" s="220" t="s">
        <v>80</v>
      </c>
      <c r="AV128" s="14" t="s">
        <v>80</v>
      </c>
      <c r="AW128" s="14" t="s">
        <v>32</v>
      </c>
      <c r="AX128" s="14" t="s">
        <v>71</v>
      </c>
      <c r="AY128" s="220" t="s">
        <v>187</v>
      </c>
    </row>
    <row r="129" spans="2:51" s="15" customFormat="1" ht="11.25">
      <c r="B129" s="221"/>
      <c r="C129" s="222"/>
      <c r="D129" s="201" t="s">
        <v>197</v>
      </c>
      <c r="E129" s="223" t="s">
        <v>19</v>
      </c>
      <c r="F129" s="224" t="s">
        <v>200</v>
      </c>
      <c r="G129" s="222"/>
      <c r="H129" s="225">
        <v>0.149</v>
      </c>
      <c r="I129" s="226"/>
      <c r="J129" s="222"/>
      <c r="K129" s="222"/>
      <c r="L129" s="227"/>
      <c r="M129" s="228"/>
      <c r="N129" s="229"/>
      <c r="O129" s="229"/>
      <c r="P129" s="229"/>
      <c r="Q129" s="229"/>
      <c r="R129" s="229"/>
      <c r="S129" s="229"/>
      <c r="T129" s="230"/>
      <c r="AT129" s="231" t="s">
        <v>197</v>
      </c>
      <c r="AU129" s="231" t="s">
        <v>80</v>
      </c>
      <c r="AV129" s="15" t="s">
        <v>95</v>
      </c>
      <c r="AW129" s="15" t="s">
        <v>32</v>
      </c>
      <c r="AX129" s="15" t="s">
        <v>78</v>
      </c>
      <c r="AY129" s="231" t="s">
        <v>187</v>
      </c>
    </row>
    <row r="130" spans="2:63" s="12" customFormat="1" ht="22.9" customHeight="1">
      <c r="B130" s="165"/>
      <c r="C130" s="166"/>
      <c r="D130" s="167" t="s">
        <v>70</v>
      </c>
      <c r="E130" s="179" t="s">
        <v>300</v>
      </c>
      <c r="F130" s="179" t="s">
        <v>301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SUM(P131:P148)</f>
        <v>0</v>
      </c>
      <c r="Q130" s="173"/>
      <c r="R130" s="174">
        <f>SUM(R131:R148)</f>
        <v>0</v>
      </c>
      <c r="S130" s="173"/>
      <c r="T130" s="175">
        <f>SUM(T131:T148)</f>
        <v>0</v>
      </c>
      <c r="AR130" s="176" t="s">
        <v>78</v>
      </c>
      <c r="AT130" s="177" t="s">
        <v>70</v>
      </c>
      <c r="AU130" s="177" t="s">
        <v>78</v>
      </c>
      <c r="AY130" s="176" t="s">
        <v>187</v>
      </c>
      <c r="BK130" s="178">
        <f>SUM(BK131:BK148)</f>
        <v>0</v>
      </c>
    </row>
    <row r="131" spans="1:65" s="2" customFormat="1" ht="24.2" customHeight="1">
      <c r="A131" s="37"/>
      <c r="B131" s="38"/>
      <c r="C131" s="181" t="s">
        <v>95</v>
      </c>
      <c r="D131" s="181" t="s">
        <v>189</v>
      </c>
      <c r="E131" s="182" t="s">
        <v>303</v>
      </c>
      <c r="F131" s="183" t="s">
        <v>304</v>
      </c>
      <c r="G131" s="184" t="s">
        <v>305</v>
      </c>
      <c r="H131" s="185">
        <v>6.541</v>
      </c>
      <c r="I131" s="186"/>
      <c r="J131" s="187">
        <f>ROUND(I131*H131,2)</f>
        <v>0</v>
      </c>
      <c r="K131" s="183" t="s">
        <v>193</v>
      </c>
      <c r="L131" s="42"/>
      <c r="M131" s="188" t="s">
        <v>19</v>
      </c>
      <c r="N131" s="189" t="s">
        <v>42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95</v>
      </c>
      <c r="AT131" s="192" t="s">
        <v>189</v>
      </c>
      <c r="AU131" s="192" t="s">
        <v>80</v>
      </c>
      <c r="AY131" s="20" t="s">
        <v>187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78</v>
      </c>
      <c r="BK131" s="193">
        <f>ROUND(I131*H131,2)</f>
        <v>0</v>
      </c>
      <c r="BL131" s="20" t="s">
        <v>95</v>
      </c>
      <c r="BM131" s="192" t="s">
        <v>1696</v>
      </c>
    </row>
    <row r="132" spans="1:47" s="2" customFormat="1" ht="11.25">
      <c r="A132" s="37"/>
      <c r="B132" s="38"/>
      <c r="C132" s="39"/>
      <c r="D132" s="194" t="s">
        <v>195</v>
      </c>
      <c r="E132" s="39"/>
      <c r="F132" s="195" t="s">
        <v>307</v>
      </c>
      <c r="G132" s="39"/>
      <c r="H132" s="39"/>
      <c r="I132" s="196"/>
      <c r="J132" s="39"/>
      <c r="K132" s="39"/>
      <c r="L132" s="42"/>
      <c r="M132" s="197"/>
      <c r="N132" s="19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195</v>
      </c>
      <c r="AU132" s="20" t="s">
        <v>80</v>
      </c>
    </row>
    <row r="133" spans="1:65" s="2" customFormat="1" ht="21.75" customHeight="1">
      <c r="A133" s="37"/>
      <c r="B133" s="38"/>
      <c r="C133" s="181" t="s">
        <v>226</v>
      </c>
      <c r="D133" s="181" t="s">
        <v>189</v>
      </c>
      <c r="E133" s="182" t="s">
        <v>309</v>
      </c>
      <c r="F133" s="183" t="s">
        <v>310</v>
      </c>
      <c r="G133" s="184" t="s">
        <v>305</v>
      </c>
      <c r="H133" s="185">
        <v>6.541</v>
      </c>
      <c r="I133" s="186"/>
      <c r="J133" s="187">
        <f>ROUND(I133*H133,2)</f>
        <v>0</v>
      </c>
      <c r="K133" s="183" t="s">
        <v>193</v>
      </c>
      <c r="L133" s="42"/>
      <c r="M133" s="188" t="s">
        <v>19</v>
      </c>
      <c r="N133" s="189" t="s">
        <v>42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95</v>
      </c>
      <c r="AT133" s="192" t="s">
        <v>189</v>
      </c>
      <c r="AU133" s="192" t="s">
        <v>80</v>
      </c>
      <c r="AY133" s="20" t="s">
        <v>187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78</v>
      </c>
      <c r="BK133" s="193">
        <f>ROUND(I133*H133,2)</f>
        <v>0</v>
      </c>
      <c r="BL133" s="20" t="s">
        <v>95</v>
      </c>
      <c r="BM133" s="192" t="s">
        <v>1697</v>
      </c>
    </row>
    <row r="134" spans="1:47" s="2" customFormat="1" ht="11.25">
      <c r="A134" s="37"/>
      <c r="B134" s="38"/>
      <c r="C134" s="39"/>
      <c r="D134" s="194" t="s">
        <v>195</v>
      </c>
      <c r="E134" s="39"/>
      <c r="F134" s="195" t="s">
        <v>312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195</v>
      </c>
      <c r="AU134" s="20" t="s">
        <v>80</v>
      </c>
    </row>
    <row r="135" spans="1:65" s="2" customFormat="1" ht="24.2" customHeight="1">
      <c r="A135" s="37"/>
      <c r="B135" s="38"/>
      <c r="C135" s="181" t="s">
        <v>201</v>
      </c>
      <c r="D135" s="181" t="s">
        <v>189</v>
      </c>
      <c r="E135" s="182" t="s">
        <v>313</v>
      </c>
      <c r="F135" s="183" t="s">
        <v>314</v>
      </c>
      <c r="G135" s="184" t="s">
        <v>305</v>
      </c>
      <c r="H135" s="185">
        <v>6.541</v>
      </c>
      <c r="I135" s="186"/>
      <c r="J135" s="187">
        <f>ROUND(I135*H135,2)</f>
        <v>0</v>
      </c>
      <c r="K135" s="183" t="s">
        <v>193</v>
      </c>
      <c r="L135" s="42"/>
      <c r="M135" s="188" t="s">
        <v>19</v>
      </c>
      <c r="N135" s="189" t="s">
        <v>42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95</v>
      </c>
      <c r="AT135" s="192" t="s">
        <v>189</v>
      </c>
      <c r="AU135" s="192" t="s">
        <v>80</v>
      </c>
      <c r="AY135" s="20" t="s">
        <v>187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78</v>
      </c>
      <c r="BK135" s="193">
        <f>ROUND(I135*H135,2)</f>
        <v>0</v>
      </c>
      <c r="BL135" s="20" t="s">
        <v>95</v>
      </c>
      <c r="BM135" s="192" t="s">
        <v>1698</v>
      </c>
    </row>
    <row r="136" spans="1:47" s="2" customFormat="1" ht="11.25">
      <c r="A136" s="37"/>
      <c r="B136" s="38"/>
      <c r="C136" s="39"/>
      <c r="D136" s="194" t="s">
        <v>195</v>
      </c>
      <c r="E136" s="39"/>
      <c r="F136" s="195" t="s">
        <v>316</v>
      </c>
      <c r="G136" s="39"/>
      <c r="H136" s="39"/>
      <c r="I136" s="196"/>
      <c r="J136" s="39"/>
      <c r="K136" s="39"/>
      <c r="L136" s="42"/>
      <c r="M136" s="197"/>
      <c r="N136" s="198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195</v>
      </c>
      <c r="AU136" s="20" t="s">
        <v>80</v>
      </c>
    </row>
    <row r="137" spans="1:65" s="2" customFormat="1" ht="24.2" customHeight="1">
      <c r="A137" s="37"/>
      <c r="B137" s="38"/>
      <c r="C137" s="181" t="s">
        <v>238</v>
      </c>
      <c r="D137" s="181" t="s">
        <v>189</v>
      </c>
      <c r="E137" s="182" t="s">
        <v>318</v>
      </c>
      <c r="F137" s="183" t="s">
        <v>319</v>
      </c>
      <c r="G137" s="184" t="s">
        <v>305</v>
      </c>
      <c r="H137" s="185">
        <v>0.153</v>
      </c>
      <c r="I137" s="186"/>
      <c r="J137" s="187">
        <f>ROUND(I137*H137,2)</f>
        <v>0</v>
      </c>
      <c r="K137" s="183" t="s">
        <v>193</v>
      </c>
      <c r="L137" s="42"/>
      <c r="M137" s="188" t="s">
        <v>19</v>
      </c>
      <c r="N137" s="189" t="s">
        <v>42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95</v>
      </c>
      <c r="AT137" s="192" t="s">
        <v>189</v>
      </c>
      <c r="AU137" s="192" t="s">
        <v>80</v>
      </c>
      <c r="AY137" s="20" t="s">
        <v>187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78</v>
      </c>
      <c r="BK137" s="193">
        <f>ROUND(I137*H137,2)</f>
        <v>0</v>
      </c>
      <c r="BL137" s="20" t="s">
        <v>95</v>
      </c>
      <c r="BM137" s="192" t="s">
        <v>1699</v>
      </c>
    </row>
    <row r="138" spans="1:47" s="2" customFormat="1" ht="11.25">
      <c r="A138" s="37"/>
      <c r="B138" s="38"/>
      <c r="C138" s="39"/>
      <c r="D138" s="194" t="s">
        <v>195</v>
      </c>
      <c r="E138" s="39"/>
      <c r="F138" s="195" t="s">
        <v>321</v>
      </c>
      <c r="G138" s="39"/>
      <c r="H138" s="39"/>
      <c r="I138" s="196"/>
      <c r="J138" s="39"/>
      <c r="K138" s="39"/>
      <c r="L138" s="42"/>
      <c r="M138" s="197"/>
      <c r="N138" s="198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195</v>
      </c>
      <c r="AU138" s="20" t="s">
        <v>80</v>
      </c>
    </row>
    <row r="139" spans="2:51" s="14" customFormat="1" ht="11.25">
      <c r="B139" s="210"/>
      <c r="C139" s="211"/>
      <c r="D139" s="201" t="s">
        <v>197</v>
      </c>
      <c r="E139" s="212" t="s">
        <v>19</v>
      </c>
      <c r="F139" s="213" t="s">
        <v>1700</v>
      </c>
      <c r="G139" s="211"/>
      <c r="H139" s="214">
        <v>0.153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197</v>
      </c>
      <c r="AU139" s="220" t="s">
        <v>80</v>
      </c>
      <c r="AV139" s="14" t="s">
        <v>80</v>
      </c>
      <c r="AW139" s="14" t="s">
        <v>32</v>
      </c>
      <c r="AX139" s="14" t="s">
        <v>78</v>
      </c>
      <c r="AY139" s="220" t="s">
        <v>187</v>
      </c>
    </row>
    <row r="140" spans="1:65" s="2" customFormat="1" ht="24.2" customHeight="1">
      <c r="A140" s="37"/>
      <c r="B140" s="38"/>
      <c r="C140" s="181" t="s">
        <v>244</v>
      </c>
      <c r="D140" s="181" t="s">
        <v>189</v>
      </c>
      <c r="E140" s="182" t="s">
        <v>324</v>
      </c>
      <c r="F140" s="183" t="s">
        <v>325</v>
      </c>
      <c r="G140" s="184" t="s">
        <v>305</v>
      </c>
      <c r="H140" s="185">
        <v>5.719</v>
      </c>
      <c r="I140" s="186"/>
      <c r="J140" s="187">
        <f>ROUND(I140*H140,2)</f>
        <v>0</v>
      </c>
      <c r="K140" s="183" t="s">
        <v>193</v>
      </c>
      <c r="L140" s="42"/>
      <c r="M140" s="188" t="s">
        <v>19</v>
      </c>
      <c r="N140" s="189" t="s">
        <v>42</v>
      </c>
      <c r="O140" s="67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95</v>
      </c>
      <c r="AT140" s="192" t="s">
        <v>189</v>
      </c>
      <c r="AU140" s="192" t="s">
        <v>80</v>
      </c>
      <c r="AY140" s="20" t="s">
        <v>187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78</v>
      </c>
      <c r="BK140" s="193">
        <f>ROUND(I140*H140,2)</f>
        <v>0</v>
      </c>
      <c r="BL140" s="20" t="s">
        <v>95</v>
      </c>
      <c r="BM140" s="192" t="s">
        <v>1701</v>
      </c>
    </row>
    <row r="141" spans="1:47" s="2" customFormat="1" ht="11.25">
      <c r="A141" s="37"/>
      <c r="B141" s="38"/>
      <c r="C141" s="39"/>
      <c r="D141" s="194" t="s">
        <v>195</v>
      </c>
      <c r="E141" s="39"/>
      <c r="F141" s="195" t="s">
        <v>327</v>
      </c>
      <c r="G141" s="39"/>
      <c r="H141" s="39"/>
      <c r="I141" s="196"/>
      <c r="J141" s="39"/>
      <c r="K141" s="39"/>
      <c r="L141" s="42"/>
      <c r="M141" s="197"/>
      <c r="N141" s="198"/>
      <c r="O141" s="67"/>
      <c r="P141" s="67"/>
      <c r="Q141" s="67"/>
      <c r="R141" s="67"/>
      <c r="S141" s="67"/>
      <c r="T141" s="68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T141" s="20" t="s">
        <v>195</v>
      </c>
      <c r="AU141" s="20" t="s">
        <v>80</v>
      </c>
    </row>
    <row r="142" spans="2:51" s="14" customFormat="1" ht="11.25">
      <c r="B142" s="210"/>
      <c r="C142" s="211"/>
      <c r="D142" s="201" t="s">
        <v>197</v>
      </c>
      <c r="E142" s="212" t="s">
        <v>19</v>
      </c>
      <c r="F142" s="213" t="s">
        <v>1702</v>
      </c>
      <c r="G142" s="211"/>
      <c r="H142" s="214">
        <v>5.778</v>
      </c>
      <c r="I142" s="215"/>
      <c r="J142" s="211"/>
      <c r="K142" s="211"/>
      <c r="L142" s="216"/>
      <c r="M142" s="217"/>
      <c r="N142" s="218"/>
      <c r="O142" s="218"/>
      <c r="P142" s="218"/>
      <c r="Q142" s="218"/>
      <c r="R142" s="218"/>
      <c r="S142" s="218"/>
      <c r="T142" s="219"/>
      <c r="AT142" s="220" t="s">
        <v>197</v>
      </c>
      <c r="AU142" s="220" t="s">
        <v>80</v>
      </c>
      <c r="AV142" s="14" t="s">
        <v>80</v>
      </c>
      <c r="AW142" s="14" t="s">
        <v>32</v>
      </c>
      <c r="AX142" s="14" t="s">
        <v>71</v>
      </c>
      <c r="AY142" s="220" t="s">
        <v>187</v>
      </c>
    </row>
    <row r="143" spans="2:51" s="13" customFormat="1" ht="11.25">
      <c r="B143" s="199"/>
      <c r="C143" s="200"/>
      <c r="D143" s="201" t="s">
        <v>197</v>
      </c>
      <c r="E143" s="202" t="s">
        <v>19</v>
      </c>
      <c r="F143" s="203" t="s">
        <v>1703</v>
      </c>
      <c r="G143" s="200"/>
      <c r="H143" s="202" t="s">
        <v>19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197</v>
      </c>
      <c r="AU143" s="209" t="s">
        <v>80</v>
      </c>
      <c r="AV143" s="13" t="s">
        <v>78</v>
      </c>
      <c r="AW143" s="13" t="s">
        <v>32</v>
      </c>
      <c r="AX143" s="13" t="s">
        <v>71</v>
      </c>
      <c r="AY143" s="209" t="s">
        <v>187</v>
      </c>
    </row>
    <row r="144" spans="2:51" s="14" customFormat="1" ht="11.25">
      <c r="B144" s="210"/>
      <c r="C144" s="211"/>
      <c r="D144" s="201" t="s">
        <v>197</v>
      </c>
      <c r="E144" s="212" t="s">
        <v>19</v>
      </c>
      <c r="F144" s="213" t="s">
        <v>1704</v>
      </c>
      <c r="G144" s="211"/>
      <c r="H144" s="214">
        <v>-0.059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197</v>
      </c>
      <c r="AU144" s="220" t="s">
        <v>80</v>
      </c>
      <c r="AV144" s="14" t="s">
        <v>80</v>
      </c>
      <c r="AW144" s="14" t="s">
        <v>32</v>
      </c>
      <c r="AX144" s="14" t="s">
        <v>71</v>
      </c>
      <c r="AY144" s="220" t="s">
        <v>187</v>
      </c>
    </row>
    <row r="145" spans="2:51" s="15" customFormat="1" ht="11.25">
      <c r="B145" s="221"/>
      <c r="C145" s="222"/>
      <c r="D145" s="201" t="s">
        <v>197</v>
      </c>
      <c r="E145" s="223" t="s">
        <v>19</v>
      </c>
      <c r="F145" s="224" t="s">
        <v>200</v>
      </c>
      <c r="G145" s="222"/>
      <c r="H145" s="225">
        <v>5.719</v>
      </c>
      <c r="I145" s="226"/>
      <c r="J145" s="222"/>
      <c r="K145" s="222"/>
      <c r="L145" s="227"/>
      <c r="M145" s="228"/>
      <c r="N145" s="229"/>
      <c r="O145" s="229"/>
      <c r="P145" s="229"/>
      <c r="Q145" s="229"/>
      <c r="R145" s="229"/>
      <c r="S145" s="229"/>
      <c r="T145" s="230"/>
      <c r="AT145" s="231" t="s">
        <v>197</v>
      </c>
      <c r="AU145" s="231" t="s">
        <v>80</v>
      </c>
      <c r="AV145" s="15" t="s">
        <v>95</v>
      </c>
      <c r="AW145" s="15" t="s">
        <v>32</v>
      </c>
      <c r="AX145" s="15" t="s">
        <v>78</v>
      </c>
      <c r="AY145" s="231" t="s">
        <v>187</v>
      </c>
    </row>
    <row r="146" spans="1:65" s="2" customFormat="1" ht="24.2" customHeight="1">
      <c r="A146" s="37"/>
      <c r="B146" s="38"/>
      <c r="C146" s="181" t="s">
        <v>215</v>
      </c>
      <c r="D146" s="181" t="s">
        <v>189</v>
      </c>
      <c r="E146" s="182" t="s">
        <v>1705</v>
      </c>
      <c r="F146" s="183" t="s">
        <v>1706</v>
      </c>
      <c r="G146" s="184" t="s">
        <v>305</v>
      </c>
      <c r="H146" s="185">
        <v>0.669</v>
      </c>
      <c r="I146" s="186"/>
      <c r="J146" s="187">
        <f>ROUND(I146*H146,2)</f>
        <v>0</v>
      </c>
      <c r="K146" s="183" t="s">
        <v>193</v>
      </c>
      <c r="L146" s="42"/>
      <c r="M146" s="188" t="s">
        <v>19</v>
      </c>
      <c r="N146" s="189" t="s">
        <v>42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95</v>
      </c>
      <c r="AT146" s="192" t="s">
        <v>189</v>
      </c>
      <c r="AU146" s="192" t="s">
        <v>80</v>
      </c>
      <c r="AY146" s="20" t="s">
        <v>187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0" t="s">
        <v>78</v>
      </c>
      <c r="BK146" s="193">
        <f>ROUND(I146*H146,2)</f>
        <v>0</v>
      </c>
      <c r="BL146" s="20" t="s">
        <v>95</v>
      </c>
      <c r="BM146" s="192" t="s">
        <v>1707</v>
      </c>
    </row>
    <row r="147" spans="1:47" s="2" customFormat="1" ht="11.25">
      <c r="A147" s="37"/>
      <c r="B147" s="38"/>
      <c r="C147" s="39"/>
      <c r="D147" s="194" t="s">
        <v>195</v>
      </c>
      <c r="E147" s="39"/>
      <c r="F147" s="195" t="s">
        <v>1708</v>
      </c>
      <c r="G147" s="39"/>
      <c r="H147" s="39"/>
      <c r="I147" s="196"/>
      <c r="J147" s="39"/>
      <c r="K147" s="39"/>
      <c r="L147" s="42"/>
      <c r="M147" s="197"/>
      <c r="N147" s="198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195</v>
      </c>
      <c r="AU147" s="20" t="s">
        <v>80</v>
      </c>
    </row>
    <row r="148" spans="2:51" s="14" customFormat="1" ht="11.25">
      <c r="B148" s="210"/>
      <c r="C148" s="211"/>
      <c r="D148" s="201" t="s">
        <v>197</v>
      </c>
      <c r="E148" s="212" t="s">
        <v>19</v>
      </c>
      <c r="F148" s="213" t="s">
        <v>1709</v>
      </c>
      <c r="G148" s="211"/>
      <c r="H148" s="214">
        <v>0.669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80</v>
      </c>
      <c r="AV148" s="14" t="s">
        <v>80</v>
      </c>
      <c r="AW148" s="14" t="s">
        <v>32</v>
      </c>
      <c r="AX148" s="14" t="s">
        <v>78</v>
      </c>
      <c r="AY148" s="220" t="s">
        <v>187</v>
      </c>
    </row>
    <row r="149" spans="2:63" s="12" customFormat="1" ht="22.9" customHeight="1">
      <c r="B149" s="165"/>
      <c r="C149" s="166"/>
      <c r="D149" s="167" t="s">
        <v>70</v>
      </c>
      <c r="E149" s="179" t="s">
        <v>341</v>
      </c>
      <c r="F149" s="179" t="s">
        <v>342</v>
      </c>
      <c r="G149" s="166"/>
      <c r="H149" s="166"/>
      <c r="I149" s="169"/>
      <c r="J149" s="180">
        <f>BK149</f>
        <v>0</v>
      </c>
      <c r="K149" s="166"/>
      <c r="L149" s="171"/>
      <c r="M149" s="172"/>
      <c r="N149" s="173"/>
      <c r="O149" s="173"/>
      <c r="P149" s="174">
        <f>SUM(P150:P151)</f>
        <v>0</v>
      </c>
      <c r="Q149" s="173"/>
      <c r="R149" s="174">
        <f>SUM(R150:R151)</f>
        <v>0</v>
      </c>
      <c r="S149" s="173"/>
      <c r="T149" s="175">
        <f>SUM(T150:T151)</f>
        <v>0</v>
      </c>
      <c r="AR149" s="176" t="s">
        <v>78</v>
      </c>
      <c r="AT149" s="177" t="s">
        <v>70</v>
      </c>
      <c r="AU149" s="177" t="s">
        <v>78</v>
      </c>
      <c r="AY149" s="176" t="s">
        <v>187</v>
      </c>
      <c r="BK149" s="178">
        <f>SUM(BK150:BK151)</f>
        <v>0</v>
      </c>
    </row>
    <row r="150" spans="1:65" s="2" customFormat="1" ht="33" customHeight="1">
      <c r="A150" s="37"/>
      <c r="B150" s="38"/>
      <c r="C150" s="181" t="s">
        <v>270</v>
      </c>
      <c r="D150" s="181" t="s">
        <v>189</v>
      </c>
      <c r="E150" s="182" t="s">
        <v>344</v>
      </c>
      <c r="F150" s="183" t="s">
        <v>345</v>
      </c>
      <c r="G150" s="184" t="s">
        <v>305</v>
      </c>
      <c r="H150" s="185">
        <v>0.441</v>
      </c>
      <c r="I150" s="186"/>
      <c r="J150" s="187">
        <f>ROUND(I150*H150,2)</f>
        <v>0</v>
      </c>
      <c r="K150" s="183" t="s">
        <v>193</v>
      </c>
      <c r="L150" s="42"/>
      <c r="M150" s="188" t="s">
        <v>19</v>
      </c>
      <c r="N150" s="189" t="s">
        <v>42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95</v>
      </c>
      <c r="AT150" s="192" t="s">
        <v>189</v>
      </c>
      <c r="AU150" s="192" t="s">
        <v>80</v>
      </c>
      <c r="AY150" s="20" t="s">
        <v>187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78</v>
      </c>
      <c r="BK150" s="193">
        <f>ROUND(I150*H150,2)</f>
        <v>0</v>
      </c>
      <c r="BL150" s="20" t="s">
        <v>95</v>
      </c>
      <c r="BM150" s="192" t="s">
        <v>1710</v>
      </c>
    </row>
    <row r="151" spans="1:47" s="2" customFormat="1" ht="11.25">
      <c r="A151" s="37"/>
      <c r="B151" s="38"/>
      <c r="C151" s="39"/>
      <c r="D151" s="194" t="s">
        <v>195</v>
      </c>
      <c r="E151" s="39"/>
      <c r="F151" s="195" t="s">
        <v>347</v>
      </c>
      <c r="G151" s="39"/>
      <c r="H151" s="39"/>
      <c r="I151" s="196"/>
      <c r="J151" s="39"/>
      <c r="K151" s="39"/>
      <c r="L151" s="42"/>
      <c r="M151" s="197"/>
      <c r="N151" s="19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195</v>
      </c>
      <c r="AU151" s="20" t="s">
        <v>80</v>
      </c>
    </row>
    <row r="152" spans="2:63" s="12" customFormat="1" ht="25.9" customHeight="1">
      <c r="B152" s="165"/>
      <c r="C152" s="166"/>
      <c r="D152" s="167" t="s">
        <v>70</v>
      </c>
      <c r="E152" s="168" t="s">
        <v>348</v>
      </c>
      <c r="F152" s="168" t="s">
        <v>349</v>
      </c>
      <c r="G152" s="166"/>
      <c r="H152" s="166"/>
      <c r="I152" s="169"/>
      <c r="J152" s="170">
        <f>BK152</f>
        <v>0</v>
      </c>
      <c r="K152" s="166"/>
      <c r="L152" s="171"/>
      <c r="M152" s="172"/>
      <c r="N152" s="173"/>
      <c r="O152" s="173"/>
      <c r="P152" s="174">
        <f>P153+P174+P219+P222+P248+P285+P328</f>
        <v>0</v>
      </c>
      <c r="Q152" s="173"/>
      <c r="R152" s="174">
        <f>R153+R174+R219+R222+R248+R285+R328</f>
        <v>7.6109587476</v>
      </c>
      <c r="S152" s="173"/>
      <c r="T152" s="175">
        <f>T153+T174+T219+T222+T248+T285+T328</f>
        <v>6.540664700000001</v>
      </c>
      <c r="AR152" s="176" t="s">
        <v>80</v>
      </c>
      <c r="AT152" s="177" t="s">
        <v>70</v>
      </c>
      <c r="AU152" s="177" t="s">
        <v>71</v>
      </c>
      <c r="AY152" s="176" t="s">
        <v>187</v>
      </c>
      <c r="BK152" s="178">
        <f>BK153+BK174+BK219+BK222+BK248+BK285+BK328</f>
        <v>0</v>
      </c>
    </row>
    <row r="153" spans="2:63" s="12" customFormat="1" ht="22.9" customHeight="1">
      <c r="B153" s="165"/>
      <c r="C153" s="166"/>
      <c r="D153" s="167" t="s">
        <v>70</v>
      </c>
      <c r="E153" s="179" t="s">
        <v>350</v>
      </c>
      <c r="F153" s="179" t="s">
        <v>351</v>
      </c>
      <c r="G153" s="166"/>
      <c r="H153" s="166"/>
      <c r="I153" s="169"/>
      <c r="J153" s="180">
        <f>BK153</f>
        <v>0</v>
      </c>
      <c r="K153" s="166"/>
      <c r="L153" s="171"/>
      <c r="M153" s="172"/>
      <c r="N153" s="173"/>
      <c r="O153" s="173"/>
      <c r="P153" s="174">
        <f>SUM(P154:P173)</f>
        <v>0</v>
      </c>
      <c r="Q153" s="173"/>
      <c r="R153" s="174">
        <f>SUM(R154:R173)</f>
        <v>0.4252983</v>
      </c>
      <c r="S153" s="173"/>
      <c r="T153" s="175">
        <f>SUM(T154:T173)</f>
        <v>0.152985</v>
      </c>
      <c r="AR153" s="176" t="s">
        <v>80</v>
      </c>
      <c r="AT153" s="177" t="s">
        <v>70</v>
      </c>
      <c r="AU153" s="177" t="s">
        <v>78</v>
      </c>
      <c r="AY153" s="176" t="s">
        <v>187</v>
      </c>
      <c r="BK153" s="178">
        <f>SUM(BK154:BK173)</f>
        <v>0</v>
      </c>
    </row>
    <row r="154" spans="1:65" s="2" customFormat="1" ht="16.5" customHeight="1">
      <c r="A154" s="37"/>
      <c r="B154" s="38"/>
      <c r="C154" s="181" t="s">
        <v>308</v>
      </c>
      <c r="D154" s="181" t="s">
        <v>189</v>
      </c>
      <c r="E154" s="182" t="s">
        <v>1711</v>
      </c>
      <c r="F154" s="183" t="s">
        <v>1712</v>
      </c>
      <c r="G154" s="184" t="s">
        <v>278</v>
      </c>
      <c r="H154" s="185">
        <v>1</v>
      </c>
      <c r="I154" s="186"/>
      <c r="J154" s="187">
        <f>ROUND(I154*H154,2)</f>
        <v>0</v>
      </c>
      <c r="K154" s="183" t="s">
        <v>19</v>
      </c>
      <c r="L154" s="42"/>
      <c r="M154" s="188" t="s">
        <v>19</v>
      </c>
      <c r="N154" s="189" t="s">
        <v>42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287</v>
      </c>
      <c r="AT154" s="192" t="s">
        <v>189</v>
      </c>
      <c r="AU154" s="192" t="s">
        <v>80</v>
      </c>
      <c r="AY154" s="20" t="s">
        <v>187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0" t="s">
        <v>78</v>
      </c>
      <c r="BK154" s="193">
        <f>ROUND(I154*H154,2)</f>
        <v>0</v>
      </c>
      <c r="BL154" s="20" t="s">
        <v>287</v>
      </c>
      <c r="BM154" s="192" t="s">
        <v>1713</v>
      </c>
    </row>
    <row r="155" spans="2:51" s="14" customFormat="1" ht="11.25">
      <c r="B155" s="210"/>
      <c r="C155" s="211"/>
      <c r="D155" s="201" t="s">
        <v>197</v>
      </c>
      <c r="E155" s="212" t="s">
        <v>19</v>
      </c>
      <c r="F155" s="213" t="s">
        <v>78</v>
      </c>
      <c r="G155" s="211"/>
      <c r="H155" s="214">
        <v>1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197</v>
      </c>
      <c r="AU155" s="220" t="s">
        <v>80</v>
      </c>
      <c r="AV155" s="14" t="s">
        <v>80</v>
      </c>
      <c r="AW155" s="14" t="s">
        <v>32</v>
      </c>
      <c r="AX155" s="14" t="s">
        <v>78</v>
      </c>
      <c r="AY155" s="220" t="s">
        <v>187</v>
      </c>
    </row>
    <row r="156" spans="1:65" s="2" customFormat="1" ht="24.2" customHeight="1">
      <c r="A156" s="37"/>
      <c r="B156" s="38"/>
      <c r="C156" s="181" t="s">
        <v>7</v>
      </c>
      <c r="D156" s="181" t="s">
        <v>189</v>
      </c>
      <c r="E156" s="182" t="s">
        <v>1714</v>
      </c>
      <c r="F156" s="183" t="s">
        <v>1715</v>
      </c>
      <c r="G156" s="184" t="s">
        <v>192</v>
      </c>
      <c r="H156" s="185">
        <v>21.855</v>
      </c>
      <c r="I156" s="186"/>
      <c r="J156" s="187">
        <f>ROUND(I156*H156,2)</f>
        <v>0</v>
      </c>
      <c r="K156" s="183" t="s">
        <v>193</v>
      </c>
      <c r="L156" s="42"/>
      <c r="M156" s="188" t="s">
        <v>19</v>
      </c>
      <c r="N156" s="189" t="s">
        <v>42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0.007</v>
      </c>
      <c r="T156" s="191">
        <f>S156*H156</f>
        <v>0.152985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287</v>
      </c>
      <c r="AT156" s="192" t="s">
        <v>189</v>
      </c>
      <c r="AU156" s="192" t="s">
        <v>80</v>
      </c>
      <c r="AY156" s="20" t="s">
        <v>187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78</v>
      </c>
      <c r="BK156" s="193">
        <f>ROUND(I156*H156,2)</f>
        <v>0</v>
      </c>
      <c r="BL156" s="20" t="s">
        <v>287</v>
      </c>
      <c r="BM156" s="192" t="s">
        <v>1716</v>
      </c>
    </row>
    <row r="157" spans="1:47" s="2" customFormat="1" ht="11.25">
      <c r="A157" s="37"/>
      <c r="B157" s="38"/>
      <c r="C157" s="39"/>
      <c r="D157" s="194" t="s">
        <v>195</v>
      </c>
      <c r="E157" s="39"/>
      <c r="F157" s="195" t="s">
        <v>1717</v>
      </c>
      <c r="G157" s="39"/>
      <c r="H157" s="39"/>
      <c r="I157" s="196"/>
      <c r="J157" s="39"/>
      <c r="K157" s="39"/>
      <c r="L157" s="42"/>
      <c r="M157" s="197"/>
      <c r="N157" s="198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195</v>
      </c>
      <c r="AU157" s="20" t="s">
        <v>80</v>
      </c>
    </row>
    <row r="158" spans="2:51" s="13" customFormat="1" ht="11.25">
      <c r="B158" s="199"/>
      <c r="C158" s="200"/>
      <c r="D158" s="201" t="s">
        <v>197</v>
      </c>
      <c r="E158" s="202" t="s">
        <v>19</v>
      </c>
      <c r="F158" s="203" t="s">
        <v>1718</v>
      </c>
      <c r="G158" s="200"/>
      <c r="H158" s="202" t="s">
        <v>19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197</v>
      </c>
      <c r="AU158" s="209" t="s">
        <v>80</v>
      </c>
      <c r="AV158" s="13" t="s">
        <v>78</v>
      </c>
      <c r="AW158" s="13" t="s">
        <v>32</v>
      </c>
      <c r="AX158" s="13" t="s">
        <v>71</v>
      </c>
      <c r="AY158" s="209" t="s">
        <v>187</v>
      </c>
    </row>
    <row r="159" spans="2:51" s="14" customFormat="1" ht="11.25">
      <c r="B159" s="210"/>
      <c r="C159" s="211"/>
      <c r="D159" s="201" t="s">
        <v>197</v>
      </c>
      <c r="E159" s="212" t="s">
        <v>19</v>
      </c>
      <c r="F159" s="213" t="s">
        <v>1719</v>
      </c>
      <c r="G159" s="211"/>
      <c r="H159" s="214">
        <v>9.77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80</v>
      </c>
      <c r="AV159" s="14" t="s">
        <v>80</v>
      </c>
      <c r="AW159" s="14" t="s">
        <v>32</v>
      </c>
      <c r="AX159" s="14" t="s">
        <v>71</v>
      </c>
      <c r="AY159" s="220" t="s">
        <v>187</v>
      </c>
    </row>
    <row r="160" spans="2:51" s="14" customFormat="1" ht="11.25">
      <c r="B160" s="210"/>
      <c r="C160" s="211"/>
      <c r="D160" s="201" t="s">
        <v>197</v>
      </c>
      <c r="E160" s="212" t="s">
        <v>19</v>
      </c>
      <c r="F160" s="213" t="s">
        <v>1720</v>
      </c>
      <c r="G160" s="211"/>
      <c r="H160" s="214">
        <v>2.74</v>
      </c>
      <c r="I160" s="215"/>
      <c r="J160" s="211"/>
      <c r="K160" s="211"/>
      <c r="L160" s="216"/>
      <c r="M160" s="217"/>
      <c r="N160" s="218"/>
      <c r="O160" s="218"/>
      <c r="P160" s="218"/>
      <c r="Q160" s="218"/>
      <c r="R160" s="218"/>
      <c r="S160" s="218"/>
      <c r="T160" s="219"/>
      <c r="AT160" s="220" t="s">
        <v>197</v>
      </c>
      <c r="AU160" s="220" t="s">
        <v>80</v>
      </c>
      <c r="AV160" s="14" t="s">
        <v>80</v>
      </c>
      <c r="AW160" s="14" t="s">
        <v>32</v>
      </c>
      <c r="AX160" s="14" t="s">
        <v>71</v>
      </c>
      <c r="AY160" s="220" t="s">
        <v>187</v>
      </c>
    </row>
    <row r="161" spans="2:51" s="13" customFormat="1" ht="11.25">
      <c r="B161" s="199"/>
      <c r="C161" s="200"/>
      <c r="D161" s="201" t="s">
        <v>197</v>
      </c>
      <c r="E161" s="202" t="s">
        <v>19</v>
      </c>
      <c r="F161" s="203" t="s">
        <v>1721</v>
      </c>
      <c r="G161" s="200"/>
      <c r="H161" s="202" t="s">
        <v>19</v>
      </c>
      <c r="I161" s="204"/>
      <c r="J161" s="200"/>
      <c r="K161" s="200"/>
      <c r="L161" s="205"/>
      <c r="M161" s="206"/>
      <c r="N161" s="207"/>
      <c r="O161" s="207"/>
      <c r="P161" s="207"/>
      <c r="Q161" s="207"/>
      <c r="R161" s="207"/>
      <c r="S161" s="207"/>
      <c r="T161" s="208"/>
      <c r="AT161" s="209" t="s">
        <v>197</v>
      </c>
      <c r="AU161" s="209" t="s">
        <v>80</v>
      </c>
      <c r="AV161" s="13" t="s">
        <v>78</v>
      </c>
      <c r="AW161" s="13" t="s">
        <v>32</v>
      </c>
      <c r="AX161" s="13" t="s">
        <v>71</v>
      </c>
      <c r="AY161" s="209" t="s">
        <v>187</v>
      </c>
    </row>
    <row r="162" spans="2:51" s="14" customFormat="1" ht="11.25">
      <c r="B162" s="210"/>
      <c r="C162" s="211"/>
      <c r="D162" s="201" t="s">
        <v>197</v>
      </c>
      <c r="E162" s="212" t="s">
        <v>19</v>
      </c>
      <c r="F162" s="213" t="s">
        <v>1722</v>
      </c>
      <c r="G162" s="211"/>
      <c r="H162" s="214">
        <v>9.345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80</v>
      </c>
      <c r="AV162" s="14" t="s">
        <v>80</v>
      </c>
      <c r="AW162" s="14" t="s">
        <v>32</v>
      </c>
      <c r="AX162" s="14" t="s">
        <v>71</v>
      </c>
      <c r="AY162" s="220" t="s">
        <v>187</v>
      </c>
    </row>
    <row r="163" spans="2:51" s="15" customFormat="1" ht="11.25">
      <c r="B163" s="221"/>
      <c r="C163" s="222"/>
      <c r="D163" s="201" t="s">
        <v>197</v>
      </c>
      <c r="E163" s="223" t="s">
        <v>19</v>
      </c>
      <c r="F163" s="224" t="s">
        <v>200</v>
      </c>
      <c r="G163" s="222"/>
      <c r="H163" s="225">
        <v>21.855</v>
      </c>
      <c r="I163" s="226"/>
      <c r="J163" s="222"/>
      <c r="K163" s="222"/>
      <c r="L163" s="227"/>
      <c r="M163" s="228"/>
      <c r="N163" s="229"/>
      <c r="O163" s="229"/>
      <c r="P163" s="229"/>
      <c r="Q163" s="229"/>
      <c r="R163" s="229"/>
      <c r="S163" s="229"/>
      <c r="T163" s="230"/>
      <c r="AT163" s="231" t="s">
        <v>197</v>
      </c>
      <c r="AU163" s="231" t="s">
        <v>80</v>
      </c>
      <c r="AV163" s="15" t="s">
        <v>95</v>
      </c>
      <c r="AW163" s="15" t="s">
        <v>32</v>
      </c>
      <c r="AX163" s="15" t="s">
        <v>78</v>
      </c>
      <c r="AY163" s="231" t="s">
        <v>187</v>
      </c>
    </row>
    <row r="164" spans="1:65" s="2" customFormat="1" ht="21.75" customHeight="1">
      <c r="A164" s="37"/>
      <c r="B164" s="38"/>
      <c r="C164" s="181" t="s">
        <v>317</v>
      </c>
      <c r="D164" s="181" t="s">
        <v>189</v>
      </c>
      <c r="E164" s="182" t="s">
        <v>1723</v>
      </c>
      <c r="F164" s="183" t="s">
        <v>1724</v>
      </c>
      <c r="G164" s="184" t="s">
        <v>192</v>
      </c>
      <c r="H164" s="185">
        <v>21.855</v>
      </c>
      <c r="I164" s="186"/>
      <c r="J164" s="187">
        <f>ROUND(I164*H164,2)</f>
        <v>0</v>
      </c>
      <c r="K164" s="183" t="s">
        <v>193</v>
      </c>
      <c r="L164" s="42"/>
      <c r="M164" s="188" t="s">
        <v>19</v>
      </c>
      <c r="N164" s="189" t="s">
        <v>42</v>
      </c>
      <c r="O164" s="67"/>
      <c r="P164" s="190">
        <f>O164*H164</f>
        <v>0</v>
      </c>
      <c r="Q164" s="190">
        <v>0.01946</v>
      </c>
      <c r="R164" s="190">
        <f>Q164*H164</f>
        <v>0.4252983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287</v>
      </c>
      <c r="AT164" s="192" t="s">
        <v>189</v>
      </c>
      <c r="AU164" s="192" t="s">
        <v>80</v>
      </c>
      <c r="AY164" s="20" t="s">
        <v>187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0" t="s">
        <v>78</v>
      </c>
      <c r="BK164" s="193">
        <f>ROUND(I164*H164,2)</f>
        <v>0</v>
      </c>
      <c r="BL164" s="20" t="s">
        <v>287</v>
      </c>
      <c r="BM164" s="192" t="s">
        <v>1725</v>
      </c>
    </row>
    <row r="165" spans="1:47" s="2" customFormat="1" ht="11.25">
      <c r="A165" s="37"/>
      <c r="B165" s="38"/>
      <c r="C165" s="39"/>
      <c r="D165" s="194" t="s">
        <v>195</v>
      </c>
      <c r="E165" s="39"/>
      <c r="F165" s="195" t="s">
        <v>1726</v>
      </c>
      <c r="G165" s="39"/>
      <c r="H165" s="39"/>
      <c r="I165" s="196"/>
      <c r="J165" s="39"/>
      <c r="K165" s="39"/>
      <c r="L165" s="42"/>
      <c r="M165" s="197"/>
      <c r="N165" s="198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195</v>
      </c>
      <c r="AU165" s="20" t="s">
        <v>80</v>
      </c>
    </row>
    <row r="166" spans="2:51" s="13" customFormat="1" ht="11.25">
      <c r="B166" s="199"/>
      <c r="C166" s="200"/>
      <c r="D166" s="201" t="s">
        <v>197</v>
      </c>
      <c r="E166" s="202" t="s">
        <v>19</v>
      </c>
      <c r="F166" s="203" t="s">
        <v>1718</v>
      </c>
      <c r="G166" s="200"/>
      <c r="H166" s="202" t="s">
        <v>19</v>
      </c>
      <c r="I166" s="204"/>
      <c r="J166" s="200"/>
      <c r="K166" s="200"/>
      <c r="L166" s="205"/>
      <c r="M166" s="206"/>
      <c r="N166" s="207"/>
      <c r="O166" s="207"/>
      <c r="P166" s="207"/>
      <c r="Q166" s="207"/>
      <c r="R166" s="207"/>
      <c r="S166" s="207"/>
      <c r="T166" s="208"/>
      <c r="AT166" s="209" t="s">
        <v>197</v>
      </c>
      <c r="AU166" s="209" t="s">
        <v>80</v>
      </c>
      <c r="AV166" s="13" t="s">
        <v>78</v>
      </c>
      <c r="AW166" s="13" t="s">
        <v>32</v>
      </c>
      <c r="AX166" s="13" t="s">
        <v>71</v>
      </c>
      <c r="AY166" s="209" t="s">
        <v>187</v>
      </c>
    </row>
    <row r="167" spans="2:51" s="14" customFormat="1" ht="11.25">
      <c r="B167" s="210"/>
      <c r="C167" s="211"/>
      <c r="D167" s="201" t="s">
        <v>197</v>
      </c>
      <c r="E167" s="212" t="s">
        <v>19</v>
      </c>
      <c r="F167" s="213" t="s">
        <v>1719</v>
      </c>
      <c r="G167" s="211"/>
      <c r="H167" s="214">
        <v>9.77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197</v>
      </c>
      <c r="AU167" s="220" t="s">
        <v>80</v>
      </c>
      <c r="AV167" s="14" t="s">
        <v>80</v>
      </c>
      <c r="AW167" s="14" t="s">
        <v>32</v>
      </c>
      <c r="AX167" s="14" t="s">
        <v>71</v>
      </c>
      <c r="AY167" s="220" t="s">
        <v>187</v>
      </c>
    </row>
    <row r="168" spans="2:51" s="14" customFormat="1" ht="11.25">
      <c r="B168" s="210"/>
      <c r="C168" s="211"/>
      <c r="D168" s="201" t="s">
        <v>197</v>
      </c>
      <c r="E168" s="212" t="s">
        <v>19</v>
      </c>
      <c r="F168" s="213" t="s">
        <v>1720</v>
      </c>
      <c r="G168" s="211"/>
      <c r="H168" s="214">
        <v>2.74</v>
      </c>
      <c r="I168" s="215"/>
      <c r="J168" s="211"/>
      <c r="K168" s="211"/>
      <c r="L168" s="216"/>
      <c r="M168" s="217"/>
      <c r="N168" s="218"/>
      <c r="O168" s="218"/>
      <c r="P168" s="218"/>
      <c r="Q168" s="218"/>
      <c r="R168" s="218"/>
      <c r="S168" s="218"/>
      <c r="T168" s="219"/>
      <c r="AT168" s="220" t="s">
        <v>197</v>
      </c>
      <c r="AU168" s="220" t="s">
        <v>80</v>
      </c>
      <c r="AV168" s="14" t="s">
        <v>80</v>
      </c>
      <c r="AW168" s="14" t="s">
        <v>32</v>
      </c>
      <c r="AX168" s="14" t="s">
        <v>71</v>
      </c>
      <c r="AY168" s="220" t="s">
        <v>187</v>
      </c>
    </row>
    <row r="169" spans="2:51" s="13" customFormat="1" ht="11.25">
      <c r="B169" s="199"/>
      <c r="C169" s="200"/>
      <c r="D169" s="201" t="s">
        <v>197</v>
      </c>
      <c r="E169" s="202" t="s">
        <v>19</v>
      </c>
      <c r="F169" s="203" t="s">
        <v>1721</v>
      </c>
      <c r="G169" s="200"/>
      <c r="H169" s="202" t="s">
        <v>19</v>
      </c>
      <c r="I169" s="204"/>
      <c r="J169" s="200"/>
      <c r="K169" s="200"/>
      <c r="L169" s="205"/>
      <c r="M169" s="206"/>
      <c r="N169" s="207"/>
      <c r="O169" s="207"/>
      <c r="P169" s="207"/>
      <c r="Q169" s="207"/>
      <c r="R169" s="207"/>
      <c r="S169" s="207"/>
      <c r="T169" s="208"/>
      <c r="AT169" s="209" t="s">
        <v>197</v>
      </c>
      <c r="AU169" s="209" t="s">
        <v>80</v>
      </c>
      <c r="AV169" s="13" t="s">
        <v>78</v>
      </c>
      <c r="AW169" s="13" t="s">
        <v>32</v>
      </c>
      <c r="AX169" s="13" t="s">
        <v>71</v>
      </c>
      <c r="AY169" s="209" t="s">
        <v>187</v>
      </c>
    </row>
    <row r="170" spans="2:51" s="14" customFormat="1" ht="11.25">
      <c r="B170" s="210"/>
      <c r="C170" s="211"/>
      <c r="D170" s="201" t="s">
        <v>197</v>
      </c>
      <c r="E170" s="212" t="s">
        <v>19</v>
      </c>
      <c r="F170" s="213" t="s">
        <v>1722</v>
      </c>
      <c r="G170" s="211"/>
      <c r="H170" s="214">
        <v>9.345</v>
      </c>
      <c r="I170" s="215"/>
      <c r="J170" s="211"/>
      <c r="K170" s="211"/>
      <c r="L170" s="216"/>
      <c r="M170" s="217"/>
      <c r="N170" s="218"/>
      <c r="O170" s="218"/>
      <c r="P170" s="218"/>
      <c r="Q170" s="218"/>
      <c r="R170" s="218"/>
      <c r="S170" s="218"/>
      <c r="T170" s="219"/>
      <c r="AT170" s="220" t="s">
        <v>197</v>
      </c>
      <c r="AU170" s="220" t="s">
        <v>80</v>
      </c>
      <c r="AV170" s="14" t="s">
        <v>80</v>
      </c>
      <c r="AW170" s="14" t="s">
        <v>32</v>
      </c>
      <c r="AX170" s="14" t="s">
        <v>71</v>
      </c>
      <c r="AY170" s="220" t="s">
        <v>187</v>
      </c>
    </row>
    <row r="171" spans="2:51" s="15" customFormat="1" ht="11.25">
      <c r="B171" s="221"/>
      <c r="C171" s="222"/>
      <c r="D171" s="201" t="s">
        <v>197</v>
      </c>
      <c r="E171" s="223" t="s">
        <v>19</v>
      </c>
      <c r="F171" s="224" t="s">
        <v>200</v>
      </c>
      <c r="G171" s="222"/>
      <c r="H171" s="225">
        <v>21.855</v>
      </c>
      <c r="I171" s="226"/>
      <c r="J171" s="222"/>
      <c r="K171" s="222"/>
      <c r="L171" s="227"/>
      <c r="M171" s="228"/>
      <c r="N171" s="229"/>
      <c r="O171" s="229"/>
      <c r="P171" s="229"/>
      <c r="Q171" s="229"/>
      <c r="R171" s="229"/>
      <c r="S171" s="229"/>
      <c r="T171" s="230"/>
      <c r="AT171" s="231" t="s">
        <v>197</v>
      </c>
      <c r="AU171" s="231" t="s">
        <v>80</v>
      </c>
      <c r="AV171" s="15" t="s">
        <v>95</v>
      </c>
      <c r="AW171" s="15" t="s">
        <v>32</v>
      </c>
      <c r="AX171" s="15" t="s">
        <v>78</v>
      </c>
      <c r="AY171" s="231" t="s">
        <v>187</v>
      </c>
    </row>
    <row r="172" spans="1:65" s="2" customFormat="1" ht="24.2" customHeight="1">
      <c r="A172" s="37"/>
      <c r="B172" s="38"/>
      <c r="C172" s="181" t="s">
        <v>329</v>
      </c>
      <c r="D172" s="181" t="s">
        <v>189</v>
      </c>
      <c r="E172" s="182" t="s">
        <v>405</v>
      </c>
      <c r="F172" s="183" t="s">
        <v>406</v>
      </c>
      <c r="G172" s="184" t="s">
        <v>305</v>
      </c>
      <c r="H172" s="185">
        <v>0.425</v>
      </c>
      <c r="I172" s="186"/>
      <c r="J172" s="187">
        <f>ROUND(I172*H172,2)</f>
        <v>0</v>
      </c>
      <c r="K172" s="183" t="s">
        <v>193</v>
      </c>
      <c r="L172" s="42"/>
      <c r="M172" s="188" t="s">
        <v>19</v>
      </c>
      <c r="N172" s="189" t="s">
        <v>42</v>
      </c>
      <c r="O172" s="67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287</v>
      </c>
      <c r="AT172" s="192" t="s">
        <v>189</v>
      </c>
      <c r="AU172" s="192" t="s">
        <v>80</v>
      </c>
      <c r="AY172" s="20" t="s">
        <v>187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0" t="s">
        <v>78</v>
      </c>
      <c r="BK172" s="193">
        <f>ROUND(I172*H172,2)</f>
        <v>0</v>
      </c>
      <c r="BL172" s="20" t="s">
        <v>287</v>
      </c>
      <c r="BM172" s="192" t="s">
        <v>1727</v>
      </c>
    </row>
    <row r="173" spans="1:47" s="2" customFormat="1" ht="11.25">
      <c r="A173" s="37"/>
      <c r="B173" s="38"/>
      <c r="C173" s="39"/>
      <c r="D173" s="194" t="s">
        <v>195</v>
      </c>
      <c r="E173" s="39"/>
      <c r="F173" s="195" t="s">
        <v>408</v>
      </c>
      <c r="G173" s="39"/>
      <c r="H173" s="39"/>
      <c r="I173" s="196"/>
      <c r="J173" s="39"/>
      <c r="K173" s="39"/>
      <c r="L173" s="42"/>
      <c r="M173" s="197"/>
      <c r="N173" s="198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195</v>
      </c>
      <c r="AU173" s="20" t="s">
        <v>80</v>
      </c>
    </row>
    <row r="174" spans="2:63" s="12" customFormat="1" ht="22.9" customHeight="1">
      <c r="B174" s="165"/>
      <c r="C174" s="166"/>
      <c r="D174" s="167" t="s">
        <v>70</v>
      </c>
      <c r="E174" s="179" t="s">
        <v>409</v>
      </c>
      <c r="F174" s="179" t="s">
        <v>410</v>
      </c>
      <c r="G174" s="166"/>
      <c r="H174" s="166"/>
      <c r="I174" s="169"/>
      <c r="J174" s="180">
        <f>BK174</f>
        <v>0</v>
      </c>
      <c r="K174" s="166"/>
      <c r="L174" s="171"/>
      <c r="M174" s="172"/>
      <c r="N174" s="173"/>
      <c r="O174" s="173"/>
      <c r="P174" s="174">
        <f>SUM(P175:P218)</f>
        <v>0</v>
      </c>
      <c r="Q174" s="173"/>
      <c r="R174" s="174">
        <f>SUM(R175:R218)</f>
        <v>5.6763972676</v>
      </c>
      <c r="S174" s="173"/>
      <c r="T174" s="175">
        <f>SUM(T175:T218)</f>
        <v>5.7190367</v>
      </c>
      <c r="AR174" s="176" t="s">
        <v>80</v>
      </c>
      <c r="AT174" s="177" t="s">
        <v>70</v>
      </c>
      <c r="AU174" s="177" t="s">
        <v>78</v>
      </c>
      <c r="AY174" s="176" t="s">
        <v>187</v>
      </c>
      <c r="BK174" s="178">
        <f>SUM(BK175:BK218)</f>
        <v>0</v>
      </c>
    </row>
    <row r="175" spans="1:65" s="2" customFormat="1" ht="33" customHeight="1">
      <c r="A175" s="37"/>
      <c r="B175" s="38"/>
      <c r="C175" s="181" t="s">
        <v>335</v>
      </c>
      <c r="D175" s="181" t="s">
        <v>189</v>
      </c>
      <c r="E175" s="182" t="s">
        <v>1728</v>
      </c>
      <c r="F175" s="183" t="s">
        <v>1729</v>
      </c>
      <c r="G175" s="184" t="s">
        <v>192</v>
      </c>
      <c r="H175" s="185">
        <v>325.13</v>
      </c>
      <c r="I175" s="186"/>
      <c r="J175" s="187">
        <f>ROUND(I175*H175,2)</f>
        <v>0</v>
      </c>
      <c r="K175" s="183" t="s">
        <v>19</v>
      </c>
      <c r="L175" s="42"/>
      <c r="M175" s="188" t="s">
        <v>19</v>
      </c>
      <c r="N175" s="189" t="s">
        <v>42</v>
      </c>
      <c r="O175" s="67"/>
      <c r="P175" s="190">
        <f>O175*H175</f>
        <v>0</v>
      </c>
      <c r="Q175" s="190">
        <v>0.01630052</v>
      </c>
      <c r="R175" s="190">
        <f>Q175*H175</f>
        <v>5.2997880676</v>
      </c>
      <c r="S175" s="190">
        <v>0</v>
      </c>
      <c r="T175" s="191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192" t="s">
        <v>287</v>
      </c>
      <c r="AT175" s="192" t="s">
        <v>189</v>
      </c>
      <c r="AU175" s="192" t="s">
        <v>80</v>
      </c>
      <c r="AY175" s="20" t="s">
        <v>187</v>
      </c>
      <c r="BE175" s="193">
        <f>IF(N175="základní",J175,0)</f>
        <v>0</v>
      </c>
      <c r="BF175" s="193">
        <f>IF(N175="snížená",J175,0)</f>
        <v>0</v>
      </c>
      <c r="BG175" s="193">
        <f>IF(N175="zákl. přenesená",J175,0)</f>
        <v>0</v>
      </c>
      <c r="BH175" s="193">
        <f>IF(N175="sníž. přenesená",J175,0)</f>
        <v>0</v>
      </c>
      <c r="BI175" s="193">
        <f>IF(N175="nulová",J175,0)</f>
        <v>0</v>
      </c>
      <c r="BJ175" s="20" t="s">
        <v>78</v>
      </c>
      <c r="BK175" s="193">
        <f>ROUND(I175*H175,2)</f>
        <v>0</v>
      </c>
      <c r="BL175" s="20" t="s">
        <v>287</v>
      </c>
      <c r="BM175" s="192" t="s">
        <v>1730</v>
      </c>
    </row>
    <row r="176" spans="2:51" s="13" customFormat="1" ht="11.25">
      <c r="B176" s="199"/>
      <c r="C176" s="200"/>
      <c r="D176" s="201" t="s">
        <v>197</v>
      </c>
      <c r="E176" s="202" t="s">
        <v>19</v>
      </c>
      <c r="F176" s="203" t="s">
        <v>1606</v>
      </c>
      <c r="G176" s="200"/>
      <c r="H176" s="202" t="s">
        <v>19</v>
      </c>
      <c r="I176" s="204"/>
      <c r="J176" s="200"/>
      <c r="K176" s="200"/>
      <c r="L176" s="205"/>
      <c r="M176" s="206"/>
      <c r="N176" s="207"/>
      <c r="O176" s="207"/>
      <c r="P176" s="207"/>
      <c r="Q176" s="207"/>
      <c r="R176" s="207"/>
      <c r="S176" s="207"/>
      <c r="T176" s="208"/>
      <c r="AT176" s="209" t="s">
        <v>197</v>
      </c>
      <c r="AU176" s="209" t="s">
        <v>80</v>
      </c>
      <c r="AV176" s="13" t="s">
        <v>78</v>
      </c>
      <c r="AW176" s="13" t="s">
        <v>32</v>
      </c>
      <c r="AX176" s="13" t="s">
        <v>71</v>
      </c>
      <c r="AY176" s="209" t="s">
        <v>187</v>
      </c>
    </row>
    <row r="177" spans="2:51" s="14" customFormat="1" ht="11.25">
      <c r="B177" s="210"/>
      <c r="C177" s="211"/>
      <c r="D177" s="201" t="s">
        <v>197</v>
      </c>
      <c r="E177" s="212" t="s">
        <v>19</v>
      </c>
      <c r="F177" s="213" t="s">
        <v>1607</v>
      </c>
      <c r="G177" s="211"/>
      <c r="H177" s="214">
        <v>48.49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197</v>
      </c>
      <c r="AU177" s="220" t="s">
        <v>80</v>
      </c>
      <c r="AV177" s="14" t="s">
        <v>80</v>
      </c>
      <c r="AW177" s="14" t="s">
        <v>32</v>
      </c>
      <c r="AX177" s="14" t="s">
        <v>71</v>
      </c>
      <c r="AY177" s="220" t="s">
        <v>187</v>
      </c>
    </row>
    <row r="178" spans="2:51" s="13" customFormat="1" ht="11.25">
      <c r="B178" s="199"/>
      <c r="C178" s="200"/>
      <c r="D178" s="201" t="s">
        <v>197</v>
      </c>
      <c r="E178" s="202" t="s">
        <v>19</v>
      </c>
      <c r="F178" s="203" t="s">
        <v>425</v>
      </c>
      <c r="G178" s="200"/>
      <c r="H178" s="202" t="s">
        <v>19</v>
      </c>
      <c r="I178" s="204"/>
      <c r="J178" s="200"/>
      <c r="K178" s="200"/>
      <c r="L178" s="205"/>
      <c r="M178" s="206"/>
      <c r="N178" s="207"/>
      <c r="O178" s="207"/>
      <c r="P178" s="207"/>
      <c r="Q178" s="207"/>
      <c r="R178" s="207"/>
      <c r="S178" s="207"/>
      <c r="T178" s="208"/>
      <c r="AT178" s="209" t="s">
        <v>197</v>
      </c>
      <c r="AU178" s="209" t="s">
        <v>80</v>
      </c>
      <c r="AV178" s="13" t="s">
        <v>78</v>
      </c>
      <c r="AW178" s="13" t="s">
        <v>32</v>
      </c>
      <c r="AX178" s="13" t="s">
        <v>71</v>
      </c>
      <c r="AY178" s="209" t="s">
        <v>187</v>
      </c>
    </row>
    <row r="179" spans="2:51" s="14" customFormat="1" ht="11.25">
      <c r="B179" s="210"/>
      <c r="C179" s="211"/>
      <c r="D179" s="201" t="s">
        <v>197</v>
      </c>
      <c r="E179" s="212" t="s">
        <v>19</v>
      </c>
      <c r="F179" s="213" t="s">
        <v>426</v>
      </c>
      <c r="G179" s="211"/>
      <c r="H179" s="214">
        <v>59.194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197</v>
      </c>
      <c r="AU179" s="220" t="s">
        <v>80</v>
      </c>
      <c r="AV179" s="14" t="s">
        <v>80</v>
      </c>
      <c r="AW179" s="14" t="s">
        <v>32</v>
      </c>
      <c r="AX179" s="14" t="s">
        <v>71</v>
      </c>
      <c r="AY179" s="220" t="s">
        <v>187</v>
      </c>
    </row>
    <row r="180" spans="2:51" s="13" customFormat="1" ht="11.25">
      <c r="B180" s="199"/>
      <c r="C180" s="200"/>
      <c r="D180" s="201" t="s">
        <v>197</v>
      </c>
      <c r="E180" s="202" t="s">
        <v>19</v>
      </c>
      <c r="F180" s="203" t="s">
        <v>1608</v>
      </c>
      <c r="G180" s="200"/>
      <c r="H180" s="202" t="s">
        <v>19</v>
      </c>
      <c r="I180" s="204"/>
      <c r="J180" s="200"/>
      <c r="K180" s="200"/>
      <c r="L180" s="205"/>
      <c r="M180" s="206"/>
      <c r="N180" s="207"/>
      <c r="O180" s="207"/>
      <c r="P180" s="207"/>
      <c r="Q180" s="207"/>
      <c r="R180" s="207"/>
      <c r="S180" s="207"/>
      <c r="T180" s="208"/>
      <c r="AT180" s="209" t="s">
        <v>197</v>
      </c>
      <c r="AU180" s="209" t="s">
        <v>80</v>
      </c>
      <c r="AV180" s="13" t="s">
        <v>78</v>
      </c>
      <c r="AW180" s="13" t="s">
        <v>32</v>
      </c>
      <c r="AX180" s="13" t="s">
        <v>71</v>
      </c>
      <c r="AY180" s="209" t="s">
        <v>187</v>
      </c>
    </row>
    <row r="181" spans="2:51" s="13" customFormat="1" ht="11.25">
      <c r="B181" s="199"/>
      <c r="C181" s="200"/>
      <c r="D181" s="201" t="s">
        <v>197</v>
      </c>
      <c r="E181" s="202" t="s">
        <v>19</v>
      </c>
      <c r="F181" s="203" t="s">
        <v>1609</v>
      </c>
      <c r="G181" s="200"/>
      <c r="H181" s="202" t="s">
        <v>19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197</v>
      </c>
      <c r="AU181" s="209" t="s">
        <v>80</v>
      </c>
      <c r="AV181" s="13" t="s">
        <v>78</v>
      </c>
      <c r="AW181" s="13" t="s">
        <v>32</v>
      </c>
      <c r="AX181" s="13" t="s">
        <v>71</v>
      </c>
      <c r="AY181" s="209" t="s">
        <v>187</v>
      </c>
    </row>
    <row r="182" spans="2:51" s="14" customFormat="1" ht="11.25">
      <c r="B182" s="210"/>
      <c r="C182" s="211"/>
      <c r="D182" s="201" t="s">
        <v>197</v>
      </c>
      <c r="E182" s="212" t="s">
        <v>19</v>
      </c>
      <c r="F182" s="213" t="s">
        <v>1610</v>
      </c>
      <c r="G182" s="211"/>
      <c r="H182" s="214">
        <v>244.268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80</v>
      </c>
      <c r="AV182" s="14" t="s">
        <v>80</v>
      </c>
      <c r="AW182" s="14" t="s">
        <v>32</v>
      </c>
      <c r="AX182" s="14" t="s">
        <v>71</v>
      </c>
      <c r="AY182" s="220" t="s">
        <v>187</v>
      </c>
    </row>
    <row r="183" spans="2:51" s="13" customFormat="1" ht="11.25">
      <c r="B183" s="199"/>
      <c r="C183" s="200"/>
      <c r="D183" s="201" t="s">
        <v>197</v>
      </c>
      <c r="E183" s="202" t="s">
        <v>19</v>
      </c>
      <c r="F183" s="203" t="s">
        <v>1611</v>
      </c>
      <c r="G183" s="200"/>
      <c r="H183" s="202" t="s">
        <v>19</v>
      </c>
      <c r="I183" s="204"/>
      <c r="J183" s="200"/>
      <c r="K183" s="200"/>
      <c r="L183" s="205"/>
      <c r="M183" s="206"/>
      <c r="N183" s="207"/>
      <c r="O183" s="207"/>
      <c r="P183" s="207"/>
      <c r="Q183" s="207"/>
      <c r="R183" s="207"/>
      <c r="S183" s="207"/>
      <c r="T183" s="208"/>
      <c r="AT183" s="209" t="s">
        <v>197</v>
      </c>
      <c r="AU183" s="209" t="s">
        <v>80</v>
      </c>
      <c r="AV183" s="13" t="s">
        <v>78</v>
      </c>
      <c r="AW183" s="13" t="s">
        <v>32</v>
      </c>
      <c r="AX183" s="13" t="s">
        <v>71</v>
      </c>
      <c r="AY183" s="209" t="s">
        <v>187</v>
      </c>
    </row>
    <row r="184" spans="2:51" s="14" customFormat="1" ht="11.25">
      <c r="B184" s="210"/>
      <c r="C184" s="211"/>
      <c r="D184" s="201" t="s">
        <v>197</v>
      </c>
      <c r="E184" s="212" t="s">
        <v>19</v>
      </c>
      <c r="F184" s="213" t="s">
        <v>1612</v>
      </c>
      <c r="G184" s="211"/>
      <c r="H184" s="214">
        <v>-44.283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197</v>
      </c>
      <c r="AU184" s="220" t="s">
        <v>80</v>
      </c>
      <c r="AV184" s="14" t="s">
        <v>80</v>
      </c>
      <c r="AW184" s="14" t="s">
        <v>32</v>
      </c>
      <c r="AX184" s="14" t="s">
        <v>71</v>
      </c>
      <c r="AY184" s="220" t="s">
        <v>187</v>
      </c>
    </row>
    <row r="185" spans="2:51" s="14" customFormat="1" ht="11.25">
      <c r="B185" s="210"/>
      <c r="C185" s="211"/>
      <c r="D185" s="201" t="s">
        <v>197</v>
      </c>
      <c r="E185" s="212" t="s">
        <v>19</v>
      </c>
      <c r="F185" s="213" t="s">
        <v>1613</v>
      </c>
      <c r="G185" s="211"/>
      <c r="H185" s="214">
        <v>-6.701</v>
      </c>
      <c r="I185" s="215"/>
      <c r="J185" s="211"/>
      <c r="K185" s="211"/>
      <c r="L185" s="216"/>
      <c r="M185" s="217"/>
      <c r="N185" s="218"/>
      <c r="O185" s="218"/>
      <c r="P185" s="218"/>
      <c r="Q185" s="218"/>
      <c r="R185" s="218"/>
      <c r="S185" s="218"/>
      <c r="T185" s="219"/>
      <c r="AT185" s="220" t="s">
        <v>197</v>
      </c>
      <c r="AU185" s="220" t="s">
        <v>80</v>
      </c>
      <c r="AV185" s="14" t="s">
        <v>80</v>
      </c>
      <c r="AW185" s="14" t="s">
        <v>32</v>
      </c>
      <c r="AX185" s="14" t="s">
        <v>71</v>
      </c>
      <c r="AY185" s="220" t="s">
        <v>187</v>
      </c>
    </row>
    <row r="186" spans="2:51" s="14" customFormat="1" ht="11.25">
      <c r="B186" s="210"/>
      <c r="C186" s="211"/>
      <c r="D186" s="201" t="s">
        <v>197</v>
      </c>
      <c r="E186" s="212" t="s">
        <v>19</v>
      </c>
      <c r="F186" s="213" t="s">
        <v>1614</v>
      </c>
      <c r="G186" s="211"/>
      <c r="H186" s="214">
        <v>-1.558</v>
      </c>
      <c r="I186" s="215"/>
      <c r="J186" s="211"/>
      <c r="K186" s="211"/>
      <c r="L186" s="216"/>
      <c r="M186" s="217"/>
      <c r="N186" s="218"/>
      <c r="O186" s="218"/>
      <c r="P186" s="218"/>
      <c r="Q186" s="218"/>
      <c r="R186" s="218"/>
      <c r="S186" s="218"/>
      <c r="T186" s="219"/>
      <c r="AT186" s="220" t="s">
        <v>197</v>
      </c>
      <c r="AU186" s="220" t="s">
        <v>80</v>
      </c>
      <c r="AV186" s="14" t="s">
        <v>80</v>
      </c>
      <c r="AW186" s="14" t="s">
        <v>32</v>
      </c>
      <c r="AX186" s="14" t="s">
        <v>71</v>
      </c>
      <c r="AY186" s="220" t="s">
        <v>187</v>
      </c>
    </row>
    <row r="187" spans="2:51" s="13" customFormat="1" ht="11.25">
      <c r="B187" s="199"/>
      <c r="C187" s="200"/>
      <c r="D187" s="201" t="s">
        <v>197</v>
      </c>
      <c r="E187" s="202" t="s">
        <v>19</v>
      </c>
      <c r="F187" s="203" t="s">
        <v>1731</v>
      </c>
      <c r="G187" s="200"/>
      <c r="H187" s="202" t="s">
        <v>19</v>
      </c>
      <c r="I187" s="204"/>
      <c r="J187" s="200"/>
      <c r="K187" s="200"/>
      <c r="L187" s="205"/>
      <c r="M187" s="206"/>
      <c r="N187" s="207"/>
      <c r="O187" s="207"/>
      <c r="P187" s="207"/>
      <c r="Q187" s="207"/>
      <c r="R187" s="207"/>
      <c r="S187" s="207"/>
      <c r="T187" s="208"/>
      <c r="AT187" s="209" t="s">
        <v>197</v>
      </c>
      <c r="AU187" s="209" t="s">
        <v>80</v>
      </c>
      <c r="AV187" s="13" t="s">
        <v>78</v>
      </c>
      <c r="AW187" s="13" t="s">
        <v>32</v>
      </c>
      <c r="AX187" s="13" t="s">
        <v>71</v>
      </c>
      <c r="AY187" s="209" t="s">
        <v>187</v>
      </c>
    </row>
    <row r="188" spans="2:51" s="14" customFormat="1" ht="11.25">
      <c r="B188" s="210"/>
      <c r="C188" s="211"/>
      <c r="D188" s="201" t="s">
        <v>197</v>
      </c>
      <c r="E188" s="212" t="s">
        <v>19</v>
      </c>
      <c r="F188" s="213" t="s">
        <v>1732</v>
      </c>
      <c r="G188" s="211"/>
      <c r="H188" s="214">
        <v>13.4</v>
      </c>
      <c r="I188" s="215"/>
      <c r="J188" s="211"/>
      <c r="K188" s="211"/>
      <c r="L188" s="216"/>
      <c r="M188" s="217"/>
      <c r="N188" s="218"/>
      <c r="O188" s="218"/>
      <c r="P188" s="218"/>
      <c r="Q188" s="218"/>
      <c r="R188" s="218"/>
      <c r="S188" s="218"/>
      <c r="T188" s="219"/>
      <c r="AT188" s="220" t="s">
        <v>197</v>
      </c>
      <c r="AU188" s="220" t="s">
        <v>80</v>
      </c>
      <c r="AV188" s="14" t="s">
        <v>80</v>
      </c>
      <c r="AW188" s="14" t="s">
        <v>32</v>
      </c>
      <c r="AX188" s="14" t="s">
        <v>71</v>
      </c>
      <c r="AY188" s="220" t="s">
        <v>187</v>
      </c>
    </row>
    <row r="189" spans="2:51" s="14" customFormat="1" ht="11.25">
      <c r="B189" s="210"/>
      <c r="C189" s="211"/>
      <c r="D189" s="201" t="s">
        <v>197</v>
      </c>
      <c r="E189" s="212" t="s">
        <v>19</v>
      </c>
      <c r="F189" s="213" t="s">
        <v>1733</v>
      </c>
      <c r="G189" s="211"/>
      <c r="H189" s="214">
        <v>10.848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197</v>
      </c>
      <c r="AU189" s="220" t="s">
        <v>80</v>
      </c>
      <c r="AV189" s="14" t="s">
        <v>80</v>
      </c>
      <c r="AW189" s="14" t="s">
        <v>32</v>
      </c>
      <c r="AX189" s="14" t="s">
        <v>71</v>
      </c>
      <c r="AY189" s="220" t="s">
        <v>187</v>
      </c>
    </row>
    <row r="190" spans="2:51" s="14" customFormat="1" ht="11.25">
      <c r="B190" s="210"/>
      <c r="C190" s="211"/>
      <c r="D190" s="201" t="s">
        <v>197</v>
      </c>
      <c r="E190" s="212" t="s">
        <v>19</v>
      </c>
      <c r="F190" s="213" t="s">
        <v>1734</v>
      </c>
      <c r="G190" s="211"/>
      <c r="H190" s="214">
        <v>1.472</v>
      </c>
      <c r="I190" s="215"/>
      <c r="J190" s="211"/>
      <c r="K190" s="211"/>
      <c r="L190" s="216"/>
      <c r="M190" s="217"/>
      <c r="N190" s="218"/>
      <c r="O190" s="218"/>
      <c r="P190" s="218"/>
      <c r="Q190" s="218"/>
      <c r="R190" s="218"/>
      <c r="S190" s="218"/>
      <c r="T190" s="219"/>
      <c r="AT190" s="220" t="s">
        <v>197</v>
      </c>
      <c r="AU190" s="220" t="s">
        <v>80</v>
      </c>
      <c r="AV190" s="14" t="s">
        <v>80</v>
      </c>
      <c r="AW190" s="14" t="s">
        <v>32</v>
      </c>
      <c r="AX190" s="14" t="s">
        <v>71</v>
      </c>
      <c r="AY190" s="220" t="s">
        <v>187</v>
      </c>
    </row>
    <row r="191" spans="2:51" s="15" customFormat="1" ht="11.25">
      <c r="B191" s="221"/>
      <c r="C191" s="222"/>
      <c r="D191" s="201" t="s">
        <v>197</v>
      </c>
      <c r="E191" s="223" t="s">
        <v>19</v>
      </c>
      <c r="F191" s="224" t="s">
        <v>200</v>
      </c>
      <c r="G191" s="222"/>
      <c r="H191" s="225">
        <v>325.13</v>
      </c>
      <c r="I191" s="226"/>
      <c r="J191" s="222"/>
      <c r="K191" s="222"/>
      <c r="L191" s="227"/>
      <c r="M191" s="228"/>
      <c r="N191" s="229"/>
      <c r="O191" s="229"/>
      <c r="P191" s="229"/>
      <c r="Q191" s="229"/>
      <c r="R191" s="229"/>
      <c r="S191" s="229"/>
      <c r="T191" s="230"/>
      <c r="AT191" s="231" t="s">
        <v>197</v>
      </c>
      <c r="AU191" s="231" t="s">
        <v>80</v>
      </c>
      <c r="AV191" s="15" t="s">
        <v>95</v>
      </c>
      <c r="AW191" s="15" t="s">
        <v>32</v>
      </c>
      <c r="AX191" s="15" t="s">
        <v>78</v>
      </c>
      <c r="AY191" s="231" t="s">
        <v>187</v>
      </c>
    </row>
    <row r="192" spans="1:65" s="2" customFormat="1" ht="24.2" customHeight="1">
      <c r="A192" s="37"/>
      <c r="B192" s="38"/>
      <c r="C192" s="181" t="s">
        <v>343</v>
      </c>
      <c r="D192" s="181" t="s">
        <v>189</v>
      </c>
      <c r="E192" s="182" t="s">
        <v>1735</v>
      </c>
      <c r="F192" s="183" t="s">
        <v>1736</v>
      </c>
      <c r="G192" s="184" t="s">
        <v>192</v>
      </c>
      <c r="H192" s="185">
        <v>325.13</v>
      </c>
      <c r="I192" s="186"/>
      <c r="J192" s="187">
        <f>ROUND(I192*H192,2)</f>
        <v>0</v>
      </c>
      <c r="K192" s="183" t="s">
        <v>193</v>
      </c>
      <c r="L192" s="42"/>
      <c r="M192" s="188" t="s">
        <v>19</v>
      </c>
      <c r="N192" s="189" t="s">
        <v>42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0.01759</v>
      </c>
      <c r="T192" s="191">
        <f>S192*H192</f>
        <v>5.7190367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287</v>
      </c>
      <c r="AT192" s="192" t="s">
        <v>189</v>
      </c>
      <c r="AU192" s="192" t="s">
        <v>80</v>
      </c>
      <c r="AY192" s="20" t="s">
        <v>187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0" t="s">
        <v>78</v>
      </c>
      <c r="BK192" s="193">
        <f>ROUND(I192*H192,2)</f>
        <v>0</v>
      </c>
      <c r="BL192" s="20" t="s">
        <v>287</v>
      </c>
      <c r="BM192" s="192" t="s">
        <v>1737</v>
      </c>
    </row>
    <row r="193" spans="1:47" s="2" customFormat="1" ht="11.25">
      <c r="A193" s="37"/>
      <c r="B193" s="38"/>
      <c r="C193" s="39"/>
      <c r="D193" s="194" t="s">
        <v>195</v>
      </c>
      <c r="E193" s="39"/>
      <c r="F193" s="195" t="s">
        <v>1738</v>
      </c>
      <c r="G193" s="39"/>
      <c r="H193" s="39"/>
      <c r="I193" s="196"/>
      <c r="J193" s="39"/>
      <c r="K193" s="39"/>
      <c r="L193" s="42"/>
      <c r="M193" s="197"/>
      <c r="N193" s="198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195</v>
      </c>
      <c r="AU193" s="20" t="s">
        <v>80</v>
      </c>
    </row>
    <row r="194" spans="2:51" s="13" customFormat="1" ht="11.25">
      <c r="B194" s="199"/>
      <c r="C194" s="200"/>
      <c r="D194" s="201" t="s">
        <v>197</v>
      </c>
      <c r="E194" s="202" t="s">
        <v>19</v>
      </c>
      <c r="F194" s="203" t="s">
        <v>1606</v>
      </c>
      <c r="G194" s="200"/>
      <c r="H194" s="202" t="s">
        <v>19</v>
      </c>
      <c r="I194" s="204"/>
      <c r="J194" s="200"/>
      <c r="K194" s="200"/>
      <c r="L194" s="205"/>
      <c r="M194" s="206"/>
      <c r="N194" s="207"/>
      <c r="O194" s="207"/>
      <c r="P194" s="207"/>
      <c r="Q194" s="207"/>
      <c r="R194" s="207"/>
      <c r="S194" s="207"/>
      <c r="T194" s="208"/>
      <c r="AT194" s="209" t="s">
        <v>197</v>
      </c>
      <c r="AU194" s="209" t="s">
        <v>80</v>
      </c>
      <c r="AV194" s="13" t="s">
        <v>78</v>
      </c>
      <c r="AW194" s="13" t="s">
        <v>32</v>
      </c>
      <c r="AX194" s="13" t="s">
        <v>71</v>
      </c>
      <c r="AY194" s="209" t="s">
        <v>187</v>
      </c>
    </row>
    <row r="195" spans="2:51" s="14" customFormat="1" ht="11.25">
      <c r="B195" s="210"/>
      <c r="C195" s="211"/>
      <c r="D195" s="201" t="s">
        <v>197</v>
      </c>
      <c r="E195" s="212" t="s">
        <v>19</v>
      </c>
      <c r="F195" s="213" t="s">
        <v>1607</v>
      </c>
      <c r="G195" s="211"/>
      <c r="H195" s="214">
        <v>48.49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197</v>
      </c>
      <c r="AU195" s="220" t="s">
        <v>80</v>
      </c>
      <c r="AV195" s="14" t="s">
        <v>80</v>
      </c>
      <c r="AW195" s="14" t="s">
        <v>32</v>
      </c>
      <c r="AX195" s="14" t="s">
        <v>71</v>
      </c>
      <c r="AY195" s="220" t="s">
        <v>187</v>
      </c>
    </row>
    <row r="196" spans="2:51" s="13" customFormat="1" ht="11.25">
      <c r="B196" s="199"/>
      <c r="C196" s="200"/>
      <c r="D196" s="201" t="s">
        <v>197</v>
      </c>
      <c r="E196" s="202" t="s">
        <v>19</v>
      </c>
      <c r="F196" s="203" t="s">
        <v>425</v>
      </c>
      <c r="G196" s="200"/>
      <c r="H196" s="202" t="s">
        <v>19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197</v>
      </c>
      <c r="AU196" s="209" t="s">
        <v>80</v>
      </c>
      <c r="AV196" s="13" t="s">
        <v>78</v>
      </c>
      <c r="AW196" s="13" t="s">
        <v>32</v>
      </c>
      <c r="AX196" s="13" t="s">
        <v>71</v>
      </c>
      <c r="AY196" s="209" t="s">
        <v>187</v>
      </c>
    </row>
    <row r="197" spans="2:51" s="14" customFormat="1" ht="11.25">
      <c r="B197" s="210"/>
      <c r="C197" s="211"/>
      <c r="D197" s="201" t="s">
        <v>197</v>
      </c>
      <c r="E197" s="212" t="s">
        <v>19</v>
      </c>
      <c r="F197" s="213" t="s">
        <v>426</v>
      </c>
      <c r="G197" s="211"/>
      <c r="H197" s="214">
        <v>59.194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197</v>
      </c>
      <c r="AU197" s="220" t="s">
        <v>80</v>
      </c>
      <c r="AV197" s="14" t="s">
        <v>80</v>
      </c>
      <c r="AW197" s="14" t="s">
        <v>32</v>
      </c>
      <c r="AX197" s="14" t="s">
        <v>71</v>
      </c>
      <c r="AY197" s="220" t="s">
        <v>187</v>
      </c>
    </row>
    <row r="198" spans="2:51" s="13" customFormat="1" ht="11.25">
      <c r="B198" s="199"/>
      <c r="C198" s="200"/>
      <c r="D198" s="201" t="s">
        <v>197</v>
      </c>
      <c r="E198" s="202" t="s">
        <v>19</v>
      </c>
      <c r="F198" s="203" t="s">
        <v>1608</v>
      </c>
      <c r="G198" s="200"/>
      <c r="H198" s="202" t="s">
        <v>19</v>
      </c>
      <c r="I198" s="204"/>
      <c r="J198" s="200"/>
      <c r="K198" s="200"/>
      <c r="L198" s="205"/>
      <c r="M198" s="206"/>
      <c r="N198" s="207"/>
      <c r="O198" s="207"/>
      <c r="P198" s="207"/>
      <c r="Q198" s="207"/>
      <c r="R198" s="207"/>
      <c r="S198" s="207"/>
      <c r="T198" s="208"/>
      <c r="AT198" s="209" t="s">
        <v>197</v>
      </c>
      <c r="AU198" s="209" t="s">
        <v>80</v>
      </c>
      <c r="AV198" s="13" t="s">
        <v>78</v>
      </c>
      <c r="AW198" s="13" t="s">
        <v>32</v>
      </c>
      <c r="AX198" s="13" t="s">
        <v>71</v>
      </c>
      <c r="AY198" s="209" t="s">
        <v>187</v>
      </c>
    </row>
    <row r="199" spans="2:51" s="13" customFormat="1" ht="11.25">
      <c r="B199" s="199"/>
      <c r="C199" s="200"/>
      <c r="D199" s="201" t="s">
        <v>197</v>
      </c>
      <c r="E199" s="202" t="s">
        <v>19</v>
      </c>
      <c r="F199" s="203" t="s">
        <v>1609</v>
      </c>
      <c r="G199" s="200"/>
      <c r="H199" s="202" t="s">
        <v>19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197</v>
      </c>
      <c r="AU199" s="209" t="s">
        <v>80</v>
      </c>
      <c r="AV199" s="13" t="s">
        <v>78</v>
      </c>
      <c r="AW199" s="13" t="s">
        <v>32</v>
      </c>
      <c r="AX199" s="13" t="s">
        <v>71</v>
      </c>
      <c r="AY199" s="209" t="s">
        <v>187</v>
      </c>
    </row>
    <row r="200" spans="2:51" s="14" customFormat="1" ht="11.25">
      <c r="B200" s="210"/>
      <c r="C200" s="211"/>
      <c r="D200" s="201" t="s">
        <v>197</v>
      </c>
      <c r="E200" s="212" t="s">
        <v>19</v>
      </c>
      <c r="F200" s="213" t="s">
        <v>1610</v>
      </c>
      <c r="G200" s="211"/>
      <c r="H200" s="214">
        <v>244.268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197</v>
      </c>
      <c r="AU200" s="220" t="s">
        <v>80</v>
      </c>
      <c r="AV200" s="14" t="s">
        <v>80</v>
      </c>
      <c r="AW200" s="14" t="s">
        <v>32</v>
      </c>
      <c r="AX200" s="14" t="s">
        <v>71</v>
      </c>
      <c r="AY200" s="220" t="s">
        <v>187</v>
      </c>
    </row>
    <row r="201" spans="2:51" s="13" customFormat="1" ht="11.25">
      <c r="B201" s="199"/>
      <c r="C201" s="200"/>
      <c r="D201" s="201" t="s">
        <v>197</v>
      </c>
      <c r="E201" s="202" t="s">
        <v>19</v>
      </c>
      <c r="F201" s="203" t="s">
        <v>1611</v>
      </c>
      <c r="G201" s="200"/>
      <c r="H201" s="202" t="s">
        <v>19</v>
      </c>
      <c r="I201" s="204"/>
      <c r="J201" s="200"/>
      <c r="K201" s="200"/>
      <c r="L201" s="205"/>
      <c r="M201" s="206"/>
      <c r="N201" s="207"/>
      <c r="O201" s="207"/>
      <c r="P201" s="207"/>
      <c r="Q201" s="207"/>
      <c r="R201" s="207"/>
      <c r="S201" s="207"/>
      <c r="T201" s="208"/>
      <c r="AT201" s="209" t="s">
        <v>197</v>
      </c>
      <c r="AU201" s="209" t="s">
        <v>80</v>
      </c>
      <c r="AV201" s="13" t="s">
        <v>78</v>
      </c>
      <c r="AW201" s="13" t="s">
        <v>32</v>
      </c>
      <c r="AX201" s="13" t="s">
        <v>71</v>
      </c>
      <c r="AY201" s="209" t="s">
        <v>187</v>
      </c>
    </row>
    <row r="202" spans="2:51" s="14" customFormat="1" ht="11.25">
      <c r="B202" s="210"/>
      <c r="C202" s="211"/>
      <c r="D202" s="201" t="s">
        <v>197</v>
      </c>
      <c r="E202" s="212" t="s">
        <v>19</v>
      </c>
      <c r="F202" s="213" t="s">
        <v>1612</v>
      </c>
      <c r="G202" s="211"/>
      <c r="H202" s="214">
        <v>-44.283</v>
      </c>
      <c r="I202" s="215"/>
      <c r="J202" s="211"/>
      <c r="K202" s="211"/>
      <c r="L202" s="216"/>
      <c r="M202" s="217"/>
      <c r="N202" s="218"/>
      <c r="O202" s="218"/>
      <c r="P202" s="218"/>
      <c r="Q202" s="218"/>
      <c r="R202" s="218"/>
      <c r="S202" s="218"/>
      <c r="T202" s="219"/>
      <c r="AT202" s="220" t="s">
        <v>197</v>
      </c>
      <c r="AU202" s="220" t="s">
        <v>80</v>
      </c>
      <c r="AV202" s="14" t="s">
        <v>80</v>
      </c>
      <c r="AW202" s="14" t="s">
        <v>32</v>
      </c>
      <c r="AX202" s="14" t="s">
        <v>71</v>
      </c>
      <c r="AY202" s="220" t="s">
        <v>187</v>
      </c>
    </row>
    <row r="203" spans="2:51" s="14" customFormat="1" ht="11.25">
      <c r="B203" s="210"/>
      <c r="C203" s="211"/>
      <c r="D203" s="201" t="s">
        <v>197</v>
      </c>
      <c r="E203" s="212" t="s">
        <v>19</v>
      </c>
      <c r="F203" s="213" t="s">
        <v>1613</v>
      </c>
      <c r="G203" s="211"/>
      <c r="H203" s="214">
        <v>-6.701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197</v>
      </c>
      <c r="AU203" s="220" t="s">
        <v>80</v>
      </c>
      <c r="AV203" s="14" t="s">
        <v>80</v>
      </c>
      <c r="AW203" s="14" t="s">
        <v>32</v>
      </c>
      <c r="AX203" s="14" t="s">
        <v>71</v>
      </c>
      <c r="AY203" s="220" t="s">
        <v>187</v>
      </c>
    </row>
    <row r="204" spans="2:51" s="14" customFormat="1" ht="11.25">
      <c r="B204" s="210"/>
      <c r="C204" s="211"/>
      <c r="D204" s="201" t="s">
        <v>197</v>
      </c>
      <c r="E204" s="212" t="s">
        <v>19</v>
      </c>
      <c r="F204" s="213" t="s">
        <v>1614</v>
      </c>
      <c r="G204" s="211"/>
      <c r="H204" s="214">
        <v>-1.558</v>
      </c>
      <c r="I204" s="215"/>
      <c r="J204" s="211"/>
      <c r="K204" s="211"/>
      <c r="L204" s="216"/>
      <c r="M204" s="217"/>
      <c r="N204" s="218"/>
      <c r="O204" s="218"/>
      <c r="P204" s="218"/>
      <c r="Q204" s="218"/>
      <c r="R204" s="218"/>
      <c r="S204" s="218"/>
      <c r="T204" s="219"/>
      <c r="AT204" s="220" t="s">
        <v>197</v>
      </c>
      <c r="AU204" s="220" t="s">
        <v>80</v>
      </c>
      <c r="AV204" s="14" t="s">
        <v>80</v>
      </c>
      <c r="AW204" s="14" t="s">
        <v>32</v>
      </c>
      <c r="AX204" s="14" t="s">
        <v>71</v>
      </c>
      <c r="AY204" s="220" t="s">
        <v>187</v>
      </c>
    </row>
    <row r="205" spans="2:51" s="13" customFormat="1" ht="11.25">
      <c r="B205" s="199"/>
      <c r="C205" s="200"/>
      <c r="D205" s="201" t="s">
        <v>197</v>
      </c>
      <c r="E205" s="202" t="s">
        <v>19</v>
      </c>
      <c r="F205" s="203" t="s">
        <v>1731</v>
      </c>
      <c r="G205" s="200"/>
      <c r="H205" s="202" t="s">
        <v>19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197</v>
      </c>
      <c r="AU205" s="209" t="s">
        <v>80</v>
      </c>
      <c r="AV205" s="13" t="s">
        <v>78</v>
      </c>
      <c r="AW205" s="13" t="s">
        <v>32</v>
      </c>
      <c r="AX205" s="13" t="s">
        <v>71</v>
      </c>
      <c r="AY205" s="209" t="s">
        <v>187</v>
      </c>
    </row>
    <row r="206" spans="2:51" s="14" customFormat="1" ht="11.25">
      <c r="B206" s="210"/>
      <c r="C206" s="211"/>
      <c r="D206" s="201" t="s">
        <v>197</v>
      </c>
      <c r="E206" s="212" t="s">
        <v>19</v>
      </c>
      <c r="F206" s="213" t="s">
        <v>1732</v>
      </c>
      <c r="G206" s="211"/>
      <c r="H206" s="214">
        <v>13.4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197</v>
      </c>
      <c r="AU206" s="220" t="s">
        <v>80</v>
      </c>
      <c r="AV206" s="14" t="s">
        <v>80</v>
      </c>
      <c r="AW206" s="14" t="s">
        <v>32</v>
      </c>
      <c r="AX206" s="14" t="s">
        <v>71</v>
      </c>
      <c r="AY206" s="220" t="s">
        <v>187</v>
      </c>
    </row>
    <row r="207" spans="2:51" s="14" customFormat="1" ht="11.25">
      <c r="B207" s="210"/>
      <c r="C207" s="211"/>
      <c r="D207" s="201" t="s">
        <v>197</v>
      </c>
      <c r="E207" s="212" t="s">
        <v>19</v>
      </c>
      <c r="F207" s="213" t="s">
        <v>1733</v>
      </c>
      <c r="G207" s="211"/>
      <c r="H207" s="214">
        <v>10.848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197</v>
      </c>
      <c r="AU207" s="220" t="s">
        <v>80</v>
      </c>
      <c r="AV207" s="14" t="s">
        <v>80</v>
      </c>
      <c r="AW207" s="14" t="s">
        <v>32</v>
      </c>
      <c r="AX207" s="14" t="s">
        <v>71</v>
      </c>
      <c r="AY207" s="220" t="s">
        <v>187</v>
      </c>
    </row>
    <row r="208" spans="2:51" s="14" customFormat="1" ht="11.25">
      <c r="B208" s="210"/>
      <c r="C208" s="211"/>
      <c r="D208" s="201" t="s">
        <v>197</v>
      </c>
      <c r="E208" s="212" t="s">
        <v>19</v>
      </c>
      <c r="F208" s="213" t="s">
        <v>1734</v>
      </c>
      <c r="G208" s="211"/>
      <c r="H208" s="214">
        <v>1.472</v>
      </c>
      <c r="I208" s="215"/>
      <c r="J208" s="211"/>
      <c r="K208" s="211"/>
      <c r="L208" s="216"/>
      <c r="M208" s="217"/>
      <c r="N208" s="218"/>
      <c r="O208" s="218"/>
      <c r="P208" s="218"/>
      <c r="Q208" s="218"/>
      <c r="R208" s="218"/>
      <c r="S208" s="218"/>
      <c r="T208" s="219"/>
      <c r="AT208" s="220" t="s">
        <v>197</v>
      </c>
      <c r="AU208" s="220" t="s">
        <v>80</v>
      </c>
      <c r="AV208" s="14" t="s">
        <v>80</v>
      </c>
      <c r="AW208" s="14" t="s">
        <v>32</v>
      </c>
      <c r="AX208" s="14" t="s">
        <v>71</v>
      </c>
      <c r="AY208" s="220" t="s">
        <v>187</v>
      </c>
    </row>
    <row r="209" spans="2:51" s="15" customFormat="1" ht="11.25">
      <c r="B209" s="221"/>
      <c r="C209" s="222"/>
      <c r="D209" s="201" t="s">
        <v>197</v>
      </c>
      <c r="E209" s="223" t="s">
        <v>19</v>
      </c>
      <c r="F209" s="224" t="s">
        <v>200</v>
      </c>
      <c r="G209" s="222"/>
      <c r="H209" s="225">
        <v>325.13</v>
      </c>
      <c r="I209" s="226"/>
      <c r="J209" s="222"/>
      <c r="K209" s="222"/>
      <c r="L209" s="227"/>
      <c r="M209" s="228"/>
      <c r="N209" s="229"/>
      <c r="O209" s="229"/>
      <c r="P209" s="229"/>
      <c r="Q209" s="229"/>
      <c r="R209" s="229"/>
      <c r="S209" s="229"/>
      <c r="T209" s="230"/>
      <c r="AT209" s="231" t="s">
        <v>197</v>
      </c>
      <c r="AU209" s="231" t="s">
        <v>80</v>
      </c>
      <c r="AV209" s="15" t="s">
        <v>95</v>
      </c>
      <c r="AW209" s="15" t="s">
        <v>32</v>
      </c>
      <c r="AX209" s="15" t="s">
        <v>78</v>
      </c>
      <c r="AY209" s="231" t="s">
        <v>187</v>
      </c>
    </row>
    <row r="210" spans="1:65" s="2" customFormat="1" ht="24.2" customHeight="1">
      <c r="A210" s="37"/>
      <c r="B210" s="38"/>
      <c r="C210" s="181" t="s">
        <v>664</v>
      </c>
      <c r="D210" s="181" t="s">
        <v>189</v>
      </c>
      <c r="E210" s="182" t="s">
        <v>1739</v>
      </c>
      <c r="F210" s="183" t="s">
        <v>1740</v>
      </c>
      <c r="G210" s="184" t="s">
        <v>205</v>
      </c>
      <c r="H210" s="185">
        <v>67.98</v>
      </c>
      <c r="I210" s="186"/>
      <c r="J210" s="187">
        <f>ROUND(I210*H210,2)</f>
        <v>0</v>
      </c>
      <c r="K210" s="183" t="s">
        <v>193</v>
      </c>
      <c r="L210" s="42"/>
      <c r="M210" s="188" t="s">
        <v>19</v>
      </c>
      <c r="N210" s="189" t="s">
        <v>42</v>
      </c>
      <c r="O210" s="67"/>
      <c r="P210" s="190">
        <f>O210*H210</f>
        <v>0</v>
      </c>
      <c r="Q210" s="190">
        <v>0.00554</v>
      </c>
      <c r="R210" s="190">
        <f>Q210*H210</f>
        <v>0.37660920000000003</v>
      </c>
      <c r="S210" s="190">
        <v>0</v>
      </c>
      <c r="T210" s="19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287</v>
      </c>
      <c r="AT210" s="192" t="s">
        <v>189</v>
      </c>
      <c r="AU210" s="192" t="s">
        <v>80</v>
      </c>
      <c r="AY210" s="20" t="s">
        <v>187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0" t="s">
        <v>78</v>
      </c>
      <c r="BK210" s="193">
        <f>ROUND(I210*H210,2)</f>
        <v>0</v>
      </c>
      <c r="BL210" s="20" t="s">
        <v>287</v>
      </c>
      <c r="BM210" s="192" t="s">
        <v>1741</v>
      </c>
    </row>
    <row r="211" spans="1:47" s="2" customFormat="1" ht="11.25">
      <c r="A211" s="37"/>
      <c r="B211" s="38"/>
      <c r="C211" s="39"/>
      <c r="D211" s="194" t="s">
        <v>195</v>
      </c>
      <c r="E211" s="39"/>
      <c r="F211" s="195" t="s">
        <v>1742</v>
      </c>
      <c r="G211" s="39"/>
      <c r="H211" s="39"/>
      <c r="I211" s="196"/>
      <c r="J211" s="39"/>
      <c r="K211" s="39"/>
      <c r="L211" s="42"/>
      <c r="M211" s="197"/>
      <c r="N211" s="198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20" t="s">
        <v>195</v>
      </c>
      <c r="AU211" s="20" t="s">
        <v>80</v>
      </c>
    </row>
    <row r="212" spans="2:51" s="13" customFormat="1" ht="11.25">
      <c r="B212" s="199"/>
      <c r="C212" s="200"/>
      <c r="D212" s="201" t="s">
        <v>197</v>
      </c>
      <c r="E212" s="202" t="s">
        <v>19</v>
      </c>
      <c r="F212" s="203" t="s">
        <v>1743</v>
      </c>
      <c r="G212" s="200"/>
      <c r="H212" s="202" t="s">
        <v>19</v>
      </c>
      <c r="I212" s="204"/>
      <c r="J212" s="200"/>
      <c r="K212" s="200"/>
      <c r="L212" s="205"/>
      <c r="M212" s="206"/>
      <c r="N212" s="207"/>
      <c r="O212" s="207"/>
      <c r="P212" s="207"/>
      <c r="Q212" s="207"/>
      <c r="R212" s="207"/>
      <c r="S212" s="207"/>
      <c r="T212" s="208"/>
      <c r="AT212" s="209" t="s">
        <v>197</v>
      </c>
      <c r="AU212" s="209" t="s">
        <v>80</v>
      </c>
      <c r="AV212" s="13" t="s">
        <v>78</v>
      </c>
      <c r="AW212" s="13" t="s">
        <v>32</v>
      </c>
      <c r="AX212" s="13" t="s">
        <v>71</v>
      </c>
      <c r="AY212" s="209" t="s">
        <v>187</v>
      </c>
    </row>
    <row r="213" spans="2:51" s="14" customFormat="1" ht="11.25">
      <c r="B213" s="210"/>
      <c r="C213" s="211"/>
      <c r="D213" s="201" t="s">
        <v>197</v>
      </c>
      <c r="E213" s="212" t="s">
        <v>19</v>
      </c>
      <c r="F213" s="213" t="s">
        <v>1744</v>
      </c>
      <c r="G213" s="211"/>
      <c r="H213" s="214">
        <v>33.5</v>
      </c>
      <c r="I213" s="215"/>
      <c r="J213" s="211"/>
      <c r="K213" s="211"/>
      <c r="L213" s="216"/>
      <c r="M213" s="217"/>
      <c r="N213" s="218"/>
      <c r="O213" s="218"/>
      <c r="P213" s="218"/>
      <c r="Q213" s="218"/>
      <c r="R213" s="218"/>
      <c r="S213" s="218"/>
      <c r="T213" s="219"/>
      <c r="AT213" s="220" t="s">
        <v>197</v>
      </c>
      <c r="AU213" s="220" t="s">
        <v>80</v>
      </c>
      <c r="AV213" s="14" t="s">
        <v>80</v>
      </c>
      <c r="AW213" s="14" t="s">
        <v>32</v>
      </c>
      <c r="AX213" s="14" t="s">
        <v>71</v>
      </c>
      <c r="AY213" s="220" t="s">
        <v>187</v>
      </c>
    </row>
    <row r="214" spans="2:51" s="14" customFormat="1" ht="11.25">
      <c r="B214" s="210"/>
      <c r="C214" s="211"/>
      <c r="D214" s="201" t="s">
        <v>197</v>
      </c>
      <c r="E214" s="212" t="s">
        <v>19</v>
      </c>
      <c r="F214" s="213" t="s">
        <v>1745</v>
      </c>
      <c r="G214" s="211"/>
      <c r="H214" s="214">
        <v>27.12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197</v>
      </c>
      <c r="AU214" s="220" t="s">
        <v>80</v>
      </c>
      <c r="AV214" s="14" t="s">
        <v>80</v>
      </c>
      <c r="AW214" s="14" t="s">
        <v>32</v>
      </c>
      <c r="AX214" s="14" t="s">
        <v>71</v>
      </c>
      <c r="AY214" s="220" t="s">
        <v>187</v>
      </c>
    </row>
    <row r="215" spans="2:51" s="14" customFormat="1" ht="11.25">
      <c r="B215" s="210"/>
      <c r="C215" s="211"/>
      <c r="D215" s="201" t="s">
        <v>197</v>
      </c>
      <c r="E215" s="212" t="s">
        <v>19</v>
      </c>
      <c r="F215" s="213" t="s">
        <v>1746</v>
      </c>
      <c r="G215" s="211"/>
      <c r="H215" s="214">
        <v>7.36</v>
      </c>
      <c r="I215" s="215"/>
      <c r="J215" s="211"/>
      <c r="K215" s="211"/>
      <c r="L215" s="216"/>
      <c r="M215" s="217"/>
      <c r="N215" s="218"/>
      <c r="O215" s="218"/>
      <c r="P215" s="218"/>
      <c r="Q215" s="218"/>
      <c r="R215" s="218"/>
      <c r="S215" s="218"/>
      <c r="T215" s="219"/>
      <c r="AT215" s="220" t="s">
        <v>197</v>
      </c>
      <c r="AU215" s="220" t="s">
        <v>80</v>
      </c>
      <c r="AV215" s="14" t="s">
        <v>80</v>
      </c>
      <c r="AW215" s="14" t="s">
        <v>32</v>
      </c>
      <c r="AX215" s="14" t="s">
        <v>71</v>
      </c>
      <c r="AY215" s="220" t="s">
        <v>187</v>
      </c>
    </row>
    <row r="216" spans="2:51" s="15" customFormat="1" ht="11.25">
      <c r="B216" s="221"/>
      <c r="C216" s="222"/>
      <c r="D216" s="201" t="s">
        <v>197</v>
      </c>
      <c r="E216" s="223" t="s">
        <v>19</v>
      </c>
      <c r="F216" s="224" t="s">
        <v>200</v>
      </c>
      <c r="G216" s="222"/>
      <c r="H216" s="225">
        <v>67.98</v>
      </c>
      <c r="I216" s="226"/>
      <c r="J216" s="222"/>
      <c r="K216" s="222"/>
      <c r="L216" s="227"/>
      <c r="M216" s="228"/>
      <c r="N216" s="229"/>
      <c r="O216" s="229"/>
      <c r="P216" s="229"/>
      <c r="Q216" s="229"/>
      <c r="R216" s="229"/>
      <c r="S216" s="229"/>
      <c r="T216" s="230"/>
      <c r="AT216" s="231" t="s">
        <v>197</v>
      </c>
      <c r="AU216" s="231" t="s">
        <v>80</v>
      </c>
      <c r="AV216" s="15" t="s">
        <v>95</v>
      </c>
      <c r="AW216" s="15" t="s">
        <v>32</v>
      </c>
      <c r="AX216" s="15" t="s">
        <v>78</v>
      </c>
      <c r="AY216" s="231" t="s">
        <v>187</v>
      </c>
    </row>
    <row r="217" spans="1:65" s="2" customFormat="1" ht="37.9" customHeight="1">
      <c r="A217" s="37"/>
      <c r="B217" s="38"/>
      <c r="C217" s="181" t="s">
        <v>668</v>
      </c>
      <c r="D217" s="181" t="s">
        <v>189</v>
      </c>
      <c r="E217" s="182" t="s">
        <v>431</v>
      </c>
      <c r="F217" s="183" t="s">
        <v>432</v>
      </c>
      <c r="G217" s="184" t="s">
        <v>305</v>
      </c>
      <c r="H217" s="185">
        <v>5.676</v>
      </c>
      <c r="I217" s="186"/>
      <c r="J217" s="187">
        <f>ROUND(I217*H217,2)</f>
        <v>0</v>
      </c>
      <c r="K217" s="183" t="s">
        <v>193</v>
      </c>
      <c r="L217" s="42"/>
      <c r="M217" s="188" t="s">
        <v>19</v>
      </c>
      <c r="N217" s="189" t="s">
        <v>42</v>
      </c>
      <c r="O217" s="67"/>
      <c r="P217" s="190">
        <f>O217*H217</f>
        <v>0</v>
      </c>
      <c r="Q217" s="190">
        <v>0</v>
      </c>
      <c r="R217" s="190">
        <f>Q217*H217</f>
        <v>0</v>
      </c>
      <c r="S217" s="190">
        <v>0</v>
      </c>
      <c r="T217" s="191">
        <f>S217*H217</f>
        <v>0</v>
      </c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R217" s="192" t="s">
        <v>287</v>
      </c>
      <c r="AT217" s="192" t="s">
        <v>189</v>
      </c>
      <c r="AU217" s="192" t="s">
        <v>80</v>
      </c>
      <c r="AY217" s="20" t="s">
        <v>187</v>
      </c>
      <c r="BE217" s="193">
        <f>IF(N217="základní",J217,0)</f>
        <v>0</v>
      </c>
      <c r="BF217" s="193">
        <f>IF(N217="snížená",J217,0)</f>
        <v>0</v>
      </c>
      <c r="BG217" s="193">
        <f>IF(N217="zákl. přenesená",J217,0)</f>
        <v>0</v>
      </c>
      <c r="BH217" s="193">
        <f>IF(N217="sníž. přenesená",J217,0)</f>
        <v>0</v>
      </c>
      <c r="BI217" s="193">
        <f>IF(N217="nulová",J217,0)</f>
        <v>0</v>
      </c>
      <c r="BJ217" s="20" t="s">
        <v>78</v>
      </c>
      <c r="BK217" s="193">
        <f>ROUND(I217*H217,2)</f>
        <v>0</v>
      </c>
      <c r="BL217" s="20" t="s">
        <v>287</v>
      </c>
      <c r="BM217" s="192" t="s">
        <v>1747</v>
      </c>
    </row>
    <row r="218" spans="1:47" s="2" customFormat="1" ht="11.25">
      <c r="A218" s="37"/>
      <c r="B218" s="38"/>
      <c r="C218" s="39"/>
      <c r="D218" s="194" t="s">
        <v>195</v>
      </c>
      <c r="E218" s="39"/>
      <c r="F218" s="195" t="s">
        <v>434</v>
      </c>
      <c r="G218" s="39"/>
      <c r="H218" s="39"/>
      <c r="I218" s="196"/>
      <c r="J218" s="39"/>
      <c r="K218" s="39"/>
      <c r="L218" s="42"/>
      <c r="M218" s="197"/>
      <c r="N218" s="198"/>
      <c r="O218" s="67"/>
      <c r="P218" s="67"/>
      <c r="Q218" s="67"/>
      <c r="R218" s="67"/>
      <c r="S218" s="67"/>
      <c r="T218" s="68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T218" s="20" t="s">
        <v>195</v>
      </c>
      <c r="AU218" s="20" t="s">
        <v>80</v>
      </c>
    </row>
    <row r="219" spans="2:63" s="12" customFormat="1" ht="22.9" customHeight="1">
      <c r="B219" s="165"/>
      <c r="C219" s="166"/>
      <c r="D219" s="167" t="s">
        <v>70</v>
      </c>
      <c r="E219" s="179" t="s">
        <v>435</v>
      </c>
      <c r="F219" s="179" t="s">
        <v>436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SUM(P220:P221)</f>
        <v>0</v>
      </c>
      <c r="Q219" s="173"/>
      <c r="R219" s="174">
        <f>SUM(R220:R221)</f>
        <v>0</v>
      </c>
      <c r="S219" s="173"/>
      <c r="T219" s="175">
        <f>SUM(T220:T221)</f>
        <v>0</v>
      </c>
      <c r="AR219" s="176" t="s">
        <v>80</v>
      </c>
      <c r="AT219" s="177" t="s">
        <v>70</v>
      </c>
      <c r="AU219" s="177" t="s">
        <v>78</v>
      </c>
      <c r="AY219" s="176" t="s">
        <v>187</v>
      </c>
      <c r="BK219" s="178">
        <f>SUM(BK220:BK221)</f>
        <v>0</v>
      </c>
    </row>
    <row r="220" spans="1:65" s="2" customFormat="1" ht="16.5" customHeight="1">
      <c r="A220" s="37"/>
      <c r="B220" s="38"/>
      <c r="C220" s="181" t="s">
        <v>380</v>
      </c>
      <c r="D220" s="181" t="s">
        <v>189</v>
      </c>
      <c r="E220" s="182" t="s">
        <v>1748</v>
      </c>
      <c r="F220" s="183" t="s">
        <v>1749</v>
      </c>
      <c r="G220" s="184" t="s">
        <v>256</v>
      </c>
      <c r="H220" s="185">
        <v>1</v>
      </c>
      <c r="I220" s="186"/>
      <c r="J220" s="187">
        <f>ROUND(I220*H220,2)</f>
        <v>0</v>
      </c>
      <c r="K220" s="183" t="s">
        <v>19</v>
      </c>
      <c r="L220" s="42"/>
      <c r="M220" s="188" t="s">
        <v>19</v>
      </c>
      <c r="N220" s="189" t="s">
        <v>42</v>
      </c>
      <c r="O220" s="67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287</v>
      </c>
      <c r="AT220" s="192" t="s">
        <v>189</v>
      </c>
      <c r="AU220" s="192" t="s">
        <v>80</v>
      </c>
      <c r="AY220" s="20" t="s">
        <v>187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78</v>
      </c>
      <c r="BK220" s="193">
        <f>ROUND(I220*H220,2)</f>
        <v>0</v>
      </c>
      <c r="BL220" s="20" t="s">
        <v>287</v>
      </c>
      <c r="BM220" s="192" t="s">
        <v>1750</v>
      </c>
    </row>
    <row r="221" spans="2:51" s="14" customFormat="1" ht="11.25">
      <c r="B221" s="210"/>
      <c r="C221" s="211"/>
      <c r="D221" s="201" t="s">
        <v>197</v>
      </c>
      <c r="E221" s="212" t="s">
        <v>19</v>
      </c>
      <c r="F221" s="213" t="s">
        <v>78</v>
      </c>
      <c r="G221" s="211"/>
      <c r="H221" s="214">
        <v>1</v>
      </c>
      <c r="I221" s="215"/>
      <c r="J221" s="211"/>
      <c r="K221" s="211"/>
      <c r="L221" s="216"/>
      <c r="M221" s="217"/>
      <c r="N221" s="218"/>
      <c r="O221" s="218"/>
      <c r="P221" s="218"/>
      <c r="Q221" s="218"/>
      <c r="R221" s="218"/>
      <c r="S221" s="218"/>
      <c r="T221" s="219"/>
      <c r="AT221" s="220" t="s">
        <v>197</v>
      </c>
      <c r="AU221" s="220" t="s">
        <v>80</v>
      </c>
      <c r="AV221" s="14" t="s">
        <v>80</v>
      </c>
      <c r="AW221" s="14" t="s">
        <v>32</v>
      </c>
      <c r="AX221" s="14" t="s">
        <v>78</v>
      </c>
      <c r="AY221" s="220" t="s">
        <v>187</v>
      </c>
    </row>
    <row r="222" spans="2:63" s="12" customFormat="1" ht="22.9" customHeight="1">
      <c r="B222" s="165"/>
      <c r="C222" s="166"/>
      <c r="D222" s="167" t="s">
        <v>70</v>
      </c>
      <c r="E222" s="179" t="s">
        <v>490</v>
      </c>
      <c r="F222" s="179" t="s">
        <v>491</v>
      </c>
      <c r="G222" s="166"/>
      <c r="H222" s="166"/>
      <c r="I222" s="169"/>
      <c r="J222" s="180">
        <f>BK222</f>
        <v>0</v>
      </c>
      <c r="K222" s="166"/>
      <c r="L222" s="171"/>
      <c r="M222" s="172"/>
      <c r="N222" s="173"/>
      <c r="O222" s="173"/>
      <c r="P222" s="174">
        <f>SUM(P223:P247)</f>
        <v>0</v>
      </c>
      <c r="Q222" s="173"/>
      <c r="R222" s="174">
        <f>SUM(R223:R247)</f>
        <v>0.005086800000000001</v>
      </c>
      <c r="S222" s="173"/>
      <c r="T222" s="175">
        <f>SUM(T223:T247)</f>
        <v>0</v>
      </c>
      <c r="AR222" s="176" t="s">
        <v>80</v>
      </c>
      <c r="AT222" s="177" t="s">
        <v>70</v>
      </c>
      <c r="AU222" s="177" t="s">
        <v>78</v>
      </c>
      <c r="AY222" s="176" t="s">
        <v>187</v>
      </c>
      <c r="BK222" s="178">
        <f>SUM(BK223:BK247)</f>
        <v>0</v>
      </c>
    </row>
    <row r="223" spans="1:65" s="2" customFormat="1" ht="24.2" customHeight="1">
      <c r="A223" s="37"/>
      <c r="B223" s="38"/>
      <c r="C223" s="181" t="s">
        <v>386</v>
      </c>
      <c r="D223" s="181" t="s">
        <v>189</v>
      </c>
      <c r="E223" s="182" t="s">
        <v>1751</v>
      </c>
      <c r="F223" s="183" t="s">
        <v>1752</v>
      </c>
      <c r="G223" s="184" t="s">
        <v>192</v>
      </c>
      <c r="H223" s="185">
        <v>84.78</v>
      </c>
      <c r="I223" s="186"/>
      <c r="J223" s="187">
        <f>ROUND(I223*H223,2)</f>
        <v>0</v>
      </c>
      <c r="K223" s="183" t="s">
        <v>193</v>
      </c>
      <c r="L223" s="42"/>
      <c r="M223" s="188" t="s">
        <v>19</v>
      </c>
      <c r="N223" s="189" t="s">
        <v>42</v>
      </c>
      <c r="O223" s="67"/>
      <c r="P223" s="190">
        <f>O223*H223</f>
        <v>0</v>
      </c>
      <c r="Q223" s="190">
        <v>1E-05</v>
      </c>
      <c r="R223" s="190">
        <f>Q223*H223</f>
        <v>0.0008478000000000001</v>
      </c>
      <c r="S223" s="190">
        <v>0</v>
      </c>
      <c r="T223" s="191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192" t="s">
        <v>287</v>
      </c>
      <c r="AT223" s="192" t="s">
        <v>189</v>
      </c>
      <c r="AU223" s="192" t="s">
        <v>80</v>
      </c>
      <c r="AY223" s="20" t="s">
        <v>187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20" t="s">
        <v>78</v>
      </c>
      <c r="BK223" s="193">
        <f>ROUND(I223*H223,2)</f>
        <v>0</v>
      </c>
      <c r="BL223" s="20" t="s">
        <v>287</v>
      </c>
      <c r="BM223" s="192" t="s">
        <v>1753</v>
      </c>
    </row>
    <row r="224" spans="1:47" s="2" customFormat="1" ht="11.25">
      <c r="A224" s="37"/>
      <c r="B224" s="38"/>
      <c r="C224" s="39"/>
      <c r="D224" s="194" t="s">
        <v>195</v>
      </c>
      <c r="E224" s="39"/>
      <c r="F224" s="195" t="s">
        <v>1754</v>
      </c>
      <c r="G224" s="39"/>
      <c r="H224" s="39"/>
      <c r="I224" s="196"/>
      <c r="J224" s="39"/>
      <c r="K224" s="39"/>
      <c r="L224" s="42"/>
      <c r="M224" s="197"/>
      <c r="N224" s="198"/>
      <c r="O224" s="67"/>
      <c r="P224" s="67"/>
      <c r="Q224" s="67"/>
      <c r="R224" s="67"/>
      <c r="S224" s="67"/>
      <c r="T224" s="68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T224" s="20" t="s">
        <v>195</v>
      </c>
      <c r="AU224" s="20" t="s">
        <v>80</v>
      </c>
    </row>
    <row r="225" spans="2:51" s="13" customFormat="1" ht="11.25">
      <c r="B225" s="199"/>
      <c r="C225" s="200"/>
      <c r="D225" s="201" t="s">
        <v>197</v>
      </c>
      <c r="E225" s="202" t="s">
        <v>19</v>
      </c>
      <c r="F225" s="203" t="s">
        <v>496</v>
      </c>
      <c r="G225" s="200"/>
      <c r="H225" s="202" t="s">
        <v>19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197</v>
      </c>
      <c r="AU225" s="209" t="s">
        <v>80</v>
      </c>
      <c r="AV225" s="13" t="s">
        <v>78</v>
      </c>
      <c r="AW225" s="13" t="s">
        <v>32</v>
      </c>
      <c r="AX225" s="13" t="s">
        <v>71</v>
      </c>
      <c r="AY225" s="209" t="s">
        <v>187</v>
      </c>
    </row>
    <row r="226" spans="2:51" s="13" customFormat="1" ht="11.25">
      <c r="B226" s="199"/>
      <c r="C226" s="200"/>
      <c r="D226" s="201" t="s">
        <v>197</v>
      </c>
      <c r="E226" s="202" t="s">
        <v>19</v>
      </c>
      <c r="F226" s="203" t="s">
        <v>497</v>
      </c>
      <c r="G226" s="200"/>
      <c r="H226" s="202" t="s">
        <v>19</v>
      </c>
      <c r="I226" s="204"/>
      <c r="J226" s="200"/>
      <c r="K226" s="200"/>
      <c r="L226" s="205"/>
      <c r="M226" s="206"/>
      <c r="N226" s="207"/>
      <c r="O226" s="207"/>
      <c r="P226" s="207"/>
      <c r="Q226" s="207"/>
      <c r="R226" s="207"/>
      <c r="S226" s="207"/>
      <c r="T226" s="208"/>
      <c r="AT226" s="209" t="s">
        <v>197</v>
      </c>
      <c r="AU226" s="209" t="s">
        <v>80</v>
      </c>
      <c r="AV226" s="13" t="s">
        <v>78</v>
      </c>
      <c r="AW226" s="13" t="s">
        <v>32</v>
      </c>
      <c r="AX226" s="13" t="s">
        <v>71</v>
      </c>
      <c r="AY226" s="209" t="s">
        <v>187</v>
      </c>
    </row>
    <row r="227" spans="2:51" s="14" customFormat="1" ht="11.25">
      <c r="B227" s="210"/>
      <c r="C227" s="211"/>
      <c r="D227" s="201" t="s">
        <v>197</v>
      </c>
      <c r="E227" s="212" t="s">
        <v>19</v>
      </c>
      <c r="F227" s="213" t="s">
        <v>498</v>
      </c>
      <c r="G227" s="211"/>
      <c r="H227" s="214">
        <v>64.627</v>
      </c>
      <c r="I227" s="215"/>
      <c r="J227" s="211"/>
      <c r="K227" s="211"/>
      <c r="L227" s="216"/>
      <c r="M227" s="217"/>
      <c r="N227" s="218"/>
      <c r="O227" s="218"/>
      <c r="P227" s="218"/>
      <c r="Q227" s="218"/>
      <c r="R227" s="218"/>
      <c r="S227" s="218"/>
      <c r="T227" s="219"/>
      <c r="AT227" s="220" t="s">
        <v>197</v>
      </c>
      <c r="AU227" s="220" t="s">
        <v>80</v>
      </c>
      <c r="AV227" s="14" t="s">
        <v>80</v>
      </c>
      <c r="AW227" s="14" t="s">
        <v>32</v>
      </c>
      <c r="AX227" s="14" t="s">
        <v>71</v>
      </c>
      <c r="AY227" s="220" t="s">
        <v>187</v>
      </c>
    </row>
    <row r="228" spans="2:51" s="13" customFormat="1" ht="11.25">
      <c r="B228" s="199"/>
      <c r="C228" s="200"/>
      <c r="D228" s="201" t="s">
        <v>197</v>
      </c>
      <c r="E228" s="202" t="s">
        <v>19</v>
      </c>
      <c r="F228" s="203" t="s">
        <v>499</v>
      </c>
      <c r="G228" s="200"/>
      <c r="H228" s="202" t="s">
        <v>19</v>
      </c>
      <c r="I228" s="204"/>
      <c r="J228" s="200"/>
      <c r="K228" s="200"/>
      <c r="L228" s="205"/>
      <c r="M228" s="206"/>
      <c r="N228" s="207"/>
      <c r="O228" s="207"/>
      <c r="P228" s="207"/>
      <c r="Q228" s="207"/>
      <c r="R228" s="207"/>
      <c r="S228" s="207"/>
      <c r="T228" s="208"/>
      <c r="AT228" s="209" t="s">
        <v>197</v>
      </c>
      <c r="AU228" s="209" t="s">
        <v>80</v>
      </c>
      <c r="AV228" s="13" t="s">
        <v>78</v>
      </c>
      <c r="AW228" s="13" t="s">
        <v>32</v>
      </c>
      <c r="AX228" s="13" t="s">
        <v>71</v>
      </c>
      <c r="AY228" s="209" t="s">
        <v>187</v>
      </c>
    </row>
    <row r="229" spans="2:51" s="14" customFormat="1" ht="11.25">
      <c r="B229" s="210"/>
      <c r="C229" s="211"/>
      <c r="D229" s="201" t="s">
        <v>197</v>
      </c>
      <c r="E229" s="212" t="s">
        <v>19</v>
      </c>
      <c r="F229" s="213" t="s">
        <v>500</v>
      </c>
      <c r="G229" s="211"/>
      <c r="H229" s="214">
        <v>8.308</v>
      </c>
      <c r="I229" s="215"/>
      <c r="J229" s="211"/>
      <c r="K229" s="211"/>
      <c r="L229" s="216"/>
      <c r="M229" s="217"/>
      <c r="N229" s="218"/>
      <c r="O229" s="218"/>
      <c r="P229" s="218"/>
      <c r="Q229" s="218"/>
      <c r="R229" s="218"/>
      <c r="S229" s="218"/>
      <c r="T229" s="219"/>
      <c r="AT229" s="220" t="s">
        <v>197</v>
      </c>
      <c r="AU229" s="220" t="s">
        <v>80</v>
      </c>
      <c r="AV229" s="14" t="s">
        <v>80</v>
      </c>
      <c r="AW229" s="14" t="s">
        <v>32</v>
      </c>
      <c r="AX229" s="14" t="s">
        <v>71</v>
      </c>
      <c r="AY229" s="220" t="s">
        <v>187</v>
      </c>
    </row>
    <row r="230" spans="2:51" s="14" customFormat="1" ht="11.25">
      <c r="B230" s="210"/>
      <c r="C230" s="211"/>
      <c r="D230" s="201" t="s">
        <v>197</v>
      </c>
      <c r="E230" s="212" t="s">
        <v>19</v>
      </c>
      <c r="F230" s="213" t="s">
        <v>501</v>
      </c>
      <c r="G230" s="211"/>
      <c r="H230" s="214">
        <v>7.808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197</v>
      </c>
      <c r="AU230" s="220" t="s">
        <v>80</v>
      </c>
      <c r="AV230" s="14" t="s">
        <v>80</v>
      </c>
      <c r="AW230" s="14" t="s">
        <v>32</v>
      </c>
      <c r="AX230" s="14" t="s">
        <v>71</v>
      </c>
      <c r="AY230" s="220" t="s">
        <v>187</v>
      </c>
    </row>
    <row r="231" spans="2:51" s="16" customFormat="1" ht="11.25">
      <c r="B231" s="257"/>
      <c r="C231" s="258"/>
      <c r="D231" s="201" t="s">
        <v>197</v>
      </c>
      <c r="E231" s="259" t="s">
        <v>19</v>
      </c>
      <c r="F231" s="260" t="s">
        <v>1755</v>
      </c>
      <c r="G231" s="258"/>
      <c r="H231" s="261">
        <v>80.743</v>
      </c>
      <c r="I231" s="262"/>
      <c r="J231" s="258"/>
      <c r="K231" s="258"/>
      <c r="L231" s="263"/>
      <c r="M231" s="264"/>
      <c r="N231" s="265"/>
      <c r="O231" s="265"/>
      <c r="P231" s="265"/>
      <c r="Q231" s="265"/>
      <c r="R231" s="265"/>
      <c r="S231" s="265"/>
      <c r="T231" s="266"/>
      <c r="AT231" s="267" t="s">
        <v>197</v>
      </c>
      <c r="AU231" s="267" t="s">
        <v>80</v>
      </c>
      <c r="AV231" s="16" t="s">
        <v>88</v>
      </c>
      <c r="AW231" s="16" t="s">
        <v>32</v>
      </c>
      <c r="AX231" s="16" t="s">
        <v>71</v>
      </c>
      <c r="AY231" s="267" t="s">
        <v>187</v>
      </c>
    </row>
    <row r="232" spans="2:51" s="13" customFormat="1" ht="11.25">
      <c r="B232" s="199"/>
      <c r="C232" s="200"/>
      <c r="D232" s="201" t="s">
        <v>197</v>
      </c>
      <c r="E232" s="202" t="s">
        <v>19</v>
      </c>
      <c r="F232" s="203" t="s">
        <v>1756</v>
      </c>
      <c r="G232" s="200"/>
      <c r="H232" s="202" t="s">
        <v>19</v>
      </c>
      <c r="I232" s="204"/>
      <c r="J232" s="200"/>
      <c r="K232" s="200"/>
      <c r="L232" s="205"/>
      <c r="M232" s="206"/>
      <c r="N232" s="207"/>
      <c r="O232" s="207"/>
      <c r="P232" s="207"/>
      <c r="Q232" s="207"/>
      <c r="R232" s="207"/>
      <c r="S232" s="207"/>
      <c r="T232" s="208"/>
      <c r="AT232" s="209" t="s">
        <v>197</v>
      </c>
      <c r="AU232" s="209" t="s">
        <v>80</v>
      </c>
      <c r="AV232" s="13" t="s">
        <v>78</v>
      </c>
      <c r="AW232" s="13" t="s">
        <v>32</v>
      </c>
      <c r="AX232" s="13" t="s">
        <v>71</v>
      </c>
      <c r="AY232" s="209" t="s">
        <v>187</v>
      </c>
    </row>
    <row r="233" spans="2:51" s="14" customFormat="1" ht="11.25">
      <c r="B233" s="210"/>
      <c r="C233" s="211"/>
      <c r="D233" s="201" t="s">
        <v>197</v>
      </c>
      <c r="E233" s="212" t="s">
        <v>19</v>
      </c>
      <c r="F233" s="213" t="s">
        <v>1757</v>
      </c>
      <c r="G233" s="211"/>
      <c r="H233" s="214">
        <v>4.037</v>
      </c>
      <c r="I233" s="215"/>
      <c r="J233" s="211"/>
      <c r="K233" s="211"/>
      <c r="L233" s="216"/>
      <c r="M233" s="217"/>
      <c r="N233" s="218"/>
      <c r="O233" s="218"/>
      <c r="P233" s="218"/>
      <c r="Q233" s="218"/>
      <c r="R233" s="218"/>
      <c r="S233" s="218"/>
      <c r="T233" s="219"/>
      <c r="AT233" s="220" t="s">
        <v>197</v>
      </c>
      <c r="AU233" s="220" t="s">
        <v>80</v>
      </c>
      <c r="AV233" s="14" t="s">
        <v>80</v>
      </c>
      <c r="AW233" s="14" t="s">
        <v>32</v>
      </c>
      <c r="AX233" s="14" t="s">
        <v>71</v>
      </c>
      <c r="AY233" s="220" t="s">
        <v>187</v>
      </c>
    </row>
    <row r="234" spans="2:51" s="15" customFormat="1" ht="11.25">
      <c r="B234" s="221"/>
      <c r="C234" s="222"/>
      <c r="D234" s="201" t="s">
        <v>197</v>
      </c>
      <c r="E234" s="223" t="s">
        <v>19</v>
      </c>
      <c r="F234" s="224" t="s">
        <v>200</v>
      </c>
      <c r="G234" s="222"/>
      <c r="H234" s="225">
        <v>84.78</v>
      </c>
      <c r="I234" s="226"/>
      <c r="J234" s="222"/>
      <c r="K234" s="222"/>
      <c r="L234" s="227"/>
      <c r="M234" s="228"/>
      <c r="N234" s="229"/>
      <c r="O234" s="229"/>
      <c r="P234" s="229"/>
      <c r="Q234" s="229"/>
      <c r="R234" s="229"/>
      <c r="S234" s="229"/>
      <c r="T234" s="230"/>
      <c r="AT234" s="231" t="s">
        <v>197</v>
      </c>
      <c r="AU234" s="231" t="s">
        <v>80</v>
      </c>
      <c r="AV234" s="15" t="s">
        <v>95</v>
      </c>
      <c r="AW234" s="15" t="s">
        <v>32</v>
      </c>
      <c r="AX234" s="15" t="s">
        <v>78</v>
      </c>
      <c r="AY234" s="231" t="s">
        <v>187</v>
      </c>
    </row>
    <row r="235" spans="1:65" s="2" customFormat="1" ht="16.5" customHeight="1">
      <c r="A235" s="37"/>
      <c r="B235" s="38"/>
      <c r="C235" s="181" t="s">
        <v>393</v>
      </c>
      <c r="D235" s="181" t="s">
        <v>189</v>
      </c>
      <c r="E235" s="182" t="s">
        <v>1758</v>
      </c>
      <c r="F235" s="183" t="s">
        <v>1759</v>
      </c>
      <c r="G235" s="184" t="s">
        <v>192</v>
      </c>
      <c r="H235" s="185">
        <v>84.78</v>
      </c>
      <c r="I235" s="186"/>
      <c r="J235" s="187">
        <f>ROUND(I235*H235,2)</f>
        <v>0</v>
      </c>
      <c r="K235" s="183" t="s">
        <v>19</v>
      </c>
      <c r="L235" s="42"/>
      <c r="M235" s="188" t="s">
        <v>19</v>
      </c>
      <c r="N235" s="189" t="s">
        <v>42</v>
      </c>
      <c r="O235" s="67"/>
      <c r="P235" s="190">
        <f>O235*H235</f>
        <v>0</v>
      </c>
      <c r="Q235" s="190">
        <v>5E-05</v>
      </c>
      <c r="R235" s="190">
        <f>Q235*H235</f>
        <v>0.004239000000000001</v>
      </c>
      <c r="S235" s="190">
        <v>0</v>
      </c>
      <c r="T235" s="191">
        <f>S235*H235</f>
        <v>0</v>
      </c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R235" s="192" t="s">
        <v>287</v>
      </c>
      <c r="AT235" s="192" t="s">
        <v>189</v>
      </c>
      <c r="AU235" s="192" t="s">
        <v>80</v>
      </c>
      <c r="AY235" s="20" t="s">
        <v>187</v>
      </c>
      <c r="BE235" s="193">
        <f>IF(N235="základní",J235,0)</f>
        <v>0</v>
      </c>
      <c r="BF235" s="193">
        <f>IF(N235="snížená",J235,0)</f>
        <v>0</v>
      </c>
      <c r="BG235" s="193">
        <f>IF(N235="zákl. přenesená",J235,0)</f>
        <v>0</v>
      </c>
      <c r="BH235" s="193">
        <f>IF(N235="sníž. přenesená",J235,0)</f>
        <v>0</v>
      </c>
      <c r="BI235" s="193">
        <f>IF(N235="nulová",J235,0)</f>
        <v>0</v>
      </c>
      <c r="BJ235" s="20" t="s">
        <v>78</v>
      </c>
      <c r="BK235" s="193">
        <f>ROUND(I235*H235,2)</f>
        <v>0</v>
      </c>
      <c r="BL235" s="20" t="s">
        <v>287</v>
      </c>
      <c r="BM235" s="192" t="s">
        <v>1760</v>
      </c>
    </row>
    <row r="236" spans="2:51" s="13" customFormat="1" ht="11.25">
      <c r="B236" s="199"/>
      <c r="C236" s="200"/>
      <c r="D236" s="201" t="s">
        <v>197</v>
      </c>
      <c r="E236" s="202" t="s">
        <v>19</v>
      </c>
      <c r="F236" s="203" t="s">
        <v>496</v>
      </c>
      <c r="G236" s="200"/>
      <c r="H236" s="202" t="s">
        <v>19</v>
      </c>
      <c r="I236" s="204"/>
      <c r="J236" s="200"/>
      <c r="K236" s="200"/>
      <c r="L236" s="205"/>
      <c r="M236" s="206"/>
      <c r="N236" s="207"/>
      <c r="O236" s="207"/>
      <c r="P236" s="207"/>
      <c r="Q236" s="207"/>
      <c r="R236" s="207"/>
      <c r="S236" s="207"/>
      <c r="T236" s="208"/>
      <c r="AT236" s="209" t="s">
        <v>197</v>
      </c>
      <c r="AU236" s="209" t="s">
        <v>80</v>
      </c>
      <c r="AV236" s="13" t="s">
        <v>78</v>
      </c>
      <c r="AW236" s="13" t="s">
        <v>32</v>
      </c>
      <c r="AX236" s="13" t="s">
        <v>71</v>
      </c>
      <c r="AY236" s="209" t="s">
        <v>187</v>
      </c>
    </row>
    <row r="237" spans="2:51" s="13" customFormat="1" ht="11.25">
      <c r="B237" s="199"/>
      <c r="C237" s="200"/>
      <c r="D237" s="201" t="s">
        <v>197</v>
      </c>
      <c r="E237" s="202" t="s">
        <v>19</v>
      </c>
      <c r="F237" s="203" t="s">
        <v>497</v>
      </c>
      <c r="G237" s="200"/>
      <c r="H237" s="202" t="s">
        <v>19</v>
      </c>
      <c r="I237" s="204"/>
      <c r="J237" s="200"/>
      <c r="K237" s="200"/>
      <c r="L237" s="205"/>
      <c r="M237" s="206"/>
      <c r="N237" s="207"/>
      <c r="O237" s="207"/>
      <c r="P237" s="207"/>
      <c r="Q237" s="207"/>
      <c r="R237" s="207"/>
      <c r="S237" s="207"/>
      <c r="T237" s="208"/>
      <c r="AT237" s="209" t="s">
        <v>197</v>
      </c>
      <c r="AU237" s="209" t="s">
        <v>80</v>
      </c>
      <c r="AV237" s="13" t="s">
        <v>78</v>
      </c>
      <c r="AW237" s="13" t="s">
        <v>32</v>
      </c>
      <c r="AX237" s="13" t="s">
        <v>71</v>
      </c>
      <c r="AY237" s="209" t="s">
        <v>187</v>
      </c>
    </row>
    <row r="238" spans="2:51" s="14" customFormat="1" ht="11.25">
      <c r="B238" s="210"/>
      <c r="C238" s="211"/>
      <c r="D238" s="201" t="s">
        <v>197</v>
      </c>
      <c r="E238" s="212" t="s">
        <v>19</v>
      </c>
      <c r="F238" s="213" t="s">
        <v>498</v>
      </c>
      <c r="G238" s="211"/>
      <c r="H238" s="214">
        <v>64.627</v>
      </c>
      <c r="I238" s="215"/>
      <c r="J238" s="211"/>
      <c r="K238" s="211"/>
      <c r="L238" s="216"/>
      <c r="M238" s="217"/>
      <c r="N238" s="218"/>
      <c r="O238" s="218"/>
      <c r="P238" s="218"/>
      <c r="Q238" s="218"/>
      <c r="R238" s="218"/>
      <c r="S238" s="218"/>
      <c r="T238" s="219"/>
      <c r="AT238" s="220" t="s">
        <v>197</v>
      </c>
      <c r="AU238" s="220" t="s">
        <v>80</v>
      </c>
      <c r="AV238" s="14" t="s">
        <v>80</v>
      </c>
      <c r="AW238" s="14" t="s">
        <v>32</v>
      </c>
      <c r="AX238" s="14" t="s">
        <v>71</v>
      </c>
      <c r="AY238" s="220" t="s">
        <v>187</v>
      </c>
    </row>
    <row r="239" spans="2:51" s="13" customFormat="1" ht="11.25">
      <c r="B239" s="199"/>
      <c r="C239" s="200"/>
      <c r="D239" s="201" t="s">
        <v>197</v>
      </c>
      <c r="E239" s="202" t="s">
        <v>19</v>
      </c>
      <c r="F239" s="203" t="s">
        <v>499</v>
      </c>
      <c r="G239" s="200"/>
      <c r="H239" s="202" t="s">
        <v>19</v>
      </c>
      <c r="I239" s="204"/>
      <c r="J239" s="200"/>
      <c r="K239" s="200"/>
      <c r="L239" s="205"/>
      <c r="M239" s="206"/>
      <c r="N239" s="207"/>
      <c r="O239" s="207"/>
      <c r="P239" s="207"/>
      <c r="Q239" s="207"/>
      <c r="R239" s="207"/>
      <c r="S239" s="207"/>
      <c r="T239" s="208"/>
      <c r="AT239" s="209" t="s">
        <v>197</v>
      </c>
      <c r="AU239" s="209" t="s">
        <v>80</v>
      </c>
      <c r="AV239" s="13" t="s">
        <v>78</v>
      </c>
      <c r="AW239" s="13" t="s">
        <v>32</v>
      </c>
      <c r="AX239" s="13" t="s">
        <v>71</v>
      </c>
      <c r="AY239" s="209" t="s">
        <v>187</v>
      </c>
    </row>
    <row r="240" spans="2:51" s="14" customFormat="1" ht="11.25">
      <c r="B240" s="210"/>
      <c r="C240" s="211"/>
      <c r="D240" s="201" t="s">
        <v>197</v>
      </c>
      <c r="E240" s="212" t="s">
        <v>19</v>
      </c>
      <c r="F240" s="213" t="s">
        <v>500</v>
      </c>
      <c r="G240" s="211"/>
      <c r="H240" s="214">
        <v>8.308</v>
      </c>
      <c r="I240" s="215"/>
      <c r="J240" s="211"/>
      <c r="K240" s="211"/>
      <c r="L240" s="216"/>
      <c r="M240" s="217"/>
      <c r="N240" s="218"/>
      <c r="O240" s="218"/>
      <c r="P240" s="218"/>
      <c r="Q240" s="218"/>
      <c r="R240" s="218"/>
      <c r="S240" s="218"/>
      <c r="T240" s="219"/>
      <c r="AT240" s="220" t="s">
        <v>197</v>
      </c>
      <c r="AU240" s="220" t="s">
        <v>80</v>
      </c>
      <c r="AV240" s="14" t="s">
        <v>80</v>
      </c>
      <c r="AW240" s="14" t="s">
        <v>32</v>
      </c>
      <c r="AX240" s="14" t="s">
        <v>71</v>
      </c>
      <c r="AY240" s="220" t="s">
        <v>187</v>
      </c>
    </row>
    <row r="241" spans="2:51" s="14" customFormat="1" ht="11.25">
      <c r="B241" s="210"/>
      <c r="C241" s="211"/>
      <c r="D241" s="201" t="s">
        <v>197</v>
      </c>
      <c r="E241" s="212" t="s">
        <v>19</v>
      </c>
      <c r="F241" s="213" t="s">
        <v>501</v>
      </c>
      <c r="G241" s="211"/>
      <c r="H241" s="214">
        <v>7.808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197</v>
      </c>
      <c r="AU241" s="220" t="s">
        <v>80</v>
      </c>
      <c r="AV241" s="14" t="s">
        <v>80</v>
      </c>
      <c r="AW241" s="14" t="s">
        <v>32</v>
      </c>
      <c r="AX241" s="14" t="s">
        <v>71</v>
      </c>
      <c r="AY241" s="220" t="s">
        <v>187</v>
      </c>
    </row>
    <row r="242" spans="2:51" s="16" customFormat="1" ht="11.25">
      <c r="B242" s="257"/>
      <c r="C242" s="258"/>
      <c r="D242" s="201" t="s">
        <v>197</v>
      </c>
      <c r="E242" s="259" t="s">
        <v>19</v>
      </c>
      <c r="F242" s="260" t="s">
        <v>1755</v>
      </c>
      <c r="G242" s="258"/>
      <c r="H242" s="261">
        <v>80.743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AT242" s="267" t="s">
        <v>197</v>
      </c>
      <c r="AU242" s="267" t="s">
        <v>80</v>
      </c>
      <c r="AV242" s="16" t="s">
        <v>88</v>
      </c>
      <c r="AW242" s="16" t="s">
        <v>32</v>
      </c>
      <c r="AX242" s="16" t="s">
        <v>71</v>
      </c>
      <c r="AY242" s="267" t="s">
        <v>187</v>
      </c>
    </row>
    <row r="243" spans="2:51" s="13" customFormat="1" ht="11.25">
      <c r="B243" s="199"/>
      <c r="C243" s="200"/>
      <c r="D243" s="201" t="s">
        <v>197</v>
      </c>
      <c r="E243" s="202" t="s">
        <v>19</v>
      </c>
      <c r="F243" s="203" t="s">
        <v>1756</v>
      </c>
      <c r="G243" s="200"/>
      <c r="H243" s="202" t="s">
        <v>19</v>
      </c>
      <c r="I243" s="204"/>
      <c r="J243" s="200"/>
      <c r="K243" s="200"/>
      <c r="L243" s="205"/>
      <c r="M243" s="206"/>
      <c r="N243" s="207"/>
      <c r="O243" s="207"/>
      <c r="P243" s="207"/>
      <c r="Q243" s="207"/>
      <c r="R243" s="207"/>
      <c r="S243" s="207"/>
      <c r="T243" s="208"/>
      <c r="AT243" s="209" t="s">
        <v>197</v>
      </c>
      <c r="AU243" s="209" t="s">
        <v>80</v>
      </c>
      <c r="AV243" s="13" t="s">
        <v>78</v>
      </c>
      <c r="AW243" s="13" t="s">
        <v>32</v>
      </c>
      <c r="AX243" s="13" t="s">
        <v>71</v>
      </c>
      <c r="AY243" s="209" t="s">
        <v>187</v>
      </c>
    </row>
    <row r="244" spans="2:51" s="14" customFormat="1" ht="11.25">
      <c r="B244" s="210"/>
      <c r="C244" s="211"/>
      <c r="D244" s="201" t="s">
        <v>197</v>
      </c>
      <c r="E244" s="212" t="s">
        <v>19</v>
      </c>
      <c r="F244" s="213" t="s">
        <v>1757</v>
      </c>
      <c r="G244" s="211"/>
      <c r="H244" s="214">
        <v>4.037</v>
      </c>
      <c r="I244" s="215"/>
      <c r="J244" s="211"/>
      <c r="K244" s="211"/>
      <c r="L244" s="216"/>
      <c r="M244" s="217"/>
      <c r="N244" s="218"/>
      <c r="O244" s="218"/>
      <c r="P244" s="218"/>
      <c r="Q244" s="218"/>
      <c r="R244" s="218"/>
      <c r="S244" s="218"/>
      <c r="T244" s="219"/>
      <c r="AT244" s="220" t="s">
        <v>197</v>
      </c>
      <c r="AU244" s="220" t="s">
        <v>80</v>
      </c>
      <c r="AV244" s="14" t="s">
        <v>80</v>
      </c>
      <c r="AW244" s="14" t="s">
        <v>32</v>
      </c>
      <c r="AX244" s="14" t="s">
        <v>71</v>
      </c>
      <c r="AY244" s="220" t="s">
        <v>187</v>
      </c>
    </row>
    <row r="245" spans="2:51" s="15" customFormat="1" ht="11.25">
      <c r="B245" s="221"/>
      <c r="C245" s="222"/>
      <c r="D245" s="201" t="s">
        <v>197</v>
      </c>
      <c r="E245" s="223" t="s">
        <v>19</v>
      </c>
      <c r="F245" s="224" t="s">
        <v>200</v>
      </c>
      <c r="G245" s="222"/>
      <c r="H245" s="225">
        <v>84.78</v>
      </c>
      <c r="I245" s="226"/>
      <c r="J245" s="222"/>
      <c r="K245" s="222"/>
      <c r="L245" s="227"/>
      <c r="M245" s="228"/>
      <c r="N245" s="229"/>
      <c r="O245" s="229"/>
      <c r="P245" s="229"/>
      <c r="Q245" s="229"/>
      <c r="R245" s="229"/>
      <c r="S245" s="229"/>
      <c r="T245" s="230"/>
      <c r="AT245" s="231" t="s">
        <v>197</v>
      </c>
      <c r="AU245" s="231" t="s">
        <v>80</v>
      </c>
      <c r="AV245" s="15" t="s">
        <v>95</v>
      </c>
      <c r="AW245" s="15" t="s">
        <v>32</v>
      </c>
      <c r="AX245" s="15" t="s">
        <v>78</v>
      </c>
      <c r="AY245" s="231" t="s">
        <v>187</v>
      </c>
    </row>
    <row r="246" spans="1:65" s="2" customFormat="1" ht="24.2" customHeight="1">
      <c r="A246" s="37"/>
      <c r="B246" s="38"/>
      <c r="C246" s="181" t="s">
        <v>399</v>
      </c>
      <c r="D246" s="181" t="s">
        <v>189</v>
      </c>
      <c r="E246" s="182" t="s">
        <v>508</v>
      </c>
      <c r="F246" s="183" t="s">
        <v>509</v>
      </c>
      <c r="G246" s="184" t="s">
        <v>305</v>
      </c>
      <c r="H246" s="185">
        <v>0.005</v>
      </c>
      <c r="I246" s="186"/>
      <c r="J246" s="187">
        <f>ROUND(I246*H246,2)</f>
        <v>0</v>
      </c>
      <c r="K246" s="183" t="s">
        <v>193</v>
      </c>
      <c r="L246" s="42"/>
      <c r="M246" s="188" t="s">
        <v>19</v>
      </c>
      <c r="N246" s="189" t="s">
        <v>42</v>
      </c>
      <c r="O246" s="67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2" t="s">
        <v>287</v>
      </c>
      <c r="AT246" s="192" t="s">
        <v>189</v>
      </c>
      <c r="AU246" s="192" t="s">
        <v>80</v>
      </c>
      <c r="AY246" s="20" t="s">
        <v>187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0" t="s">
        <v>78</v>
      </c>
      <c r="BK246" s="193">
        <f>ROUND(I246*H246,2)</f>
        <v>0</v>
      </c>
      <c r="BL246" s="20" t="s">
        <v>287</v>
      </c>
      <c r="BM246" s="192" t="s">
        <v>1761</v>
      </c>
    </row>
    <row r="247" spans="1:47" s="2" customFormat="1" ht="11.25">
      <c r="A247" s="37"/>
      <c r="B247" s="38"/>
      <c r="C247" s="39"/>
      <c r="D247" s="194" t="s">
        <v>195</v>
      </c>
      <c r="E247" s="39"/>
      <c r="F247" s="195" t="s">
        <v>511</v>
      </c>
      <c r="G247" s="39"/>
      <c r="H247" s="39"/>
      <c r="I247" s="196"/>
      <c r="J247" s="39"/>
      <c r="K247" s="39"/>
      <c r="L247" s="42"/>
      <c r="M247" s="197"/>
      <c r="N247" s="198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195</v>
      </c>
      <c r="AU247" s="20" t="s">
        <v>80</v>
      </c>
    </row>
    <row r="248" spans="2:63" s="12" customFormat="1" ht="22.9" customHeight="1">
      <c r="B248" s="165"/>
      <c r="C248" s="166"/>
      <c r="D248" s="167" t="s">
        <v>70</v>
      </c>
      <c r="E248" s="179" t="s">
        <v>1762</v>
      </c>
      <c r="F248" s="179" t="s">
        <v>1763</v>
      </c>
      <c r="G248" s="166"/>
      <c r="H248" s="166"/>
      <c r="I248" s="169"/>
      <c r="J248" s="180">
        <f>BK248</f>
        <v>0</v>
      </c>
      <c r="K248" s="166"/>
      <c r="L248" s="171"/>
      <c r="M248" s="172"/>
      <c r="N248" s="173"/>
      <c r="O248" s="173"/>
      <c r="P248" s="174">
        <f>SUM(P249:P284)</f>
        <v>0</v>
      </c>
      <c r="Q248" s="173"/>
      <c r="R248" s="174">
        <f>SUM(R249:R284)</f>
        <v>1.2918003500000002</v>
      </c>
      <c r="S248" s="173"/>
      <c r="T248" s="175">
        <f>SUM(T249:T284)</f>
        <v>0.6686430000000001</v>
      </c>
      <c r="AR248" s="176" t="s">
        <v>80</v>
      </c>
      <c r="AT248" s="177" t="s">
        <v>70</v>
      </c>
      <c r="AU248" s="177" t="s">
        <v>78</v>
      </c>
      <c r="AY248" s="176" t="s">
        <v>187</v>
      </c>
      <c r="BK248" s="178">
        <f>SUM(BK249:BK284)</f>
        <v>0</v>
      </c>
    </row>
    <row r="249" spans="1:65" s="2" customFormat="1" ht="21.75" customHeight="1">
      <c r="A249" s="37"/>
      <c r="B249" s="38"/>
      <c r="C249" s="181" t="s">
        <v>404</v>
      </c>
      <c r="D249" s="181" t="s">
        <v>189</v>
      </c>
      <c r="E249" s="182" t="s">
        <v>1764</v>
      </c>
      <c r="F249" s="183" t="s">
        <v>1765</v>
      </c>
      <c r="G249" s="184" t="s">
        <v>192</v>
      </c>
      <c r="H249" s="185">
        <v>145</v>
      </c>
      <c r="I249" s="186"/>
      <c r="J249" s="187">
        <f>ROUND(I249*H249,2)</f>
        <v>0</v>
      </c>
      <c r="K249" s="183" t="s">
        <v>193</v>
      </c>
      <c r="L249" s="42"/>
      <c r="M249" s="188" t="s">
        <v>19</v>
      </c>
      <c r="N249" s="189" t="s">
        <v>42</v>
      </c>
      <c r="O249" s="67"/>
      <c r="P249" s="190">
        <f>O249*H249</f>
        <v>0</v>
      </c>
      <c r="Q249" s="190">
        <v>0.00455</v>
      </c>
      <c r="R249" s="190">
        <f>Q249*H249</f>
        <v>0.6597500000000001</v>
      </c>
      <c r="S249" s="190">
        <v>0</v>
      </c>
      <c r="T249" s="191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192" t="s">
        <v>287</v>
      </c>
      <c r="AT249" s="192" t="s">
        <v>189</v>
      </c>
      <c r="AU249" s="192" t="s">
        <v>80</v>
      </c>
      <c r="AY249" s="20" t="s">
        <v>187</v>
      </c>
      <c r="BE249" s="193">
        <f>IF(N249="základní",J249,0)</f>
        <v>0</v>
      </c>
      <c r="BF249" s="193">
        <f>IF(N249="snížená",J249,0)</f>
        <v>0</v>
      </c>
      <c r="BG249" s="193">
        <f>IF(N249="zákl. přenesená",J249,0)</f>
        <v>0</v>
      </c>
      <c r="BH249" s="193">
        <f>IF(N249="sníž. přenesená",J249,0)</f>
        <v>0</v>
      </c>
      <c r="BI249" s="193">
        <f>IF(N249="nulová",J249,0)</f>
        <v>0</v>
      </c>
      <c r="BJ249" s="20" t="s">
        <v>78</v>
      </c>
      <c r="BK249" s="193">
        <f>ROUND(I249*H249,2)</f>
        <v>0</v>
      </c>
      <c r="BL249" s="20" t="s">
        <v>287</v>
      </c>
      <c r="BM249" s="192" t="s">
        <v>1766</v>
      </c>
    </row>
    <row r="250" spans="1:47" s="2" customFormat="1" ht="11.25">
      <c r="A250" s="37"/>
      <c r="B250" s="38"/>
      <c r="C250" s="39"/>
      <c r="D250" s="194" t="s">
        <v>195</v>
      </c>
      <c r="E250" s="39"/>
      <c r="F250" s="195" t="s">
        <v>1767</v>
      </c>
      <c r="G250" s="39"/>
      <c r="H250" s="39"/>
      <c r="I250" s="196"/>
      <c r="J250" s="39"/>
      <c r="K250" s="39"/>
      <c r="L250" s="42"/>
      <c r="M250" s="197"/>
      <c r="N250" s="198"/>
      <c r="O250" s="67"/>
      <c r="P250" s="67"/>
      <c r="Q250" s="67"/>
      <c r="R250" s="67"/>
      <c r="S250" s="67"/>
      <c r="T250" s="68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T250" s="20" t="s">
        <v>195</v>
      </c>
      <c r="AU250" s="20" t="s">
        <v>80</v>
      </c>
    </row>
    <row r="251" spans="2:51" s="13" customFormat="1" ht="11.25">
      <c r="B251" s="199"/>
      <c r="C251" s="200"/>
      <c r="D251" s="201" t="s">
        <v>197</v>
      </c>
      <c r="E251" s="202" t="s">
        <v>19</v>
      </c>
      <c r="F251" s="203" t="s">
        <v>213</v>
      </c>
      <c r="G251" s="200"/>
      <c r="H251" s="202" t="s">
        <v>19</v>
      </c>
      <c r="I251" s="204"/>
      <c r="J251" s="200"/>
      <c r="K251" s="200"/>
      <c r="L251" s="205"/>
      <c r="M251" s="206"/>
      <c r="N251" s="207"/>
      <c r="O251" s="207"/>
      <c r="P251" s="207"/>
      <c r="Q251" s="207"/>
      <c r="R251" s="207"/>
      <c r="S251" s="207"/>
      <c r="T251" s="208"/>
      <c r="AT251" s="209" t="s">
        <v>197</v>
      </c>
      <c r="AU251" s="209" t="s">
        <v>80</v>
      </c>
      <c r="AV251" s="13" t="s">
        <v>78</v>
      </c>
      <c r="AW251" s="13" t="s">
        <v>32</v>
      </c>
      <c r="AX251" s="13" t="s">
        <v>71</v>
      </c>
      <c r="AY251" s="209" t="s">
        <v>187</v>
      </c>
    </row>
    <row r="252" spans="2:51" s="14" customFormat="1" ht="11.25">
      <c r="B252" s="210"/>
      <c r="C252" s="211"/>
      <c r="D252" s="201" t="s">
        <v>197</v>
      </c>
      <c r="E252" s="212" t="s">
        <v>19</v>
      </c>
      <c r="F252" s="213" t="s">
        <v>1768</v>
      </c>
      <c r="G252" s="211"/>
      <c r="H252" s="214">
        <v>145</v>
      </c>
      <c r="I252" s="215"/>
      <c r="J252" s="211"/>
      <c r="K252" s="211"/>
      <c r="L252" s="216"/>
      <c r="M252" s="217"/>
      <c r="N252" s="218"/>
      <c r="O252" s="218"/>
      <c r="P252" s="218"/>
      <c r="Q252" s="218"/>
      <c r="R252" s="218"/>
      <c r="S252" s="218"/>
      <c r="T252" s="219"/>
      <c r="AT252" s="220" t="s">
        <v>197</v>
      </c>
      <c r="AU252" s="220" t="s">
        <v>80</v>
      </c>
      <c r="AV252" s="14" t="s">
        <v>80</v>
      </c>
      <c r="AW252" s="14" t="s">
        <v>32</v>
      </c>
      <c r="AX252" s="14" t="s">
        <v>71</v>
      </c>
      <c r="AY252" s="220" t="s">
        <v>187</v>
      </c>
    </row>
    <row r="253" spans="2:51" s="15" customFormat="1" ht="11.25">
      <c r="B253" s="221"/>
      <c r="C253" s="222"/>
      <c r="D253" s="201" t="s">
        <v>197</v>
      </c>
      <c r="E253" s="223" t="s">
        <v>19</v>
      </c>
      <c r="F253" s="224" t="s">
        <v>200</v>
      </c>
      <c r="G253" s="222"/>
      <c r="H253" s="225">
        <v>145</v>
      </c>
      <c r="I253" s="226"/>
      <c r="J253" s="222"/>
      <c r="K253" s="222"/>
      <c r="L253" s="227"/>
      <c r="M253" s="228"/>
      <c r="N253" s="229"/>
      <c r="O253" s="229"/>
      <c r="P253" s="229"/>
      <c r="Q253" s="229"/>
      <c r="R253" s="229"/>
      <c r="S253" s="229"/>
      <c r="T253" s="230"/>
      <c r="AT253" s="231" t="s">
        <v>197</v>
      </c>
      <c r="AU253" s="231" t="s">
        <v>80</v>
      </c>
      <c r="AV253" s="15" t="s">
        <v>95</v>
      </c>
      <c r="AW253" s="15" t="s">
        <v>32</v>
      </c>
      <c r="AX253" s="15" t="s">
        <v>78</v>
      </c>
      <c r="AY253" s="231" t="s">
        <v>187</v>
      </c>
    </row>
    <row r="254" spans="1:65" s="2" customFormat="1" ht="16.5" customHeight="1">
      <c r="A254" s="37"/>
      <c r="B254" s="38"/>
      <c r="C254" s="181" t="s">
        <v>411</v>
      </c>
      <c r="D254" s="181" t="s">
        <v>189</v>
      </c>
      <c r="E254" s="182" t="s">
        <v>1769</v>
      </c>
      <c r="F254" s="183" t="s">
        <v>1770</v>
      </c>
      <c r="G254" s="184" t="s">
        <v>192</v>
      </c>
      <c r="H254" s="185">
        <v>215.097</v>
      </c>
      <c r="I254" s="186"/>
      <c r="J254" s="187">
        <f>ROUND(I254*H254,2)</f>
        <v>0</v>
      </c>
      <c r="K254" s="183" t="s">
        <v>193</v>
      </c>
      <c r="L254" s="42"/>
      <c r="M254" s="188" t="s">
        <v>19</v>
      </c>
      <c r="N254" s="189" t="s">
        <v>42</v>
      </c>
      <c r="O254" s="67"/>
      <c r="P254" s="190">
        <f>O254*H254</f>
        <v>0</v>
      </c>
      <c r="Q254" s="190">
        <v>0</v>
      </c>
      <c r="R254" s="190">
        <f>Q254*H254</f>
        <v>0</v>
      </c>
      <c r="S254" s="190">
        <v>0.003</v>
      </c>
      <c r="T254" s="191">
        <f>S254*H254</f>
        <v>0.6452910000000001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287</v>
      </c>
      <c r="AT254" s="192" t="s">
        <v>189</v>
      </c>
      <c r="AU254" s="192" t="s">
        <v>80</v>
      </c>
      <c r="AY254" s="20" t="s">
        <v>187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0" t="s">
        <v>78</v>
      </c>
      <c r="BK254" s="193">
        <f>ROUND(I254*H254,2)</f>
        <v>0</v>
      </c>
      <c r="BL254" s="20" t="s">
        <v>287</v>
      </c>
      <c r="BM254" s="192" t="s">
        <v>1771</v>
      </c>
    </row>
    <row r="255" spans="1:47" s="2" customFormat="1" ht="11.25">
      <c r="A255" s="37"/>
      <c r="B255" s="38"/>
      <c r="C255" s="39"/>
      <c r="D255" s="194" t="s">
        <v>195</v>
      </c>
      <c r="E255" s="39"/>
      <c r="F255" s="195" t="s">
        <v>1772</v>
      </c>
      <c r="G255" s="39"/>
      <c r="H255" s="39"/>
      <c r="I255" s="196"/>
      <c r="J255" s="39"/>
      <c r="K255" s="39"/>
      <c r="L255" s="42"/>
      <c r="M255" s="197"/>
      <c r="N255" s="198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195</v>
      </c>
      <c r="AU255" s="20" t="s">
        <v>80</v>
      </c>
    </row>
    <row r="256" spans="2:51" s="14" customFormat="1" ht="11.25">
      <c r="B256" s="210"/>
      <c r="C256" s="211"/>
      <c r="D256" s="201" t="s">
        <v>197</v>
      </c>
      <c r="E256" s="212" t="s">
        <v>19</v>
      </c>
      <c r="F256" s="213" t="s">
        <v>1773</v>
      </c>
      <c r="G256" s="211"/>
      <c r="H256" s="214">
        <v>212.657</v>
      </c>
      <c r="I256" s="215"/>
      <c r="J256" s="211"/>
      <c r="K256" s="211"/>
      <c r="L256" s="216"/>
      <c r="M256" s="217"/>
      <c r="N256" s="218"/>
      <c r="O256" s="218"/>
      <c r="P256" s="218"/>
      <c r="Q256" s="218"/>
      <c r="R256" s="218"/>
      <c r="S256" s="218"/>
      <c r="T256" s="219"/>
      <c r="AT256" s="220" t="s">
        <v>197</v>
      </c>
      <c r="AU256" s="220" t="s">
        <v>80</v>
      </c>
      <c r="AV256" s="14" t="s">
        <v>80</v>
      </c>
      <c r="AW256" s="14" t="s">
        <v>32</v>
      </c>
      <c r="AX256" s="14" t="s">
        <v>71</v>
      </c>
      <c r="AY256" s="220" t="s">
        <v>187</v>
      </c>
    </row>
    <row r="257" spans="2:51" s="14" customFormat="1" ht="11.25">
      <c r="B257" s="210"/>
      <c r="C257" s="211"/>
      <c r="D257" s="201" t="s">
        <v>197</v>
      </c>
      <c r="E257" s="212" t="s">
        <v>19</v>
      </c>
      <c r="F257" s="213" t="s">
        <v>1774</v>
      </c>
      <c r="G257" s="211"/>
      <c r="H257" s="214">
        <v>2.44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197</v>
      </c>
      <c r="AU257" s="220" t="s">
        <v>80</v>
      </c>
      <c r="AV257" s="14" t="s">
        <v>80</v>
      </c>
      <c r="AW257" s="14" t="s">
        <v>32</v>
      </c>
      <c r="AX257" s="14" t="s">
        <v>71</v>
      </c>
      <c r="AY257" s="220" t="s">
        <v>187</v>
      </c>
    </row>
    <row r="258" spans="2:51" s="15" customFormat="1" ht="11.25">
      <c r="B258" s="221"/>
      <c r="C258" s="222"/>
      <c r="D258" s="201" t="s">
        <v>197</v>
      </c>
      <c r="E258" s="223" t="s">
        <v>19</v>
      </c>
      <c r="F258" s="224" t="s">
        <v>200</v>
      </c>
      <c r="G258" s="222"/>
      <c r="H258" s="225">
        <v>215.097</v>
      </c>
      <c r="I258" s="226"/>
      <c r="J258" s="222"/>
      <c r="K258" s="222"/>
      <c r="L258" s="227"/>
      <c r="M258" s="228"/>
      <c r="N258" s="229"/>
      <c r="O258" s="229"/>
      <c r="P258" s="229"/>
      <c r="Q258" s="229"/>
      <c r="R258" s="229"/>
      <c r="S258" s="229"/>
      <c r="T258" s="230"/>
      <c r="AT258" s="231" t="s">
        <v>197</v>
      </c>
      <c r="AU258" s="231" t="s">
        <v>80</v>
      </c>
      <c r="AV258" s="15" t="s">
        <v>95</v>
      </c>
      <c r="AW258" s="15" t="s">
        <v>32</v>
      </c>
      <c r="AX258" s="15" t="s">
        <v>78</v>
      </c>
      <c r="AY258" s="231" t="s">
        <v>187</v>
      </c>
    </row>
    <row r="259" spans="1:65" s="2" customFormat="1" ht="21.75" customHeight="1">
      <c r="A259" s="37"/>
      <c r="B259" s="38"/>
      <c r="C259" s="181" t="s">
        <v>416</v>
      </c>
      <c r="D259" s="181" t="s">
        <v>189</v>
      </c>
      <c r="E259" s="182" t="s">
        <v>1775</v>
      </c>
      <c r="F259" s="183" t="s">
        <v>1776</v>
      </c>
      <c r="G259" s="184" t="s">
        <v>192</v>
      </c>
      <c r="H259" s="185">
        <v>145</v>
      </c>
      <c r="I259" s="186"/>
      <c r="J259" s="187">
        <f>ROUND(I259*H259,2)</f>
        <v>0</v>
      </c>
      <c r="K259" s="183" t="s">
        <v>193</v>
      </c>
      <c r="L259" s="42"/>
      <c r="M259" s="188" t="s">
        <v>19</v>
      </c>
      <c r="N259" s="189" t="s">
        <v>42</v>
      </c>
      <c r="O259" s="67"/>
      <c r="P259" s="190">
        <f>O259*H259</f>
        <v>0</v>
      </c>
      <c r="Q259" s="190">
        <v>0.0004</v>
      </c>
      <c r="R259" s="190">
        <f>Q259*H259</f>
        <v>0.058</v>
      </c>
      <c r="S259" s="190">
        <v>0</v>
      </c>
      <c r="T259" s="191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192" t="s">
        <v>287</v>
      </c>
      <c r="AT259" s="192" t="s">
        <v>189</v>
      </c>
      <c r="AU259" s="192" t="s">
        <v>80</v>
      </c>
      <c r="AY259" s="20" t="s">
        <v>187</v>
      </c>
      <c r="BE259" s="193">
        <f>IF(N259="základní",J259,0)</f>
        <v>0</v>
      </c>
      <c r="BF259" s="193">
        <f>IF(N259="snížená",J259,0)</f>
        <v>0</v>
      </c>
      <c r="BG259" s="193">
        <f>IF(N259="zákl. přenesená",J259,0)</f>
        <v>0</v>
      </c>
      <c r="BH259" s="193">
        <f>IF(N259="sníž. přenesená",J259,0)</f>
        <v>0</v>
      </c>
      <c r="BI259" s="193">
        <f>IF(N259="nulová",J259,0)</f>
        <v>0</v>
      </c>
      <c r="BJ259" s="20" t="s">
        <v>78</v>
      </c>
      <c r="BK259" s="193">
        <f>ROUND(I259*H259,2)</f>
        <v>0</v>
      </c>
      <c r="BL259" s="20" t="s">
        <v>287</v>
      </c>
      <c r="BM259" s="192" t="s">
        <v>1777</v>
      </c>
    </row>
    <row r="260" spans="1:47" s="2" customFormat="1" ht="11.25">
      <c r="A260" s="37"/>
      <c r="B260" s="38"/>
      <c r="C260" s="39"/>
      <c r="D260" s="194" t="s">
        <v>195</v>
      </c>
      <c r="E260" s="39"/>
      <c r="F260" s="195" t="s">
        <v>1778</v>
      </c>
      <c r="G260" s="39"/>
      <c r="H260" s="39"/>
      <c r="I260" s="196"/>
      <c r="J260" s="39"/>
      <c r="K260" s="39"/>
      <c r="L260" s="42"/>
      <c r="M260" s="197"/>
      <c r="N260" s="198"/>
      <c r="O260" s="67"/>
      <c r="P260" s="67"/>
      <c r="Q260" s="67"/>
      <c r="R260" s="67"/>
      <c r="S260" s="67"/>
      <c r="T260" s="68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20" t="s">
        <v>195</v>
      </c>
      <c r="AU260" s="20" t="s">
        <v>80</v>
      </c>
    </row>
    <row r="261" spans="2:51" s="13" customFormat="1" ht="11.25">
      <c r="B261" s="199"/>
      <c r="C261" s="200"/>
      <c r="D261" s="201" t="s">
        <v>197</v>
      </c>
      <c r="E261" s="202" t="s">
        <v>19</v>
      </c>
      <c r="F261" s="203" t="s">
        <v>213</v>
      </c>
      <c r="G261" s="200"/>
      <c r="H261" s="202" t="s">
        <v>19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197</v>
      </c>
      <c r="AU261" s="209" t="s">
        <v>80</v>
      </c>
      <c r="AV261" s="13" t="s">
        <v>78</v>
      </c>
      <c r="AW261" s="13" t="s">
        <v>32</v>
      </c>
      <c r="AX261" s="13" t="s">
        <v>71</v>
      </c>
      <c r="AY261" s="209" t="s">
        <v>187</v>
      </c>
    </row>
    <row r="262" spans="2:51" s="14" customFormat="1" ht="11.25">
      <c r="B262" s="210"/>
      <c r="C262" s="211"/>
      <c r="D262" s="201" t="s">
        <v>197</v>
      </c>
      <c r="E262" s="212" t="s">
        <v>19</v>
      </c>
      <c r="F262" s="213" t="s">
        <v>1768</v>
      </c>
      <c r="G262" s="211"/>
      <c r="H262" s="214">
        <v>145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197</v>
      </c>
      <c r="AU262" s="220" t="s">
        <v>80</v>
      </c>
      <c r="AV262" s="14" t="s">
        <v>80</v>
      </c>
      <c r="AW262" s="14" t="s">
        <v>32</v>
      </c>
      <c r="AX262" s="14" t="s">
        <v>71</v>
      </c>
      <c r="AY262" s="220" t="s">
        <v>187</v>
      </c>
    </row>
    <row r="263" spans="2:51" s="15" customFormat="1" ht="11.25">
      <c r="B263" s="221"/>
      <c r="C263" s="222"/>
      <c r="D263" s="201" t="s">
        <v>197</v>
      </c>
      <c r="E263" s="223" t="s">
        <v>19</v>
      </c>
      <c r="F263" s="224" t="s">
        <v>200</v>
      </c>
      <c r="G263" s="222"/>
      <c r="H263" s="225">
        <v>145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197</v>
      </c>
      <c r="AU263" s="231" t="s">
        <v>80</v>
      </c>
      <c r="AV263" s="15" t="s">
        <v>95</v>
      </c>
      <c r="AW263" s="15" t="s">
        <v>32</v>
      </c>
      <c r="AX263" s="15" t="s">
        <v>78</v>
      </c>
      <c r="AY263" s="231" t="s">
        <v>187</v>
      </c>
    </row>
    <row r="264" spans="1:65" s="2" customFormat="1" ht="16.5" customHeight="1">
      <c r="A264" s="37"/>
      <c r="B264" s="38"/>
      <c r="C264" s="232" t="s">
        <v>421</v>
      </c>
      <c r="D264" s="232" t="s">
        <v>373</v>
      </c>
      <c r="E264" s="233" t="s">
        <v>1779</v>
      </c>
      <c r="F264" s="234" t="s">
        <v>1780</v>
      </c>
      <c r="G264" s="235" t="s">
        <v>192</v>
      </c>
      <c r="H264" s="236">
        <v>168.614</v>
      </c>
      <c r="I264" s="237"/>
      <c r="J264" s="238">
        <f>ROUND(I264*H264,2)</f>
        <v>0</v>
      </c>
      <c r="K264" s="234" t="s">
        <v>19</v>
      </c>
      <c r="L264" s="239"/>
      <c r="M264" s="240" t="s">
        <v>19</v>
      </c>
      <c r="N264" s="241" t="s">
        <v>42</v>
      </c>
      <c r="O264" s="67"/>
      <c r="P264" s="190">
        <f>O264*H264</f>
        <v>0</v>
      </c>
      <c r="Q264" s="190">
        <v>0.0034</v>
      </c>
      <c r="R264" s="190">
        <f>Q264*H264</f>
        <v>0.5732876</v>
      </c>
      <c r="S264" s="190">
        <v>0</v>
      </c>
      <c r="T264" s="19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2" t="s">
        <v>377</v>
      </c>
      <c r="AT264" s="192" t="s">
        <v>373</v>
      </c>
      <c r="AU264" s="192" t="s">
        <v>80</v>
      </c>
      <c r="AY264" s="20" t="s">
        <v>187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0" t="s">
        <v>78</v>
      </c>
      <c r="BK264" s="193">
        <f>ROUND(I264*H264,2)</f>
        <v>0</v>
      </c>
      <c r="BL264" s="20" t="s">
        <v>287</v>
      </c>
      <c r="BM264" s="192" t="s">
        <v>1781</v>
      </c>
    </row>
    <row r="265" spans="2:51" s="13" customFormat="1" ht="11.25">
      <c r="B265" s="199"/>
      <c r="C265" s="200"/>
      <c r="D265" s="201" t="s">
        <v>197</v>
      </c>
      <c r="E265" s="202" t="s">
        <v>19</v>
      </c>
      <c r="F265" s="203" t="s">
        <v>1782</v>
      </c>
      <c r="G265" s="200"/>
      <c r="H265" s="202" t="s">
        <v>19</v>
      </c>
      <c r="I265" s="204"/>
      <c r="J265" s="200"/>
      <c r="K265" s="200"/>
      <c r="L265" s="205"/>
      <c r="M265" s="206"/>
      <c r="N265" s="207"/>
      <c r="O265" s="207"/>
      <c r="P265" s="207"/>
      <c r="Q265" s="207"/>
      <c r="R265" s="207"/>
      <c r="S265" s="207"/>
      <c r="T265" s="208"/>
      <c r="AT265" s="209" t="s">
        <v>197</v>
      </c>
      <c r="AU265" s="209" t="s">
        <v>80</v>
      </c>
      <c r="AV265" s="13" t="s">
        <v>78</v>
      </c>
      <c r="AW265" s="13" t="s">
        <v>32</v>
      </c>
      <c r="AX265" s="13" t="s">
        <v>71</v>
      </c>
      <c r="AY265" s="209" t="s">
        <v>187</v>
      </c>
    </row>
    <row r="266" spans="2:51" s="14" customFormat="1" ht="11.25">
      <c r="B266" s="210"/>
      <c r="C266" s="211"/>
      <c r="D266" s="201" t="s">
        <v>197</v>
      </c>
      <c r="E266" s="212" t="s">
        <v>19</v>
      </c>
      <c r="F266" s="213" t="s">
        <v>1783</v>
      </c>
      <c r="G266" s="211"/>
      <c r="H266" s="214">
        <v>159.5</v>
      </c>
      <c r="I266" s="215"/>
      <c r="J266" s="211"/>
      <c r="K266" s="211"/>
      <c r="L266" s="216"/>
      <c r="M266" s="217"/>
      <c r="N266" s="218"/>
      <c r="O266" s="218"/>
      <c r="P266" s="218"/>
      <c r="Q266" s="218"/>
      <c r="R266" s="218"/>
      <c r="S266" s="218"/>
      <c r="T266" s="219"/>
      <c r="AT266" s="220" t="s">
        <v>197</v>
      </c>
      <c r="AU266" s="220" t="s">
        <v>80</v>
      </c>
      <c r="AV266" s="14" t="s">
        <v>80</v>
      </c>
      <c r="AW266" s="14" t="s">
        <v>32</v>
      </c>
      <c r="AX266" s="14" t="s">
        <v>71</v>
      </c>
      <c r="AY266" s="220" t="s">
        <v>187</v>
      </c>
    </row>
    <row r="267" spans="2:51" s="13" customFormat="1" ht="11.25">
      <c r="B267" s="199"/>
      <c r="C267" s="200"/>
      <c r="D267" s="201" t="s">
        <v>197</v>
      </c>
      <c r="E267" s="202" t="s">
        <v>19</v>
      </c>
      <c r="F267" s="203" t="s">
        <v>1784</v>
      </c>
      <c r="G267" s="200"/>
      <c r="H267" s="202" t="s">
        <v>19</v>
      </c>
      <c r="I267" s="204"/>
      <c r="J267" s="200"/>
      <c r="K267" s="200"/>
      <c r="L267" s="205"/>
      <c r="M267" s="206"/>
      <c r="N267" s="207"/>
      <c r="O267" s="207"/>
      <c r="P267" s="207"/>
      <c r="Q267" s="207"/>
      <c r="R267" s="207"/>
      <c r="S267" s="207"/>
      <c r="T267" s="208"/>
      <c r="AT267" s="209" t="s">
        <v>197</v>
      </c>
      <c r="AU267" s="209" t="s">
        <v>80</v>
      </c>
      <c r="AV267" s="13" t="s">
        <v>78</v>
      </c>
      <c r="AW267" s="13" t="s">
        <v>32</v>
      </c>
      <c r="AX267" s="13" t="s">
        <v>71</v>
      </c>
      <c r="AY267" s="209" t="s">
        <v>187</v>
      </c>
    </row>
    <row r="268" spans="2:51" s="14" customFormat="1" ht="11.25">
      <c r="B268" s="210"/>
      <c r="C268" s="211"/>
      <c r="D268" s="201" t="s">
        <v>197</v>
      </c>
      <c r="E268" s="212" t="s">
        <v>19</v>
      </c>
      <c r="F268" s="213" t="s">
        <v>1785</v>
      </c>
      <c r="G268" s="211"/>
      <c r="H268" s="214">
        <v>3.746</v>
      </c>
      <c r="I268" s="215"/>
      <c r="J268" s="211"/>
      <c r="K268" s="211"/>
      <c r="L268" s="216"/>
      <c r="M268" s="217"/>
      <c r="N268" s="218"/>
      <c r="O268" s="218"/>
      <c r="P268" s="218"/>
      <c r="Q268" s="218"/>
      <c r="R268" s="218"/>
      <c r="S268" s="218"/>
      <c r="T268" s="219"/>
      <c r="AT268" s="220" t="s">
        <v>197</v>
      </c>
      <c r="AU268" s="220" t="s">
        <v>80</v>
      </c>
      <c r="AV268" s="14" t="s">
        <v>80</v>
      </c>
      <c r="AW268" s="14" t="s">
        <v>32</v>
      </c>
      <c r="AX268" s="14" t="s">
        <v>71</v>
      </c>
      <c r="AY268" s="220" t="s">
        <v>187</v>
      </c>
    </row>
    <row r="269" spans="2:51" s="13" customFormat="1" ht="11.25">
      <c r="B269" s="199"/>
      <c r="C269" s="200"/>
      <c r="D269" s="201" t="s">
        <v>197</v>
      </c>
      <c r="E269" s="202" t="s">
        <v>19</v>
      </c>
      <c r="F269" s="203" t="s">
        <v>1786</v>
      </c>
      <c r="G269" s="200"/>
      <c r="H269" s="202" t="s">
        <v>19</v>
      </c>
      <c r="I269" s="204"/>
      <c r="J269" s="200"/>
      <c r="K269" s="200"/>
      <c r="L269" s="205"/>
      <c r="M269" s="206"/>
      <c r="N269" s="207"/>
      <c r="O269" s="207"/>
      <c r="P269" s="207"/>
      <c r="Q269" s="207"/>
      <c r="R269" s="207"/>
      <c r="S269" s="207"/>
      <c r="T269" s="208"/>
      <c r="AT269" s="209" t="s">
        <v>197</v>
      </c>
      <c r="AU269" s="209" t="s">
        <v>80</v>
      </c>
      <c r="AV269" s="13" t="s">
        <v>78</v>
      </c>
      <c r="AW269" s="13" t="s">
        <v>32</v>
      </c>
      <c r="AX269" s="13" t="s">
        <v>71</v>
      </c>
      <c r="AY269" s="209" t="s">
        <v>187</v>
      </c>
    </row>
    <row r="270" spans="2:51" s="14" customFormat="1" ht="11.25">
      <c r="B270" s="210"/>
      <c r="C270" s="211"/>
      <c r="D270" s="201" t="s">
        <v>197</v>
      </c>
      <c r="E270" s="212" t="s">
        <v>19</v>
      </c>
      <c r="F270" s="213" t="s">
        <v>1787</v>
      </c>
      <c r="G270" s="211"/>
      <c r="H270" s="214">
        <v>5.368</v>
      </c>
      <c r="I270" s="215"/>
      <c r="J270" s="211"/>
      <c r="K270" s="211"/>
      <c r="L270" s="216"/>
      <c r="M270" s="217"/>
      <c r="N270" s="218"/>
      <c r="O270" s="218"/>
      <c r="P270" s="218"/>
      <c r="Q270" s="218"/>
      <c r="R270" s="218"/>
      <c r="S270" s="218"/>
      <c r="T270" s="219"/>
      <c r="AT270" s="220" t="s">
        <v>197</v>
      </c>
      <c r="AU270" s="220" t="s">
        <v>80</v>
      </c>
      <c r="AV270" s="14" t="s">
        <v>80</v>
      </c>
      <c r="AW270" s="14" t="s">
        <v>32</v>
      </c>
      <c r="AX270" s="14" t="s">
        <v>71</v>
      </c>
      <c r="AY270" s="220" t="s">
        <v>187</v>
      </c>
    </row>
    <row r="271" spans="2:51" s="15" customFormat="1" ht="11.25">
      <c r="B271" s="221"/>
      <c r="C271" s="222"/>
      <c r="D271" s="201" t="s">
        <v>197</v>
      </c>
      <c r="E271" s="223" t="s">
        <v>19</v>
      </c>
      <c r="F271" s="224" t="s">
        <v>200</v>
      </c>
      <c r="G271" s="222"/>
      <c r="H271" s="225">
        <v>168.614</v>
      </c>
      <c r="I271" s="226"/>
      <c r="J271" s="222"/>
      <c r="K271" s="222"/>
      <c r="L271" s="227"/>
      <c r="M271" s="228"/>
      <c r="N271" s="229"/>
      <c r="O271" s="229"/>
      <c r="P271" s="229"/>
      <c r="Q271" s="229"/>
      <c r="R271" s="229"/>
      <c r="S271" s="229"/>
      <c r="T271" s="230"/>
      <c r="AT271" s="231" t="s">
        <v>197</v>
      </c>
      <c r="AU271" s="231" t="s">
        <v>80</v>
      </c>
      <c r="AV271" s="15" t="s">
        <v>95</v>
      </c>
      <c r="AW271" s="15" t="s">
        <v>32</v>
      </c>
      <c r="AX271" s="15" t="s">
        <v>78</v>
      </c>
      <c r="AY271" s="231" t="s">
        <v>187</v>
      </c>
    </row>
    <row r="272" spans="1:65" s="2" customFormat="1" ht="16.5" customHeight="1">
      <c r="A272" s="37"/>
      <c r="B272" s="38"/>
      <c r="C272" s="181" t="s">
        <v>430</v>
      </c>
      <c r="D272" s="181" t="s">
        <v>189</v>
      </c>
      <c r="E272" s="182" t="s">
        <v>1788</v>
      </c>
      <c r="F272" s="183" t="s">
        <v>1789</v>
      </c>
      <c r="G272" s="184" t="s">
        <v>205</v>
      </c>
      <c r="H272" s="185">
        <v>77.84</v>
      </c>
      <c r="I272" s="186"/>
      <c r="J272" s="187">
        <f>ROUND(I272*H272,2)</f>
        <v>0</v>
      </c>
      <c r="K272" s="183" t="s">
        <v>193</v>
      </c>
      <c r="L272" s="42"/>
      <c r="M272" s="188" t="s">
        <v>19</v>
      </c>
      <c r="N272" s="189" t="s">
        <v>42</v>
      </c>
      <c r="O272" s="67"/>
      <c r="P272" s="190">
        <f>O272*H272</f>
        <v>0</v>
      </c>
      <c r="Q272" s="190">
        <v>0</v>
      </c>
      <c r="R272" s="190">
        <f>Q272*H272</f>
        <v>0</v>
      </c>
      <c r="S272" s="190">
        <v>0.0003</v>
      </c>
      <c r="T272" s="191">
        <f>S272*H272</f>
        <v>0.023351999999999998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287</v>
      </c>
      <c r="AT272" s="192" t="s">
        <v>189</v>
      </c>
      <c r="AU272" s="192" t="s">
        <v>80</v>
      </c>
      <c r="AY272" s="20" t="s">
        <v>187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0" t="s">
        <v>78</v>
      </c>
      <c r="BK272" s="193">
        <f>ROUND(I272*H272,2)</f>
        <v>0</v>
      </c>
      <c r="BL272" s="20" t="s">
        <v>287</v>
      </c>
      <c r="BM272" s="192" t="s">
        <v>1790</v>
      </c>
    </row>
    <row r="273" spans="1:47" s="2" customFormat="1" ht="11.25">
      <c r="A273" s="37"/>
      <c r="B273" s="38"/>
      <c r="C273" s="39"/>
      <c r="D273" s="194" t="s">
        <v>195</v>
      </c>
      <c r="E273" s="39"/>
      <c r="F273" s="195" t="s">
        <v>1791</v>
      </c>
      <c r="G273" s="39"/>
      <c r="H273" s="39"/>
      <c r="I273" s="196"/>
      <c r="J273" s="39"/>
      <c r="K273" s="39"/>
      <c r="L273" s="42"/>
      <c r="M273" s="197"/>
      <c r="N273" s="198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195</v>
      </c>
      <c r="AU273" s="20" t="s">
        <v>80</v>
      </c>
    </row>
    <row r="274" spans="2:51" s="14" customFormat="1" ht="11.25">
      <c r="B274" s="210"/>
      <c r="C274" s="211"/>
      <c r="D274" s="201" t="s">
        <v>197</v>
      </c>
      <c r="E274" s="212" t="s">
        <v>19</v>
      </c>
      <c r="F274" s="213" t="s">
        <v>1792</v>
      </c>
      <c r="G274" s="211"/>
      <c r="H274" s="214">
        <v>69.38</v>
      </c>
      <c r="I274" s="215"/>
      <c r="J274" s="211"/>
      <c r="K274" s="211"/>
      <c r="L274" s="216"/>
      <c r="M274" s="217"/>
      <c r="N274" s="218"/>
      <c r="O274" s="218"/>
      <c r="P274" s="218"/>
      <c r="Q274" s="218"/>
      <c r="R274" s="218"/>
      <c r="S274" s="218"/>
      <c r="T274" s="219"/>
      <c r="AT274" s="220" t="s">
        <v>197</v>
      </c>
      <c r="AU274" s="220" t="s">
        <v>80</v>
      </c>
      <c r="AV274" s="14" t="s">
        <v>80</v>
      </c>
      <c r="AW274" s="14" t="s">
        <v>32</v>
      </c>
      <c r="AX274" s="14" t="s">
        <v>71</v>
      </c>
      <c r="AY274" s="220" t="s">
        <v>187</v>
      </c>
    </row>
    <row r="275" spans="2:51" s="14" customFormat="1" ht="11.25">
      <c r="B275" s="210"/>
      <c r="C275" s="211"/>
      <c r="D275" s="201" t="s">
        <v>197</v>
      </c>
      <c r="E275" s="212" t="s">
        <v>19</v>
      </c>
      <c r="F275" s="213" t="s">
        <v>1793</v>
      </c>
      <c r="G275" s="211"/>
      <c r="H275" s="214">
        <v>-1.3</v>
      </c>
      <c r="I275" s="215"/>
      <c r="J275" s="211"/>
      <c r="K275" s="211"/>
      <c r="L275" s="216"/>
      <c r="M275" s="217"/>
      <c r="N275" s="218"/>
      <c r="O275" s="218"/>
      <c r="P275" s="218"/>
      <c r="Q275" s="218"/>
      <c r="R275" s="218"/>
      <c r="S275" s="218"/>
      <c r="T275" s="219"/>
      <c r="AT275" s="220" t="s">
        <v>197</v>
      </c>
      <c r="AU275" s="220" t="s">
        <v>80</v>
      </c>
      <c r="AV275" s="14" t="s">
        <v>80</v>
      </c>
      <c r="AW275" s="14" t="s">
        <v>32</v>
      </c>
      <c r="AX275" s="14" t="s">
        <v>71</v>
      </c>
      <c r="AY275" s="220" t="s">
        <v>187</v>
      </c>
    </row>
    <row r="276" spans="2:51" s="13" customFormat="1" ht="11.25">
      <c r="B276" s="199"/>
      <c r="C276" s="200"/>
      <c r="D276" s="201" t="s">
        <v>197</v>
      </c>
      <c r="E276" s="202" t="s">
        <v>19</v>
      </c>
      <c r="F276" s="203" t="s">
        <v>1794</v>
      </c>
      <c r="G276" s="200"/>
      <c r="H276" s="202" t="s">
        <v>19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197</v>
      </c>
      <c r="AU276" s="209" t="s">
        <v>80</v>
      </c>
      <c r="AV276" s="13" t="s">
        <v>78</v>
      </c>
      <c r="AW276" s="13" t="s">
        <v>32</v>
      </c>
      <c r="AX276" s="13" t="s">
        <v>71</v>
      </c>
      <c r="AY276" s="209" t="s">
        <v>187</v>
      </c>
    </row>
    <row r="277" spans="2:51" s="14" customFormat="1" ht="11.25">
      <c r="B277" s="210"/>
      <c r="C277" s="211"/>
      <c r="D277" s="201" t="s">
        <v>197</v>
      </c>
      <c r="E277" s="212" t="s">
        <v>19</v>
      </c>
      <c r="F277" s="213" t="s">
        <v>1795</v>
      </c>
      <c r="G277" s="211"/>
      <c r="H277" s="214">
        <v>9.76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197</v>
      </c>
      <c r="AU277" s="220" t="s">
        <v>80</v>
      </c>
      <c r="AV277" s="14" t="s">
        <v>80</v>
      </c>
      <c r="AW277" s="14" t="s">
        <v>32</v>
      </c>
      <c r="AX277" s="14" t="s">
        <v>71</v>
      </c>
      <c r="AY277" s="220" t="s">
        <v>187</v>
      </c>
    </row>
    <row r="278" spans="2:51" s="15" customFormat="1" ht="11.25">
      <c r="B278" s="221"/>
      <c r="C278" s="222"/>
      <c r="D278" s="201" t="s">
        <v>197</v>
      </c>
      <c r="E278" s="223" t="s">
        <v>19</v>
      </c>
      <c r="F278" s="224" t="s">
        <v>200</v>
      </c>
      <c r="G278" s="222"/>
      <c r="H278" s="225">
        <v>77.84</v>
      </c>
      <c r="I278" s="226"/>
      <c r="J278" s="222"/>
      <c r="K278" s="222"/>
      <c r="L278" s="227"/>
      <c r="M278" s="228"/>
      <c r="N278" s="229"/>
      <c r="O278" s="229"/>
      <c r="P278" s="229"/>
      <c r="Q278" s="229"/>
      <c r="R278" s="229"/>
      <c r="S278" s="229"/>
      <c r="T278" s="230"/>
      <c r="AT278" s="231" t="s">
        <v>197</v>
      </c>
      <c r="AU278" s="231" t="s">
        <v>80</v>
      </c>
      <c r="AV278" s="15" t="s">
        <v>95</v>
      </c>
      <c r="AW278" s="15" t="s">
        <v>32</v>
      </c>
      <c r="AX278" s="15" t="s">
        <v>78</v>
      </c>
      <c r="AY278" s="231" t="s">
        <v>187</v>
      </c>
    </row>
    <row r="279" spans="1:65" s="2" customFormat="1" ht="16.5" customHeight="1">
      <c r="A279" s="37"/>
      <c r="B279" s="38"/>
      <c r="C279" s="181" t="s">
        <v>824</v>
      </c>
      <c r="D279" s="181" t="s">
        <v>189</v>
      </c>
      <c r="E279" s="182" t="s">
        <v>1796</v>
      </c>
      <c r="F279" s="183" t="s">
        <v>1797</v>
      </c>
      <c r="G279" s="184" t="s">
        <v>205</v>
      </c>
      <c r="H279" s="185">
        <v>56.755</v>
      </c>
      <c r="I279" s="186"/>
      <c r="J279" s="187">
        <f>ROUND(I279*H279,2)</f>
        <v>0</v>
      </c>
      <c r="K279" s="183" t="s">
        <v>19</v>
      </c>
      <c r="L279" s="42"/>
      <c r="M279" s="188" t="s">
        <v>19</v>
      </c>
      <c r="N279" s="189" t="s">
        <v>42</v>
      </c>
      <c r="O279" s="67"/>
      <c r="P279" s="190">
        <f>O279*H279</f>
        <v>0</v>
      </c>
      <c r="Q279" s="190">
        <v>1E-05</v>
      </c>
      <c r="R279" s="190">
        <f>Q279*H279</f>
        <v>0.0005675500000000001</v>
      </c>
      <c r="S279" s="190">
        <v>0</v>
      </c>
      <c r="T279" s="19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2" t="s">
        <v>287</v>
      </c>
      <c r="AT279" s="192" t="s">
        <v>189</v>
      </c>
      <c r="AU279" s="192" t="s">
        <v>80</v>
      </c>
      <c r="AY279" s="20" t="s">
        <v>187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20" t="s">
        <v>78</v>
      </c>
      <c r="BK279" s="193">
        <f>ROUND(I279*H279,2)</f>
        <v>0</v>
      </c>
      <c r="BL279" s="20" t="s">
        <v>287</v>
      </c>
      <c r="BM279" s="192" t="s">
        <v>1798</v>
      </c>
    </row>
    <row r="280" spans="2:51" s="14" customFormat="1" ht="11.25">
      <c r="B280" s="210"/>
      <c r="C280" s="211"/>
      <c r="D280" s="201" t="s">
        <v>197</v>
      </c>
      <c r="E280" s="212" t="s">
        <v>19</v>
      </c>
      <c r="F280" s="213" t="s">
        <v>1799</v>
      </c>
      <c r="G280" s="211"/>
      <c r="H280" s="214">
        <v>56.755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197</v>
      </c>
      <c r="AU280" s="220" t="s">
        <v>80</v>
      </c>
      <c r="AV280" s="14" t="s">
        <v>80</v>
      </c>
      <c r="AW280" s="14" t="s">
        <v>32</v>
      </c>
      <c r="AX280" s="14" t="s">
        <v>78</v>
      </c>
      <c r="AY280" s="220" t="s">
        <v>187</v>
      </c>
    </row>
    <row r="281" spans="1:65" s="2" customFormat="1" ht="16.5" customHeight="1">
      <c r="A281" s="37"/>
      <c r="B281" s="38"/>
      <c r="C281" s="181" t="s">
        <v>828</v>
      </c>
      <c r="D281" s="181" t="s">
        <v>189</v>
      </c>
      <c r="E281" s="182" t="s">
        <v>1800</v>
      </c>
      <c r="F281" s="183" t="s">
        <v>1801</v>
      </c>
      <c r="G281" s="184" t="s">
        <v>205</v>
      </c>
      <c r="H281" s="185">
        <v>19.52</v>
      </c>
      <c r="I281" s="186"/>
      <c r="J281" s="187">
        <f>ROUND(I281*H281,2)</f>
        <v>0</v>
      </c>
      <c r="K281" s="183" t="s">
        <v>19</v>
      </c>
      <c r="L281" s="42"/>
      <c r="M281" s="188" t="s">
        <v>19</v>
      </c>
      <c r="N281" s="189" t="s">
        <v>42</v>
      </c>
      <c r="O281" s="67"/>
      <c r="P281" s="190">
        <f>O281*H281</f>
        <v>0</v>
      </c>
      <c r="Q281" s="190">
        <v>1E-05</v>
      </c>
      <c r="R281" s="190">
        <f>Q281*H281</f>
        <v>0.0001952</v>
      </c>
      <c r="S281" s="190">
        <v>0</v>
      </c>
      <c r="T281" s="19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2" t="s">
        <v>287</v>
      </c>
      <c r="AT281" s="192" t="s">
        <v>189</v>
      </c>
      <c r="AU281" s="192" t="s">
        <v>80</v>
      </c>
      <c r="AY281" s="20" t="s">
        <v>187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20" t="s">
        <v>78</v>
      </c>
      <c r="BK281" s="193">
        <f>ROUND(I281*H281,2)</f>
        <v>0</v>
      </c>
      <c r="BL281" s="20" t="s">
        <v>287</v>
      </c>
      <c r="BM281" s="192" t="s">
        <v>1802</v>
      </c>
    </row>
    <row r="282" spans="2:51" s="14" customFormat="1" ht="11.25">
      <c r="B282" s="210"/>
      <c r="C282" s="211"/>
      <c r="D282" s="201" t="s">
        <v>197</v>
      </c>
      <c r="E282" s="212" t="s">
        <v>19</v>
      </c>
      <c r="F282" s="213" t="s">
        <v>1803</v>
      </c>
      <c r="G282" s="211"/>
      <c r="H282" s="214">
        <v>19.52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197</v>
      </c>
      <c r="AU282" s="220" t="s">
        <v>80</v>
      </c>
      <c r="AV282" s="14" t="s">
        <v>80</v>
      </c>
      <c r="AW282" s="14" t="s">
        <v>32</v>
      </c>
      <c r="AX282" s="14" t="s">
        <v>78</v>
      </c>
      <c r="AY282" s="220" t="s">
        <v>187</v>
      </c>
    </row>
    <row r="283" spans="1:65" s="2" customFormat="1" ht="24.2" customHeight="1">
      <c r="A283" s="37"/>
      <c r="B283" s="38"/>
      <c r="C283" s="181" t="s">
        <v>437</v>
      </c>
      <c r="D283" s="181" t="s">
        <v>189</v>
      </c>
      <c r="E283" s="182" t="s">
        <v>1804</v>
      </c>
      <c r="F283" s="183" t="s">
        <v>1805</v>
      </c>
      <c r="G283" s="184" t="s">
        <v>305</v>
      </c>
      <c r="H283" s="185">
        <v>1.292</v>
      </c>
      <c r="I283" s="186"/>
      <c r="J283" s="187">
        <f>ROUND(I283*H283,2)</f>
        <v>0</v>
      </c>
      <c r="K283" s="183" t="s">
        <v>193</v>
      </c>
      <c r="L283" s="42"/>
      <c r="M283" s="188" t="s">
        <v>19</v>
      </c>
      <c r="N283" s="189" t="s">
        <v>42</v>
      </c>
      <c r="O283" s="67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287</v>
      </c>
      <c r="AT283" s="192" t="s">
        <v>189</v>
      </c>
      <c r="AU283" s="192" t="s">
        <v>80</v>
      </c>
      <c r="AY283" s="20" t="s">
        <v>187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0" t="s">
        <v>78</v>
      </c>
      <c r="BK283" s="193">
        <f>ROUND(I283*H283,2)</f>
        <v>0</v>
      </c>
      <c r="BL283" s="20" t="s">
        <v>287</v>
      </c>
      <c r="BM283" s="192" t="s">
        <v>1806</v>
      </c>
    </row>
    <row r="284" spans="1:47" s="2" customFormat="1" ht="11.25">
      <c r="A284" s="37"/>
      <c r="B284" s="38"/>
      <c r="C284" s="39"/>
      <c r="D284" s="194" t="s">
        <v>195</v>
      </c>
      <c r="E284" s="39"/>
      <c r="F284" s="195" t="s">
        <v>1807</v>
      </c>
      <c r="G284" s="39"/>
      <c r="H284" s="39"/>
      <c r="I284" s="196"/>
      <c r="J284" s="39"/>
      <c r="K284" s="39"/>
      <c r="L284" s="42"/>
      <c r="M284" s="197"/>
      <c r="N284" s="198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195</v>
      </c>
      <c r="AU284" s="20" t="s">
        <v>80</v>
      </c>
    </row>
    <row r="285" spans="2:63" s="12" customFormat="1" ht="22.9" customHeight="1">
      <c r="B285" s="165"/>
      <c r="C285" s="166"/>
      <c r="D285" s="167" t="s">
        <v>70</v>
      </c>
      <c r="E285" s="179" t="s">
        <v>562</v>
      </c>
      <c r="F285" s="179" t="s">
        <v>563</v>
      </c>
      <c r="G285" s="166"/>
      <c r="H285" s="166"/>
      <c r="I285" s="169"/>
      <c r="J285" s="180">
        <f>BK285</f>
        <v>0</v>
      </c>
      <c r="K285" s="166"/>
      <c r="L285" s="171"/>
      <c r="M285" s="172"/>
      <c r="N285" s="173"/>
      <c r="O285" s="173"/>
      <c r="P285" s="174">
        <f>SUM(P286:P327)</f>
        <v>0</v>
      </c>
      <c r="Q285" s="173"/>
      <c r="R285" s="174">
        <f>SUM(R286:R327)</f>
        <v>0.058762499999999995</v>
      </c>
      <c r="S285" s="173"/>
      <c r="T285" s="175">
        <f>SUM(T286:T327)</f>
        <v>0</v>
      </c>
      <c r="AR285" s="176" t="s">
        <v>80</v>
      </c>
      <c r="AT285" s="177" t="s">
        <v>70</v>
      </c>
      <c r="AU285" s="177" t="s">
        <v>78</v>
      </c>
      <c r="AY285" s="176" t="s">
        <v>187</v>
      </c>
      <c r="BK285" s="178">
        <f>SUM(BK286:BK327)</f>
        <v>0</v>
      </c>
    </row>
    <row r="286" spans="1:65" s="2" customFormat="1" ht="24.2" customHeight="1">
      <c r="A286" s="37"/>
      <c r="B286" s="38"/>
      <c r="C286" s="181" t="s">
        <v>834</v>
      </c>
      <c r="D286" s="181" t="s">
        <v>189</v>
      </c>
      <c r="E286" s="182" t="s">
        <v>1808</v>
      </c>
      <c r="F286" s="183" t="s">
        <v>1809</v>
      </c>
      <c r="G286" s="184" t="s">
        <v>192</v>
      </c>
      <c r="H286" s="185">
        <v>326.375</v>
      </c>
      <c r="I286" s="186"/>
      <c r="J286" s="187">
        <f>ROUND(I286*H286,2)</f>
        <v>0</v>
      </c>
      <c r="K286" s="183" t="s">
        <v>193</v>
      </c>
      <c r="L286" s="42"/>
      <c r="M286" s="188" t="s">
        <v>19</v>
      </c>
      <c r="N286" s="189" t="s">
        <v>42</v>
      </c>
      <c r="O286" s="67"/>
      <c r="P286" s="190">
        <f>O286*H286</f>
        <v>0</v>
      </c>
      <c r="Q286" s="190">
        <v>0.00014</v>
      </c>
      <c r="R286" s="190">
        <f>Q286*H286</f>
        <v>0.0456925</v>
      </c>
      <c r="S286" s="190">
        <v>0</v>
      </c>
      <c r="T286" s="191">
        <f>S286*H286</f>
        <v>0</v>
      </c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R286" s="192" t="s">
        <v>287</v>
      </c>
      <c r="AT286" s="192" t="s">
        <v>189</v>
      </c>
      <c r="AU286" s="192" t="s">
        <v>80</v>
      </c>
      <c r="AY286" s="20" t="s">
        <v>187</v>
      </c>
      <c r="BE286" s="193">
        <f>IF(N286="základní",J286,0)</f>
        <v>0</v>
      </c>
      <c r="BF286" s="193">
        <f>IF(N286="snížená",J286,0)</f>
        <v>0</v>
      </c>
      <c r="BG286" s="193">
        <f>IF(N286="zákl. přenesená",J286,0)</f>
        <v>0</v>
      </c>
      <c r="BH286" s="193">
        <f>IF(N286="sníž. přenesená",J286,0)</f>
        <v>0</v>
      </c>
      <c r="BI286" s="193">
        <f>IF(N286="nulová",J286,0)</f>
        <v>0</v>
      </c>
      <c r="BJ286" s="20" t="s">
        <v>78</v>
      </c>
      <c r="BK286" s="193">
        <f>ROUND(I286*H286,2)</f>
        <v>0</v>
      </c>
      <c r="BL286" s="20" t="s">
        <v>287</v>
      </c>
      <c r="BM286" s="192" t="s">
        <v>1810</v>
      </c>
    </row>
    <row r="287" spans="1:47" s="2" customFormat="1" ht="11.25">
      <c r="A287" s="37"/>
      <c r="B287" s="38"/>
      <c r="C287" s="39"/>
      <c r="D287" s="194" t="s">
        <v>195</v>
      </c>
      <c r="E287" s="39"/>
      <c r="F287" s="195" t="s">
        <v>1811</v>
      </c>
      <c r="G287" s="39"/>
      <c r="H287" s="39"/>
      <c r="I287" s="196"/>
      <c r="J287" s="39"/>
      <c r="K287" s="39"/>
      <c r="L287" s="42"/>
      <c r="M287" s="197"/>
      <c r="N287" s="198"/>
      <c r="O287" s="67"/>
      <c r="P287" s="67"/>
      <c r="Q287" s="67"/>
      <c r="R287" s="67"/>
      <c r="S287" s="67"/>
      <c r="T287" s="68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T287" s="20" t="s">
        <v>195</v>
      </c>
      <c r="AU287" s="20" t="s">
        <v>80</v>
      </c>
    </row>
    <row r="288" spans="2:51" s="13" customFormat="1" ht="11.25">
      <c r="B288" s="199"/>
      <c r="C288" s="200"/>
      <c r="D288" s="201" t="s">
        <v>197</v>
      </c>
      <c r="E288" s="202" t="s">
        <v>19</v>
      </c>
      <c r="F288" s="203" t="s">
        <v>1812</v>
      </c>
      <c r="G288" s="200"/>
      <c r="H288" s="202" t="s">
        <v>19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197</v>
      </c>
      <c r="AU288" s="209" t="s">
        <v>80</v>
      </c>
      <c r="AV288" s="13" t="s">
        <v>78</v>
      </c>
      <c r="AW288" s="13" t="s">
        <v>32</v>
      </c>
      <c r="AX288" s="13" t="s">
        <v>71</v>
      </c>
      <c r="AY288" s="209" t="s">
        <v>187</v>
      </c>
    </row>
    <row r="289" spans="2:51" s="14" customFormat="1" ht="11.25">
      <c r="B289" s="210"/>
      <c r="C289" s="211"/>
      <c r="D289" s="201" t="s">
        <v>197</v>
      </c>
      <c r="E289" s="212" t="s">
        <v>19</v>
      </c>
      <c r="F289" s="213" t="s">
        <v>1813</v>
      </c>
      <c r="G289" s="211"/>
      <c r="H289" s="214">
        <v>41.409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197</v>
      </c>
      <c r="AU289" s="220" t="s">
        <v>80</v>
      </c>
      <c r="AV289" s="14" t="s">
        <v>80</v>
      </c>
      <c r="AW289" s="14" t="s">
        <v>32</v>
      </c>
      <c r="AX289" s="14" t="s">
        <v>71</v>
      </c>
      <c r="AY289" s="220" t="s">
        <v>187</v>
      </c>
    </row>
    <row r="290" spans="2:51" s="13" customFormat="1" ht="11.25">
      <c r="B290" s="199"/>
      <c r="C290" s="200"/>
      <c r="D290" s="201" t="s">
        <v>197</v>
      </c>
      <c r="E290" s="202" t="s">
        <v>19</v>
      </c>
      <c r="F290" s="203" t="s">
        <v>1814</v>
      </c>
      <c r="G290" s="200"/>
      <c r="H290" s="202" t="s">
        <v>19</v>
      </c>
      <c r="I290" s="204"/>
      <c r="J290" s="200"/>
      <c r="K290" s="200"/>
      <c r="L290" s="205"/>
      <c r="M290" s="206"/>
      <c r="N290" s="207"/>
      <c r="O290" s="207"/>
      <c r="P290" s="207"/>
      <c r="Q290" s="207"/>
      <c r="R290" s="207"/>
      <c r="S290" s="207"/>
      <c r="T290" s="208"/>
      <c r="AT290" s="209" t="s">
        <v>197</v>
      </c>
      <c r="AU290" s="209" t="s">
        <v>80</v>
      </c>
      <c r="AV290" s="13" t="s">
        <v>78</v>
      </c>
      <c r="AW290" s="13" t="s">
        <v>32</v>
      </c>
      <c r="AX290" s="13" t="s">
        <v>71</v>
      </c>
      <c r="AY290" s="209" t="s">
        <v>187</v>
      </c>
    </row>
    <row r="291" spans="2:51" s="14" customFormat="1" ht="11.25">
      <c r="B291" s="210"/>
      <c r="C291" s="211"/>
      <c r="D291" s="201" t="s">
        <v>197</v>
      </c>
      <c r="E291" s="212" t="s">
        <v>19</v>
      </c>
      <c r="F291" s="213" t="s">
        <v>1815</v>
      </c>
      <c r="G291" s="211"/>
      <c r="H291" s="214">
        <v>19.788</v>
      </c>
      <c r="I291" s="215"/>
      <c r="J291" s="211"/>
      <c r="K291" s="211"/>
      <c r="L291" s="216"/>
      <c r="M291" s="217"/>
      <c r="N291" s="218"/>
      <c r="O291" s="218"/>
      <c r="P291" s="218"/>
      <c r="Q291" s="218"/>
      <c r="R291" s="218"/>
      <c r="S291" s="218"/>
      <c r="T291" s="219"/>
      <c r="AT291" s="220" t="s">
        <v>197</v>
      </c>
      <c r="AU291" s="220" t="s">
        <v>80</v>
      </c>
      <c r="AV291" s="14" t="s">
        <v>80</v>
      </c>
      <c r="AW291" s="14" t="s">
        <v>32</v>
      </c>
      <c r="AX291" s="14" t="s">
        <v>71</v>
      </c>
      <c r="AY291" s="220" t="s">
        <v>187</v>
      </c>
    </row>
    <row r="292" spans="2:51" s="13" customFormat="1" ht="11.25">
      <c r="B292" s="199"/>
      <c r="C292" s="200"/>
      <c r="D292" s="201" t="s">
        <v>197</v>
      </c>
      <c r="E292" s="202" t="s">
        <v>19</v>
      </c>
      <c r="F292" s="203" t="s">
        <v>1816</v>
      </c>
      <c r="G292" s="200"/>
      <c r="H292" s="202" t="s">
        <v>19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197</v>
      </c>
      <c r="AU292" s="209" t="s">
        <v>80</v>
      </c>
      <c r="AV292" s="13" t="s">
        <v>78</v>
      </c>
      <c r="AW292" s="13" t="s">
        <v>32</v>
      </c>
      <c r="AX292" s="13" t="s">
        <v>71</v>
      </c>
      <c r="AY292" s="209" t="s">
        <v>187</v>
      </c>
    </row>
    <row r="293" spans="2:51" s="14" customFormat="1" ht="11.25">
      <c r="B293" s="210"/>
      <c r="C293" s="211"/>
      <c r="D293" s="201" t="s">
        <v>197</v>
      </c>
      <c r="E293" s="212" t="s">
        <v>19</v>
      </c>
      <c r="F293" s="213" t="s">
        <v>1817</v>
      </c>
      <c r="G293" s="211"/>
      <c r="H293" s="214">
        <v>22.984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197</v>
      </c>
      <c r="AU293" s="220" t="s">
        <v>80</v>
      </c>
      <c r="AV293" s="14" t="s">
        <v>80</v>
      </c>
      <c r="AW293" s="14" t="s">
        <v>32</v>
      </c>
      <c r="AX293" s="14" t="s">
        <v>71</v>
      </c>
      <c r="AY293" s="220" t="s">
        <v>187</v>
      </c>
    </row>
    <row r="294" spans="2:51" s="14" customFormat="1" ht="11.25">
      <c r="B294" s="210"/>
      <c r="C294" s="211"/>
      <c r="D294" s="201" t="s">
        <v>197</v>
      </c>
      <c r="E294" s="212" t="s">
        <v>19</v>
      </c>
      <c r="F294" s="213" t="s">
        <v>1818</v>
      </c>
      <c r="G294" s="211"/>
      <c r="H294" s="214">
        <v>4.311</v>
      </c>
      <c r="I294" s="215"/>
      <c r="J294" s="211"/>
      <c r="K294" s="211"/>
      <c r="L294" s="216"/>
      <c r="M294" s="217"/>
      <c r="N294" s="218"/>
      <c r="O294" s="218"/>
      <c r="P294" s="218"/>
      <c r="Q294" s="218"/>
      <c r="R294" s="218"/>
      <c r="S294" s="218"/>
      <c r="T294" s="219"/>
      <c r="AT294" s="220" t="s">
        <v>197</v>
      </c>
      <c r="AU294" s="220" t="s">
        <v>80</v>
      </c>
      <c r="AV294" s="14" t="s">
        <v>80</v>
      </c>
      <c r="AW294" s="14" t="s">
        <v>32</v>
      </c>
      <c r="AX294" s="14" t="s">
        <v>71</v>
      </c>
      <c r="AY294" s="220" t="s">
        <v>187</v>
      </c>
    </row>
    <row r="295" spans="2:51" s="13" customFormat="1" ht="11.25">
      <c r="B295" s="199"/>
      <c r="C295" s="200"/>
      <c r="D295" s="201" t="s">
        <v>197</v>
      </c>
      <c r="E295" s="202" t="s">
        <v>19</v>
      </c>
      <c r="F295" s="203" t="s">
        <v>1819</v>
      </c>
      <c r="G295" s="200"/>
      <c r="H295" s="202" t="s">
        <v>19</v>
      </c>
      <c r="I295" s="204"/>
      <c r="J295" s="200"/>
      <c r="K295" s="200"/>
      <c r="L295" s="205"/>
      <c r="M295" s="206"/>
      <c r="N295" s="207"/>
      <c r="O295" s="207"/>
      <c r="P295" s="207"/>
      <c r="Q295" s="207"/>
      <c r="R295" s="207"/>
      <c r="S295" s="207"/>
      <c r="T295" s="208"/>
      <c r="AT295" s="209" t="s">
        <v>197</v>
      </c>
      <c r="AU295" s="209" t="s">
        <v>80</v>
      </c>
      <c r="AV295" s="13" t="s">
        <v>78</v>
      </c>
      <c r="AW295" s="13" t="s">
        <v>32</v>
      </c>
      <c r="AX295" s="13" t="s">
        <v>71</v>
      </c>
      <c r="AY295" s="209" t="s">
        <v>187</v>
      </c>
    </row>
    <row r="296" spans="2:51" s="14" customFormat="1" ht="11.25">
      <c r="B296" s="210"/>
      <c r="C296" s="211"/>
      <c r="D296" s="201" t="s">
        <v>197</v>
      </c>
      <c r="E296" s="212" t="s">
        <v>19</v>
      </c>
      <c r="F296" s="213" t="s">
        <v>1820</v>
      </c>
      <c r="G296" s="211"/>
      <c r="H296" s="214">
        <v>22.56</v>
      </c>
      <c r="I296" s="215"/>
      <c r="J296" s="211"/>
      <c r="K296" s="211"/>
      <c r="L296" s="216"/>
      <c r="M296" s="217"/>
      <c r="N296" s="218"/>
      <c r="O296" s="218"/>
      <c r="P296" s="218"/>
      <c r="Q296" s="218"/>
      <c r="R296" s="218"/>
      <c r="S296" s="218"/>
      <c r="T296" s="219"/>
      <c r="AT296" s="220" t="s">
        <v>197</v>
      </c>
      <c r="AU296" s="220" t="s">
        <v>80</v>
      </c>
      <c r="AV296" s="14" t="s">
        <v>80</v>
      </c>
      <c r="AW296" s="14" t="s">
        <v>32</v>
      </c>
      <c r="AX296" s="14" t="s">
        <v>71</v>
      </c>
      <c r="AY296" s="220" t="s">
        <v>187</v>
      </c>
    </row>
    <row r="297" spans="2:51" s="13" customFormat="1" ht="11.25">
      <c r="B297" s="199"/>
      <c r="C297" s="200"/>
      <c r="D297" s="201" t="s">
        <v>197</v>
      </c>
      <c r="E297" s="202" t="s">
        <v>19</v>
      </c>
      <c r="F297" s="203" t="s">
        <v>1821</v>
      </c>
      <c r="G297" s="200"/>
      <c r="H297" s="202" t="s">
        <v>19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197</v>
      </c>
      <c r="AU297" s="209" t="s">
        <v>80</v>
      </c>
      <c r="AV297" s="13" t="s">
        <v>78</v>
      </c>
      <c r="AW297" s="13" t="s">
        <v>32</v>
      </c>
      <c r="AX297" s="13" t="s">
        <v>71</v>
      </c>
      <c r="AY297" s="209" t="s">
        <v>187</v>
      </c>
    </row>
    <row r="298" spans="2:51" s="14" customFormat="1" ht="11.25">
      <c r="B298" s="210"/>
      <c r="C298" s="211"/>
      <c r="D298" s="201" t="s">
        <v>197</v>
      </c>
      <c r="E298" s="212" t="s">
        <v>19</v>
      </c>
      <c r="F298" s="213" t="s">
        <v>1822</v>
      </c>
      <c r="G298" s="211"/>
      <c r="H298" s="214">
        <v>13.26</v>
      </c>
      <c r="I298" s="215"/>
      <c r="J298" s="211"/>
      <c r="K298" s="211"/>
      <c r="L298" s="216"/>
      <c r="M298" s="217"/>
      <c r="N298" s="218"/>
      <c r="O298" s="218"/>
      <c r="P298" s="218"/>
      <c r="Q298" s="218"/>
      <c r="R298" s="218"/>
      <c r="S298" s="218"/>
      <c r="T298" s="219"/>
      <c r="AT298" s="220" t="s">
        <v>197</v>
      </c>
      <c r="AU298" s="220" t="s">
        <v>80</v>
      </c>
      <c r="AV298" s="14" t="s">
        <v>80</v>
      </c>
      <c r="AW298" s="14" t="s">
        <v>32</v>
      </c>
      <c r="AX298" s="14" t="s">
        <v>71</v>
      </c>
      <c r="AY298" s="220" t="s">
        <v>187</v>
      </c>
    </row>
    <row r="299" spans="2:51" s="13" customFormat="1" ht="11.25">
      <c r="B299" s="199"/>
      <c r="C299" s="200"/>
      <c r="D299" s="201" t="s">
        <v>197</v>
      </c>
      <c r="E299" s="202" t="s">
        <v>19</v>
      </c>
      <c r="F299" s="203" t="s">
        <v>1634</v>
      </c>
      <c r="G299" s="200"/>
      <c r="H299" s="202" t="s">
        <v>19</v>
      </c>
      <c r="I299" s="204"/>
      <c r="J299" s="200"/>
      <c r="K299" s="200"/>
      <c r="L299" s="205"/>
      <c r="M299" s="206"/>
      <c r="N299" s="207"/>
      <c r="O299" s="207"/>
      <c r="P299" s="207"/>
      <c r="Q299" s="207"/>
      <c r="R299" s="207"/>
      <c r="S299" s="207"/>
      <c r="T299" s="208"/>
      <c r="AT299" s="209" t="s">
        <v>197</v>
      </c>
      <c r="AU299" s="209" t="s">
        <v>80</v>
      </c>
      <c r="AV299" s="13" t="s">
        <v>78</v>
      </c>
      <c r="AW299" s="13" t="s">
        <v>32</v>
      </c>
      <c r="AX299" s="13" t="s">
        <v>71</v>
      </c>
      <c r="AY299" s="209" t="s">
        <v>187</v>
      </c>
    </row>
    <row r="300" spans="2:51" s="14" customFormat="1" ht="11.25">
      <c r="B300" s="210"/>
      <c r="C300" s="211"/>
      <c r="D300" s="201" t="s">
        <v>197</v>
      </c>
      <c r="E300" s="212" t="s">
        <v>19</v>
      </c>
      <c r="F300" s="213" t="s">
        <v>1823</v>
      </c>
      <c r="G300" s="211"/>
      <c r="H300" s="214">
        <v>5.994</v>
      </c>
      <c r="I300" s="215"/>
      <c r="J300" s="211"/>
      <c r="K300" s="211"/>
      <c r="L300" s="216"/>
      <c r="M300" s="217"/>
      <c r="N300" s="218"/>
      <c r="O300" s="218"/>
      <c r="P300" s="218"/>
      <c r="Q300" s="218"/>
      <c r="R300" s="218"/>
      <c r="S300" s="218"/>
      <c r="T300" s="219"/>
      <c r="AT300" s="220" t="s">
        <v>197</v>
      </c>
      <c r="AU300" s="220" t="s">
        <v>80</v>
      </c>
      <c r="AV300" s="14" t="s">
        <v>80</v>
      </c>
      <c r="AW300" s="14" t="s">
        <v>32</v>
      </c>
      <c r="AX300" s="14" t="s">
        <v>71</v>
      </c>
      <c r="AY300" s="220" t="s">
        <v>187</v>
      </c>
    </row>
    <row r="301" spans="2:51" s="13" customFormat="1" ht="11.25">
      <c r="B301" s="199"/>
      <c r="C301" s="200"/>
      <c r="D301" s="201" t="s">
        <v>197</v>
      </c>
      <c r="E301" s="202" t="s">
        <v>19</v>
      </c>
      <c r="F301" s="203" t="s">
        <v>1824</v>
      </c>
      <c r="G301" s="200"/>
      <c r="H301" s="202" t="s">
        <v>19</v>
      </c>
      <c r="I301" s="204"/>
      <c r="J301" s="200"/>
      <c r="K301" s="200"/>
      <c r="L301" s="205"/>
      <c r="M301" s="206"/>
      <c r="N301" s="207"/>
      <c r="O301" s="207"/>
      <c r="P301" s="207"/>
      <c r="Q301" s="207"/>
      <c r="R301" s="207"/>
      <c r="S301" s="207"/>
      <c r="T301" s="208"/>
      <c r="AT301" s="209" t="s">
        <v>197</v>
      </c>
      <c r="AU301" s="209" t="s">
        <v>80</v>
      </c>
      <c r="AV301" s="13" t="s">
        <v>78</v>
      </c>
      <c r="AW301" s="13" t="s">
        <v>32</v>
      </c>
      <c r="AX301" s="13" t="s">
        <v>71</v>
      </c>
      <c r="AY301" s="209" t="s">
        <v>187</v>
      </c>
    </row>
    <row r="302" spans="2:51" s="14" customFormat="1" ht="11.25">
      <c r="B302" s="210"/>
      <c r="C302" s="211"/>
      <c r="D302" s="201" t="s">
        <v>197</v>
      </c>
      <c r="E302" s="212" t="s">
        <v>19</v>
      </c>
      <c r="F302" s="213" t="s">
        <v>1825</v>
      </c>
      <c r="G302" s="211"/>
      <c r="H302" s="214">
        <v>25.069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197</v>
      </c>
      <c r="AU302" s="220" t="s">
        <v>80</v>
      </c>
      <c r="AV302" s="14" t="s">
        <v>80</v>
      </c>
      <c r="AW302" s="14" t="s">
        <v>32</v>
      </c>
      <c r="AX302" s="14" t="s">
        <v>71</v>
      </c>
      <c r="AY302" s="220" t="s">
        <v>187</v>
      </c>
    </row>
    <row r="303" spans="2:51" s="13" customFormat="1" ht="11.25">
      <c r="B303" s="199"/>
      <c r="C303" s="200"/>
      <c r="D303" s="201" t="s">
        <v>197</v>
      </c>
      <c r="E303" s="202" t="s">
        <v>19</v>
      </c>
      <c r="F303" s="203" t="s">
        <v>1826</v>
      </c>
      <c r="G303" s="200"/>
      <c r="H303" s="202" t="s">
        <v>19</v>
      </c>
      <c r="I303" s="204"/>
      <c r="J303" s="200"/>
      <c r="K303" s="200"/>
      <c r="L303" s="205"/>
      <c r="M303" s="206"/>
      <c r="N303" s="207"/>
      <c r="O303" s="207"/>
      <c r="P303" s="207"/>
      <c r="Q303" s="207"/>
      <c r="R303" s="207"/>
      <c r="S303" s="207"/>
      <c r="T303" s="208"/>
      <c r="AT303" s="209" t="s">
        <v>197</v>
      </c>
      <c r="AU303" s="209" t="s">
        <v>80</v>
      </c>
      <c r="AV303" s="13" t="s">
        <v>78</v>
      </c>
      <c r="AW303" s="13" t="s">
        <v>32</v>
      </c>
      <c r="AX303" s="13" t="s">
        <v>71</v>
      </c>
      <c r="AY303" s="209" t="s">
        <v>187</v>
      </c>
    </row>
    <row r="304" spans="2:51" s="13" customFormat="1" ht="11.25">
      <c r="B304" s="199"/>
      <c r="C304" s="200"/>
      <c r="D304" s="201" t="s">
        <v>197</v>
      </c>
      <c r="E304" s="202" t="s">
        <v>19</v>
      </c>
      <c r="F304" s="203" t="s">
        <v>1827</v>
      </c>
      <c r="G304" s="200"/>
      <c r="H304" s="202" t="s">
        <v>19</v>
      </c>
      <c r="I304" s="204"/>
      <c r="J304" s="200"/>
      <c r="K304" s="200"/>
      <c r="L304" s="205"/>
      <c r="M304" s="206"/>
      <c r="N304" s="207"/>
      <c r="O304" s="207"/>
      <c r="P304" s="207"/>
      <c r="Q304" s="207"/>
      <c r="R304" s="207"/>
      <c r="S304" s="207"/>
      <c r="T304" s="208"/>
      <c r="AT304" s="209" t="s">
        <v>197</v>
      </c>
      <c r="AU304" s="209" t="s">
        <v>80</v>
      </c>
      <c r="AV304" s="13" t="s">
        <v>78</v>
      </c>
      <c r="AW304" s="13" t="s">
        <v>32</v>
      </c>
      <c r="AX304" s="13" t="s">
        <v>71</v>
      </c>
      <c r="AY304" s="209" t="s">
        <v>187</v>
      </c>
    </row>
    <row r="305" spans="2:51" s="14" customFormat="1" ht="11.25">
      <c r="B305" s="210"/>
      <c r="C305" s="211"/>
      <c r="D305" s="201" t="s">
        <v>197</v>
      </c>
      <c r="E305" s="212" t="s">
        <v>19</v>
      </c>
      <c r="F305" s="213" t="s">
        <v>1828</v>
      </c>
      <c r="G305" s="211"/>
      <c r="H305" s="214">
        <v>163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197</v>
      </c>
      <c r="AU305" s="220" t="s">
        <v>80</v>
      </c>
      <c r="AV305" s="14" t="s">
        <v>80</v>
      </c>
      <c r="AW305" s="14" t="s">
        <v>32</v>
      </c>
      <c r="AX305" s="14" t="s">
        <v>71</v>
      </c>
      <c r="AY305" s="220" t="s">
        <v>187</v>
      </c>
    </row>
    <row r="306" spans="2:51" s="13" customFormat="1" ht="11.25">
      <c r="B306" s="199"/>
      <c r="C306" s="200"/>
      <c r="D306" s="201" t="s">
        <v>197</v>
      </c>
      <c r="E306" s="202" t="s">
        <v>19</v>
      </c>
      <c r="F306" s="203" t="s">
        <v>1829</v>
      </c>
      <c r="G306" s="200"/>
      <c r="H306" s="202" t="s">
        <v>19</v>
      </c>
      <c r="I306" s="204"/>
      <c r="J306" s="200"/>
      <c r="K306" s="200"/>
      <c r="L306" s="205"/>
      <c r="M306" s="206"/>
      <c r="N306" s="207"/>
      <c r="O306" s="207"/>
      <c r="P306" s="207"/>
      <c r="Q306" s="207"/>
      <c r="R306" s="207"/>
      <c r="S306" s="207"/>
      <c r="T306" s="208"/>
      <c r="AT306" s="209" t="s">
        <v>197</v>
      </c>
      <c r="AU306" s="209" t="s">
        <v>80</v>
      </c>
      <c r="AV306" s="13" t="s">
        <v>78</v>
      </c>
      <c r="AW306" s="13" t="s">
        <v>32</v>
      </c>
      <c r="AX306" s="13" t="s">
        <v>71</v>
      </c>
      <c r="AY306" s="209" t="s">
        <v>187</v>
      </c>
    </row>
    <row r="307" spans="2:51" s="14" customFormat="1" ht="11.25">
      <c r="B307" s="210"/>
      <c r="C307" s="211"/>
      <c r="D307" s="201" t="s">
        <v>197</v>
      </c>
      <c r="E307" s="212" t="s">
        <v>19</v>
      </c>
      <c r="F307" s="213" t="s">
        <v>1830</v>
      </c>
      <c r="G307" s="211"/>
      <c r="H307" s="214">
        <v>8</v>
      </c>
      <c r="I307" s="215"/>
      <c r="J307" s="211"/>
      <c r="K307" s="211"/>
      <c r="L307" s="216"/>
      <c r="M307" s="217"/>
      <c r="N307" s="218"/>
      <c r="O307" s="218"/>
      <c r="P307" s="218"/>
      <c r="Q307" s="218"/>
      <c r="R307" s="218"/>
      <c r="S307" s="218"/>
      <c r="T307" s="219"/>
      <c r="AT307" s="220" t="s">
        <v>197</v>
      </c>
      <c r="AU307" s="220" t="s">
        <v>80</v>
      </c>
      <c r="AV307" s="14" t="s">
        <v>80</v>
      </c>
      <c r="AW307" s="14" t="s">
        <v>32</v>
      </c>
      <c r="AX307" s="14" t="s">
        <v>71</v>
      </c>
      <c r="AY307" s="220" t="s">
        <v>187</v>
      </c>
    </row>
    <row r="308" spans="2:51" s="15" customFormat="1" ht="11.25">
      <c r="B308" s="221"/>
      <c r="C308" s="222"/>
      <c r="D308" s="201" t="s">
        <v>197</v>
      </c>
      <c r="E308" s="223" t="s">
        <v>19</v>
      </c>
      <c r="F308" s="224" t="s">
        <v>200</v>
      </c>
      <c r="G308" s="222"/>
      <c r="H308" s="225">
        <v>326.375</v>
      </c>
      <c r="I308" s="226"/>
      <c r="J308" s="222"/>
      <c r="K308" s="222"/>
      <c r="L308" s="227"/>
      <c r="M308" s="228"/>
      <c r="N308" s="229"/>
      <c r="O308" s="229"/>
      <c r="P308" s="229"/>
      <c r="Q308" s="229"/>
      <c r="R308" s="229"/>
      <c r="S308" s="229"/>
      <c r="T308" s="230"/>
      <c r="AT308" s="231" t="s">
        <v>197</v>
      </c>
      <c r="AU308" s="231" t="s">
        <v>80</v>
      </c>
      <c r="AV308" s="15" t="s">
        <v>95</v>
      </c>
      <c r="AW308" s="15" t="s">
        <v>32</v>
      </c>
      <c r="AX308" s="15" t="s">
        <v>78</v>
      </c>
      <c r="AY308" s="231" t="s">
        <v>187</v>
      </c>
    </row>
    <row r="309" spans="1:65" s="2" customFormat="1" ht="16.5" customHeight="1">
      <c r="A309" s="37"/>
      <c r="B309" s="38"/>
      <c r="C309" s="181" t="s">
        <v>838</v>
      </c>
      <c r="D309" s="181" t="s">
        <v>189</v>
      </c>
      <c r="E309" s="182" t="s">
        <v>1831</v>
      </c>
      <c r="F309" s="183" t="s">
        <v>1832</v>
      </c>
      <c r="G309" s="184" t="s">
        <v>192</v>
      </c>
      <c r="H309" s="185">
        <v>163.375</v>
      </c>
      <c r="I309" s="186"/>
      <c r="J309" s="187">
        <f>ROUND(I309*H309,2)</f>
        <v>0</v>
      </c>
      <c r="K309" s="183" t="s">
        <v>19</v>
      </c>
      <c r="L309" s="42"/>
      <c r="M309" s="188" t="s">
        <v>19</v>
      </c>
      <c r="N309" s="189" t="s">
        <v>42</v>
      </c>
      <c r="O309" s="67"/>
      <c r="P309" s="190">
        <f>O309*H309</f>
        <v>0</v>
      </c>
      <c r="Q309" s="190">
        <v>8E-05</v>
      </c>
      <c r="R309" s="190">
        <f>Q309*H309</f>
        <v>0.013070000000000002</v>
      </c>
      <c r="S309" s="190">
        <v>0</v>
      </c>
      <c r="T309" s="19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2" t="s">
        <v>287</v>
      </c>
      <c r="AT309" s="192" t="s">
        <v>189</v>
      </c>
      <c r="AU309" s="192" t="s">
        <v>80</v>
      </c>
      <c r="AY309" s="20" t="s">
        <v>187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20" t="s">
        <v>78</v>
      </c>
      <c r="BK309" s="193">
        <f>ROUND(I309*H309,2)</f>
        <v>0</v>
      </c>
      <c r="BL309" s="20" t="s">
        <v>287</v>
      </c>
      <c r="BM309" s="192" t="s">
        <v>1833</v>
      </c>
    </row>
    <row r="310" spans="2:51" s="13" customFormat="1" ht="11.25">
      <c r="B310" s="199"/>
      <c r="C310" s="200"/>
      <c r="D310" s="201" t="s">
        <v>197</v>
      </c>
      <c r="E310" s="202" t="s">
        <v>19</v>
      </c>
      <c r="F310" s="203" t="s">
        <v>1812</v>
      </c>
      <c r="G310" s="200"/>
      <c r="H310" s="202" t="s">
        <v>19</v>
      </c>
      <c r="I310" s="204"/>
      <c r="J310" s="200"/>
      <c r="K310" s="200"/>
      <c r="L310" s="205"/>
      <c r="M310" s="206"/>
      <c r="N310" s="207"/>
      <c r="O310" s="207"/>
      <c r="P310" s="207"/>
      <c r="Q310" s="207"/>
      <c r="R310" s="207"/>
      <c r="S310" s="207"/>
      <c r="T310" s="208"/>
      <c r="AT310" s="209" t="s">
        <v>197</v>
      </c>
      <c r="AU310" s="209" t="s">
        <v>80</v>
      </c>
      <c r="AV310" s="13" t="s">
        <v>78</v>
      </c>
      <c r="AW310" s="13" t="s">
        <v>32</v>
      </c>
      <c r="AX310" s="13" t="s">
        <v>71</v>
      </c>
      <c r="AY310" s="209" t="s">
        <v>187</v>
      </c>
    </row>
    <row r="311" spans="2:51" s="14" customFormat="1" ht="11.25">
      <c r="B311" s="210"/>
      <c r="C311" s="211"/>
      <c r="D311" s="201" t="s">
        <v>197</v>
      </c>
      <c r="E311" s="212" t="s">
        <v>19</v>
      </c>
      <c r="F311" s="213" t="s">
        <v>1813</v>
      </c>
      <c r="G311" s="211"/>
      <c r="H311" s="214">
        <v>41.409</v>
      </c>
      <c r="I311" s="215"/>
      <c r="J311" s="211"/>
      <c r="K311" s="211"/>
      <c r="L311" s="216"/>
      <c r="M311" s="217"/>
      <c r="N311" s="218"/>
      <c r="O311" s="218"/>
      <c r="P311" s="218"/>
      <c r="Q311" s="218"/>
      <c r="R311" s="218"/>
      <c r="S311" s="218"/>
      <c r="T311" s="219"/>
      <c r="AT311" s="220" t="s">
        <v>197</v>
      </c>
      <c r="AU311" s="220" t="s">
        <v>80</v>
      </c>
      <c r="AV311" s="14" t="s">
        <v>80</v>
      </c>
      <c r="AW311" s="14" t="s">
        <v>32</v>
      </c>
      <c r="AX311" s="14" t="s">
        <v>71</v>
      </c>
      <c r="AY311" s="220" t="s">
        <v>187</v>
      </c>
    </row>
    <row r="312" spans="2:51" s="13" customFormat="1" ht="11.25">
      <c r="B312" s="199"/>
      <c r="C312" s="200"/>
      <c r="D312" s="201" t="s">
        <v>197</v>
      </c>
      <c r="E312" s="202" t="s">
        <v>19</v>
      </c>
      <c r="F312" s="203" t="s">
        <v>1814</v>
      </c>
      <c r="G312" s="200"/>
      <c r="H312" s="202" t="s">
        <v>19</v>
      </c>
      <c r="I312" s="204"/>
      <c r="J312" s="200"/>
      <c r="K312" s="200"/>
      <c r="L312" s="205"/>
      <c r="M312" s="206"/>
      <c r="N312" s="207"/>
      <c r="O312" s="207"/>
      <c r="P312" s="207"/>
      <c r="Q312" s="207"/>
      <c r="R312" s="207"/>
      <c r="S312" s="207"/>
      <c r="T312" s="208"/>
      <c r="AT312" s="209" t="s">
        <v>197</v>
      </c>
      <c r="AU312" s="209" t="s">
        <v>80</v>
      </c>
      <c r="AV312" s="13" t="s">
        <v>78</v>
      </c>
      <c r="AW312" s="13" t="s">
        <v>32</v>
      </c>
      <c r="AX312" s="13" t="s">
        <v>71</v>
      </c>
      <c r="AY312" s="209" t="s">
        <v>187</v>
      </c>
    </row>
    <row r="313" spans="2:51" s="14" customFormat="1" ht="11.25">
      <c r="B313" s="210"/>
      <c r="C313" s="211"/>
      <c r="D313" s="201" t="s">
        <v>197</v>
      </c>
      <c r="E313" s="212" t="s">
        <v>19</v>
      </c>
      <c r="F313" s="213" t="s">
        <v>1815</v>
      </c>
      <c r="G313" s="211"/>
      <c r="H313" s="214">
        <v>19.788</v>
      </c>
      <c r="I313" s="215"/>
      <c r="J313" s="211"/>
      <c r="K313" s="211"/>
      <c r="L313" s="216"/>
      <c r="M313" s="217"/>
      <c r="N313" s="218"/>
      <c r="O313" s="218"/>
      <c r="P313" s="218"/>
      <c r="Q313" s="218"/>
      <c r="R313" s="218"/>
      <c r="S313" s="218"/>
      <c r="T313" s="219"/>
      <c r="AT313" s="220" t="s">
        <v>197</v>
      </c>
      <c r="AU313" s="220" t="s">
        <v>80</v>
      </c>
      <c r="AV313" s="14" t="s">
        <v>80</v>
      </c>
      <c r="AW313" s="14" t="s">
        <v>32</v>
      </c>
      <c r="AX313" s="14" t="s">
        <v>71</v>
      </c>
      <c r="AY313" s="220" t="s">
        <v>187</v>
      </c>
    </row>
    <row r="314" spans="2:51" s="13" customFormat="1" ht="11.25">
      <c r="B314" s="199"/>
      <c r="C314" s="200"/>
      <c r="D314" s="201" t="s">
        <v>197</v>
      </c>
      <c r="E314" s="202" t="s">
        <v>19</v>
      </c>
      <c r="F314" s="203" t="s">
        <v>1816</v>
      </c>
      <c r="G314" s="200"/>
      <c r="H314" s="202" t="s">
        <v>19</v>
      </c>
      <c r="I314" s="204"/>
      <c r="J314" s="200"/>
      <c r="K314" s="200"/>
      <c r="L314" s="205"/>
      <c r="M314" s="206"/>
      <c r="N314" s="207"/>
      <c r="O314" s="207"/>
      <c r="P314" s="207"/>
      <c r="Q314" s="207"/>
      <c r="R314" s="207"/>
      <c r="S314" s="207"/>
      <c r="T314" s="208"/>
      <c r="AT314" s="209" t="s">
        <v>197</v>
      </c>
      <c r="AU314" s="209" t="s">
        <v>80</v>
      </c>
      <c r="AV314" s="13" t="s">
        <v>78</v>
      </c>
      <c r="AW314" s="13" t="s">
        <v>32</v>
      </c>
      <c r="AX314" s="13" t="s">
        <v>71</v>
      </c>
      <c r="AY314" s="209" t="s">
        <v>187</v>
      </c>
    </row>
    <row r="315" spans="2:51" s="14" customFormat="1" ht="11.25">
      <c r="B315" s="210"/>
      <c r="C315" s="211"/>
      <c r="D315" s="201" t="s">
        <v>197</v>
      </c>
      <c r="E315" s="212" t="s">
        <v>19</v>
      </c>
      <c r="F315" s="213" t="s">
        <v>1817</v>
      </c>
      <c r="G315" s="211"/>
      <c r="H315" s="214">
        <v>22.984</v>
      </c>
      <c r="I315" s="215"/>
      <c r="J315" s="211"/>
      <c r="K315" s="211"/>
      <c r="L315" s="216"/>
      <c r="M315" s="217"/>
      <c r="N315" s="218"/>
      <c r="O315" s="218"/>
      <c r="P315" s="218"/>
      <c r="Q315" s="218"/>
      <c r="R315" s="218"/>
      <c r="S315" s="218"/>
      <c r="T315" s="219"/>
      <c r="AT315" s="220" t="s">
        <v>197</v>
      </c>
      <c r="AU315" s="220" t="s">
        <v>80</v>
      </c>
      <c r="AV315" s="14" t="s">
        <v>80</v>
      </c>
      <c r="AW315" s="14" t="s">
        <v>32</v>
      </c>
      <c r="AX315" s="14" t="s">
        <v>71</v>
      </c>
      <c r="AY315" s="220" t="s">
        <v>187</v>
      </c>
    </row>
    <row r="316" spans="2:51" s="14" customFormat="1" ht="11.25">
      <c r="B316" s="210"/>
      <c r="C316" s="211"/>
      <c r="D316" s="201" t="s">
        <v>197</v>
      </c>
      <c r="E316" s="212" t="s">
        <v>19</v>
      </c>
      <c r="F316" s="213" t="s">
        <v>1818</v>
      </c>
      <c r="G316" s="211"/>
      <c r="H316" s="214">
        <v>4.311</v>
      </c>
      <c r="I316" s="215"/>
      <c r="J316" s="211"/>
      <c r="K316" s="211"/>
      <c r="L316" s="216"/>
      <c r="M316" s="217"/>
      <c r="N316" s="218"/>
      <c r="O316" s="218"/>
      <c r="P316" s="218"/>
      <c r="Q316" s="218"/>
      <c r="R316" s="218"/>
      <c r="S316" s="218"/>
      <c r="T316" s="219"/>
      <c r="AT316" s="220" t="s">
        <v>197</v>
      </c>
      <c r="AU316" s="220" t="s">
        <v>80</v>
      </c>
      <c r="AV316" s="14" t="s">
        <v>80</v>
      </c>
      <c r="AW316" s="14" t="s">
        <v>32</v>
      </c>
      <c r="AX316" s="14" t="s">
        <v>71</v>
      </c>
      <c r="AY316" s="220" t="s">
        <v>187</v>
      </c>
    </row>
    <row r="317" spans="2:51" s="13" customFormat="1" ht="11.25">
      <c r="B317" s="199"/>
      <c r="C317" s="200"/>
      <c r="D317" s="201" t="s">
        <v>197</v>
      </c>
      <c r="E317" s="202" t="s">
        <v>19</v>
      </c>
      <c r="F317" s="203" t="s">
        <v>1819</v>
      </c>
      <c r="G317" s="200"/>
      <c r="H317" s="202" t="s">
        <v>19</v>
      </c>
      <c r="I317" s="204"/>
      <c r="J317" s="200"/>
      <c r="K317" s="200"/>
      <c r="L317" s="205"/>
      <c r="M317" s="206"/>
      <c r="N317" s="207"/>
      <c r="O317" s="207"/>
      <c r="P317" s="207"/>
      <c r="Q317" s="207"/>
      <c r="R317" s="207"/>
      <c r="S317" s="207"/>
      <c r="T317" s="208"/>
      <c r="AT317" s="209" t="s">
        <v>197</v>
      </c>
      <c r="AU317" s="209" t="s">
        <v>80</v>
      </c>
      <c r="AV317" s="13" t="s">
        <v>78</v>
      </c>
      <c r="AW317" s="13" t="s">
        <v>32</v>
      </c>
      <c r="AX317" s="13" t="s">
        <v>71</v>
      </c>
      <c r="AY317" s="209" t="s">
        <v>187</v>
      </c>
    </row>
    <row r="318" spans="2:51" s="14" customFormat="1" ht="11.25">
      <c r="B318" s="210"/>
      <c r="C318" s="211"/>
      <c r="D318" s="201" t="s">
        <v>197</v>
      </c>
      <c r="E318" s="212" t="s">
        <v>19</v>
      </c>
      <c r="F318" s="213" t="s">
        <v>1820</v>
      </c>
      <c r="G318" s="211"/>
      <c r="H318" s="214">
        <v>22.56</v>
      </c>
      <c r="I318" s="215"/>
      <c r="J318" s="211"/>
      <c r="K318" s="211"/>
      <c r="L318" s="216"/>
      <c r="M318" s="217"/>
      <c r="N318" s="218"/>
      <c r="O318" s="218"/>
      <c r="P318" s="218"/>
      <c r="Q318" s="218"/>
      <c r="R318" s="218"/>
      <c r="S318" s="218"/>
      <c r="T318" s="219"/>
      <c r="AT318" s="220" t="s">
        <v>197</v>
      </c>
      <c r="AU318" s="220" t="s">
        <v>80</v>
      </c>
      <c r="AV318" s="14" t="s">
        <v>80</v>
      </c>
      <c r="AW318" s="14" t="s">
        <v>32</v>
      </c>
      <c r="AX318" s="14" t="s">
        <v>71</v>
      </c>
      <c r="AY318" s="220" t="s">
        <v>187</v>
      </c>
    </row>
    <row r="319" spans="2:51" s="13" customFormat="1" ht="11.25">
      <c r="B319" s="199"/>
      <c r="C319" s="200"/>
      <c r="D319" s="201" t="s">
        <v>197</v>
      </c>
      <c r="E319" s="202" t="s">
        <v>19</v>
      </c>
      <c r="F319" s="203" t="s">
        <v>1821</v>
      </c>
      <c r="G319" s="200"/>
      <c r="H319" s="202" t="s">
        <v>19</v>
      </c>
      <c r="I319" s="204"/>
      <c r="J319" s="200"/>
      <c r="K319" s="200"/>
      <c r="L319" s="205"/>
      <c r="M319" s="206"/>
      <c r="N319" s="207"/>
      <c r="O319" s="207"/>
      <c r="P319" s="207"/>
      <c r="Q319" s="207"/>
      <c r="R319" s="207"/>
      <c r="S319" s="207"/>
      <c r="T319" s="208"/>
      <c r="AT319" s="209" t="s">
        <v>197</v>
      </c>
      <c r="AU319" s="209" t="s">
        <v>80</v>
      </c>
      <c r="AV319" s="13" t="s">
        <v>78</v>
      </c>
      <c r="AW319" s="13" t="s">
        <v>32</v>
      </c>
      <c r="AX319" s="13" t="s">
        <v>71</v>
      </c>
      <c r="AY319" s="209" t="s">
        <v>187</v>
      </c>
    </row>
    <row r="320" spans="2:51" s="14" customFormat="1" ht="11.25">
      <c r="B320" s="210"/>
      <c r="C320" s="211"/>
      <c r="D320" s="201" t="s">
        <v>197</v>
      </c>
      <c r="E320" s="212" t="s">
        <v>19</v>
      </c>
      <c r="F320" s="213" t="s">
        <v>1822</v>
      </c>
      <c r="G320" s="211"/>
      <c r="H320" s="214">
        <v>13.26</v>
      </c>
      <c r="I320" s="215"/>
      <c r="J320" s="211"/>
      <c r="K320" s="211"/>
      <c r="L320" s="216"/>
      <c r="M320" s="217"/>
      <c r="N320" s="218"/>
      <c r="O320" s="218"/>
      <c r="P320" s="218"/>
      <c r="Q320" s="218"/>
      <c r="R320" s="218"/>
      <c r="S320" s="218"/>
      <c r="T320" s="219"/>
      <c r="AT320" s="220" t="s">
        <v>197</v>
      </c>
      <c r="AU320" s="220" t="s">
        <v>80</v>
      </c>
      <c r="AV320" s="14" t="s">
        <v>80</v>
      </c>
      <c r="AW320" s="14" t="s">
        <v>32</v>
      </c>
      <c r="AX320" s="14" t="s">
        <v>71</v>
      </c>
      <c r="AY320" s="220" t="s">
        <v>187</v>
      </c>
    </row>
    <row r="321" spans="2:51" s="13" customFormat="1" ht="11.25">
      <c r="B321" s="199"/>
      <c r="C321" s="200"/>
      <c r="D321" s="201" t="s">
        <v>197</v>
      </c>
      <c r="E321" s="202" t="s">
        <v>19</v>
      </c>
      <c r="F321" s="203" t="s">
        <v>1634</v>
      </c>
      <c r="G321" s="200"/>
      <c r="H321" s="202" t="s">
        <v>19</v>
      </c>
      <c r="I321" s="204"/>
      <c r="J321" s="200"/>
      <c r="K321" s="200"/>
      <c r="L321" s="205"/>
      <c r="M321" s="206"/>
      <c r="N321" s="207"/>
      <c r="O321" s="207"/>
      <c r="P321" s="207"/>
      <c r="Q321" s="207"/>
      <c r="R321" s="207"/>
      <c r="S321" s="207"/>
      <c r="T321" s="208"/>
      <c r="AT321" s="209" t="s">
        <v>197</v>
      </c>
      <c r="AU321" s="209" t="s">
        <v>80</v>
      </c>
      <c r="AV321" s="13" t="s">
        <v>78</v>
      </c>
      <c r="AW321" s="13" t="s">
        <v>32</v>
      </c>
      <c r="AX321" s="13" t="s">
        <v>71</v>
      </c>
      <c r="AY321" s="209" t="s">
        <v>187</v>
      </c>
    </row>
    <row r="322" spans="2:51" s="14" customFormat="1" ht="11.25">
      <c r="B322" s="210"/>
      <c r="C322" s="211"/>
      <c r="D322" s="201" t="s">
        <v>197</v>
      </c>
      <c r="E322" s="212" t="s">
        <v>19</v>
      </c>
      <c r="F322" s="213" t="s">
        <v>1823</v>
      </c>
      <c r="G322" s="211"/>
      <c r="H322" s="214">
        <v>5.994</v>
      </c>
      <c r="I322" s="215"/>
      <c r="J322" s="211"/>
      <c r="K322" s="211"/>
      <c r="L322" s="216"/>
      <c r="M322" s="217"/>
      <c r="N322" s="218"/>
      <c r="O322" s="218"/>
      <c r="P322" s="218"/>
      <c r="Q322" s="218"/>
      <c r="R322" s="218"/>
      <c r="S322" s="218"/>
      <c r="T322" s="219"/>
      <c r="AT322" s="220" t="s">
        <v>197</v>
      </c>
      <c r="AU322" s="220" t="s">
        <v>80</v>
      </c>
      <c r="AV322" s="14" t="s">
        <v>80</v>
      </c>
      <c r="AW322" s="14" t="s">
        <v>32</v>
      </c>
      <c r="AX322" s="14" t="s">
        <v>71</v>
      </c>
      <c r="AY322" s="220" t="s">
        <v>187</v>
      </c>
    </row>
    <row r="323" spans="2:51" s="13" customFormat="1" ht="11.25">
      <c r="B323" s="199"/>
      <c r="C323" s="200"/>
      <c r="D323" s="201" t="s">
        <v>197</v>
      </c>
      <c r="E323" s="202" t="s">
        <v>19</v>
      </c>
      <c r="F323" s="203" t="s">
        <v>1824</v>
      </c>
      <c r="G323" s="200"/>
      <c r="H323" s="202" t="s">
        <v>19</v>
      </c>
      <c r="I323" s="204"/>
      <c r="J323" s="200"/>
      <c r="K323" s="200"/>
      <c r="L323" s="205"/>
      <c r="M323" s="206"/>
      <c r="N323" s="207"/>
      <c r="O323" s="207"/>
      <c r="P323" s="207"/>
      <c r="Q323" s="207"/>
      <c r="R323" s="207"/>
      <c r="S323" s="207"/>
      <c r="T323" s="208"/>
      <c r="AT323" s="209" t="s">
        <v>197</v>
      </c>
      <c r="AU323" s="209" t="s">
        <v>80</v>
      </c>
      <c r="AV323" s="13" t="s">
        <v>78</v>
      </c>
      <c r="AW323" s="13" t="s">
        <v>32</v>
      </c>
      <c r="AX323" s="13" t="s">
        <v>71</v>
      </c>
      <c r="AY323" s="209" t="s">
        <v>187</v>
      </c>
    </row>
    <row r="324" spans="2:51" s="14" customFormat="1" ht="11.25">
      <c r="B324" s="210"/>
      <c r="C324" s="211"/>
      <c r="D324" s="201" t="s">
        <v>197</v>
      </c>
      <c r="E324" s="212" t="s">
        <v>19</v>
      </c>
      <c r="F324" s="213" t="s">
        <v>1825</v>
      </c>
      <c r="G324" s="211"/>
      <c r="H324" s="214">
        <v>25.069</v>
      </c>
      <c r="I324" s="215"/>
      <c r="J324" s="211"/>
      <c r="K324" s="211"/>
      <c r="L324" s="216"/>
      <c r="M324" s="217"/>
      <c r="N324" s="218"/>
      <c r="O324" s="218"/>
      <c r="P324" s="218"/>
      <c r="Q324" s="218"/>
      <c r="R324" s="218"/>
      <c r="S324" s="218"/>
      <c r="T324" s="219"/>
      <c r="AT324" s="220" t="s">
        <v>197</v>
      </c>
      <c r="AU324" s="220" t="s">
        <v>80</v>
      </c>
      <c r="AV324" s="14" t="s">
        <v>80</v>
      </c>
      <c r="AW324" s="14" t="s">
        <v>32</v>
      </c>
      <c r="AX324" s="14" t="s">
        <v>71</v>
      </c>
      <c r="AY324" s="220" t="s">
        <v>187</v>
      </c>
    </row>
    <row r="325" spans="2:51" s="13" customFormat="1" ht="11.25">
      <c r="B325" s="199"/>
      <c r="C325" s="200"/>
      <c r="D325" s="201" t="s">
        <v>197</v>
      </c>
      <c r="E325" s="202" t="s">
        <v>19</v>
      </c>
      <c r="F325" s="203" t="s">
        <v>1829</v>
      </c>
      <c r="G325" s="200"/>
      <c r="H325" s="202" t="s">
        <v>19</v>
      </c>
      <c r="I325" s="204"/>
      <c r="J325" s="200"/>
      <c r="K325" s="200"/>
      <c r="L325" s="205"/>
      <c r="M325" s="206"/>
      <c r="N325" s="207"/>
      <c r="O325" s="207"/>
      <c r="P325" s="207"/>
      <c r="Q325" s="207"/>
      <c r="R325" s="207"/>
      <c r="S325" s="207"/>
      <c r="T325" s="208"/>
      <c r="AT325" s="209" t="s">
        <v>197</v>
      </c>
      <c r="AU325" s="209" t="s">
        <v>80</v>
      </c>
      <c r="AV325" s="13" t="s">
        <v>78</v>
      </c>
      <c r="AW325" s="13" t="s">
        <v>32</v>
      </c>
      <c r="AX325" s="13" t="s">
        <v>71</v>
      </c>
      <c r="AY325" s="209" t="s">
        <v>187</v>
      </c>
    </row>
    <row r="326" spans="2:51" s="14" customFormat="1" ht="11.25">
      <c r="B326" s="210"/>
      <c r="C326" s="211"/>
      <c r="D326" s="201" t="s">
        <v>197</v>
      </c>
      <c r="E326" s="212" t="s">
        <v>19</v>
      </c>
      <c r="F326" s="213" t="s">
        <v>1830</v>
      </c>
      <c r="G326" s="211"/>
      <c r="H326" s="214">
        <v>8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197</v>
      </c>
      <c r="AU326" s="220" t="s">
        <v>80</v>
      </c>
      <c r="AV326" s="14" t="s">
        <v>80</v>
      </c>
      <c r="AW326" s="14" t="s">
        <v>32</v>
      </c>
      <c r="AX326" s="14" t="s">
        <v>71</v>
      </c>
      <c r="AY326" s="220" t="s">
        <v>187</v>
      </c>
    </row>
    <row r="327" spans="2:51" s="15" customFormat="1" ht="11.25">
      <c r="B327" s="221"/>
      <c r="C327" s="222"/>
      <c r="D327" s="201" t="s">
        <v>197</v>
      </c>
      <c r="E327" s="223" t="s">
        <v>19</v>
      </c>
      <c r="F327" s="224" t="s">
        <v>200</v>
      </c>
      <c r="G327" s="222"/>
      <c r="H327" s="225">
        <v>163.375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197</v>
      </c>
      <c r="AU327" s="231" t="s">
        <v>80</v>
      </c>
      <c r="AV327" s="15" t="s">
        <v>95</v>
      </c>
      <c r="AW327" s="15" t="s">
        <v>32</v>
      </c>
      <c r="AX327" s="15" t="s">
        <v>78</v>
      </c>
      <c r="AY327" s="231" t="s">
        <v>187</v>
      </c>
    </row>
    <row r="328" spans="2:63" s="12" customFormat="1" ht="22.9" customHeight="1">
      <c r="B328" s="165"/>
      <c r="C328" s="166"/>
      <c r="D328" s="167" t="s">
        <v>70</v>
      </c>
      <c r="E328" s="179" t="s">
        <v>1834</v>
      </c>
      <c r="F328" s="179" t="s">
        <v>1835</v>
      </c>
      <c r="G328" s="166"/>
      <c r="H328" s="166"/>
      <c r="I328" s="169"/>
      <c r="J328" s="180">
        <f>BK328</f>
        <v>0</v>
      </c>
      <c r="K328" s="166"/>
      <c r="L328" s="171"/>
      <c r="M328" s="172"/>
      <c r="N328" s="173"/>
      <c r="O328" s="173"/>
      <c r="P328" s="174">
        <f>SUM(P329:P363)</f>
        <v>0</v>
      </c>
      <c r="Q328" s="173"/>
      <c r="R328" s="174">
        <f>SUM(R329:R363)</f>
        <v>0.15361353</v>
      </c>
      <c r="S328" s="173"/>
      <c r="T328" s="175">
        <f>SUM(T329:T363)</f>
        <v>0</v>
      </c>
      <c r="AR328" s="176" t="s">
        <v>80</v>
      </c>
      <c r="AT328" s="177" t="s">
        <v>70</v>
      </c>
      <c r="AU328" s="177" t="s">
        <v>78</v>
      </c>
      <c r="AY328" s="176" t="s">
        <v>187</v>
      </c>
      <c r="BK328" s="178">
        <f>SUM(BK329:BK363)</f>
        <v>0</v>
      </c>
    </row>
    <row r="329" spans="1:65" s="2" customFormat="1" ht="21.75" customHeight="1">
      <c r="A329" s="37"/>
      <c r="B329" s="38"/>
      <c r="C329" s="181" t="s">
        <v>841</v>
      </c>
      <c r="D329" s="181" t="s">
        <v>189</v>
      </c>
      <c r="E329" s="182" t="s">
        <v>1836</v>
      </c>
      <c r="F329" s="183" t="s">
        <v>1837</v>
      </c>
      <c r="G329" s="184" t="s">
        <v>192</v>
      </c>
      <c r="H329" s="185">
        <v>313.497</v>
      </c>
      <c r="I329" s="186"/>
      <c r="J329" s="187">
        <f>ROUND(I329*H329,2)</f>
        <v>0</v>
      </c>
      <c r="K329" s="183" t="s">
        <v>193</v>
      </c>
      <c r="L329" s="42"/>
      <c r="M329" s="188" t="s">
        <v>19</v>
      </c>
      <c r="N329" s="189" t="s">
        <v>42</v>
      </c>
      <c r="O329" s="67"/>
      <c r="P329" s="190">
        <f>O329*H329</f>
        <v>0</v>
      </c>
      <c r="Q329" s="190">
        <v>0.0002</v>
      </c>
      <c r="R329" s="190">
        <f>Q329*H329</f>
        <v>0.0626994</v>
      </c>
      <c r="S329" s="190">
        <v>0</v>
      </c>
      <c r="T329" s="191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192" t="s">
        <v>287</v>
      </c>
      <c r="AT329" s="192" t="s">
        <v>189</v>
      </c>
      <c r="AU329" s="192" t="s">
        <v>80</v>
      </c>
      <c r="AY329" s="20" t="s">
        <v>187</v>
      </c>
      <c r="BE329" s="193">
        <f>IF(N329="základní",J329,0)</f>
        <v>0</v>
      </c>
      <c r="BF329" s="193">
        <f>IF(N329="snížená",J329,0)</f>
        <v>0</v>
      </c>
      <c r="BG329" s="193">
        <f>IF(N329="zákl. přenesená",J329,0)</f>
        <v>0</v>
      </c>
      <c r="BH329" s="193">
        <f>IF(N329="sníž. přenesená",J329,0)</f>
        <v>0</v>
      </c>
      <c r="BI329" s="193">
        <f>IF(N329="nulová",J329,0)</f>
        <v>0</v>
      </c>
      <c r="BJ329" s="20" t="s">
        <v>78</v>
      </c>
      <c r="BK329" s="193">
        <f>ROUND(I329*H329,2)</f>
        <v>0</v>
      </c>
      <c r="BL329" s="20" t="s">
        <v>287</v>
      </c>
      <c r="BM329" s="192" t="s">
        <v>1838</v>
      </c>
    </row>
    <row r="330" spans="1:47" s="2" customFormat="1" ht="11.25">
      <c r="A330" s="37"/>
      <c r="B330" s="38"/>
      <c r="C330" s="39"/>
      <c r="D330" s="194" t="s">
        <v>195</v>
      </c>
      <c r="E330" s="39"/>
      <c r="F330" s="195" t="s">
        <v>1839</v>
      </c>
      <c r="G330" s="39"/>
      <c r="H330" s="39"/>
      <c r="I330" s="196"/>
      <c r="J330" s="39"/>
      <c r="K330" s="39"/>
      <c r="L330" s="42"/>
      <c r="M330" s="197"/>
      <c r="N330" s="198"/>
      <c r="O330" s="67"/>
      <c r="P330" s="67"/>
      <c r="Q330" s="67"/>
      <c r="R330" s="67"/>
      <c r="S330" s="67"/>
      <c r="T330" s="68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T330" s="20" t="s">
        <v>195</v>
      </c>
      <c r="AU330" s="20" t="s">
        <v>80</v>
      </c>
    </row>
    <row r="331" spans="2:51" s="13" customFormat="1" ht="11.25">
      <c r="B331" s="199"/>
      <c r="C331" s="200"/>
      <c r="D331" s="201" t="s">
        <v>197</v>
      </c>
      <c r="E331" s="202" t="s">
        <v>19</v>
      </c>
      <c r="F331" s="203" t="s">
        <v>1840</v>
      </c>
      <c r="G331" s="200"/>
      <c r="H331" s="202" t="s">
        <v>19</v>
      </c>
      <c r="I331" s="204"/>
      <c r="J331" s="200"/>
      <c r="K331" s="200"/>
      <c r="L331" s="205"/>
      <c r="M331" s="206"/>
      <c r="N331" s="207"/>
      <c r="O331" s="207"/>
      <c r="P331" s="207"/>
      <c r="Q331" s="207"/>
      <c r="R331" s="207"/>
      <c r="S331" s="207"/>
      <c r="T331" s="208"/>
      <c r="AT331" s="209" t="s">
        <v>197</v>
      </c>
      <c r="AU331" s="209" t="s">
        <v>80</v>
      </c>
      <c r="AV331" s="13" t="s">
        <v>78</v>
      </c>
      <c r="AW331" s="13" t="s">
        <v>32</v>
      </c>
      <c r="AX331" s="13" t="s">
        <v>71</v>
      </c>
      <c r="AY331" s="209" t="s">
        <v>187</v>
      </c>
    </row>
    <row r="332" spans="2:51" s="13" customFormat="1" ht="11.25">
      <c r="B332" s="199"/>
      <c r="C332" s="200"/>
      <c r="D332" s="201" t="s">
        <v>197</v>
      </c>
      <c r="E332" s="202" t="s">
        <v>19</v>
      </c>
      <c r="F332" s="203" t="s">
        <v>1841</v>
      </c>
      <c r="G332" s="200"/>
      <c r="H332" s="202" t="s">
        <v>19</v>
      </c>
      <c r="I332" s="204"/>
      <c r="J332" s="200"/>
      <c r="K332" s="200"/>
      <c r="L332" s="205"/>
      <c r="M332" s="206"/>
      <c r="N332" s="207"/>
      <c r="O332" s="207"/>
      <c r="P332" s="207"/>
      <c r="Q332" s="207"/>
      <c r="R332" s="207"/>
      <c r="S332" s="207"/>
      <c r="T332" s="208"/>
      <c r="AT332" s="209" t="s">
        <v>197</v>
      </c>
      <c r="AU332" s="209" t="s">
        <v>80</v>
      </c>
      <c r="AV332" s="13" t="s">
        <v>78</v>
      </c>
      <c r="AW332" s="13" t="s">
        <v>32</v>
      </c>
      <c r="AX332" s="13" t="s">
        <v>71</v>
      </c>
      <c r="AY332" s="209" t="s">
        <v>187</v>
      </c>
    </row>
    <row r="333" spans="2:51" s="13" customFormat="1" ht="11.25">
      <c r="B333" s="199"/>
      <c r="C333" s="200"/>
      <c r="D333" s="201" t="s">
        <v>197</v>
      </c>
      <c r="E333" s="202" t="s">
        <v>19</v>
      </c>
      <c r="F333" s="203" t="s">
        <v>1606</v>
      </c>
      <c r="G333" s="200"/>
      <c r="H333" s="202" t="s">
        <v>19</v>
      </c>
      <c r="I333" s="204"/>
      <c r="J333" s="200"/>
      <c r="K333" s="200"/>
      <c r="L333" s="205"/>
      <c r="M333" s="206"/>
      <c r="N333" s="207"/>
      <c r="O333" s="207"/>
      <c r="P333" s="207"/>
      <c r="Q333" s="207"/>
      <c r="R333" s="207"/>
      <c r="S333" s="207"/>
      <c r="T333" s="208"/>
      <c r="AT333" s="209" t="s">
        <v>197</v>
      </c>
      <c r="AU333" s="209" t="s">
        <v>80</v>
      </c>
      <c r="AV333" s="13" t="s">
        <v>78</v>
      </c>
      <c r="AW333" s="13" t="s">
        <v>32</v>
      </c>
      <c r="AX333" s="13" t="s">
        <v>71</v>
      </c>
      <c r="AY333" s="209" t="s">
        <v>187</v>
      </c>
    </row>
    <row r="334" spans="2:51" s="14" customFormat="1" ht="11.25">
      <c r="B334" s="210"/>
      <c r="C334" s="211"/>
      <c r="D334" s="201" t="s">
        <v>197</v>
      </c>
      <c r="E334" s="212" t="s">
        <v>19</v>
      </c>
      <c r="F334" s="213" t="s">
        <v>1607</v>
      </c>
      <c r="G334" s="211"/>
      <c r="H334" s="214">
        <v>48.49</v>
      </c>
      <c r="I334" s="215"/>
      <c r="J334" s="211"/>
      <c r="K334" s="211"/>
      <c r="L334" s="216"/>
      <c r="M334" s="217"/>
      <c r="N334" s="218"/>
      <c r="O334" s="218"/>
      <c r="P334" s="218"/>
      <c r="Q334" s="218"/>
      <c r="R334" s="218"/>
      <c r="S334" s="218"/>
      <c r="T334" s="219"/>
      <c r="AT334" s="220" t="s">
        <v>197</v>
      </c>
      <c r="AU334" s="220" t="s">
        <v>80</v>
      </c>
      <c r="AV334" s="14" t="s">
        <v>80</v>
      </c>
      <c r="AW334" s="14" t="s">
        <v>32</v>
      </c>
      <c r="AX334" s="14" t="s">
        <v>71</v>
      </c>
      <c r="AY334" s="220" t="s">
        <v>187</v>
      </c>
    </row>
    <row r="335" spans="2:51" s="13" customFormat="1" ht="11.25">
      <c r="B335" s="199"/>
      <c r="C335" s="200"/>
      <c r="D335" s="201" t="s">
        <v>197</v>
      </c>
      <c r="E335" s="202" t="s">
        <v>19</v>
      </c>
      <c r="F335" s="203" t="s">
        <v>425</v>
      </c>
      <c r="G335" s="200"/>
      <c r="H335" s="202" t="s">
        <v>19</v>
      </c>
      <c r="I335" s="204"/>
      <c r="J335" s="200"/>
      <c r="K335" s="200"/>
      <c r="L335" s="205"/>
      <c r="M335" s="206"/>
      <c r="N335" s="207"/>
      <c r="O335" s="207"/>
      <c r="P335" s="207"/>
      <c r="Q335" s="207"/>
      <c r="R335" s="207"/>
      <c r="S335" s="207"/>
      <c r="T335" s="208"/>
      <c r="AT335" s="209" t="s">
        <v>197</v>
      </c>
      <c r="AU335" s="209" t="s">
        <v>80</v>
      </c>
      <c r="AV335" s="13" t="s">
        <v>78</v>
      </c>
      <c r="AW335" s="13" t="s">
        <v>32</v>
      </c>
      <c r="AX335" s="13" t="s">
        <v>71</v>
      </c>
      <c r="AY335" s="209" t="s">
        <v>187</v>
      </c>
    </row>
    <row r="336" spans="2:51" s="14" customFormat="1" ht="11.25">
      <c r="B336" s="210"/>
      <c r="C336" s="211"/>
      <c r="D336" s="201" t="s">
        <v>197</v>
      </c>
      <c r="E336" s="212" t="s">
        <v>19</v>
      </c>
      <c r="F336" s="213" t="s">
        <v>426</v>
      </c>
      <c r="G336" s="211"/>
      <c r="H336" s="214">
        <v>59.194</v>
      </c>
      <c r="I336" s="215"/>
      <c r="J336" s="211"/>
      <c r="K336" s="211"/>
      <c r="L336" s="216"/>
      <c r="M336" s="217"/>
      <c r="N336" s="218"/>
      <c r="O336" s="218"/>
      <c r="P336" s="218"/>
      <c r="Q336" s="218"/>
      <c r="R336" s="218"/>
      <c r="S336" s="218"/>
      <c r="T336" s="219"/>
      <c r="AT336" s="220" t="s">
        <v>197</v>
      </c>
      <c r="AU336" s="220" t="s">
        <v>80</v>
      </c>
      <c r="AV336" s="14" t="s">
        <v>80</v>
      </c>
      <c r="AW336" s="14" t="s">
        <v>32</v>
      </c>
      <c r="AX336" s="14" t="s">
        <v>71</v>
      </c>
      <c r="AY336" s="220" t="s">
        <v>187</v>
      </c>
    </row>
    <row r="337" spans="2:51" s="13" customFormat="1" ht="11.25">
      <c r="B337" s="199"/>
      <c r="C337" s="200"/>
      <c r="D337" s="201" t="s">
        <v>197</v>
      </c>
      <c r="E337" s="202" t="s">
        <v>19</v>
      </c>
      <c r="F337" s="203" t="s">
        <v>1608</v>
      </c>
      <c r="G337" s="200"/>
      <c r="H337" s="202" t="s">
        <v>19</v>
      </c>
      <c r="I337" s="204"/>
      <c r="J337" s="200"/>
      <c r="K337" s="200"/>
      <c r="L337" s="205"/>
      <c r="M337" s="206"/>
      <c r="N337" s="207"/>
      <c r="O337" s="207"/>
      <c r="P337" s="207"/>
      <c r="Q337" s="207"/>
      <c r="R337" s="207"/>
      <c r="S337" s="207"/>
      <c r="T337" s="208"/>
      <c r="AT337" s="209" t="s">
        <v>197</v>
      </c>
      <c r="AU337" s="209" t="s">
        <v>80</v>
      </c>
      <c r="AV337" s="13" t="s">
        <v>78</v>
      </c>
      <c r="AW337" s="13" t="s">
        <v>32</v>
      </c>
      <c r="AX337" s="13" t="s">
        <v>71</v>
      </c>
      <c r="AY337" s="209" t="s">
        <v>187</v>
      </c>
    </row>
    <row r="338" spans="2:51" s="13" customFormat="1" ht="11.25">
      <c r="B338" s="199"/>
      <c r="C338" s="200"/>
      <c r="D338" s="201" t="s">
        <v>197</v>
      </c>
      <c r="E338" s="202" t="s">
        <v>19</v>
      </c>
      <c r="F338" s="203" t="s">
        <v>1609</v>
      </c>
      <c r="G338" s="200"/>
      <c r="H338" s="202" t="s">
        <v>19</v>
      </c>
      <c r="I338" s="204"/>
      <c r="J338" s="200"/>
      <c r="K338" s="200"/>
      <c r="L338" s="205"/>
      <c r="M338" s="206"/>
      <c r="N338" s="207"/>
      <c r="O338" s="207"/>
      <c r="P338" s="207"/>
      <c r="Q338" s="207"/>
      <c r="R338" s="207"/>
      <c r="S338" s="207"/>
      <c r="T338" s="208"/>
      <c r="AT338" s="209" t="s">
        <v>197</v>
      </c>
      <c r="AU338" s="209" t="s">
        <v>80</v>
      </c>
      <c r="AV338" s="13" t="s">
        <v>78</v>
      </c>
      <c r="AW338" s="13" t="s">
        <v>32</v>
      </c>
      <c r="AX338" s="13" t="s">
        <v>71</v>
      </c>
      <c r="AY338" s="209" t="s">
        <v>187</v>
      </c>
    </row>
    <row r="339" spans="2:51" s="14" customFormat="1" ht="11.25">
      <c r="B339" s="210"/>
      <c r="C339" s="211"/>
      <c r="D339" s="201" t="s">
        <v>197</v>
      </c>
      <c r="E339" s="212" t="s">
        <v>19</v>
      </c>
      <c r="F339" s="213" t="s">
        <v>1610</v>
      </c>
      <c r="G339" s="211"/>
      <c r="H339" s="214">
        <v>244.268</v>
      </c>
      <c r="I339" s="215"/>
      <c r="J339" s="211"/>
      <c r="K339" s="211"/>
      <c r="L339" s="216"/>
      <c r="M339" s="217"/>
      <c r="N339" s="218"/>
      <c r="O339" s="218"/>
      <c r="P339" s="218"/>
      <c r="Q339" s="218"/>
      <c r="R339" s="218"/>
      <c r="S339" s="218"/>
      <c r="T339" s="219"/>
      <c r="AT339" s="220" t="s">
        <v>197</v>
      </c>
      <c r="AU339" s="220" t="s">
        <v>80</v>
      </c>
      <c r="AV339" s="14" t="s">
        <v>80</v>
      </c>
      <c r="AW339" s="14" t="s">
        <v>32</v>
      </c>
      <c r="AX339" s="14" t="s">
        <v>71</v>
      </c>
      <c r="AY339" s="220" t="s">
        <v>187</v>
      </c>
    </row>
    <row r="340" spans="2:51" s="13" customFormat="1" ht="11.25">
      <c r="B340" s="199"/>
      <c r="C340" s="200"/>
      <c r="D340" s="201" t="s">
        <v>197</v>
      </c>
      <c r="E340" s="202" t="s">
        <v>19</v>
      </c>
      <c r="F340" s="203" t="s">
        <v>1842</v>
      </c>
      <c r="G340" s="200"/>
      <c r="H340" s="202" t="s">
        <v>19</v>
      </c>
      <c r="I340" s="204"/>
      <c r="J340" s="200"/>
      <c r="K340" s="200"/>
      <c r="L340" s="205"/>
      <c r="M340" s="206"/>
      <c r="N340" s="207"/>
      <c r="O340" s="207"/>
      <c r="P340" s="207"/>
      <c r="Q340" s="207"/>
      <c r="R340" s="207"/>
      <c r="S340" s="207"/>
      <c r="T340" s="208"/>
      <c r="AT340" s="209" t="s">
        <v>197</v>
      </c>
      <c r="AU340" s="209" t="s">
        <v>80</v>
      </c>
      <c r="AV340" s="13" t="s">
        <v>78</v>
      </c>
      <c r="AW340" s="13" t="s">
        <v>32</v>
      </c>
      <c r="AX340" s="13" t="s">
        <v>71</v>
      </c>
      <c r="AY340" s="209" t="s">
        <v>187</v>
      </c>
    </row>
    <row r="341" spans="2:51" s="14" customFormat="1" ht="11.25">
      <c r="B341" s="210"/>
      <c r="C341" s="211"/>
      <c r="D341" s="201" t="s">
        <v>197</v>
      </c>
      <c r="E341" s="212" t="s">
        <v>19</v>
      </c>
      <c r="F341" s="213" t="s">
        <v>1843</v>
      </c>
      <c r="G341" s="211"/>
      <c r="H341" s="214">
        <v>-40.283</v>
      </c>
      <c r="I341" s="215"/>
      <c r="J341" s="211"/>
      <c r="K341" s="211"/>
      <c r="L341" s="216"/>
      <c r="M341" s="217"/>
      <c r="N341" s="218"/>
      <c r="O341" s="218"/>
      <c r="P341" s="218"/>
      <c r="Q341" s="218"/>
      <c r="R341" s="218"/>
      <c r="S341" s="218"/>
      <c r="T341" s="219"/>
      <c r="AT341" s="220" t="s">
        <v>197</v>
      </c>
      <c r="AU341" s="220" t="s">
        <v>80</v>
      </c>
      <c r="AV341" s="14" t="s">
        <v>80</v>
      </c>
      <c r="AW341" s="14" t="s">
        <v>32</v>
      </c>
      <c r="AX341" s="14" t="s">
        <v>71</v>
      </c>
      <c r="AY341" s="220" t="s">
        <v>187</v>
      </c>
    </row>
    <row r="342" spans="2:51" s="13" customFormat="1" ht="11.25">
      <c r="B342" s="199"/>
      <c r="C342" s="200"/>
      <c r="D342" s="201" t="s">
        <v>197</v>
      </c>
      <c r="E342" s="202" t="s">
        <v>19</v>
      </c>
      <c r="F342" s="203" t="s">
        <v>1731</v>
      </c>
      <c r="G342" s="200"/>
      <c r="H342" s="202" t="s">
        <v>19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197</v>
      </c>
      <c r="AU342" s="209" t="s">
        <v>80</v>
      </c>
      <c r="AV342" s="13" t="s">
        <v>78</v>
      </c>
      <c r="AW342" s="13" t="s">
        <v>32</v>
      </c>
      <c r="AX342" s="13" t="s">
        <v>71</v>
      </c>
      <c r="AY342" s="209" t="s">
        <v>187</v>
      </c>
    </row>
    <row r="343" spans="2:51" s="14" customFormat="1" ht="11.25">
      <c r="B343" s="210"/>
      <c r="C343" s="211"/>
      <c r="D343" s="201" t="s">
        <v>197</v>
      </c>
      <c r="E343" s="212" t="s">
        <v>19</v>
      </c>
      <c r="F343" s="213" t="s">
        <v>1732</v>
      </c>
      <c r="G343" s="211"/>
      <c r="H343" s="214">
        <v>13.4</v>
      </c>
      <c r="I343" s="215"/>
      <c r="J343" s="211"/>
      <c r="K343" s="211"/>
      <c r="L343" s="216"/>
      <c r="M343" s="217"/>
      <c r="N343" s="218"/>
      <c r="O343" s="218"/>
      <c r="P343" s="218"/>
      <c r="Q343" s="218"/>
      <c r="R343" s="218"/>
      <c r="S343" s="218"/>
      <c r="T343" s="219"/>
      <c r="AT343" s="220" t="s">
        <v>197</v>
      </c>
      <c r="AU343" s="220" t="s">
        <v>80</v>
      </c>
      <c r="AV343" s="14" t="s">
        <v>80</v>
      </c>
      <c r="AW343" s="14" t="s">
        <v>32</v>
      </c>
      <c r="AX343" s="14" t="s">
        <v>71</v>
      </c>
      <c r="AY343" s="220" t="s">
        <v>187</v>
      </c>
    </row>
    <row r="344" spans="2:51" s="14" customFormat="1" ht="11.25">
      <c r="B344" s="210"/>
      <c r="C344" s="211"/>
      <c r="D344" s="201" t="s">
        <v>197</v>
      </c>
      <c r="E344" s="212" t="s">
        <v>19</v>
      </c>
      <c r="F344" s="213" t="s">
        <v>1733</v>
      </c>
      <c r="G344" s="211"/>
      <c r="H344" s="214">
        <v>10.848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197</v>
      </c>
      <c r="AU344" s="220" t="s">
        <v>80</v>
      </c>
      <c r="AV344" s="14" t="s">
        <v>80</v>
      </c>
      <c r="AW344" s="14" t="s">
        <v>32</v>
      </c>
      <c r="AX344" s="14" t="s">
        <v>71</v>
      </c>
      <c r="AY344" s="220" t="s">
        <v>187</v>
      </c>
    </row>
    <row r="345" spans="2:51" s="14" customFormat="1" ht="11.25">
      <c r="B345" s="210"/>
      <c r="C345" s="211"/>
      <c r="D345" s="201" t="s">
        <v>197</v>
      </c>
      <c r="E345" s="212" t="s">
        <v>19</v>
      </c>
      <c r="F345" s="213" t="s">
        <v>1734</v>
      </c>
      <c r="G345" s="211"/>
      <c r="H345" s="214">
        <v>1.472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197</v>
      </c>
      <c r="AU345" s="220" t="s">
        <v>80</v>
      </c>
      <c r="AV345" s="14" t="s">
        <v>80</v>
      </c>
      <c r="AW345" s="14" t="s">
        <v>32</v>
      </c>
      <c r="AX345" s="14" t="s">
        <v>71</v>
      </c>
      <c r="AY345" s="220" t="s">
        <v>187</v>
      </c>
    </row>
    <row r="346" spans="2:51" s="13" customFormat="1" ht="11.25">
      <c r="B346" s="199"/>
      <c r="C346" s="200"/>
      <c r="D346" s="201" t="s">
        <v>197</v>
      </c>
      <c r="E346" s="202" t="s">
        <v>19</v>
      </c>
      <c r="F346" s="203" t="s">
        <v>1844</v>
      </c>
      <c r="G346" s="200"/>
      <c r="H346" s="202" t="s">
        <v>19</v>
      </c>
      <c r="I346" s="204"/>
      <c r="J346" s="200"/>
      <c r="K346" s="200"/>
      <c r="L346" s="205"/>
      <c r="M346" s="206"/>
      <c r="N346" s="207"/>
      <c r="O346" s="207"/>
      <c r="P346" s="207"/>
      <c r="Q346" s="207"/>
      <c r="R346" s="207"/>
      <c r="S346" s="207"/>
      <c r="T346" s="208"/>
      <c r="AT346" s="209" t="s">
        <v>197</v>
      </c>
      <c r="AU346" s="209" t="s">
        <v>80</v>
      </c>
      <c r="AV346" s="13" t="s">
        <v>78</v>
      </c>
      <c r="AW346" s="13" t="s">
        <v>32</v>
      </c>
      <c r="AX346" s="13" t="s">
        <v>71</v>
      </c>
      <c r="AY346" s="209" t="s">
        <v>187</v>
      </c>
    </row>
    <row r="347" spans="2:51" s="13" customFormat="1" ht="11.25">
      <c r="B347" s="199"/>
      <c r="C347" s="200"/>
      <c r="D347" s="201" t="s">
        <v>197</v>
      </c>
      <c r="E347" s="202" t="s">
        <v>19</v>
      </c>
      <c r="F347" s="203" t="s">
        <v>1845</v>
      </c>
      <c r="G347" s="200"/>
      <c r="H347" s="202" t="s">
        <v>19</v>
      </c>
      <c r="I347" s="204"/>
      <c r="J347" s="200"/>
      <c r="K347" s="200"/>
      <c r="L347" s="205"/>
      <c r="M347" s="206"/>
      <c r="N347" s="207"/>
      <c r="O347" s="207"/>
      <c r="P347" s="207"/>
      <c r="Q347" s="207"/>
      <c r="R347" s="207"/>
      <c r="S347" s="207"/>
      <c r="T347" s="208"/>
      <c r="AT347" s="209" t="s">
        <v>197</v>
      </c>
      <c r="AU347" s="209" t="s">
        <v>80</v>
      </c>
      <c r="AV347" s="13" t="s">
        <v>78</v>
      </c>
      <c r="AW347" s="13" t="s">
        <v>32</v>
      </c>
      <c r="AX347" s="13" t="s">
        <v>71</v>
      </c>
      <c r="AY347" s="209" t="s">
        <v>187</v>
      </c>
    </row>
    <row r="348" spans="2:51" s="13" customFormat="1" ht="11.25">
      <c r="B348" s="199"/>
      <c r="C348" s="200"/>
      <c r="D348" s="201" t="s">
        <v>197</v>
      </c>
      <c r="E348" s="202" t="s">
        <v>19</v>
      </c>
      <c r="F348" s="203" t="s">
        <v>425</v>
      </c>
      <c r="G348" s="200"/>
      <c r="H348" s="202" t="s">
        <v>19</v>
      </c>
      <c r="I348" s="204"/>
      <c r="J348" s="200"/>
      <c r="K348" s="200"/>
      <c r="L348" s="205"/>
      <c r="M348" s="206"/>
      <c r="N348" s="207"/>
      <c r="O348" s="207"/>
      <c r="P348" s="207"/>
      <c r="Q348" s="207"/>
      <c r="R348" s="207"/>
      <c r="S348" s="207"/>
      <c r="T348" s="208"/>
      <c r="AT348" s="209" t="s">
        <v>197</v>
      </c>
      <c r="AU348" s="209" t="s">
        <v>80</v>
      </c>
      <c r="AV348" s="13" t="s">
        <v>78</v>
      </c>
      <c r="AW348" s="13" t="s">
        <v>32</v>
      </c>
      <c r="AX348" s="13" t="s">
        <v>71</v>
      </c>
      <c r="AY348" s="209" t="s">
        <v>187</v>
      </c>
    </row>
    <row r="349" spans="2:51" s="14" customFormat="1" ht="11.25">
      <c r="B349" s="210"/>
      <c r="C349" s="211"/>
      <c r="D349" s="201" t="s">
        <v>197</v>
      </c>
      <c r="E349" s="212" t="s">
        <v>19</v>
      </c>
      <c r="F349" s="213" t="s">
        <v>1846</v>
      </c>
      <c r="G349" s="211"/>
      <c r="H349" s="214">
        <v>-59.194</v>
      </c>
      <c r="I349" s="215"/>
      <c r="J349" s="211"/>
      <c r="K349" s="211"/>
      <c r="L349" s="216"/>
      <c r="M349" s="217"/>
      <c r="N349" s="218"/>
      <c r="O349" s="218"/>
      <c r="P349" s="218"/>
      <c r="Q349" s="218"/>
      <c r="R349" s="218"/>
      <c r="S349" s="218"/>
      <c r="T349" s="219"/>
      <c r="AT349" s="220" t="s">
        <v>197</v>
      </c>
      <c r="AU349" s="220" t="s">
        <v>80</v>
      </c>
      <c r="AV349" s="14" t="s">
        <v>80</v>
      </c>
      <c r="AW349" s="14" t="s">
        <v>32</v>
      </c>
      <c r="AX349" s="14" t="s">
        <v>71</v>
      </c>
      <c r="AY349" s="220" t="s">
        <v>187</v>
      </c>
    </row>
    <row r="350" spans="2:51" s="13" customFormat="1" ht="11.25">
      <c r="B350" s="199"/>
      <c r="C350" s="200"/>
      <c r="D350" s="201" t="s">
        <v>197</v>
      </c>
      <c r="E350" s="202" t="s">
        <v>19</v>
      </c>
      <c r="F350" s="203" t="s">
        <v>1847</v>
      </c>
      <c r="G350" s="200"/>
      <c r="H350" s="202" t="s">
        <v>19</v>
      </c>
      <c r="I350" s="204"/>
      <c r="J350" s="200"/>
      <c r="K350" s="200"/>
      <c r="L350" s="205"/>
      <c r="M350" s="206"/>
      <c r="N350" s="207"/>
      <c r="O350" s="207"/>
      <c r="P350" s="207"/>
      <c r="Q350" s="207"/>
      <c r="R350" s="207"/>
      <c r="S350" s="207"/>
      <c r="T350" s="208"/>
      <c r="AT350" s="209" t="s">
        <v>197</v>
      </c>
      <c r="AU350" s="209" t="s">
        <v>80</v>
      </c>
      <c r="AV350" s="13" t="s">
        <v>78</v>
      </c>
      <c r="AW350" s="13" t="s">
        <v>32</v>
      </c>
      <c r="AX350" s="13" t="s">
        <v>71</v>
      </c>
      <c r="AY350" s="209" t="s">
        <v>187</v>
      </c>
    </row>
    <row r="351" spans="2:51" s="14" customFormat="1" ht="11.25">
      <c r="B351" s="210"/>
      <c r="C351" s="211"/>
      <c r="D351" s="201" t="s">
        <v>197</v>
      </c>
      <c r="E351" s="212" t="s">
        <v>19</v>
      </c>
      <c r="F351" s="213" t="s">
        <v>1848</v>
      </c>
      <c r="G351" s="211"/>
      <c r="H351" s="214">
        <v>10</v>
      </c>
      <c r="I351" s="215"/>
      <c r="J351" s="211"/>
      <c r="K351" s="211"/>
      <c r="L351" s="216"/>
      <c r="M351" s="217"/>
      <c r="N351" s="218"/>
      <c r="O351" s="218"/>
      <c r="P351" s="218"/>
      <c r="Q351" s="218"/>
      <c r="R351" s="218"/>
      <c r="S351" s="218"/>
      <c r="T351" s="219"/>
      <c r="AT351" s="220" t="s">
        <v>197</v>
      </c>
      <c r="AU351" s="220" t="s">
        <v>80</v>
      </c>
      <c r="AV351" s="14" t="s">
        <v>80</v>
      </c>
      <c r="AW351" s="14" t="s">
        <v>32</v>
      </c>
      <c r="AX351" s="14" t="s">
        <v>71</v>
      </c>
      <c r="AY351" s="220" t="s">
        <v>187</v>
      </c>
    </row>
    <row r="352" spans="2:51" s="13" customFormat="1" ht="11.25">
      <c r="B352" s="199"/>
      <c r="C352" s="200"/>
      <c r="D352" s="201" t="s">
        <v>197</v>
      </c>
      <c r="E352" s="202" t="s">
        <v>19</v>
      </c>
      <c r="F352" s="203" t="s">
        <v>1849</v>
      </c>
      <c r="G352" s="200"/>
      <c r="H352" s="202" t="s">
        <v>19</v>
      </c>
      <c r="I352" s="204"/>
      <c r="J352" s="200"/>
      <c r="K352" s="200"/>
      <c r="L352" s="205"/>
      <c r="M352" s="206"/>
      <c r="N352" s="207"/>
      <c r="O352" s="207"/>
      <c r="P352" s="207"/>
      <c r="Q352" s="207"/>
      <c r="R352" s="207"/>
      <c r="S352" s="207"/>
      <c r="T352" s="208"/>
      <c r="AT352" s="209" t="s">
        <v>197</v>
      </c>
      <c r="AU352" s="209" t="s">
        <v>80</v>
      </c>
      <c r="AV352" s="13" t="s">
        <v>78</v>
      </c>
      <c r="AW352" s="13" t="s">
        <v>32</v>
      </c>
      <c r="AX352" s="13" t="s">
        <v>71</v>
      </c>
      <c r="AY352" s="209" t="s">
        <v>187</v>
      </c>
    </row>
    <row r="353" spans="2:51" s="14" customFormat="1" ht="11.25">
      <c r="B353" s="210"/>
      <c r="C353" s="211"/>
      <c r="D353" s="201" t="s">
        <v>197</v>
      </c>
      <c r="E353" s="212" t="s">
        <v>19</v>
      </c>
      <c r="F353" s="213" t="s">
        <v>1681</v>
      </c>
      <c r="G353" s="211"/>
      <c r="H353" s="214">
        <v>5.663</v>
      </c>
      <c r="I353" s="215"/>
      <c r="J353" s="211"/>
      <c r="K353" s="211"/>
      <c r="L353" s="216"/>
      <c r="M353" s="217"/>
      <c r="N353" s="218"/>
      <c r="O353" s="218"/>
      <c r="P353" s="218"/>
      <c r="Q353" s="218"/>
      <c r="R353" s="218"/>
      <c r="S353" s="218"/>
      <c r="T353" s="219"/>
      <c r="AT353" s="220" t="s">
        <v>197</v>
      </c>
      <c r="AU353" s="220" t="s">
        <v>80</v>
      </c>
      <c r="AV353" s="14" t="s">
        <v>80</v>
      </c>
      <c r="AW353" s="14" t="s">
        <v>32</v>
      </c>
      <c r="AX353" s="14" t="s">
        <v>71</v>
      </c>
      <c r="AY353" s="220" t="s">
        <v>187</v>
      </c>
    </row>
    <row r="354" spans="2:51" s="14" customFormat="1" ht="11.25">
      <c r="B354" s="210"/>
      <c r="C354" s="211"/>
      <c r="D354" s="201" t="s">
        <v>197</v>
      </c>
      <c r="E354" s="212" t="s">
        <v>19</v>
      </c>
      <c r="F354" s="213" t="s">
        <v>1682</v>
      </c>
      <c r="G354" s="211"/>
      <c r="H354" s="214">
        <v>6.578</v>
      </c>
      <c r="I354" s="215"/>
      <c r="J354" s="211"/>
      <c r="K354" s="211"/>
      <c r="L354" s="216"/>
      <c r="M354" s="217"/>
      <c r="N354" s="218"/>
      <c r="O354" s="218"/>
      <c r="P354" s="218"/>
      <c r="Q354" s="218"/>
      <c r="R354" s="218"/>
      <c r="S354" s="218"/>
      <c r="T354" s="219"/>
      <c r="AT354" s="220" t="s">
        <v>197</v>
      </c>
      <c r="AU354" s="220" t="s">
        <v>80</v>
      </c>
      <c r="AV354" s="14" t="s">
        <v>80</v>
      </c>
      <c r="AW354" s="14" t="s">
        <v>32</v>
      </c>
      <c r="AX354" s="14" t="s">
        <v>71</v>
      </c>
      <c r="AY354" s="220" t="s">
        <v>187</v>
      </c>
    </row>
    <row r="355" spans="2:51" s="14" customFormat="1" ht="11.25">
      <c r="B355" s="210"/>
      <c r="C355" s="211"/>
      <c r="D355" s="201" t="s">
        <v>197</v>
      </c>
      <c r="E355" s="212" t="s">
        <v>19</v>
      </c>
      <c r="F355" s="213" t="s">
        <v>1683</v>
      </c>
      <c r="G355" s="211"/>
      <c r="H355" s="214">
        <v>4.774</v>
      </c>
      <c r="I355" s="215"/>
      <c r="J355" s="211"/>
      <c r="K355" s="211"/>
      <c r="L355" s="216"/>
      <c r="M355" s="217"/>
      <c r="N355" s="218"/>
      <c r="O355" s="218"/>
      <c r="P355" s="218"/>
      <c r="Q355" s="218"/>
      <c r="R355" s="218"/>
      <c r="S355" s="218"/>
      <c r="T355" s="219"/>
      <c r="AT355" s="220" t="s">
        <v>197</v>
      </c>
      <c r="AU355" s="220" t="s">
        <v>80</v>
      </c>
      <c r="AV355" s="14" t="s">
        <v>80</v>
      </c>
      <c r="AW355" s="14" t="s">
        <v>32</v>
      </c>
      <c r="AX355" s="14" t="s">
        <v>71</v>
      </c>
      <c r="AY355" s="220" t="s">
        <v>187</v>
      </c>
    </row>
    <row r="356" spans="2:51" s="14" customFormat="1" ht="11.25">
      <c r="B356" s="210"/>
      <c r="C356" s="211"/>
      <c r="D356" s="201" t="s">
        <v>197</v>
      </c>
      <c r="E356" s="212" t="s">
        <v>19</v>
      </c>
      <c r="F356" s="213" t="s">
        <v>1684</v>
      </c>
      <c r="G356" s="211"/>
      <c r="H356" s="214">
        <v>1.287</v>
      </c>
      <c r="I356" s="215"/>
      <c r="J356" s="211"/>
      <c r="K356" s="211"/>
      <c r="L356" s="216"/>
      <c r="M356" s="217"/>
      <c r="N356" s="218"/>
      <c r="O356" s="218"/>
      <c r="P356" s="218"/>
      <c r="Q356" s="218"/>
      <c r="R356" s="218"/>
      <c r="S356" s="218"/>
      <c r="T356" s="219"/>
      <c r="AT356" s="220" t="s">
        <v>197</v>
      </c>
      <c r="AU356" s="220" t="s">
        <v>80</v>
      </c>
      <c r="AV356" s="14" t="s">
        <v>80</v>
      </c>
      <c r="AW356" s="14" t="s">
        <v>32</v>
      </c>
      <c r="AX356" s="14" t="s">
        <v>71</v>
      </c>
      <c r="AY356" s="220" t="s">
        <v>187</v>
      </c>
    </row>
    <row r="357" spans="2:51" s="14" customFormat="1" ht="11.25">
      <c r="B357" s="210"/>
      <c r="C357" s="211"/>
      <c r="D357" s="201" t="s">
        <v>197</v>
      </c>
      <c r="E357" s="212" t="s">
        <v>19</v>
      </c>
      <c r="F357" s="213" t="s">
        <v>1686</v>
      </c>
      <c r="G357" s="211"/>
      <c r="H357" s="214">
        <v>7</v>
      </c>
      <c r="I357" s="215"/>
      <c r="J357" s="211"/>
      <c r="K357" s="211"/>
      <c r="L357" s="216"/>
      <c r="M357" s="217"/>
      <c r="N357" s="218"/>
      <c r="O357" s="218"/>
      <c r="P357" s="218"/>
      <c r="Q357" s="218"/>
      <c r="R357" s="218"/>
      <c r="S357" s="218"/>
      <c r="T357" s="219"/>
      <c r="AT357" s="220" t="s">
        <v>197</v>
      </c>
      <c r="AU357" s="220" t="s">
        <v>80</v>
      </c>
      <c r="AV357" s="14" t="s">
        <v>80</v>
      </c>
      <c r="AW357" s="14" t="s">
        <v>32</v>
      </c>
      <c r="AX357" s="14" t="s">
        <v>71</v>
      </c>
      <c r="AY357" s="220" t="s">
        <v>187</v>
      </c>
    </row>
    <row r="358" spans="2:51" s="15" customFormat="1" ht="11.25">
      <c r="B358" s="221"/>
      <c r="C358" s="222"/>
      <c r="D358" s="201" t="s">
        <v>197</v>
      </c>
      <c r="E358" s="223" t="s">
        <v>19</v>
      </c>
      <c r="F358" s="224" t="s">
        <v>200</v>
      </c>
      <c r="G358" s="222"/>
      <c r="H358" s="225">
        <v>313.497</v>
      </c>
      <c r="I358" s="226"/>
      <c r="J358" s="222"/>
      <c r="K358" s="222"/>
      <c r="L358" s="227"/>
      <c r="M358" s="228"/>
      <c r="N358" s="229"/>
      <c r="O358" s="229"/>
      <c r="P358" s="229"/>
      <c r="Q358" s="229"/>
      <c r="R358" s="229"/>
      <c r="S358" s="229"/>
      <c r="T358" s="230"/>
      <c r="AT358" s="231" t="s">
        <v>197</v>
      </c>
      <c r="AU358" s="231" t="s">
        <v>80</v>
      </c>
      <c r="AV358" s="15" t="s">
        <v>95</v>
      </c>
      <c r="AW358" s="15" t="s">
        <v>32</v>
      </c>
      <c r="AX358" s="15" t="s">
        <v>78</v>
      </c>
      <c r="AY358" s="231" t="s">
        <v>187</v>
      </c>
    </row>
    <row r="359" spans="1:65" s="2" customFormat="1" ht="24.2" customHeight="1">
      <c r="A359" s="37"/>
      <c r="B359" s="38"/>
      <c r="C359" s="181" t="s">
        <v>443</v>
      </c>
      <c r="D359" s="181" t="s">
        <v>189</v>
      </c>
      <c r="E359" s="182" t="s">
        <v>1850</v>
      </c>
      <c r="F359" s="183" t="s">
        <v>1851</v>
      </c>
      <c r="G359" s="184" t="s">
        <v>192</v>
      </c>
      <c r="H359" s="185">
        <v>313.497</v>
      </c>
      <c r="I359" s="186"/>
      <c r="J359" s="187">
        <f>ROUND(I359*H359,2)</f>
        <v>0</v>
      </c>
      <c r="K359" s="183" t="s">
        <v>193</v>
      </c>
      <c r="L359" s="42"/>
      <c r="M359" s="188" t="s">
        <v>19</v>
      </c>
      <c r="N359" s="189" t="s">
        <v>42</v>
      </c>
      <c r="O359" s="67"/>
      <c r="P359" s="190">
        <f>O359*H359</f>
        <v>0</v>
      </c>
      <c r="Q359" s="190">
        <v>0.00029</v>
      </c>
      <c r="R359" s="190">
        <f>Q359*H359</f>
        <v>0.09091413000000001</v>
      </c>
      <c r="S359" s="190">
        <v>0</v>
      </c>
      <c r="T359" s="191">
        <f>S359*H359</f>
        <v>0</v>
      </c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R359" s="192" t="s">
        <v>287</v>
      </c>
      <c r="AT359" s="192" t="s">
        <v>189</v>
      </c>
      <c r="AU359" s="192" t="s">
        <v>80</v>
      </c>
      <c r="AY359" s="20" t="s">
        <v>187</v>
      </c>
      <c r="BE359" s="193">
        <f>IF(N359="základní",J359,0)</f>
        <v>0</v>
      </c>
      <c r="BF359" s="193">
        <f>IF(N359="snížená",J359,0)</f>
        <v>0</v>
      </c>
      <c r="BG359" s="193">
        <f>IF(N359="zákl. přenesená",J359,0)</f>
        <v>0</v>
      </c>
      <c r="BH359" s="193">
        <f>IF(N359="sníž. přenesená",J359,0)</f>
        <v>0</v>
      </c>
      <c r="BI359" s="193">
        <f>IF(N359="nulová",J359,0)</f>
        <v>0</v>
      </c>
      <c r="BJ359" s="20" t="s">
        <v>78</v>
      </c>
      <c r="BK359" s="193">
        <f>ROUND(I359*H359,2)</f>
        <v>0</v>
      </c>
      <c r="BL359" s="20" t="s">
        <v>287</v>
      </c>
      <c r="BM359" s="192" t="s">
        <v>1852</v>
      </c>
    </row>
    <row r="360" spans="1:47" s="2" customFormat="1" ht="11.25">
      <c r="A360" s="37"/>
      <c r="B360" s="38"/>
      <c r="C360" s="39"/>
      <c r="D360" s="194" t="s">
        <v>195</v>
      </c>
      <c r="E360" s="39"/>
      <c r="F360" s="195" t="s">
        <v>1853</v>
      </c>
      <c r="G360" s="39"/>
      <c r="H360" s="39"/>
      <c r="I360" s="196"/>
      <c r="J360" s="39"/>
      <c r="K360" s="39"/>
      <c r="L360" s="42"/>
      <c r="M360" s="197"/>
      <c r="N360" s="198"/>
      <c r="O360" s="67"/>
      <c r="P360" s="67"/>
      <c r="Q360" s="67"/>
      <c r="R360" s="67"/>
      <c r="S360" s="67"/>
      <c r="T360" s="68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T360" s="20" t="s">
        <v>195</v>
      </c>
      <c r="AU360" s="20" t="s">
        <v>80</v>
      </c>
    </row>
    <row r="361" spans="2:51" s="13" customFormat="1" ht="11.25">
      <c r="B361" s="199"/>
      <c r="C361" s="200"/>
      <c r="D361" s="201" t="s">
        <v>197</v>
      </c>
      <c r="E361" s="202" t="s">
        <v>19</v>
      </c>
      <c r="F361" s="203" t="s">
        <v>1854</v>
      </c>
      <c r="G361" s="200"/>
      <c r="H361" s="202" t="s">
        <v>19</v>
      </c>
      <c r="I361" s="204"/>
      <c r="J361" s="200"/>
      <c r="K361" s="200"/>
      <c r="L361" s="205"/>
      <c r="M361" s="206"/>
      <c r="N361" s="207"/>
      <c r="O361" s="207"/>
      <c r="P361" s="207"/>
      <c r="Q361" s="207"/>
      <c r="R361" s="207"/>
      <c r="S361" s="207"/>
      <c r="T361" s="208"/>
      <c r="AT361" s="209" t="s">
        <v>197</v>
      </c>
      <c r="AU361" s="209" t="s">
        <v>80</v>
      </c>
      <c r="AV361" s="13" t="s">
        <v>78</v>
      </c>
      <c r="AW361" s="13" t="s">
        <v>32</v>
      </c>
      <c r="AX361" s="13" t="s">
        <v>71</v>
      </c>
      <c r="AY361" s="209" t="s">
        <v>187</v>
      </c>
    </row>
    <row r="362" spans="2:51" s="14" customFormat="1" ht="11.25">
      <c r="B362" s="210"/>
      <c r="C362" s="211"/>
      <c r="D362" s="201" t="s">
        <v>197</v>
      </c>
      <c r="E362" s="212" t="s">
        <v>19</v>
      </c>
      <c r="F362" s="213" t="s">
        <v>1855</v>
      </c>
      <c r="G362" s="211"/>
      <c r="H362" s="214">
        <v>313.497</v>
      </c>
      <c r="I362" s="215"/>
      <c r="J362" s="211"/>
      <c r="K362" s="211"/>
      <c r="L362" s="216"/>
      <c r="M362" s="217"/>
      <c r="N362" s="218"/>
      <c r="O362" s="218"/>
      <c r="P362" s="218"/>
      <c r="Q362" s="218"/>
      <c r="R362" s="218"/>
      <c r="S362" s="218"/>
      <c r="T362" s="219"/>
      <c r="AT362" s="220" t="s">
        <v>197</v>
      </c>
      <c r="AU362" s="220" t="s">
        <v>80</v>
      </c>
      <c r="AV362" s="14" t="s">
        <v>80</v>
      </c>
      <c r="AW362" s="14" t="s">
        <v>32</v>
      </c>
      <c r="AX362" s="14" t="s">
        <v>71</v>
      </c>
      <c r="AY362" s="220" t="s">
        <v>187</v>
      </c>
    </row>
    <row r="363" spans="2:51" s="15" customFormat="1" ht="11.25">
      <c r="B363" s="221"/>
      <c r="C363" s="222"/>
      <c r="D363" s="201" t="s">
        <v>197</v>
      </c>
      <c r="E363" s="223" t="s">
        <v>19</v>
      </c>
      <c r="F363" s="224" t="s">
        <v>200</v>
      </c>
      <c r="G363" s="222"/>
      <c r="H363" s="225">
        <v>313.497</v>
      </c>
      <c r="I363" s="226"/>
      <c r="J363" s="222"/>
      <c r="K363" s="222"/>
      <c r="L363" s="227"/>
      <c r="M363" s="242"/>
      <c r="N363" s="243"/>
      <c r="O363" s="243"/>
      <c r="P363" s="243"/>
      <c r="Q363" s="243"/>
      <c r="R363" s="243"/>
      <c r="S363" s="243"/>
      <c r="T363" s="244"/>
      <c r="AT363" s="231" t="s">
        <v>197</v>
      </c>
      <c r="AU363" s="231" t="s">
        <v>80</v>
      </c>
      <c r="AV363" s="15" t="s">
        <v>95</v>
      </c>
      <c r="AW363" s="15" t="s">
        <v>32</v>
      </c>
      <c r="AX363" s="15" t="s">
        <v>78</v>
      </c>
      <c r="AY363" s="231" t="s">
        <v>187</v>
      </c>
    </row>
    <row r="364" spans="1:31" s="2" customFormat="1" ht="6.95" customHeight="1">
      <c r="A364" s="37"/>
      <c r="B364" s="50"/>
      <c r="C364" s="51"/>
      <c r="D364" s="51"/>
      <c r="E364" s="51"/>
      <c r="F364" s="51"/>
      <c r="G364" s="51"/>
      <c r="H364" s="51"/>
      <c r="I364" s="51"/>
      <c r="J364" s="51"/>
      <c r="K364" s="51"/>
      <c r="L364" s="42"/>
      <c r="M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</row>
  </sheetData>
  <sheetProtection algorithmName="SHA-512" hashValue="ktayOGc5heVrGU4I7vuNL2Ph+riL9i9jWWRxbIzymasx1Id5NxUwvmtunP1h8PGI1cJq80cBr8pKnna1yh+H/A==" saltValue="wdBStAgdaVOEJxyX1lLtwCuoGtWvYP/jVyt9Uyke2ZMr44xOGgqkWvESH/nVBvNCTMCUl/5ln6xl8wiXTKFaMA==" spinCount="100000" sheet="1" objects="1" scenarios="1" formatColumns="0" formatRows="0" autoFilter="0"/>
  <autoFilter ref="C102:K363"/>
  <mergeCells count="15">
    <mergeCell ref="E89:H89"/>
    <mergeCell ref="E93:H93"/>
    <mergeCell ref="E91:H91"/>
    <mergeCell ref="E95:H9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7" r:id="rId1" display="https://podminky.urs.cz/item/CS_URS_2021_02/612325411"/>
    <hyperlink ref="F126" r:id="rId2" display="https://podminky.urs.cz/item/CS_URS_2021_02/631341161"/>
    <hyperlink ref="F132" r:id="rId3" display="https://podminky.urs.cz/item/CS_URS_2021_02/997013151"/>
    <hyperlink ref="F134" r:id="rId4" display="https://podminky.urs.cz/item/CS_URS_2021_02/997013501"/>
    <hyperlink ref="F136" r:id="rId5" display="https://podminky.urs.cz/item/CS_URS_2021_02/997013509"/>
    <hyperlink ref="F138" r:id="rId6" display="https://podminky.urs.cz/item/CS_URS_2021_02/997013811"/>
    <hyperlink ref="F141" r:id="rId7" display="https://podminky.urs.cz/item/CS_URS_2021_02/997013812"/>
    <hyperlink ref="F147" r:id="rId8" display="https://podminky.urs.cz/item/CS_URS_2021_02/997013813"/>
    <hyperlink ref="F151" r:id="rId9" display="https://podminky.urs.cz/item/CS_URS_2021_02/998011002"/>
    <hyperlink ref="F157" r:id="rId10" display="https://podminky.urs.cz/item/CS_URS_2021_02/762342811"/>
    <hyperlink ref="F165" r:id="rId11" display="https://podminky.urs.cz/item/CS_URS_2021_02/762343911"/>
    <hyperlink ref="F173" r:id="rId12" display="https://podminky.urs.cz/item/CS_URS_2021_02/998762102"/>
    <hyperlink ref="F193" r:id="rId13" display="https://podminky.urs.cz/item/CS_URS_2021_02/763161811"/>
    <hyperlink ref="F211" r:id="rId14" display="https://podminky.urs.cz/item/CS_URS_2021_02/763182411"/>
    <hyperlink ref="F218" r:id="rId15" display="https://podminky.urs.cz/item/CS_URS_2021_02/998763302"/>
    <hyperlink ref="F224" r:id="rId16" display="https://podminky.urs.cz/item/CS_URS_2021_02/775591912"/>
    <hyperlink ref="F247" r:id="rId17" display="https://podminky.urs.cz/item/CS_URS_2021_02/998775102"/>
    <hyperlink ref="F250" r:id="rId18" display="https://podminky.urs.cz/item/CS_URS_2021_02/776141111"/>
    <hyperlink ref="F255" r:id="rId19" display="https://podminky.urs.cz/item/CS_URS_2021_02/776201812"/>
    <hyperlink ref="F260" r:id="rId20" display="https://podminky.urs.cz/item/CS_URS_2021_02/776251111"/>
    <hyperlink ref="F273" r:id="rId21" display="https://podminky.urs.cz/item/CS_URS_2021_02/776410811"/>
    <hyperlink ref="F284" r:id="rId22" display="https://podminky.urs.cz/item/CS_URS_2021_02/998776102"/>
    <hyperlink ref="F287" r:id="rId23" display="https://podminky.urs.cz/item/CS_URS_2021_02/783213111"/>
    <hyperlink ref="F330" r:id="rId24" display="https://podminky.urs.cz/item/CS_URS_2021_02/784181103"/>
    <hyperlink ref="F360" r:id="rId25" display="https://podminky.urs.cz/item/CS_URS_2021_02/784221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134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1671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1672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574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1856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ROUND(J95,2)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ROUND((SUM(BE95:BE131)),2)</f>
        <v>0</v>
      </c>
      <c r="G37" s="37"/>
      <c r="H37" s="37"/>
      <c r="I37" s="127">
        <v>0.21</v>
      </c>
      <c r="J37" s="126">
        <f>ROUND(((SUM(BE95:BE131))*I37),2)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ROUND((SUM(BF95:BF131)),2)</f>
        <v>0</v>
      </c>
      <c r="G38" s="37"/>
      <c r="H38" s="37"/>
      <c r="I38" s="127">
        <v>0.15</v>
      </c>
      <c r="J38" s="126">
        <f>ROUND(((SUM(BF95:BF131))*I38),2)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ROUND((SUM(BG95:BG131)),2)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ROUND((SUM(BH95:BH131)),2)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ROUND((SUM(BI95:BI131)),2)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1671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1672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574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NEIN-ZP.02.02 - Ústřední vytápění - neinvestiční náklady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J95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1857</v>
      </c>
      <c r="E68" s="146"/>
      <c r="F68" s="146"/>
      <c r="G68" s="146"/>
      <c r="H68" s="146"/>
      <c r="I68" s="146"/>
      <c r="J68" s="147">
        <f>J96</f>
        <v>0</v>
      </c>
      <c r="K68" s="144"/>
      <c r="L68" s="148"/>
    </row>
    <row r="69" spans="2:12" s="9" customFormat="1" ht="24.95" customHeight="1">
      <c r="B69" s="143"/>
      <c r="C69" s="144"/>
      <c r="D69" s="145" t="s">
        <v>1858</v>
      </c>
      <c r="E69" s="146"/>
      <c r="F69" s="146"/>
      <c r="G69" s="146"/>
      <c r="H69" s="146"/>
      <c r="I69" s="146"/>
      <c r="J69" s="147">
        <f>J103</f>
        <v>0</v>
      </c>
      <c r="K69" s="144"/>
      <c r="L69" s="148"/>
    </row>
    <row r="70" spans="2:12" s="9" customFormat="1" ht="24.95" customHeight="1">
      <c r="B70" s="143"/>
      <c r="C70" s="144"/>
      <c r="D70" s="145" t="s">
        <v>1859</v>
      </c>
      <c r="E70" s="146"/>
      <c r="F70" s="146"/>
      <c r="G70" s="146"/>
      <c r="H70" s="146"/>
      <c r="I70" s="146"/>
      <c r="J70" s="147">
        <f>J116</f>
        <v>0</v>
      </c>
      <c r="K70" s="144"/>
      <c r="L70" s="148"/>
    </row>
    <row r="71" spans="2:12" s="9" customFormat="1" ht="24.95" customHeight="1">
      <c r="B71" s="143"/>
      <c r="C71" s="144"/>
      <c r="D71" s="145" t="s">
        <v>1860</v>
      </c>
      <c r="E71" s="146"/>
      <c r="F71" s="146"/>
      <c r="G71" s="146"/>
      <c r="H71" s="146"/>
      <c r="I71" s="146"/>
      <c r="J71" s="147">
        <f>J129</f>
        <v>0</v>
      </c>
      <c r="K71" s="144"/>
      <c r="L71" s="148"/>
    </row>
    <row r="72" spans="1:31" s="2" customFormat="1" ht="21.75" customHeight="1">
      <c r="A72" s="37"/>
      <c r="B72" s="38"/>
      <c r="C72" s="39"/>
      <c r="D72" s="39"/>
      <c r="E72" s="39"/>
      <c r="F72" s="39"/>
      <c r="G72" s="39"/>
      <c r="H72" s="39"/>
      <c r="I72" s="39"/>
      <c r="J72" s="39"/>
      <c r="K72" s="39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6.95" customHeight="1">
      <c r="A73" s="37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7" spans="1:31" s="2" customFormat="1" ht="6.95" customHeight="1">
      <c r="A77" s="37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24.95" customHeight="1">
      <c r="A78" s="37"/>
      <c r="B78" s="38"/>
      <c r="C78" s="26" t="s">
        <v>172</v>
      </c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6.95" customHeight="1">
      <c r="A79" s="37"/>
      <c r="B79" s="38"/>
      <c r="C79" s="39"/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2" customHeight="1">
      <c r="A80" s="37"/>
      <c r="B80" s="38"/>
      <c r="C80" s="32" t="s">
        <v>16</v>
      </c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16.5" customHeight="1">
      <c r="A81" s="37"/>
      <c r="B81" s="38"/>
      <c r="C81" s="39"/>
      <c r="D81" s="39"/>
      <c r="E81" s="408" t="str">
        <f>E7</f>
        <v>ÚPRAVA PODKROVI BUDOVY A TUL, HÁLKOVA 917/6, LIBEREC</v>
      </c>
      <c r="F81" s="409"/>
      <c r="G81" s="409"/>
      <c r="H81" s="409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2:12" s="1" customFormat="1" ht="12" customHeight="1">
      <c r="B82" s="24"/>
      <c r="C82" s="32" t="s">
        <v>147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2:12" s="1" customFormat="1" ht="16.5" customHeight="1">
      <c r="B83" s="24"/>
      <c r="C83" s="25"/>
      <c r="D83" s="25"/>
      <c r="E83" s="408" t="s">
        <v>1671</v>
      </c>
      <c r="F83" s="384"/>
      <c r="G83" s="384"/>
      <c r="H83" s="384"/>
      <c r="I83" s="25"/>
      <c r="J83" s="25"/>
      <c r="K83" s="25"/>
      <c r="L83" s="23"/>
    </row>
    <row r="84" spans="2:12" s="1" customFormat="1" ht="12" customHeight="1">
      <c r="B84" s="24"/>
      <c r="C84" s="32" t="s">
        <v>149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1:31" s="2" customFormat="1" ht="16.5" customHeight="1">
      <c r="A85" s="37"/>
      <c r="B85" s="38"/>
      <c r="C85" s="39"/>
      <c r="D85" s="39"/>
      <c r="E85" s="410" t="s">
        <v>1672</v>
      </c>
      <c r="F85" s="411"/>
      <c r="G85" s="411"/>
      <c r="H85" s="411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574</v>
      </c>
      <c r="D86" s="39"/>
      <c r="E86" s="39"/>
      <c r="F86" s="39"/>
      <c r="G86" s="39"/>
      <c r="H86" s="39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355" t="str">
        <f>E13</f>
        <v>NEIN-ZP.02.02 - Ústřední vytápění - neinvestiční náklady</v>
      </c>
      <c r="F87" s="411"/>
      <c r="G87" s="411"/>
      <c r="H87" s="411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21</v>
      </c>
      <c r="D89" s="39"/>
      <c r="E89" s="39"/>
      <c r="F89" s="30" t="str">
        <f>F16</f>
        <v>LIBEREC</v>
      </c>
      <c r="G89" s="39"/>
      <c r="H89" s="39"/>
      <c r="I89" s="32" t="s">
        <v>23</v>
      </c>
      <c r="J89" s="62">
        <f>IF(J16="","",J16)</f>
        <v>45307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7" customHeight="1">
      <c r="A91" s="37"/>
      <c r="B91" s="38"/>
      <c r="C91" s="32" t="s">
        <v>24</v>
      </c>
      <c r="D91" s="39"/>
      <c r="E91" s="39"/>
      <c r="F91" s="30" t="str">
        <f>E19</f>
        <v>Technická univerzita v Liberci</v>
      </c>
      <c r="G91" s="39"/>
      <c r="H91" s="39"/>
      <c r="I91" s="32" t="s">
        <v>30</v>
      </c>
      <c r="J91" s="35" t="str">
        <f>E25</f>
        <v>ING.ARCH.MARTIN ŠAML</v>
      </c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25.7" customHeight="1">
      <c r="A92" s="37"/>
      <c r="B92" s="38"/>
      <c r="C92" s="32" t="s">
        <v>28</v>
      </c>
      <c r="D92" s="39"/>
      <c r="E92" s="39"/>
      <c r="F92" s="30" t="str">
        <f>IF(E22="","",E22)</f>
        <v>Vyplň údaj</v>
      </c>
      <c r="G92" s="39"/>
      <c r="H92" s="39"/>
      <c r="I92" s="32" t="s">
        <v>33</v>
      </c>
      <c r="J92" s="35" t="str">
        <f>E28</f>
        <v>PROPOS LIBEREC S.R.O.</v>
      </c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11" customFormat="1" ht="29.25" customHeight="1">
      <c r="A94" s="154"/>
      <c r="B94" s="155"/>
      <c r="C94" s="156" t="s">
        <v>173</v>
      </c>
      <c r="D94" s="157" t="s">
        <v>56</v>
      </c>
      <c r="E94" s="157" t="s">
        <v>52</v>
      </c>
      <c r="F94" s="157" t="s">
        <v>53</v>
      </c>
      <c r="G94" s="157" t="s">
        <v>174</v>
      </c>
      <c r="H94" s="157" t="s">
        <v>175</v>
      </c>
      <c r="I94" s="157" t="s">
        <v>176</v>
      </c>
      <c r="J94" s="157" t="s">
        <v>155</v>
      </c>
      <c r="K94" s="158" t="s">
        <v>177</v>
      </c>
      <c r="L94" s="159"/>
      <c r="M94" s="71" t="s">
        <v>19</v>
      </c>
      <c r="N94" s="72" t="s">
        <v>41</v>
      </c>
      <c r="O94" s="72" t="s">
        <v>178</v>
      </c>
      <c r="P94" s="72" t="s">
        <v>179</v>
      </c>
      <c r="Q94" s="72" t="s">
        <v>180</v>
      </c>
      <c r="R94" s="72" t="s">
        <v>181</v>
      </c>
      <c r="S94" s="72" t="s">
        <v>182</v>
      </c>
      <c r="T94" s="73" t="s">
        <v>183</v>
      </c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</row>
    <row r="95" spans="1:63" s="2" customFormat="1" ht="22.9" customHeight="1">
      <c r="A95" s="37"/>
      <c r="B95" s="38"/>
      <c r="C95" s="78" t="s">
        <v>184</v>
      </c>
      <c r="D95" s="39"/>
      <c r="E95" s="39"/>
      <c r="F95" s="39"/>
      <c r="G95" s="39"/>
      <c r="H95" s="39"/>
      <c r="I95" s="39"/>
      <c r="J95" s="160">
        <f>BK95</f>
        <v>0</v>
      </c>
      <c r="K95" s="39"/>
      <c r="L95" s="42"/>
      <c r="M95" s="74"/>
      <c r="N95" s="161"/>
      <c r="O95" s="75"/>
      <c r="P95" s="162">
        <f>P96+P103+P116+P129</f>
        <v>0</v>
      </c>
      <c r="Q95" s="75"/>
      <c r="R95" s="162">
        <f>R96+R103+R116+R129</f>
        <v>0</v>
      </c>
      <c r="S95" s="75"/>
      <c r="T95" s="163">
        <f>T96+T103+T116+T129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70</v>
      </c>
      <c r="AU95" s="20" t="s">
        <v>156</v>
      </c>
      <c r="BK95" s="164">
        <f>BK96+BK103+BK116+BK129</f>
        <v>0</v>
      </c>
    </row>
    <row r="96" spans="2:63" s="12" customFormat="1" ht="25.9" customHeight="1">
      <c r="B96" s="165"/>
      <c r="C96" s="166"/>
      <c r="D96" s="167" t="s">
        <v>70</v>
      </c>
      <c r="E96" s="168" t="s">
        <v>78</v>
      </c>
      <c r="F96" s="168" t="s">
        <v>1861</v>
      </c>
      <c r="G96" s="166"/>
      <c r="H96" s="166"/>
      <c r="I96" s="169"/>
      <c r="J96" s="170">
        <f>BK96</f>
        <v>0</v>
      </c>
      <c r="K96" s="166"/>
      <c r="L96" s="171"/>
      <c r="M96" s="172"/>
      <c r="N96" s="173"/>
      <c r="O96" s="173"/>
      <c r="P96" s="174">
        <f>SUM(P97:P102)</f>
        <v>0</v>
      </c>
      <c r="Q96" s="173"/>
      <c r="R96" s="174">
        <f>SUM(R97:R102)</f>
        <v>0</v>
      </c>
      <c r="S96" s="173"/>
      <c r="T96" s="175">
        <f>SUM(T97:T102)</f>
        <v>0</v>
      </c>
      <c r="AR96" s="176" t="s">
        <v>78</v>
      </c>
      <c r="AT96" s="177" t="s">
        <v>70</v>
      </c>
      <c r="AU96" s="177" t="s">
        <v>71</v>
      </c>
      <c r="AY96" s="176" t="s">
        <v>187</v>
      </c>
      <c r="BK96" s="178">
        <f>SUM(BK97:BK102)</f>
        <v>0</v>
      </c>
    </row>
    <row r="97" spans="1:65" s="2" customFormat="1" ht="16.5" customHeight="1">
      <c r="A97" s="37"/>
      <c r="B97" s="38"/>
      <c r="C97" s="181" t="s">
        <v>78</v>
      </c>
      <c r="D97" s="181" t="s">
        <v>189</v>
      </c>
      <c r="E97" s="182" t="s">
        <v>1482</v>
      </c>
      <c r="F97" s="183" t="s">
        <v>1862</v>
      </c>
      <c r="G97" s="184" t="s">
        <v>708</v>
      </c>
      <c r="H97" s="185">
        <v>4</v>
      </c>
      <c r="I97" s="186"/>
      <c r="J97" s="187">
        <f>ROUND(I97*H97,2)</f>
        <v>0</v>
      </c>
      <c r="K97" s="183" t="s">
        <v>19</v>
      </c>
      <c r="L97" s="42"/>
      <c r="M97" s="188" t="s">
        <v>19</v>
      </c>
      <c r="N97" s="189" t="s">
        <v>42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95</v>
      </c>
      <c r="AT97" s="192" t="s">
        <v>189</v>
      </c>
      <c r="AU97" s="192" t="s">
        <v>78</v>
      </c>
      <c r="AY97" s="20" t="s">
        <v>187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78</v>
      </c>
      <c r="BK97" s="193">
        <f>ROUND(I97*H97,2)</f>
        <v>0</v>
      </c>
      <c r="BL97" s="20" t="s">
        <v>95</v>
      </c>
      <c r="BM97" s="192" t="s">
        <v>1863</v>
      </c>
    </row>
    <row r="98" spans="1:47" s="2" customFormat="1" ht="19.5">
      <c r="A98" s="37"/>
      <c r="B98" s="38"/>
      <c r="C98" s="39"/>
      <c r="D98" s="201" t="s">
        <v>710</v>
      </c>
      <c r="E98" s="39"/>
      <c r="F98" s="250" t="s">
        <v>1864</v>
      </c>
      <c r="G98" s="39"/>
      <c r="H98" s="39"/>
      <c r="I98" s="196"/>
      <c r="J98" s="39"/>
      <c r="K98" s="39"/>
      <c r="L98" s="42"/>
      <c r="M98" s="197"/>
      <c r="N98" s="19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710</v>
      </c>
      <c r="AU98" s="20" t="s">
        <v>78</v>
      </c>
    </row>
    <row r="99" spans="1:65" s="2" customFormat="1" ht="16.5" customHeight="1">
      <c r="A99" s="37"/>
      <c r="B99" s="38"/>
      <c r="C99" s="181" t="s">
        <v>80</v>
      </c>
      <c r="D99" s="181" t="s">
        <v>189</v>
      </c>
      <c r="E99" s="182" t="s">
        <v>1486</v>
      </c>
      <c r="F99" s="183" t="s">
        <v>1865</v>
      </c>
      <c r="G99" s="184" t="s">
        <v>708</v>
      </c>
      <c r="H99" s="185">
        <v>4</v>
      </c>
      <c r="I99" s="186"/>
      <c r="J99" s="187">
        <f>ROUND(I99*H99,2)</f>
        <v>0</v>
      </c>
      <c r="K99" s="183" t="s">
        <v>19</v>
      </c>
      <c r="L99" s="42"/>
      <c r="M99" s="188" t="s">
        <v>19</v>
      </c>
      <c r="N99" s="189" t="s">
        <v>42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95</v>
      </c>
      <c r="AT99" s="192" t="s">
        <v>189</v>
      </c>
      <c r="AU99" s="192" t="s">
        <v>78</v>
      </c>
      <c r="AY99" s="20" t="s">
        <v>187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78</v>
      </c>
      <c r="BK99" s="193">
        <f>ROUND(I99*H99,2)</f>
        <v>0</v>
      </c>
      <c r="BL99" s="20" t="s">
        <v>95</v>
      </c>
      <c r="BM99" s="192" t="s">
        <v>1866</v>
      </c>
    </row>
    <row r="100" spans="1:65" s="2" customFormat="1" ht="16.5" customHeight="1">
      <c r="A100" s="37"/>
      <c r="B100" s="38"/>
      <c r="C100" s="181" t="s">
        <v>88</v>
      </c>
      <c r="D100" s="181" t="s">
        <v>189</v>
      </c>
      <c r="E100" s="182" t="s">
        <v>1867</v>
      </c>
      <c r="F100" s="183" t="s">
        <v>1862</v>
      </c>
      <c r="G100" s="184" t="s">
        <v>708</v>
      </c>
      <c r="H100" s="185">
        <v>6</v>
      </c>
      <c r="I100" s="186"/>
      <c r="J100" s="187">
        <f>ROUND(I100*H100,2)</f>
        <v>0</v>
      </c>
      <c r="K100" s="183" t="s">
        <v>19</v>
      </c>
      <c r="L100" s="42"/>
      <c r="M100" s="188" t="s">
        <v>19</v>
      </c>
      <c r="N100" s="189" t="s">
        <v>42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95</v>
      </c>
      <c r="AT100" s="192" t="s">
        <v>189</v>
      </c>
      <c r="AU100" s="192" t="s">
        <v>78</v>
      </c>
      <c r="AY100" s="20" t="s">
        <v>187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78</v>
      </c>
      <c r="BK100" s="193">
        <f>ROUND(I100*H100,2)</f>
        <v>0</v>
      </c>
      <c r="BL100" s="20" t="s">
        <v>95</v>
      </c>
      <c r="BM100" s="192" t="s">
        <v>1868</v>
      </c>
    </row>
    <row r="101" spans="1:47" s="2" customFormat="1" ht="19.5">
      <c r="A101" s="37"/>
      <c r="B101" s="38"/>
      <c r="C101" s="39"/>
      <c r="D101" s="201" t="s">
        <v>710</v>
      </c>
      <c r="E101" s="39"/>
      <c r="F101" s="250" t="s">
        <v>1869</v>
      </c>
      <c r="G101" s="39"/>
      <c r="H101" s="39"/>
      <c r="I101" s="196"/>
      <c r="J101" s="39"/>
      <c r="K101" s="39"/>
      <c r="L101" s="42"/>
      <c r="M101" s="197"/>
      <c r="N101" s="198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710</v>
      </c>
      <c r="AU101" s="20" t="s">
        <v>78</v>
      </c>
    </row>
    <row r="102" spans="1:65" s="2" customFormat="1" ht="16.5" customHeight="1">
      <c r="A102" s="37"/>
      <c r="B102" s="38"/>
      <c r="C102" s="181" t="s">
        <v>95</v>
      </c>
      <c r="D102" s="181" t="s">
        <v>189</v>
      </c>
      <c r="E102" s="182" t="s">
        <v>1870</v>
      </c>
      <c r="F102" s="183" t="s">
        <v>1865</v>
      </c>
      <c r="G102" s="184" t="s">
        <v>708</v>
      </c>
      <c r="H102" s="185">
        <v>6</v>
      </c>
      <c r="I102" s="186"/>
      <c r="J102" s="187">
        <f>ROUND(I102*H102,2)</f>
        <v>0</v>
      </c>
      <c r="K102" s="183" t="s">
        <v>19</v>
      </c>
      <c r="L102" s="42"/>
      <c r="M102" s="188" t="s">
        <v>19</v>
      </c>
      <c r="N102" s="189" t="s">
        <v>42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95</v>
      </c>
      <c r="AT102" s="192" t="s">
        <v>189</v>
      </c>
      <c r="AU102" s="192" t="s">
        <v>78</v>
      </c>
      <c r="AY102" s="20" t="s">
        <v>187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78</v>
      </c>
      <c r="BK102" s="193">
        <f>ROUND(I102*H102,2)</f>
        <v>0</v>
      </c>
      <c r="BL102" s="20" t="s">
        <v>95</v>
      </c>
      <c r="BM102" s="192" t="s">
        <v>1871</v>
      </c>
    </row>
    <row r="103" spans="2:63" s="12" customFormat="1" ht="25.9" customHeight="1">
      <c r="B103" s="165"/>
      <c r="C103" s="166"/>
      <c r="D103" s="167" t="s">
        <v>70</v>
      </c>
      <c r="E103" s="168" t="s">
        <v>80</v>
      </c>
      <c r="F103" s="168" t="s">
        <v>1872</v>
      </c>
      <c r="G103" s="166"/>
      <c r="H103" s="166"/>
      <c r="I103" s="169"/>
      <c r="J103" s="170">
        <f>BK103</f>
        <v>0</v>
      </c>
      <c r="K103" s="166"/>
      <c r="L103" s="171"/>
      <c r="M103" s="172"/>
      <c r="N103" s="173"/>
      <c r="O103" s="173"/>
      <c r="P103" s="174">
        <f>SUM(P104:P115)</f>
        <v>0</v>
      </c>
      <c r="Q103" s="173"/>
      <c r="R103" s="174">
        <f>SUM(R104:R115)</f>
        <v>0</v>
      </c>
      <c r="S103" s="173"/>
      <c r="T103" s="175">
        <f>SUM(T104:T115)</f>
        <v>0</v>
      </c>
      <c r="AR103" s="176" t="s">
        <v>78</v>
      </c>
      <c r="AT103" s="177" t="s">
        <v>70</v>
      </c>
      <c r="AU103" s="177" t="s">
        <v>71</v>
      </c>
      <c r="AY103" s="176" t="s">
        <v>187</v>
      </c>
      <c r="BK103" s="178">
        <f>SUM(BK104:BK115)</f>
        <v>0</v>
      </c>
    </row>
    <row r="104" spans="1:65" s="2" customFormat="1" ht="16.5" customHeight="1">
      <c r="A104" s="37"/>
      <c r="B104" s="38"/>
      <c r="C104" s="181" t="s">
        <v>226</v>
      </c>
      <c r="D104" s="181" t="s">
        <v>189</v>
      </c>
      <c r="E104" s="182" t="s">
        <v>1552</v>
      </c>
      <c r="F104" s="183" t="s">
        <v>1873</v>
      </c>
      <c r="G104" s="184" t="s">
        <v>708</v>
      </c>
      <c r="H104" s="185">
        <v>10</v>
      </c>
      <c r="I104" s="186"/>
      <c r="J104" s="187">
        <f>ROUND(I104*H104,2)</f>
        <v>0</v>
      </c>
      <c r="K104" s="183" t="s">
        <v>19</v>
      </c>
      <c r="L104" s="42"/>
      <c r="M104" s="188" t="s">
        <v>19</v>
      </c>
      <c r="N104" s="189" t="s">
        <v>42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95</v>
      </c>
      <c r="AT104" s="192" t="s">
        <v>189</v>
      </c>
      <c r="AU104" s="192" t="s">
        <v>78</v>
      </c>
      <c r="AY104" s="20" t="s">
        <v>187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78</v>
      </c>
      <c r="BK104" s="193">
        <f>ROUND(I104*H104,2)</f>
        <v>0</v>
      </c>
      <c r="BL104" s="20" t="s">
        <v>95</v>
      </c>
      <c r="BM104" s="192" t="s">
        <v>1874</v>
      </c>
    </row>
    <row r="105" spans="1:47" s="2" customFormat="1" ht="19.5">
      <c r="A105" s="37"/>
      <c r="B105" s="38"/>
      <c r="C105" s="39"/>
      <c r="D105" s="201" t="s">
        <v>710</v>
      </c>
      <c r="E105" s="39"/>
      <c r="F105" s="250" t="s">
        <v>1875</v>
      </c>
      <c r="G105" s="39"/>
      <c r="H105" s="39"/>
      <c r="I105" s="196"/>
      <c r="J105" s="39"/>
      <c r="K105" s="39"/>
      <c r="L105" s="42"/>
      <c r="M105" s="197"/>
      <c r="N105" s="198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710</v>
      </c>
      <c r="AU105" s="20" t="s">
        <v>78</v>
      </c>
    </row>
    <row r="106" spans="1:65" s="2" customFormat="1" ht="16.5" customHeight="1">
      <c r="A106" s="37"/>
      <c r="B106" s="38"/>
      <c r="C106" s="181" t="s">
        <v>201</v>
      </c>
      <c r="D106" s="181" t="s">
        <v>189</v>
      </c>
      <c r="E106" s="182" t="s">
        <v>1556</v>
      </c>
      <c r="F106" s="183" t="s">
        <v>1865</v>
      </c>
      <c r="G106" s="184" t="s">
        <v>708</v>
      </c>
      <c r="H106" s="185">
        <v>10</v>
      </c>
      <c r="I106" s="186"/>
      <c r="J106" s="187">
        <f>ROUND(I106*H106,2)</f>
        <v>0</v>
      </c>
      <c r="K106" s="183" t="s">
        <v>19</v>
      </c>
      <c r="L106" s="42"/>
      <c r="M106" s="188" t="s">
        <v>19</v>
      </c>
      <c r="N106" s="189" t="s">
        <v>42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95</v>
      </c>
      <c r="AT106" s="192" t="s">
        <v>189</v>
      </c>
      <c r="AU106" s="192" t="s">
        <v>78</v>
      </c>
      <c r="AY106" s="20" t="s">
        <v>187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78</v>
      </c>
      <c r="BK106" s="193">
        <f>ROUND(I106*H106,2)</f>
        <v>0</v>
      </c>
      <c r="BL106" s="20" t="s">
        <v>95</v>
      </c>
      <c r="BM106" s="192" t="s">
        <v>1876</v>
      </c>
    </row>
    <row r="107" spans="1:65" s="2" customFormat="1" ht="16.5" customHeight="1">
      <c r="A107" s="37"/>
      <c r="B107" s="38"/>
      <c r="C107" s="181" t="s">
        <v>238</v>
      </c>
      <c r="D107" s="181" t="s">
        <v>189</v>
      </c>
      <c r="E107" s="182" t="s">
        <v>1560</v>
      </c>
      <c r="F107" s="183" t="s">
        <v>1877</v>
      </c>
      <c r="G107" s="184" t="s">
        <v>708</v>
      </c>
      <c r="H107" s="185">
        <v>10</v>
      </c>
      <c r="I107" s="186"/>
      <c r="J107" s="187">
        <f>ROUND(I107*H107,2)</f>
        <v>0</v>
      </c>
      <c r="K107" s="183" t="s">
        <v>19</v>
      </c>
      <c r="L107" s="42"/>
      <c r="M107" s="188" t="s">
        <v>19</v>
      </c>
      <c r="N107" s="189" t="s">
        <v>42</v>
      </c>
      <c r="O107" s="67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95</v>
      </c>
      <c r="AT107" s="192" t="s">
        <v>189</v>
      </c>
      <c r="AU107" s="192" t="s">
        <v>78</v>
      </c>
      <c r="AY107" s="20" t="s">
        <v>187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0" t="s">
        <v>78</v>
      </c>
      <c r="BK107" s="193">
        <f>ROUND(I107*H107,2)</f>
        <v>0</v>
      </c>
      <c r="BL107" s="20" t="s">
        <v>95</v>
      </c>
      <c r="BM107" s="192" t="s">
        <v>1878</v>
      </c>
    </row>
    <row r="108" spans="1:47" s="2" customFormat="1" ht="19.5">
      <c r="A108" s="37"/>
      <c r="B108" s="38"/>
      <c r="C108" s="39"/>
      <c r="D108" s="201" t="s">
        <v>710</v>
      </c>
      <c r="E108" s="39"/>
      <c r="F108" s="250" t="s">
        <v>1879</v>
      </c>
      <c r="G108" s="39"/>
      <c r="H108" s="39"/>
      <c r="I108" s="196"/>
      <c r="J108" s="39"/>
      <c r="K108" s="39"/>
      <c r="L108" s="42"/>
      <c r="M108" s="197"/>
      <c r="N108" s="198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710</v>
      </c>
      <c r="AU108" s="20" t="s">
        <v>78</v>
      </c>
    </row>
    <row r="109" spans="1:65" s="2" customFormat="1" ht="16.5" customHeight="1">
      <c r="A109" s="37"/>
      <c r="B109" s="38"/>
      <c r="C109" s="181" t="s">
        <v>244</v>
      </c>
      <c r="D109" s="181" t="s">
        <v>189</v>
      </c>
      <c r="E109" s="182" t="s">
        <v>1564</v>
      </c>
      <c r="F109" s="183" t="s">
        <v>1865</v>
      </c>
      <c r="G109" s="184" t="s">
        <v>708</v>
      </c>
      <c r="H109" s="185">
        <v>10</v>
      </c>
      <c r="I109" s="186"/>
      <c r="J109" s="187">
        <f>ROUND(I109*H109,2)</f>
        <v>0</v>
      </c>
      <c r="K109" s="183" t="s">
        <v>19</v>
      </c>
      <c r="L109" s="42"/>
      <c r="M109" s="188" t="s">
        <v>19</v>
      </c>
      <c r="N109" s="189" t="s">
        <v>42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95</v>
      </c>
      <c r="AT109" s="192" t="s">
        <v>189</v>
      </c>
      <c r="AU109" s="192" t="s">
        <v>78</v>
      </c>
      <c r="AY109" s="20" t="s">
        <v>187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0" t="s">
        <v>78</v>
      </c>
      <c r="BK109" s="193">
        <f>ROUND(I109*H109,2)</f>
        <v>0</v>
      </c>
      <c r="BL109" s="20" t="s">
        <v>95</v>
      </c>
      <c r="BM109" s="192" t="s">
        <v>1880</v>
      </c>
    </row>
    <row r="110" spans="1:65" s="2" customFormat="1" ht="16.5" customHeight="1">
      <c r="A110" s="37"/>
      <c r="B110" s="38"/>
      <c r="C110" s="181" t="s">
        <v>215</v>
      </c>
      <c r="D110" s="181" t="s">
        <v>189</v>
      </c>
      <c r="E110" s="182" t="s">
        <v>1568</v>
      </c>
      <c r="F110" s="183" t="s">
        <v>1881</v>
      </c>
      <c r="G110" s="184" t="s">
        <v>708</v>
      </c>
      <c r="H110" s="185">
        <v>10</v>
      </c>
      <c r="I110" s="186"/>
      <c r="J110" s="187">
        <f>ROUND(I110*H110,2)</f>
        <v>0</v>
      </c>
      <c r="K110" s="183" t="s">
        <v>19</v>
      </c>
      <c r="L110" s="42"/>
      <c r="M110" s="188" t="s">
        <v>19</v>
      </c>
      <c r="N110" s="189" t="s">
        <v>42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95</v>
      </c>
      <c r="AT110" s="192" t="s">
        <v>189</v>
      </c>
      <c r="AU110" s="192" t="s">
        <v>78</v>
      </c>
      <c r="AY110" s="20" t="s">
        <v>187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78</v>
      </c>
      <c r="BK110" s="193">
        <f>ROUND(I110*H110,2)</f>
        <v>0</v>
      </c>
      <c r="BL110" s="20" t="s">
        <v>95</v>
      </c>
      <c r="BM110" s="192" t="s">
        <v>1882</v>
      </c>
    </row>
    <row r="111" spans="1:47" s="2" customFormat="1" ht="19.5">
      <c r="A111" s="37"/>
      <c r="B111" s="38"/>
      <c r="C111" s="39"/>
      <c r="D111" s="201" t="s">
        <v>710</v>
      </c>
      <c r="E111" s="39"/>
      <c r="F111" s="250" t="s">
        <v>1883</v>
      </c>
      <c r="G111" s="39"/>
      <c r="H111" s="39"/>
      <c r="I111" s="196"/>
      <c r="J111" s="39"/>
      <c r="K111" s="39"/>
      <c r="L111" s="42"/>
      <c r="M111" s="197"/>
      <c r="N111" s="19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710</v>
      </c>
      <c r="AU111" s="20" t="s">
        <v>78</v>
      </c>
    </row>
    <row r="112" spans="1:65" s="2" customFormat="1" ht="16.5" customHeight="1">
      <c r="A112" s="37"/>
      <c r="B112" s="38"/>
      <c r="C112" s="181" t="s">
        <v>260</v>
      </c>
      <c r="D112" s="181" t="s">
        <v>189</v>
      </c>
      <c r="E112" s="182" t="s">
        <v>1572</v>
      </c>
      <c r="F112" s="183" t="s">
        <v>1865</v>
      </c>
      <c r="G112" s="184" t="s">
        <v>708</v>
      </c>
      <c r="H112" s="185">
        <v>10</v>
      </c>
      <c r="I112" s="186"/>
      <c r="J112" s="187">
        <f>ROUND(I112*H112,2)</f>
        <v>0</v>
      </c>
      <c r="K112" s="183" t="s">
        <v>19</v>
      </c>
      <c r="L112" s="42"/>
      <c r="M112" s="188" t="s">
        <v>19</v>
      </c>
      <c r="N112" s="189" t="s">
        <v>42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95</v>
      </c>
      <c r="AT112" s="192" t="s">
        <v>189</v>
      </c>
      <c r="AU112" s="192" t="s">
        <v>78</v>
      </c>
      <c r="AY112" s="20" t="s">
        <v>187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78</v>
      </c>
      <c r="BK112" s="193">
        <f>ROUND(I112*H112,2)</f>
        <v>0</v>
      </c>
      <c r="BL112" s="20" t="s">
        <v>95</v>
      </c>
      <c r="BM112" s="192" t="s">
        <v>1884</v>
      </c>
    </row>
    <row r="113" spans="1:65" s="2" customFormat="1" ht="16.5" customHeight="1">
      <c r="A113" s="37"/>
      <c r="B113" s="38"/>
      <c r="C113" s="181" t="s">
        <v>264</v>
      </c>
      <c r="D113" s="181" t="s">
        <v>189</v>
      </c>
      <c r="E113" s="182" t="s">
        <v>1575</v>
      </c>
      <c r="F113" s="183" t="s">
        <v>1885</v>
      </c>
      <c r="G113" s="184" t="s">
        <v>1886</v>
      </c>
      <c r="H113" s="185">
        <v>2</v>
      </c>
      <c r="I113" s="186"/>
      <c r="J113" s="187">
        <f>ROUND(I113*H113,2)</f>
        <v>0</v>
      </c>
      <c r="K113" s="183" t="s">
        <v>19</v>
      </c>
      <c r="L113" s="42"/>
      <c r="M113" s="188" t="s">
        <v>19</v>
      </c>
      <c r="N113" s="189" t="s">
        <v>42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95</v>
      </c>
      <c r="AT113" s="192" t="s">
        <v>189</v>
      </c>
      <c r="AU113" s="192" t="s">
        <v>78</v>
      </c>
      <c r="AY113" s="20" t="s">
        <v>187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78</v>
      </c>
      <c r="BK113" s="193">
        <f>ROUND(I113*H113,2)</f>
        <v>0</v>
      </c>
      <c r="BL113" s="20" t="s">
        <v>95</v>
      </c>
      <c r="BM113" s="192" t="s">
        <v>1887</v>
      </c>
    </row>
    <row r="114" spans="1:47" s="2" customFormat="1" ht="19.5">
      <c r="A114" s="37"/>
      <c r="B114" s="38"/>
      <c r="C114" s="39"/>
      <c r="D114" s="201" t="s">
        <v>710</v>
      </c>
      <c r="E114" s="39"/>
      <c r="F114" s="250" t="s">
        <v>1888</v>
      </c>
      <c r="G114" s="39"/>
      <c r="H114" s="39"/>
      <c r="I114" s="196"/>
      <c r="J114" s="39"/>
      <c r="K114" s="39"/>
      <c r="L114" s="42"/>
      <c r="M114" s="197"/>
      <c r="N114" s="19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710</v>
      </c>
      <c r="AU114" s="20" t="s">
        <v>78</v>
      </c>
    </row>
    <row r="115" spans="1:65" s="2" customFormat="1" ht="16.5" customHeight="1">
      <c r="A115" s="37"/>
      <c r="B115" s="38"/>
      <c r="C115" s="181" t="s">
        <v>270</v>
      </c>
      <c r="D115" s="181" t="s">
        <v>189</v>
      </c>
      <c r="E115" s="182" t="s">
        <v>1578</v>
      </c>
      <c r="F115" s="183" t="s">
        <v>1865</v>
      </c>
      <c r="G115" s="184" t="s">
        <v>708</v>
      </c>
      <c r="H115" s="185">
        <v>2</v>
      </c>
      <c r="I115" s="186"/>
      <c r="J115" s="187">
        <f>ROUND(I115*H115,2)</f>
        <v>0</v>
      </c>
      <c r="K115" s="183" t="s">
        <v>19</v>
      </c>
      <c r="L115" s="42"/>
      <c r="M115" s="188" t="s">
        <v>19</v>
      </c>
      <c r="N115" s="189" t="s">
        <v>42</v>
      </c>
      <c r="O115" s="67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95</v>
      </c>
      <c r="AT115" s="192" t="s">
        <v>189</v>
      </c>
      <c r="AU115" s="192" t="s">
        <v>78</v>
      </c>
      <c r="AY115" s="20" t="s">
        <v>187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0" t="s">
        <v>78</v>
      </c>
      <c r="BK115" s="193">
        <f>ROUND(I115*H115,2)</f>
        <v>0</v>
      </c>
      <c r="BL115" s="20" t="s">
        <v>95</v>
      </c>
      <c r="BM115" s="192" t="s">
        <v>1889</v>
      </c>
    </row>
    <row r="116" spans="2:63" s="12" customFormat="1" ht="25.9" customHeight="1">
      <c r="B116" s="165"/>
      <c r="C116" s="166"/>
      <c r="D116" s="167" t="s">
        <v>70</v>
      </c>
      <c r="E116" s="168" t="s">
        <v>88</v>
      </c>
      <c r="F116" s="168" t="s">
        <v>1890</v>
      </c>
      <c r="G116" s="166"/>
      <c r="H116" s="166"/>
      <c r="I116" s="169"/>
      <c r="J116" s="170">
        <f>BK116</f>
        <v>0</v>
      </c>
      <c r="K116" s="166"/>
      <c r="L116" s="171"/>
      <c r="M116" s="172"/>
      <c r="N116" s="173"/>
      <c r="O116" s="173"/>
      <c r="P116" s="174">
        <f>SUM(P117:P128)</f>
        <v>0</v>
      </c>
      <c r="Q116" s="173"/>
      <c r="R116" s="174">
        <f>SUM(R117:R128)</f>
        <v>0</v>
      </c>
      <c r="S116" s="173"/>
      <c r="T116" s="175">
        <f>SUM(T117:T128)</f>
        <v>0</v>
      </c>
      <c r="AR116" s="176" t="s">
        <v>78</v>
      </c>
      <c r="AT116" s="177" t="s">
        <v>70</v>
      </c>
      <c r="AU116" s="177" t="s">
        <v>71</v>
      </c>
      <c r="AY116" s="176" t="s">
        <v>187</v>
      </c>
      <c r="BK116" s="178">
        <f>SUM(BK117:BK128)</f>
        <v>0</v>
      </c>
    </row>
    <row r="117" spans="1:65" s="2" customFormat="1" ht="16.5" customHeight="1">
      <c r="A117" s="37"/>
      <c r="B117" s="38"/>
      <c r="C117" s="181" t="s">
        <v>275</v>
      </c>
      <c r="D117" s="181" t="s">
        <v>189</v>
      </c>
      <c r="E117" s="182" t="s">
        <v>1891</v>
      </c>
      <c r="F117" s="183" t="s">
        <v>1892</v>
      </c>
      <c r="G117" s="184" t="s">
        <v>1893</v>
      </c>
      <c r="H117" s="185">
        <v>37</v>
      </c>
      <c r="I117" s="186"/>
      <c r="J117" s="187">
        <f>ROUND(I117*H117,2)</f>
        <v>0</v>
      </c>
      <c r="K117" s="183" t="s">
        <v>19</v>
      </c>
      <c r="L117" s="42"/>
      <c r="M117" s="188" t="s">
        <v>19</v>
      </c>
      <c r="N117" s="189" t="s">
        <v>42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95</v>
      </c>
      <c r="AT117" s="192" t="s">
        <v>189</v>
      </c>
      <c r="AU117" s="192" t="s">
        <v>78</v>
      </c>
      <c r="AY117" s="20" t="s">
        <v>187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78</v>
      </c>
      <c r="BK117" s="193">
        <f>ROUND(I117*H117,2)</f>
        <v>0</v>
      </c>
      <c r="BL117" s="20" t="s">
        <v>95</v>
      </c>
      <c r="BM117" s="192" t="s">
        <v>1894</v>
      </c>
    </row>
    <row r="118" spans="1:47" s="2" customFormat="1" ht="19.5">
      <c r="A118" s="37"/>
      <c r="B118" s="38"/>
      <c r="C118" s="39"/>
      <c r="D118" s="201" t="s">
        <v>710</v>
      </c>
      <c r="E118" s="39"/>
      <c r="F118" s="250" t="s">
        <v>1895</v>
      </c>
      <c r="G118" s="39"/>
      <c r="H118" s="39"/>
      <c r="I118" s="196"/>
      <c r="J118" s="39"/>
      <c r="K118" s="39"/>
      <c r="L118" s="42"/>
      <c r="M118" s="197"/>
      <c r="N118" s="198"/>
      <c r="O118" s="67"/>
      <c r="P118" s="67"/>
      <c r="Q118" s="67"/>
      <c r="R118" s="67"/>
      <c r="S118" s="67"/>
      <c r="T118" s="68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T118" s="20" t="s">
        <v>710</v>
      </c>
      <c r="AU118" s="20" t="s">
        <v>78</v>
      </c>
    </row>
    <row r="119" spans="1:65" s="2" customFormat="1" ht="16.5" customHeight="1">
      <c r="A119" s="37"/>
      <c r="B119" s="38"/>
      <c r="C119" s="181" t="s">
        <v>280</v>
      </c>
      <c r="D119" s="181" t="s">
        <v>189</v>
      </c>
      <c r="E119" s="182" t="s">
        <v>1896</v>
      </c>
      <c r="F119" s="183" t="s">
        <v>1865</v>
      </c>
      <c r="G119" s="184" t="s">
        <v>1893</v>
      </c>
      <c r="H119" s="185">
        <v>37</v>
      </c>
      <c r="I119" s="186"/>
      <c r="J119" s="187">
        <f>ROUND(I119*H119,2)</f>
        <v>0</v>
      </c>
      <c r="K119" s="183" t="s">
        <v>19</v>
      </c>
      <c r="L119" s="42"/>
      <c r="M119" s="188" t="s">
        <v>19</v>
      </c>
      <c r="N119" s="189" t="s">
        <v>42</v>
      </c>
      <c r="O119" s="67"/>
      <c r="P119" s="190">
        <f>O119*H119</f>
        <v>0</v>
      </c>
      <c r="Q119" s="190">
        <v>0</v>
      </c>
      <c r="R119" s="190">
        <f>Q119*H119</f>
        <v>0</v>
      </c>
      <c r="S119" s="190">
        <v>0</v>
      </c>
      <c r="T119" s="19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95</v>
      </c>
      <c r="AT119" s="192" t="s">
        <v>189</v>
      </c>
      <c r="AU119" s="192" t="s">
        <v>78</v>
      </c>
      <c r="AY119" s="20" t="s">
        <v>187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0" t="s">
        <v>78</v>
      </c>
      <c r="BK119" s="193">
        <f>ROUND(I119*H119,2)</f>
        <v>0</v>
      </c>
      <c r="BL119" s="20" t="s">
        <v>95</v>
      </c>
      <c r="BM119" s="192" t="s">
        <v>1897</v>
      </c>
    </row>
    <row r="120" spans="1:65" s="2" customFormat="1" ht="16.5" customHeight="1">
      <c r="A120" s="37"/>
      <c r="B120" s="38"/>
      <c r="C120" s="181" t="s">
        <v>8</v>
      </c>
      <c r="D120" s="181" t="s">
        <v>189</v>
      </c>
      <c r="E120" s="182" t="s">
        <v>1898</v>
      </c>
      <c r="F120" s="183" t="s">
        <v>1892</v>
      </c>
      <c r="G120" s="184" t="s">
        <v>1893</v>
      </c>
      <c r="H120" s="185">
        <v>13</v>
      </c>
      <c r="I120" s="186"/>
      <c r="J120" s="187">
        <f>ROUND(I120*H120,2)</f>
        <v>0</v>
      </c>
      <c r="K120" s="183" t="s">
        <v>19</v>
      </c>
      <c r="L120" s="42"/>
      <c r="M120" s="188" t="s">
        <v>19</v>
      </c>
      <c r="N120" s="189" t="s">
        <v>42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95</v>
      </c>
      <c r="AT120" s="192" t="s">
        <v>189</v>
      </c>
      <c r="AU120" s="192" t="s">
        <v>78</v>
      </c>
      <c r="AY120" s="20" t="s">
        <v>187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78</v>
      </c>
      <c r="BK120" s="193">
        <f>ROUND(I120*H120,2)</f>
        <v>0</v>
      </c>
      <c r="BL120" s="20" t="s">
        <v>95</v>
      </c>
      <c r="BM120" s="192" t="s">
        <v>1899</v>
      </c>
    </row>
    <row r="121" spans="1:47" s="2" customFormat="1" ht="19.5">
      <c r="A121" s="37"/>
      <c r="B121" s="38"/>
      <c r="C121" s="39"/>
      <c r="D121" s="201" t="s">
        <v>710</v>
      </c>
      <c r="E121" s="39"/>
      <c r="F121" s="250" t="s">
        <v>1900</v>
      </c>
      <c r="G121" s="39"/>
      <c r="H121" s="39"/>
      <c r="I121" s="196"/>
      <c r="J121" s="39"/>
      <c r="K121" s="39"/>
      <c r="L121" s="42"/>
      <c r="M121" s="197"/>
      <c r="N121" s="198"/>
      <c r="O121" s="67"/>
      <c r="P121" s="67"/>
      <c r="Q121" s="67"/>
      <c r="R121" s="67"/>
      <c r="S121" s="67"/>
      <c r="T121" s="68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20" t="s">
        <v>710</v>
      </c>
      <c r="AU121" s="20" t="s">
        <v>78</v>
      </c>
    </row>
    <row r="122" spans="1:65" s="2" customFormat="1" ht="16.5" customHeight="1">
      <c r="A122" s="37"/>
      <c r="B122" s="38"/>
      <c r="C122" s="181" t="s">
        <v>287</v>
      </c>
      <c r="D122" s="181" t="s">
        <v>189</v>
      </c>
      <c r="E122" s="182" t="s">
        <v>1901</v>
      </c>
      <c r="F122" s="183" t="s">
        <v>1865</v>
      </c>
      <c r="G122" s="184" t="s">
        <v>1893</v>
      </c>
      <c r="H122" s="185">
        <v>13</v>
      </c>
      <c r="I122" s="186"/>
      <c r="J122" s="187">
        <f>ROUND(I122*H122,2)</f>
        <v>0</v>
      </c>
      <c r="K122" s="183" t="s">
        <v>19</v>
      </c>
      <c r="L122" s="42"/>
      <c r="M122" s="188" t="s">
        <v>19</v>
      </c>
      <c r="N122" s="189" t="s">
        <v>42</v>
      </c>
      <c r="O122" s="67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95</v>
      </c>
      <c r="AT122" s="192" t="s">
        <v>189</v>
      </c>
      <c r="AU122" s="192" t="s">
        <v>78</v>
      </c>
      <c r="AY122" s="20" t="s">
        <v>187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20" t="s">
        <v>78</v>
      </c>
      <c r="BK122" s="193">
        <f>ROUND(I122*H122,2)</f>
        <v>0</v>
      </c>
      <c r="BL122" s="20" t="s">
        <v>95</v>
      </c>
      <c r="BM122" s="192" t="s">
        <v>1902</v>
      </c>
    </row>
    <row r="123" spans="1:65" s="2" customFormat="1" ht="16.5" customHeight="1">
      <c r="A123" s="37"/>
      <c r="B123" s="38"/>
      <c r="C123" s="181" t="s">
        <v>292</v>
      </c>
      <c r="D123" s="181" t="s">
        <v>189</v>
      </c>
      <c r="E123" s="182" t="s">
        <v>1903</v>
      </c>
      <c r="F123" s="183" t="s">
        <v>1892</v>
      </c>
      <c r="G123" s="184" t="s">
        <v>1893</v>
      </c>
      <c r="H123" s="185">
        <v>20</v>
      </c>
      <c r="I123" s="186"/>
      <c r="J123" s="187">
        <f>ROUND(I123*H123,2)</f>
        <v>0</v>
      </c>
      <c r="K123" s="183" t="s">
        <v>19</v>
      </c>
      <c r="L123" s="42"/>
      <c r="M123" s="188" t="s">
        <v>19</v>
      </c>
      <c r="N123" s="189" t="s">
        <v>42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95</v>
      </c>
      <c r="AT123" s="192" t="s">
        <v>189</v>
      </c>
      <c r="AU123" s="192" t="s">
        <v>78</v>
      </c>
      <c r="AY123" s="20" t="s">
        <v>187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78</v>
      </c>
      <c r="BK123" s="193">
        <f>ROUND(I123*H123,2)</f>
        <v>0</v>
      </c>
      <c r="BL123" s="20" t="s">
        <v>95</v>
      </c>
      <c r="BM123" s="192" t="s">
        <v>1904</v>
      </c>
    </row>
    <row r="124" spans="1:47" s="2" customFormat="1" ht="19.5">
      <c r="A124" s="37"/>
      <c r="B124" s="38"/>
      <c r="C124" s="39"/>
      <c r="D124" s="201" t="s">
        <v>710</v>
      </c>
      <c r="E124" s="39"/>
      <c r="F124" s="250" t="s">
        <v>1905</v>
      </c>
      <c r="G124" s="39"/>
      <c r="H124" s="39"/>
      <c r="I124" s="196"/>
      <c r="J124" s="39"/>
      <c r="K124" s="39"/>
      <c r="L124" s="42"/>
      <c r="M124" s="197"/>
      <c r="N124" s="198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710</v>
      </c>
      <c r="AU124" s="20" t="s">
        <v>78</v>
      </c>
    </row>
    <row r="125" spans="1:65" s="2" customFormat="1" ht="16.5" customHeight="1">
      <c r="A125" s="37"/>
      <c r="B125" s="38"/>
      <c r="C125" s="181" t="s">
        <v>296</v>
      </c>
      <c r="D125" s="181" t="s">
        <v>189</v>
      </c>
      <c r="E125" s="182" t="s">
        <v>1906</v>
      </c>
      <c r="F125" s="183" t="s">
        <v>1865</v>
      </c>
      <c r="G125" s="184" t="s">
        <v>1893</v>
      </c>
      <c r="H125" s="185">
        <v>20</v>
      </c>
      <c r="I125" s="186"/>
      <c r="J125" s="187">
        <f>ROUND(I125*H125,2)</f>
        <v>0</v>
      </c>
      <c r="K125" s="183" t="s">
        <v>19</v>
      </c>
      <c r="L125" s="42"/>
      <c r="M125" s="188" t="s">
        <v>19</v>
      </c>
      <c r="N125" s="189" t="s">
        <v>42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95</v>
      </c>
      <c r="AT125" s="192" t="s">
        <v>189</v>
      </c>
      <c r="AU125" s="192" t="s">
        <v>78</v>
      </c>
      <c r="AY125" s="20" t="s">
        <v>187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78</v>
      </c>
      <c r="BK125" s="193">
        <f>ROUND(I125*H125,2)</f>
        <v>0</v>
      </c>
      <c r="BL125" s="20" t="s">
        <v>95</v>
      </c>
      <c r="BM125" s="192" t="s">
        <v>1907</v>
      </c>
    </row>
    <row r="126" spans="1:65" s="2" customFormat="1" ht="16.5" customHeight="1">
      <c r="A126" s="37"/>
      <c r="B126" s="38"/>
      <c r="C126" s="181" t="s">
        <v>302</v>
      </c>
      <c r="D126" s="181" t="s">
        <v>189</v>
      </c>
      <c r="E126" s="182" t="s">
        <v>1908</v>
      </c>
      <c r="F126" s="183" t="s">
        <v>1892</v>
      </c>
      <c r="G126" s="184" t="s">
        <v>1893</v>
      </c>
      <c r="H126" s="185">
        <v>50</v>
      </c>
      <c r="I126" s="186"/>
      <c r="J126" s="187">
        <f>ROUND(I126*H126,2)</f>
        <v>0</v>
      </c>
      <c r="K126" s="183" t="s">
        <v>19</v>
      </c>
      <c r="L126" s="42"/>
      <c r="M126" s="188" t="s">
        <v>19</v>
      </c>
      <c r="N126" s="189" t="s">
        <v>42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95</v>
      </c>
      <c r="AT126" s="192" t="s">
        <v>189</v>
      </c>
      <c r="AU126" s="192" t="s">
        <v>78</v>
      </c>
      <c r="AY126" s="20" t="s">
        <v>187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0" t="s">
        <v>78</v>
      </c>
      <c r="BK126" s="193">
        <f>ROUND(I126*H126,2)</f>
        <v>0</v>
      </c>
      <c r="BL126" s="20" t="s">
        <v>95</v>
      </c>
      <c r="BM126" s="192" t="s">
        <v>1909</v>
      </c>
    </row>
    <row r="127" spans="1:47" s="2" customFormat="1" ht="19.5">
      <c r="A127" s="37"/>
      <c r="B127" s="38"/>
      <c r="C127" s="39"/>
      <c r="D127" s="201" t="s">
        <v>710</v>
      </c>
      <c r="E127" s="39"/>
      <c r="F127" s="250" t="s">
        <v>1910</v>
      </c>
      <c r="G127" s="39"/>
      <c r="H127" s="39"/>
      <c r="I127" s="196"/>
      <c r="J127" s="39"/>
      <c r="K127" s="39"/>
      <c r="L127" s="42"/>
      <c r="M127" s="197"/>
      <c r="N127" s="198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710</v>
      </c>
      <c r="AU127" s="20" t="s">
        <v>78</v>
      </c>
    </row>
    <row r="128" spans="1:65" s="2" customFormat="1" ht="16.5" customHeight="1">
      <c r="A128" s="37"/>
      <c r="B128" s="38"/>
      <c r="C128" s="181" t="s">
        <v>308</v>
      </c>
      <c r="D128" s="181" t="s">
        <v>189</v>
      </c>
      <c r="E128" s="182" t="s">
        <v>1911</v>
      </c>
      <c r="F128" s="183" t="s">
        <v>1865</v>
      </c>
      <c r="G128" s="184" t="s">
        <v>1893</v>
      </c>
      <c r="H128" s="185">
        <v>50</v>
      </c>
      <c r="I128" s="186"/>
      <c r="J128" s="187">
        <f>ROUND(I128*H128,2)</f>
        <v>0</v>
      </c>
      <c r="K128" s="183" t="s">
        <v>19</v>
      </c>
      <c r="L128" s="42"/>
      <c r="M128" s="188" t="s">
        <v>19</v>
      </c>
      <c r="N128" s="189" t="s">
        <v>42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95</v>
      </c>
      <c r="AT128" s="192" t="s">
        <v>189</v>
      </c>
      <c r="AU128" s="192" t="s">
        <v>78</v>
      </c>
      <c r="AY128" s="20" t="s">
        <v>187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20" t="s">
        <v>78</v>
      </c>
      <c r="BK128" s="193">
        <f>ROUND(I128*H128,2)</f>
        <v>0</v>
      </c>
      <c r="BL128" s="20" t="s">
        <v>95</v>
      </c>
      <c r="BM128" s="192" t="s">
        <v>1912</v>
      </c>
    </row>
    <row r="129" spans="2:63" s="12" customFormat="1" ht="25.9" customHeight="1">
      <c r="B129" s="165"/>
      <c r="C129" s="166"/>
      <c r="D129" s="167" t="s">
        <v>70</v>
      </c>
      <c r="E129" s="168" t="s">
        <v>704</v>
      </c>
      <c r="F129" s="168" t="s">
        <v>1913</v>
      </c>
      <c r="G129" s="166"/>
      <c r="H129" s="166"/>
      <c r="I129" s="169"/>
      <c r="J129" s="170">
        <f>BK129</f>
        <v>0</v>
      </c>
      <c r="K129" s="166"/>
      <c r="L129" s="171"/>
      <c r="M129" s="172"/>
      <c r="N129" s="173"/>
      <c r="O129" s="173"/>
      <c r="P129" s="174">
        <f>SUM(P130:P131)</f>
        <v>0</v>
      </c>
      <c r="Q129" s="173"/>
      <c r="R129" s="174">
        <f>SUM(R130:R131)</f>
        <v>0</v>
      </c>
      <c r="S129" s="173"/>
      <c r="T129" s="175">
        <f>SUM(T130:T131)</f>
        <v>0</v>
      </c>
      <c r="AR129" s="176" t="s">
        <v>78</v>
      </c>
      <c r="AT129" s="177" t="s">
        <v>70</v>
      </c>
      <c r="AU129" s="177" t="s">
        <v>71</v>
      </c>
      <c r="AY129" s="176" t="s">
        <v>187</v>
      </c>
      <c r="BK129" s="178">
        <f>SUM(BK130:BK131)</f>
        <v>0</v>
      </c>
    </row>
    <row r="130" spans="1:65" s="2" customFormat="1" ht="16.5" customHeight="1">
      <c r="A130" s="37"/>
      <c r="B130" s="38"/>
      <c r="C130" s="181" t="s">
        <v>7</v>
      </c>
      <c r="D130" s="181" t="s">
        <v>189</v>
      </c>
      <c r="E130" s="182" t="s">
        <v>1914</v>
      </c>
      <c r="F130" s="183" t="s">
        <v>1915</v>
      </c>
      <c r="G130" s="184" t="s">
        <v>273</v>
      </c>
      <c r="H130" s="185">
        <v>72</v>
      </c>
      <c r="I130" s="186"/>
      <c r="J130" s="187">
        <f>ROUND(I130*H130,2)</f>
        <v>0</v>
      </c>
      <c r="K130" s="183" t="s">
        <v>19</v>
      </c>
      <c r="L130" s="42"/>
      <c r="M130" s="188" t="s">
        <v>19</v>
      </c>
      <c r="N130" s="189" t="s">
        <v>42</v>
      </c>
      <c r="O130" s="67"/>
      <c r="P130" s="190">
        <f>O130*H130</f>
        <v>0</v>
      </c>
      <c r="Q130" s="190">
        <v>0</v>
      </c>
      <c r="R130" s="190">
        <f>Q130*H130</f>
        <v>0</v>
      </c>
      <c r="S130" s="190">
        <v>0</v>
      </c>
      <c r="T130" s="191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95</v>
      </c>
      <c r="AT130" s="192" t="s">
        <v>189</v>
      </c>
      <c r="AU130" s="192" t="s">
        <v>78</v>
      </c>
      <c r="AY130" s="20" t="s">
        <v>187</v>
      </c>
      <c r="BE130" s="193">
        <f>IF(N130="základní",J130,0)</f>
        <v>0</v>
      </c>
      <c r="BF130" s="193">
        <f>IF(N130="snížená",J130,0)</f>
        <v>0</v>
      </c>
      <c r="BG130" s="193">
        <f>IF(N130="zákl. přenesená",J130,0)</f>
        <v>0</v>
      </c>
      <c r="BH130" s="193">
        <f>IF(N130="sníž. přenesená",J130,0)</f>
        <v>0</v>
      </c>
      <c r="BI130" s="193">
        <f>IF(N130="nulová",J130,0)</f>
        <v>0</v>
      </c>
      <c r="BJ130" s="20" t="s">
        <v>78</v>
      </c>
      <c r="BK130" s="193">
        <f>ROUND(I130*H130,2)</f>
        <v>0</v>
      </c>
      <c r="BL130" s="20" t="s">
        <v>95</v>
      </c>
      <c r="BM130" s="192" t="s">
        <v>1916</v>
      </c>
    </row>
    <row r="131" spans="1:65" s="2" customFormat="1" ht="16.5" customHeight="1">
      <c r="A131" s="37"/>
      <c r="B131" s="38"/>
      <c r="C131" s="181" t="s">
        <v>317</v>
      </c>
      <c r="D131" s="181" t="s">
        <v>189</v>
      </c>
      <c r="E131" s="182" t="s">
        <v>1917</v>
      </c>
      <c r="F131" s="183" t="s">
        <v>1918</v>
      </c>
      <c r="G131" s="184" t="s">
        <v>278</v>
      </c>
      <c r="H131" s="185">
        <v>1</v>
      </c>
      <c r="I131" s="186"/>
      <c r="J131" s="187">
        <f>ROUND(I131*H131,2)</f>
        <v>0</v>
      </c>
      <c r="K131" s="183" t="s">
        <v>19</v>
      </c>
      <c r="L131" s="42"/>
      <c r="M131" s="245" t="s">
        <v>19</v>
      </c>
      <c r="N131" s="246" t="s">
        <v>42</v>
      </c>
      <c r="O131" s="247"/>
      <c r="P131" s="248">
        <f>O131*H131</f>
        <v>0</v>
      </c>
      <c r="Q131" s="248">
        <v>0</v>
      </c>
      <c r="R131" s="248">
        <f>Q131*H131</f>
        <v>0</v>
      </c>
      <c r="S131" s="248">
        <v>0</v>
      </c>
      <c r="T131" s="24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95</v>
      </c>
      <c r="AT131" s="192" t="s">
        <v>189</v>
      </c>
      <c r="AU131" s="192" t="s">
        <v>78</v>
      </c>
      <c r="AY131" s="20" t="s">
        <v>187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78</v>
      </c>
      <c r="BK131" s="193">
        <f>ROUND(I131*H131,2)</f>
        <v>0</v>
      </c>
      <c r="BL131" s="20" t="s">
        <v>95</v>
      </c>
      <c r="BM131" s="192" t="s">
        <v>1919</v>
      </c>
    </row>
    <row r="132" spans="1:31" s="2" customFormat="1" ht="6.95" customHeight="1">
      <c r="A132" s="37"/>
      <c r="B132" s="50"/>
      <c r="C132" s="51"/>
      <c r="D132" s="51"/>
      <c r="E132" s="51"/>
      <c r="F132" s="51"/>
      <c r="G132" s="51"/>
      <c r="H132" s="51"/>
      <c r="I132" s="51"/>
      <c r="J132" s="51"/>
      <c r="K132" s="51"/>
      <c r="L132" s="42"/>
      <c r="M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</sheetData>
  <sheetProtection algorithmName="SHA-512" hashValue="sQ7yXk9uh5rfu2meIKXmNq/uPXpJigvaIbWVRo83OspYHDpqFMLpFgDhvhhE0pQMuQtwsgYDIMsEK/SMrKLGZw==" saltValue="3fNP5DyPTAP6H+/VFoDqd2m0xTTuKV93VQQ/P0w84/Yu1vs+W8q1xKLQiNGLjKs4FbpCThN3LO6Llm2REu04Kg==" spinCount="100000" sheet="1" objects="1" scenarios="1" formatColumns="0" formatRows="0" autoFilter="0"/>
  <autoFilter ref="C94:K131"/>
  <mergeCells count="15">
    <mergeCell ref="E81:H81"/>
    <mergeCell ref="E85:H85"/>
    <mergeCell ref="E83:H83"/>
    <mergeCell ref="E87:H87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137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1671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1672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1920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ROUND(J92,2)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ROUND((SUM(BE92:BE94)),2)</f>
        <v>0</v>
      </c>
      <c r="G37" s="37"/>
      <c r="H37" s="37"/>
      <c r="I37" s="127">
        <v>0.21</v>
      </c>
      <c r="J37" s="126">
        <f>ROUND(((SUM(BE92:BE94))*I37),2)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ROUND((SUM(BF92:BF94)),2)</f>
        <v>0</v>
      </c>
      <c r="G38" s="37"/>
      <c r="H38" s="37"/>
      <c r="I38" s="127">
        <v>0.15</v>
      </c>
      <c r="J38" s="126">
        <f>ROUND(((SUM(BF92:BF94))*I38),2)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ROUND((SUM(BG92:BG94)),2)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ROUND((SUM(BH92:BH94)),2)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ROUND((SUM(BI92:BI94)),2)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1671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1672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NEIN-ZP.VRN - Vedlejší rozpočtové náklady - neinvestiční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J92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1583</v>
      </c>
      <c r="E68" s="146"/>
      <c r="F68" s="146"/>
      <c r="G68" s="146"/>
      <c r="H68" s="146"/>
      <c r="I68" s="146"/>
      <c r="J68" s="147">
        <f>J93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172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8" t="str">
        <f>E7</f>
        <v>ÚPRAVA PODKROVI BUDOVY A TUL, HÁLKOVA 917/6, LIBEREC</v>
      </c>
      <c r="F78" s="409"/>
      <c r="G78" s="409"/>
      <c r="H78" s="40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147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2:12" s="1" customFormat="1" ht="16.5" customHeight="1">
      <c r="B80" s="24"/>
      <c r="C80" s="25"/>
      <c r="D80" s="25"/>
      <c r="E80" s="408" t="s">
        <v>1671</v>
      </c>
      <c r="F80" s="384"/>
      <c r="G80" s="384"/>
      <c r="H80" s="384"/>
      <c r="I80" s="25"/>
      <c r="J80" s="25"/>
      <c r="K80" s="25"/>
      <c r="L80" s="23"/>
    </row>
    <row r="81" spans="2:12" s="1" customFormat="1" ht="12" customHeight="1">
      <c r="B81" s="24"/>
      <c r="C81" s="32" t="s">
        <v>149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37"/>
      <c r="B82" s="38"/>
      <c r="C82" s="39"/>
      <c r="D82" s="39"/>
      <c r="E82" s="410" t="s">
        <v>1672</v>
      </c>
      <c r="F82" s="411"/>
      <c r="G82" s="411"/>
      <c r="H82" s="411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151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55" t="str">
        <f>E13</f>
        <v>NEIN-ZP.VRN - Vedlejší rozpočtové náklady - neinvestiční</v>
      </c>
      <c r="F84" s="411"/>
      <c r="G84" s="411"/>
      <c r="H84" s="411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F16</f>
        <v>LIBEREC</v>
      </c>
      <c r="G86" s="39"/>
      <c r="H86" s="39"/>
      <c r="I86" s="32" t="s">
        <v>23</v>
      </c>
      <c r="J86" s="62">
        <f>IF(J16="","",J16)</f>
        <v>45307</v>
      </c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7" customHeight="1">
      <c r="A88" s="37"/>
      <c r="B88" s="38"/>
      <c r="C88" s="32" t="s">
        <v>24</v>
      </c>
      <c r="D88" s="39"/>
      <c r="E88" s="39"/>
      <c r="F88" s="30" t="str">
        <f>E19</f>
        <v>Technická univerzita v Liberci</v>
      </c>
      <c r="G88" s="39"/>
      <c r="H88" s="39"/>
      <c r="I88" s="32" t="s">
        <v>30</v>
      </c>
      <c r="J88" s="35" t="str">
        <f>E25</f>
        <v>ING.ARCH.MARTIN ŠAML</v>
      </c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7" customHeight="1">
      <c r="A89" s="37"/>
      <c r="B89" s="38"/>
      <c r="C89" s="32" t="s">
        <v>28</v>
      </c>
      <c r="D89" s="39"/>
      <c r="E89" s="39"/>
      <c r="F89" s="30" t="str">
        <f>IF(E22="","",E22)</f>
        <v>Vyplň údaj</v>
      </c>
      <c r="G89" s="39"/>
      <c r="H89" s="39"/>
      <c r="I89" s="32" t="s">
        <v>33</v>
      </c>
      <c r="J89" s="35" t="str">
        <f>E28</f>
        <v>PROPOS LIBEREC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54"/>
      <c r="B91" s="155"/>
      <c r="C91" s="156" t="s">
        <v>173</v>
      </c>
      <c r="D91" s="157" t="s">
        <v>56</v>
      </c>
      <c r="E91" s="157" t="s">
        <v>52</v>
      </c>
      <c r="F91" s="157" t="s">
        <v>53</v>
      </c>
      <c r="G91" s="157" t="s">
        <v>174</v>
      </c>
      <c r="H91" s="157" t="s">
        <v>175</v>
      </c>
      <c r="I91" s="157" t="s">
        <v>176</v>
      </c>
      <c r="J91" s="157" t="s">
        <v>155</v>
      </c>
      <c r="K91" s="158" t="s">
        <v>177</v>
      </c>
      <c r="L91" s="159"/>
      <c r="M91" s="71" t="s">
        <v>19</v>
      </c>
      <c r="N91" s="72" t="s">
        <v>41</v>
      </c>
      <c r="O91" s="72" t="s">
        <v>178</v>
      </c>
      <c r="P91" s="72" t="s">
        <v>179</v>
      </c>
      <c r="Q91" s="72" t="s">
        <v>180</v>
      </c>
      <c r="R91" s="72" t="s">
        <v>181</v>
      </c>
      <c r="S91" s="72" t="s">
        <v>182</v>
      </c>
      <c r="T91" s="73" t="s">
        <v>183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7"/>
      <c r="B92" s="38"/>
      <c r="C92" s="78" t="s">
        <v>184</v>
      </c>
      <c r="D92" s="39"/>
      <c r="E92" s="39"/>
      <c r="F92" s="39"/>
      <c r="G92" s="39"/>
      <c r="H92" s="39"/>
      <c r="I92" s="39"/>
      <c r="J92" s="160">
        <f>BK92</f>
        <v>0</v>
      </c>
      <c r="K92" s="39"/>
      <c r="L92" s="42"/>
      <c r="M92" s="74"/>
      <c r="N92" s="161"/>
      <c r="O92" s="75"/>
      <c r="P92" s="162">
        <f>P93</f>
        <v>0</v>
      </c>
      <c r="Q92" s="75"/>
      <c r="R92" s="162">
        <f>R93</f>
        <v>0</v>
      </c>
      <c r="S92" s="75"/>
      <c r="T92" s="163">
        <f>T93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70</v>
      </c>
      <c r="AU92" s="20" t="s">
        <v>156</v>
      </c>
      <c r="BK92" s="164">
        <f>BK93</f>
        <v>0</v>
      </c>
    </row>
    <row r="93" spans="2:63" s="12" customFormat="1" ht="25.9" customHeight="1">
      <c r="B93" s="165"/>
      <c r="C93" s="166"/>
      <c r="D93" s="167" t="s">
        <v>70</v>
      </c>
      <c r="E93" s="168" t="s">
        <v>1584</v>
      </c>
      <c r="F93" s="168" t="s">
        <v>1585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76" t="s">
        <v>226</v>
      </c>
      <c r="AT93" s="177" t="s">
        <v>70</v>
      </c>
      <c r="AU93" s="177" t="s">
        <v>71</v>
      </c>
      <c r="AY93" s="176" t="s">
        <v>187</v>
      </c>
      <c r="BK93" s="178">
        <f>BK94</f>
        <v>0</v>
      </c>
    </row>
    <row r="94" spans="1:65" s="2" customFormat="1" ht="16.5" customHeight="1">
      <c r="A94" s="37"/>
      <c r="B94" s="38"/>
      <c r="C94" s="181" t="s">
        <v>78</v>
      </c>
      <c r="D94" s="181" t="s">
        <v>189</v>
      </c>
      <c r="E94" s="182" t="s">
        <v>1586</v>
      </c>
      <c r="F94" s="183" t="s">
        <v>1587</v>
      </c>
      <c r="G94" s="184" t="s">
        <v>278</v>
      </c>
      <c r="H94" s="185">
        <v>1</v>
      </c>
      <c r="I94" s="186"/>
      <c r="J94" s="187">
        <f>ROUND(I94*H94,2)</f>
        <v>0</v>
      </c>
      <c r="K94" s="183" t="s">
        <v>19</v>
      </c>
      <c r="L94" s="42"/>
      <c r="M94" s="245" t="s">
        <v>19</v>
      </c>
      <c r="N94" s="246" t="s">
        <v>42</v>
      </c>
      <c r="O94" s="247"/>
      <c r="P94" s="248">
        <f>O94*H94</f>
        <v>0</v>
      </c>
      <c r="Q94" s="248">
        <v>0</v>
      </c>
      <c r="R94" s="248">
        <f>Q94*H94</f>
        <v>0</v>
      </c>
      <c r="S94" s="248">
        <v>0</v>
      </c>
      <c r="T94" s="24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1588</v>
      </c>
      <c r="AT94" s="192" t="s">
        <v>189</v>
      </c>
      <c r="AU94" s="192" t="s">
        <v>78</v>
      </c>
      <c r="AY94" s="20" t="s">
        <v>187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78</v>
      </c>
      <c r="BK94" s="193">
        <f>ROUND(I94*H94,2)</f>
        <v>0</v>
      </c>
      <c r="BL94" s="20" t="s">
        <v>1588</v>
      </c>
      <c r="BM94" s="192" t="s">
        <v>1921</v>
      </c>
    </row>
    <row r="95" spans="1:31" s="2" customFormat="1" ht="6.95" customHeight="1">
      <c r="A95" s="37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42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algorithmName="SHA-512" hashValue="p1Z7+dDeeii8glkgP8wvbnrowrowIFUcq+pwk5M8IxaBe/2jRxR49CGNCJZtrPtD2MeYAmySpwz8k9n2mUCHaA==" saltValue="w3tzWPOYpVFPtG4XL8WKP/Gi46FmrrsOO2c/XEitbdpi3V/EM0CWwHCbty7PIzOzIgdGSiOSnzJgvqfaFae74Q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143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1671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1922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1923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ROUND(J98,2)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ROUND((SUM(BE98:BE221)),2)</f>
        <v>0</v>
      </c>
      <c r="G37" s="37"/>
      <c r="H37" s="37"/>
      <c r="I37" s="127">
        <v>0.21</v>
      </c>
      <c r="J37" s="126">
        <f>ROUND(((SUM(BE98:BE221))*I37),2)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ROUND((SUM(BF98:BF221)),2)</f>
        <v>0</v>
      </c>
      <c r="G38" s="37"/>
      <c r="H38" s="37"/>
      <c r="I38" s="127">
        <v>0.15</v>
      </c>
      <c r="J38" s="126">
        <f>ROUND(((SUM(BF98:BF221))*I38),2)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ROUND((SUM(BG98:BG221)),2)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ROUND((SUM(BH98:BH221)),2)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ROUND((SUM(BI98:BI221)),2)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1671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1922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NEIN-NEZP.01 - ARS+KO část - neinvestiční náklady - nezpůsobilé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J98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157</v>
      </c>
      <c r="E68" s="146"/>
      <c r="F68" s="146"/>
      <c r="G68" s="146"/>
      <c r="H68" s="146"/>
      <c r="I68" s="146"/>
      <c r="J68" s="147">
        <f>J99</f>
        <v>0</v>
      </c>
      <c r="K68" s="144"/>
      <c r="L68" s="148"/>
    </row>
    <row r="69" spans="2:12" s="10" customFormat="1" ht="19.9" customHeight="1">
      <c r="B69" s="149"/>
      <c r="C69" s="99"/>
      <c r="D69" s="150" t="s">
        <v>161</v>
      </c>
      <c r="E69" s="151"/>
      <c r="F69" s="151"/>
      <c r="G69" s="151"/>
      <c r="H69" s="151"/>
      <c r="I69" s="151"/>
      <c r="J69" s="152">
        <f>J100</f>
        <v>0</v>
      </c>
      <c r="K69" s="99"/>
      <c r="L69" s="153"/>
    </row>
    <row r="70" spans="2:12" s="9" customFormat="1" ht="24.95" customHeight="1">
      <c r="B70" s="143"/>
      <c r="C70" s="144"/>
      <c r="D70" s="145" t="s">
        <v>163</v>
      </c>
      <c r="E70" s="146"/>
      <c r="F70" s="146"/>
      <c r="G70" s="146"/>
      <c r="H70" s="146"/>
      <c r="I70" s="146"/>
      <c r="J70" s="147">
        <f>J116</f>
        <v>0</v>
      </c>
      <c r="K70" s="144"/>
      <c r="L70" s="148"/>
    </row>
    <row r="71" spans="2:12" s="10" customFormat="1" ht="19.9" customHeight="1">
      <c r="B71" s="149"/>
      <c r="C71" s="99"/>
      <c r="D71" s="150" t="s">
        <v>1593</v>
      </c>
      <c r="E71" s="151"/>
      <c r="F71" s="151"/>
      <c r="G71" s="151"/>
      <c r="H71" s="151"/>
      <c r="I71" s="151"/>
      <c r="J71" s="152">
        <f>J117</f>
        <v>0</v>
      </c>
      <c r="K71" s="99"/>
      <c r="L71" s="153"/>
    </row>
    <row r="72" spans="2:12" s="10" customFormat="1" ht="19.9" customHeight="1">
      <c r="B72" s="149"/>
      <c r="C72" s="99"/>
      <c r="D72" s="150" t="s">
        <v>164</v>
      </c>
      <c r="E72" s="151"/>
      <c r="F72" s="151"/>
      <c r="G72" s="151"/>
      <c r="H72" s="151"/>
      <c r="I72" s="151"/>
      <c r="J72" s="152">
        <f>J190</f>
        <v>0</v>
      </c>
      <c r="K72" s="99"/>
      <c r="L72" s="153"/>
    </row>
    <row r="73" spans="2:12" s="10" customFormat="1" ht="19.9" customHeight="1">
      <c r="B73" s="149"/>
      <c r="C73" s="99"/>
      <c r="D73" s="150" t="s">
        <v>1924</v>
      </c>
      <c r="E73" s="151"/>
      <c r="F73" s="151"/>
      <c r="G73" s="151"/>
      <c r="H73" s="151"/>
      <c r="I73" s="151"/>
      <c r="J73" s="152">
        <f>J193</f>
        <v>0</v>
      </c>
      <c r="K73" s="99"/>
      <c r="L73" s="153"/>
    </row>
    <row r="74" spans="2:12" s="10" customFormat="1" ht="19.9" customHeight="1">
      <c r="B74" s="149"/>
      <c r="C74" s="99"/>
      <c r="D74" s="150" t="s">
        <v>166</v>
      </c>
      <c r="E74" s="151"/>
      <c r="F74" s="151"/>
      <c r="G74" s="151"/>
      <c r="H74" s="151"/>
      <c r="I74" s="151"/>
      <c r="J74" s="152">
        <f>J208</f>
        <v>0</v>
      </c>
      <c r="K74" s="99"/>
      <c r="L74" s="153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172</v>
      </c>
      <c r="D81" s="39"/>
      <c r="E81" s="39"/>
      <c r="F81" s="39"/>
      <c r="G81" s="39"/>
      <c r="H81" s="39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8" t="str">
        <f>E7</f>
        <v>ÚPRAVA PODKROVI BUDOVY A TUL, HÁLKOVA 917/6, LIBEREC</v>
      </c>
      <c r="F84" s="409"/>
      <c r="G84" s="409"/>
      <c r="H84" s="409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147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2:12" s="1" customFormat="1" ht="16.5" customHeight="1">
      <c r="B86" s="24"/>
      <c r="C86" s="25"/>
      <c r="D86" s="25"/>
      <c r="E86" s="408" t="s">
        <v>1671</v>
      </c>
      <c r="F86" s="384"/>
      <c r="G86" s="384"/>
      <c r="H86" s="384"/>
      <c r="I86" s="25"/>
      <c r="J86" s="25"/>
      <c r="K86" s="25"/>
      <c r="L86" s="23"/>
    </row>
    <row r="87" spans="2:12" s="1" customFormat="1" ht="12" customHeight="1">
      <c r="B87" s="24"/>
      <c r="C87" s="32" t="s">
        <v>149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37"/>
      <c r="B88" s="38"/>
      <c r="C88" s="39"/>
      <c r="D88" s="39"/>
      <c r="E88" s="410" t="s">
        <v>1922</v>
      </c>
      <c r="F88" s="411"/>
      <c r="G88" s="411"/>
      <c r="H88" s="411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151</v>
      </c>
      <c r="D89" s="39"/>
      <c r="E89" s="39"/>
      <c r="F89" s="39"/>
      <c r="G89" s="39"/>
      <c r="H89" s="3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55" t="str">
        <f>E13</f>
        <v>NEIN-NEZP.01 - ARS+KO část - neinvestiční náklady - nezpůsobilé</v>
      </c>
      <c r="F90" s="411"/>
      <c r="G90" s="411"/>
      <c r="H90" s="411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21</v>
      </c>
      <c r="D92" s="39"/>
      <c r="E92" s="39"/>
      <c r="F92" s="30" t="str">
        <f>F16</f>
        <v>LIBEREC</v>
      </c>
      <c r="G92" s="39"/>
      <c r="H92" s="39"/>
      <c r="I92" s="32" t="s">
        <v>23</v>
      </c>
      <c r="J92" s="62">
        <f>IF(J16="","",J16)</f>
        <v>45307</v>
      </c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7" customHeight="1">
      <c r="A94" s="37"/>
      <c r="B94" s="38"/>
      <c r="C94" s="32" t="s">
        <v>24</v>
      </c>
      <c r="D94" s="39"/>
      <c r="E94" s="39"/>
      <c r="F94" s="30" t="str">
        <f>E19</f>
        <v>Technická univerzita v Liberci</v>
      </c>
      <c r="G94" s="39"/>
      <c r="H94" s="39"/>
      <c r="I94" s="32" t="s">
        <v>30</v>
      </c>
      <c r="J94" s="35" t="str">
        <f>E25</f>
        <v>ING.ARCH.MARTIN ŠAML</v>
      </c>
      <c r="K94" s="39"/>
      <c r="L94" s="11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25.7" customHeight="1">
      <c r="A95" s="37"/>
      <c r="B95" s="38"/>
      <c r="C95" s="32" t="s">
        <v>28</v>
      </c>
      <c r="D95" s="39"/>
      <c r="E95" s="39"/>
      <c r="F95" s="30" t="str">
        <f>IF(E22="","",E22)</f>
        <v>Vyplň údaj</v>
      </c>
      <c r="G95" s="39"/>
      <c r="H95" s="39"/>
      <c r="I95" s="32" t="s">
        <v>33</v>
      </c>
      <c r="J95" s="35" t="str">
        <f>E28</f>
        <v>PROPOS LIBEREC S.R.O.</v>
      </c>
      <c r="K95" s="39"/>
      <c r="L95" s="11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4"/>
      <c r="B97" s="155"/>
      <c r="C97" s="156" t="s">
        <v>173</v>
      </c>
      <c r="D97" s="157" t="s">
        <v>56</v>
      </c>
      <c r="E97" s="157" t="s">
        <v>52</v>
      </c>
      <c r="F97" s="157" t="s">
        <v>53</v>
      </c>
      <c r="G97" s="157" t="s">
        <v>174</v>
      </c>
      <c r="H97" s="157" t="s">
        <v>175</v>
      </c>
      <c r="I97" s="157" t="s">
        <v>176</v>
      </c>
      <c r="J97" s="157" t="s">
        <v>155</v>
      </c>
      <c r="K97" s="158" t="s">
        <v>177</v>
      </c>
      <c r="L97" s="159"/>
      <c r="M97" s="71" t="s">
        <v>19</v>
      </c>
      <c r="N97" s="72" t="s">
        <v>41</v>
      </c>
      <c r="O97" s="72" t="s">
        <v>178</v>
      </c>
      <c r="P97" s="72" t="s">
        <v>179</v>
      </c>
      <c r="Q97" s="72" t="s">
        <v>180</v>
      </c>
      <c r="R97" s="72" t="s">
        <v>181</v>
      </c>
      <c r="S97" s="72" t="s">
        <v>182</v>
      </c>
      <c r="T97" s="73" t="s">
        <v>183</v>
      </c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63" s="2" customFormat="1" ht="22.9" customHeight="1">
      <c r="A98" s="37"/>
      <c r="B98" s="38"/>
      <c r="C98" s="78" t="s">
        <v>184</v>
      </c>
      <c r="D98" s="39"/>
      <c r="E98" s="39"/>
      <c r="F98" s="39"/>
      <c r="G98" s="39"/>
      <c r="H98" s="39"/>
      <c r="I98" s="39"/>
      <c r="J98" s="160">
        <f>BK98</f>
        <v>0</v>
      </c>
      <c r="K98" s="39"/>
      <c r="L98" s="42"/>
      <c r="M98" s="74"/>
      <c r="N98" s="161"/>
      <c r="O98" s="75"/>
      <c r="P98" s="162">
        <f>P99+P116</f>
        <v>0</v>
      </c>
      <c r="Q98" s="75"/>
      <c r="R98" s="162">
        <f>R99+R116</f>
        <v>4.922701259999999</v>
      </c>
      <c r="S98" s="75"/>
      <c r="T98" s="163">
        <f>T99+T116</f>
        <v>7.68816945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70</v>
      </c>
      <c r="AU98" s="20" t="s">
        <v>156</v>
      </c>
      <c r="BK98" s="164">
        <f>BK99+BK116</f>
        <v>0</v>
      </c>
    </row>
    <row r="99" spans="2:63" s="12" customFormat="1" ht="25.9" customHeight="1">
      <c r="B99" s="165"/>
      <c r="C99" s="166"/>
      <c r="D99" s="167" t="s">
        <v>70</v>
      </c>
      <c r="E99" s="168" t="s">
        <v>185</v>
      </c>
      <c r="F99" s="168" t="s">
        <v>186</v>
      </c>
      <c r="G99" s="166"/>
      <c r="H99" s="166"/>
      <c r="I99" s="169"/>
      <c r="J99" s="170">
        <f>BK99</f>
        <v>0</v>
      </c>
      <c r="K99" s="166"/>
      <c r="L99" s="171"/>
      <c r="M99" s="172"/>
      <c r="N99" s="173"/>
      <c r="O99" s="173"/>
      <c r="P99" s="174">
        <f>P100</f>
        <v>0</v>
      </c>
      <c r="Q99" s="173"/>
      <c r="R99" s="174">
        <f>R100</f>
        <v>0</v>
      </c>
      <c r="S99" s="173"/>
      <c r="T99" s="175">
        <f>T100</f>
        <v>0</v>
      </c>
      <c r="AR99" s="176" t="s">
        <v>78</v>
      </c>
      <c r="AT99" s="177" t="s">
        <v>70</v>
      </c>
      <c r="AU99" s="177" t="s">
        <v>71</v>
      </c>
      <c r="AY99" s="176" t="s">
        <v>187</v>
      </c>
      <c r="BK99" s="178">
        <f>BK100</f>
        <v>0</v>
      </c>
    </row>
    <row r="100" spans="2:63" s="12" customFormat="1" ht="22.9" customHeight="1">
      <c r="B100" s="165"/>
      <c r="C100" s="166"/>
      <c r="D100" s="167" t="s">
        <v>70</v>
      </c>
      <c r="E100" s="179" t="s">
        <v>300</v>
      </c>
      <c r="F100" s="179" t="s">
        <v>301</v>
      </c>
      <c r="G100" s="166"/>
      <c r="H100" s="166"/>
      <c r="I100" s="169"/>
      <c r="J100" s="180">
        <f>BK100</f>
        <v>0</v>
      </c>
      <c r="K100" s="166"/>
      <c r="L100" s="171"/>
      <c r="M100" s="172"/>
      <c r="N100" s="173"/>
      <c r="O100" s="173"/>
      <c r="P100" s="174">
        <f>SUM(P101:P115)</f>
        <v>0</v>
      </c>
      <c r="Q100" s="173"/>
      <c r="R100" s="174">
        <f>SUM(R101:R115)</f>
        <v>0</v>
      </c>
      <c r="S100" s="173"/>
      <c r="T100" s="175">
        <f>SUM(T101:T115)</f>
        <v>0</v>
      </c>
      <c r="AR100" s="176" t="s">
        <v>78</v>
      </c>
      <c r="AT100" s="177" t="s">
        <v>70</v>
      </c>
      <c r="AU100" s="177" t="s">
        <v>78</v>
      </c>
      <c r="AY100" s="176" t="s">
        <v>187</v>
      </c>
      <c r="BK100" s="178">
        <f>SUM(BK101:BK115)</f>
        <v>0</v>
      </c>
    </row>
    <row r="101" spans="1:65" s="2" customFormat="1" ht="24.2" customHeight="1">
      <c r="A101" s="37"/>
      <c r="B101" s="38"/>
      <c r="C101" s="181" t="s">
        <v>95</v>
      </c>
      <c r="D101" s="181" t="s">
        <v>189</v>
      </c>
      <c r="E101" s="182" t="s">
        <v>303</v>
      </c>
      <c r="F101" s="183" t="s">
        <v>304</v>
      </c>
      <c r="G101" s="184" t="s">
        <v>305</v>
      </c>
      <c r="H101" s="185">
        <v>7.688</v>
      </c>
      <c r="I101" s="186"/>
      <c r="J101" s="187">
        <f>ROUND(I101*H101,2)</f>
        <v>0</v>
      </c>
      <c r="K101" s="183" t="s">
        <v>193</v>
      </c>
      <c r="L101" s="42"/>
      <c r="M101" s="188" t="s">
        <v>19</v>
      </c>
      <c r="N101" s="189" t="s">
        <v>42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95</v>
      </c>
      <c r="AT101" s="192" t="s">
        <v>189</v>
      </c>
      <c r="AU101" s="192" t="s">
        <v>80</v>
      </c>
      <c r="AY101" s="20" t="s">
        <v>187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78</v>
      </c>
      <c r="BK101" s="193">
        <f>ROUND(I101*H101,2)</f>
        <v>0</v>
      </c>
      <c r="BL101" s="20" t="s">
        <v>95</v>
      </c>
      <c r="BM101" s="192" t="s">
        <v>1696</v>
      </c>
    </row>
    <row r="102" spans="1:47" s="2" customFormat="1" ht="11.25">
      <c r="A102" s="37"/>
      <c r="B102" s="38"/>
      <c r="C102" s="39"/>
      <c r="D102" s="194" t="s">
        <v>195</v>
      </c>
      <c r="E102" s="39"/>
      <c r="F102" s="195" t="s">
        <v>307</v>
      </c>
      <c r="G102" s="39"/>
      <c r="H102" s="39"/>
      <c r="I102" s="196"/>
      <c r="J102" s="39"/>
      <c r="K102" s="39"/>
      <c r="L102" s="42"/>
      <c r="M102" s="197"/>
      <c r="N102" s="19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195</v>
      </c>
      <c r="AU102" s="20" t="s">
        <v>80</v>
      </c>
    </row>
    <row r="103" spans="1:65" s="2" customFormat="1" ht="21.75" customHeight="1">
      <c r="A103" s="37"/>
      <c r="B103" s="38"/>
      <c r="C103" s="181" t="s">
        <v>226</v>
      </c>
      <c r="D103" s="181" t="s">
        <v>189</v>
      </c>
      <c r="E103" s="182" t="s">
        <v>309</v>
      </c>
      <c r="F103" s="183" t="s">
        <v>310</v>
      </c>
      <c r="G103" s="184" t="s">
        <v>305</v>
      </c>
      <c r="H103" s="185">
        <v>7.688</v>
      </c>
      <c r="I103" s="186"/>
      <c r="J103" s="187">
        <f>ROUND(I103*H103,2)</f>
        <v>0</v>
      </c>
      <c r="K103" s="183" t="s">
        <v>193</v>
      </c>
      <c r="L103" s="42"/>
      <c r="M103" s="188" t="s">
        <v>19</v>
      </c>
      <c r="N103" s="189" t="s">
        <v>42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95</v>
      </c>
      <c r="AT103" s="192" t="s">
        <v>189</v>
      </c>
      <c r="AU103" s="192" t="s">
        <v>80</v>
      </c>
      <c r="AY103" s="20" t="s">
        <v>187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78</v>
      </c>
      <c r="BK103" s="193">
        <f>ROUND(I103*H103,2)</f>
        <v>0</v>
      </c>
      <c r="BL103" s="20" t="s">
        <v>95</v>
      </c>
      <c r="BM103" s="192" t="s">
        <v>1697</v>
      </c>
    </row>
    <row r="104" spans="1:47" s="2" customFormat="1" ht="11.25">
      <c r="A104" s="37"/>
      <c r="B104" s="38"/>
      <c r="C104" s="39"/>
      <c r="D104" s="194" t="s">
        <v>195</v>
      </c>
      <c r="E104" s="39"/>
      <c r="F104" s="195" t="s">
        <v>312</v>
      </c>
      <c r="G104" s="39"/>
      <c r="H104" s="39"/>
      <c r="I104" s="196"/>
      <c r="J104" s="39"/>
      <c r="K104" s="39"/>
      <c r="L104" s="42"/>
      <c r="M104" s="197"/>
      <c r="N104" s="198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195</v>
      </c>
      <c r="AU104" s="20" t="s">
        <v>80</v>
      </c>
    </row>
    <row r="105" spans="1:65" s="2" customFormat="1" ht="24.2" customHeight="1">
      <c r="A105" s="37"/>
      <c r="B105" s="38"/>
      <c r="C105" s="181" t="s">
        <v>201</v>
      </c>
      <c r="D105" s="181" t="s">
        <v>189</v>
      </c>
      <c r="E105" s="182" t="s">
        <v>313</v>
      </c>
      <c r="F105" s="183" t="s">
        <v>314</v>
      </c>
      <c r="G105" s="184" t="s">
        <v>305</v>
      </c>
      <c r="H105" s="185">
        <v>7.688</v>
      </c>
      <c r="I105" s="186"/>
      <c r="J105" s="187">
        <f>ROUND(I105*H105,2)</f>
        <v>0</v>
      </c>
      <c r="K105" s="183" t="s">
        <v>193</v>
      </c>
      <c r="L105" s="42"/>
      <c r="M105" s="188" t="s">
        <v>19</v>
      </c>
      <c r="N105" s="189" t="s">
        <v>42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95</v>
      </c>
      <c r="AT105" s="192" t="s">
        <v>189</v>
      </c>
      <c r="AU105" s="192" t="s">
        <v>80</v>
      </c>
      <c r="AY105" s="20" t="s">
        <v>187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0" t="s">
        <v>78</v>
      </c>
      <c r="BK105" s="193">
        <f>ROUND(I105*H105,2)</f>
        <v>0</v>
      </c>
      <c r="BL105" s="20" t="s">
        <v>95</v>
      </c>
      <c r="BM105" s="192" t="s">
        <v>1698</v>
      </c>
    </row>
    <row r="106" spans="1:47" s="2" customFormat="1" ht="11.25">
      <c r="A106" s="37"/>
      <c r="B106" s="38"/>
      <c r="C106" s="39"/>
      <c r="D106" s="194" t="s">
        <v>195</v>
      </c>
      <c r="E106" s="39"/>
      <c r="F106" s="195" t="s">
        <v>316</v>
      </c>
      <c r="G106" s="39"/>
      <c r="H106" s="39"/>
      <c r="I106" s="196"/>
      <c r="J106" s="39"/>
      <c r="K106" s="39"/>
      <c r="L106" s="42"/>
      <c r="M106" s="197"/>
      <c r="N106" s="198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195</v>
      </c>
      <c r="AU106" s="20" t="s">
        <v>80</v>
      </c>
    </row>
    <row r="107" spans="1:65" s="2" customFormat="1" ht="24.2" customHeight="1">
      <c r="A107" s="37"/>
      <c r="B107" s="38"/>
      <c r="C107" s="181" t="s">
        <v>238</v>
      </c>
      <c r="D107" s="181" t="s">
        <v>189</v>
      </c>
      <c r="E107" s="182" t="s">
        <v>318</v>
      </c>
      <c r="F107" s="183" t="s">
        <v>319</v>
      </c>
      <c r="G107" s="184" t="s">
        <v>305</v>
      </c>
      <c r="H107" s="185">
        <v>0.334</v>
      </c>
      <c r="I107" s="186"/>
      <c r="J107" s="187">
        <f>ROUND(I107*H107,2)</f>
        <v>0</v>
      </c>
      <c r="K107" s="183" t="s">
        <v>193</v>
      </c>
      <c r="L107" s="42"/>
      <c r="M107" s="188" t="s">
        <v>19</v>
      </c>
      <c r="N107" s="189" t="s">
        <v>42</v>
      </c>
      <c r="O107" s="67"/>
      <c r="P107" s="190">
        <f>O107*H107</f>
        <v>0</v>
      </c>
      <c r="Q107" s="190">
        <v>0</v>
      </c>
      <c r="R107" s="190">
        <f>Q107*H107</f>
        <v>0</v>
      </c>
      <c r="S107" s="190">
        <v>0</v>
      </c>
      <c r="T107" s="191">
        <f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95</v>
      </c>
      <c r="AT107" s="192" t="s">
        <v>189</v>
      </c>
      <c r="AU107" s="192" t="s">
        <v>80</v>
      </c>
      <c r="AY107" s="20" t="s">
        <v>187</v>
      </c>
      <c r="BE107" s="193">
        <f>IF(N107="základní",J107,0)</f>
        <v>0</v>
      </c>
      <c r="BF107" s="193">
        <f>IF(N107="snížená",J107,0)</f>
        <v>0</v>
      </c>
      <c r="BG107" s="193">
        <f>IF(N107="zákl. přenesená",J107,0)</f>
        <v>0</v>
      </c>
      <c r="BH107" s="193">
        <f>IF(N107="sníž. přenesená",J107,0)</f>
        <v>0</v>
      </c>
      <c r="BI107" s="193">
        <f>IF(N107="nulová",J107,0)</f>
        <v>0</v>
      </c>
      <c r="BJ107" s="20" t="s">
        <v>78</v>
      </c>
      <c r="BK107" s="193">
        <f>ROUND(I107*H107,2)</f>
        <v>0</v>
      </c>
      <c r="BL107" s="20" t="s">
        <v>95</v>
      </c>
      <c r="BM107" s="192" t="s">
        <v>1699</v>
      </c>
    </row>
    <row r="108" spans="1:47" s="2" customFormat="1" ht="11.25">
      <c r="A108" s="37"/>
      <c r="B108" s="38"/>
      <c r="C108" s="39"/>
      <c r="D108" s="194" t="s">
        <v>195</v>
      </c>
      <c r="E108" s="39"/>
      <c r="F108" s="195" t="s">
        <v>321</v>
      </c>
      <c r="G108" s="39"/>
      <c r="H108" s="39"/>
      <c r="I108" s="196"/>
      <c r="J108" s="39"/>
      <c r="K108" s="39"/>
      <c r="L108" s="42"/>
      <c r="M108" s="197"/>
      <c r="N108" s="198"/>
      <c r="O108" s="67"/>
      <c r="P108" s="67"/>
      <c r="Q108" s="67"/>
      <c r="R108" s="67"/>
      <c r="S108" s="67"/>
      <c r="T108" s="68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T108" s="20" t="s">
        <v>195</v>
      </c>
      <c r="AU108" s="20" t="s">
        <v>80</v>
      </c>
    </row>
    <row r="109" spans="2:51" s="14" customFormat="1" ht="11.25">
      <c r="B109" s="210"/>
      <c r="C109" s="211"/>
      <c r="D109" s="201" t="s">
        <v>197</v>
      </c>
      <c r="E109" s="212" t="s">
        <v>19</v>
      </c>
      <c r="F109" s="213" t="s">
        <v>1925</v>
      </c>
      <c r="G109" s="211"/>
      <c r="H109" s="214">
        <v>0.334</v>
      </c>
      <c r="I109" s="215"/>
      <c r="J109" s="211"/>
      <c r="K109" s="211"/>
      <c r="L109" s="216"/>
      <c r="M109" s="217"/>
      <c r="N109" s="218"/>
      <c r="O109" s="218"/>
      <c r="P109" s="218"/>
      <c r="Q109" s="218"/>
      <c r="R109" s="218"/>
      <c r="S109" s="218"/>
      <c r="T109" s="219"/>
      <c r="AT109" s="220" t="s">
        <v>197</v>
      </c>
      <c r="AU109" s="220" t="s">
        <v>80</v>
      </c>
      <c r="AV109" s="14" t="s">
        <v>80</v>
      </c>
      <c r="AW109" s="14" t="s">
        <v>32</v>
      </c>
      <c r="AX109" s="14" t="s">
        <v>78</v>
      </c>
      <c r="AY109" s="220" t="s">
        <v>187</v>
      </c>
    </row>
    <row r="110" spans="1:65" s="2" customFormat="1" ht="24.2" customHeight="1">
      <c r="A110" s="37"/>
      <c r="B110" s="38"/>
      <c r="C110" s="181" t="s">
        <v>260</v>
      </c>
      <c r="D110" s="181" t="s">
        <v>189</v>
      </c>
      <c r="E110" s="182" t="s">
        <v>1926</v>
      </c>
      <c r="F110" s="183" t="s">
        <v>1927</v>
      </c>
      <c r="G110" s="184" t="s">
        <v>305</v>
      </c>
      <c r="H110" s="185">
        <v>7.264</v>
      </c>
      <c r="I110" s="186"/>
      <c r="J110" s="187">
        <f>ROUND(I110*H110,2)</f>
        <v>0</v>
      </c>
      <c r="K110" s="183" t="s">
        <v>193</v>
      </c>
      <c r="L110" s="42"/>
      <c r="M110" s="188" t="s">
        <v>19</v>
      </c>
      <c r="N110" s="189" t="s">
        <v>42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95</v>
      </c>
      <c r="AT110" s="192" t="s">
        <v>189</v>
      </c>
      <c r="AU110" s="192" t="s">
        <v>80</v>
      </c>
      <c r="AY110" s="20" t="s">
        <v>187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78</v>
      </c>
      <c r="BK110" s="193">
        <f>ROUND(I110*H110,2)</f>
        <v>0</v>
      </c>
      <c r="BL110" s="20" t="s">
        <v>95</v>
      </c>
      <c r="BM110" s="192" t="s">
        <v>1928</v>
      </c>
    </row>
    <row r="111" spans="1:47" s="2" customFormat="1" ht="11.25">
      <c r="A111" s="37"/>
      <c r="B111" s="38"/>
      <c r="C111" s="39"/>
      <c r="D111" s="194" t="s">
        <v>195</v>
      </c>
      <c r="E111" s="39"/>
      <c r="F111" s="195" t="s">
        <v>1929</v>
      </c>
      <c r="G111" s="39"/>
      <c r="H111" s="39"/>
      <c r="I111" s="196"/>
      <c r="J111" s="39"/>
      <c r="K111" s="39"/>
      <c r="L111" s="42"/>
      <c r="M111" s="197"/>
      <c r="N111" s="19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195</v>
      </c>
      <c r="AU111" s="20" t="s">
        <v>80</v>
      </c>
    </row>
    <row r="112" spans="2:51" s="14" customFormat="1" ht="11.25">
      <c r="B112" s="210"/>
      <c r="C112" s="211"/>
      <c r="D112" s="201" t="s">
        <v>197</v>
      </c>
      <c r="E112" s="212" t="s">
        <v>19</v>
      </c>
      <c r="F112" s="213" t="s">
        <v>1930</v>
      </c>
      <c r="G112" s="211"/>
      <c r="H112" s="214">
        <v>7.264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197</v>
      </c>
      <c r="AU112" s="220" t="s">
        <v>80</v>
      </c>
      <c r="AV112" s="14" t="s">
        <v>80</v>
      </c>
      <c r="AW112" s="14" t="s">
        <v>32</v>
      </c>
      <c r="AX112" s="14" t="s">
        <v>78</v>
      </c>
      <c r="AY112" s="220" t="s">
        <v>187</v>
      </c>
    </row>
    <row r="113" spans="1:65" s="2" customFormat="1" ht="24.2" customHeight="1">
      <c r="A113" s="37"/>
      <c r="B113" s="38"/>
      <c r="C113" s="181" t="s">
        <v>264</v>
      </c>
      <c r="D113" s="181" t="s">
        <v>189</v>
      </c>
      <c r="E113" s="182" t="s">
        <v>1931</v>
      </c>
      <c r="F113" s="183" t="s">
        <v>1932</v>
      </c>
      <c r="G113" s="184" t="s">
        <v>305</v>
      </c>
      <c r="H113" s="185">
        <v>0.091</v>
      </c>
      <c r="I113" s="186"/>
      <c r="J113" s="187">
        <f>ROUND(I113*H113,2)</f>
        <v>0</v>
      </c>
      <c r="K113" s="183" t="s">
        <v>193</v>
      </c>
      <c r="L113" s="42"/>
      <c r="M113" s="188" t="s">
        <v>19</v>
      </c>
      <c r="N113" s="189" t="s">
        <v>42</v>
      </c>
      <c r="O113" s="67"/>
      <c r="P113" s="190">
        <f>O113*H113</f>
        <v>0</v>
      </c>
      <c r="Q113" s="190">
        <v>0</v>
      </c>
      <c r="R113" s="190">
        <f>Q113*H113</f>
        <v>0</v>
      </c>
      <c r="S113" s="190">
        <v>0</v>
      </c>
      <c r="T113" s="191">
        <f>S113*H113</f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95</v>
      </c>
      <c r="AT113" s="192" t="s">
        <v>189</v>
      </c>
      <c r="AU113" s="192" t="s">
        <v>80</v>
      </c>
      <c r="AY113" s="20" t="s">
        <v>187</v>
      </c>
      <c r="BE113" s="193">
        <f>IF(N113="základní",J113,0)</f>
        <v>0</v>
      </c>
      <c r="BF113" s="193">
        <f>IF(N113="snížená",J113,0)</f>
        <v>0</v>
      </c>
      <c r="BG113" s="193">
        <f>IF(N113="zákl. přenesená",J113,0)</f>
        <v>0</v>
      </c>
      <c r="BH113" s="193">
        <f>IF(N113="sníž. přenesená",J113,0)</f>
        <v>0</v>
      </c>
      <c r="BI113" s="193">
        <f>IF(N113="nulová",J113,0)</f>
        <v>0</v>
      </c>
      <c r="BJ113" s="20" t="s">
        <v>78</v>
      </c>
      <c r="BK113" s="193">
        <f>ROUND(I113*H113,2)</f>
        <v>0</v>
      </c>
      <c r="BL113" s="20" t="s">
        <v>95</v>
      </c>
      <c r="BM113" s="192" t="s">
        <v>1933</v>
      </c>
    </row>
    <row r="114" spans="1:47" s="2" customFormat="1" ht="11.25">
      <c r="A114" s="37"/>
      <c r="B114" s="38"/>
      <c r="C114" s="39"/>
      <c r="D114" s="194" t="s">
        <v>195</v>
      </c>
      <c r="E114" s="39"/>
      <c r="F114" s="195" t="s">
        <v>1934</v>
      </c>
      <c r="G114" s="39"/>
      <c r="H114" s="39"/>
      <c r="I114" s="196"/>
      <c r="J114" s="39"/>
      <c r="K114" s="39"/>
      <c r="L114" s="42"/>
      <c r="M114" s="197"/>
      <c r="N114" s="198"/>
      <c r="O114" s="67"/>
      <c r="P114" s="67"/>
      <c r="Q114" s="67"/>
      <c r="R114" s="67"/>
      <c r="S114" s="67"/>
      <c r="T114" s="68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T114" s="20" t="s">
        <v>195</v>
      </c>
      <c r="AU114" s="20" t="s">
        <v>80</v>
      </c>
    </row>
    <row r="115" spans="2:51" s="14" customFormat="1" ht="11.25">
      <c r="B115" s="210"/>
      <c r="C115" s="211"/>
      <c r="D115" s="201" t="s">
        <v>197</v>
      </c>
      <c r="E115" s="212" t="s">
        <v>19</v>
      </c>
      <c r="F115" s="213" t="s">
        <v>1935</v>
      </c>
      <c r="G115" s="211"/>
      <c r="H115" s="214">
        <v>0.091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197</v>
      </c>
      <c r="AU115" s="220" t="s">
        <v>80</v>
      </c>
      <c r="AV115" s="14" t="s">
        <v>80</v>
      </c>
      <c r="AW115" s="14" t="s">
        <v>32</v>
      </c>
      <c r="AX115" s="14" t="s">
        <v>78</v>
      </c>
      <c r="AY115" s="220" t="s">
        <v>187</v>
      </c>
    </row>
    <row r="116" spans="2:63" s="12" customFormat="1" ht="25.9" customHeight="1">
      <c r="B116" s="165"/>
      <c r="C116" s="166"/>
      <c r="D116" s="167" t="s">
        <v>70</v>
      </c>
      <c r="E116" s="168" t="s">
        <v>348</v>
      </c>
      <c r="F116" s="168" t="s">
        <v>349</v>
      </c>
      <c r="G116" s="166"/>
      <c r="H116" s="166"/>
      <c r="I116" s="169"/>
      <c r="J116" s="170">
        <f>BK116</f>
        <v>0</v>
      </c>
      <c r="K116" s="166"/>
      <c r="L116" s="171"/>
      <c r="M116" s="172"/>
      <c r="N116" s="173"/>
      <c r="O116" s="173"/>
      <c r="P116" s="174">
        <f>P117+P190+P193+P208</f>
        <v>0</v>
      </c>
      <c r="Q116" s="173"/>
      <c r="R116" s="174">
        <f>R117+R190+R193+R208</f>
        <v>4.922701259999999</v>
      </c>
      <c r="S116" s="173"/>
      <c r="T116" s="175">
        <f>T117+T190+T193+T208</f>
        <v>7.68816945</v>
      </c>
      <c r="AR116" s="176" t="s">
        <v>80</v>
      </c>
      <c r="AT116" s="177" t="s">
        <v>70</v>
      </c>
      <c r="AU116" s="177" t="s">
        <v>71</v>
      </c>
      <c r="AY116" s="176" t="s">
        <v>187</v>
      </c>
      <c r="BK116" s="178">
        <f>BK117+BK190+BK193+BK208</f>
        <v>0</v>
      </c>
    </row>
    <row r="117" spans="2:63" s="12" customFormat="1" ht="22.9" customHeight="1">
      <c r="B117" s="165"/>
      <c r="C117" s="166"/>
      <c r="D117" s="167" t="s">
        <v>70</v>
      </c>
      <c r="E117" s="179" t="s">
        <v>1600</v>
      </c>
      <c r="F117" s="179" t="s">
        <v>1601</v>
      </c>
      <c r="G117" s="166"/>
      <c r="H117" s="166"/>
      <c r="I117" s="169"/>
      <c r="J117" s="180">
        <f>BK117</f>
        <v>0</v>
      </c>
      <c r="K117" s="166"/>
      <c r="L117" s="171"/>
      <c r="M117" s="172"/>
      <c r="N117" s="173"/>
      <c r="O117" s="173"/>
      <c r="P117" s="174">
        <f>SUM(P118:P189)</f>
        <v>0</v>
      </c>
      <c r="Q117" s="173"/>
      <c r="R117" s="174">
        <f>SUM(R118:R189)</f>
        <v>4.65457936</v>
      </c>
      <c r="S117" s="173"/>
      <c r="T117" s="175">
        <f>SUM(T118:T189)</f>
        <v>7.2638712000000005</v>
      </c>
      <c r="AR117" s="176" t="s">
        <v>80</v>
      </c>
      <c r="AT117" s="177" t="s">
        <v>70</v>
      </c>
      <c r="AU117" s="177" t="s">
        <v>78</v>
      </c>
      <c r="AY117" s="176" t="s">
        <v>187</v>
      </c>
      <c r="BK117" s="178">
        <f>SUM(BK118:BK189)</f>
        <v>0</v>
      </c>
    </row>
    <row r="118" spans="1:65" s="2" customFormat="1" ht="24.2" customHeight="1">
      <c r="A118" s="37"/>
      <c r="B118" s="38"/>
      <c r="C118" s="181" t="s">
        <v>275</v>
      </c>
      <c r="D118" s="181" t="s">
        <v>189</v>
      </c>
      <c r="E118" s="182" t="s">
        <v>1602</v>
      </c>
      <c r="F118" s="183" t="s">
        <v>1603</v>
      </c>
      <c r="G118" s="184" t="s">
        <v>192</v>
      </c>
      <c r="H118" s="185">
        <v>299.41</v>
      </c>
      <c r="I118" s="186"/>
      <c r="J118" s="187">
        <f>ROUND(I118*H118,2)</f>
        <v>0</v>
      </c>
      <c r="K118" s="183" t="s">
        <v>193</v>
      </c>
      <c r="L118" s="42"/>
      <c r="M118" s="188" t="s">
        <v>19</v>
      </c>
      <c r="N118" s="189" t="s">
        <v>42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287</v>
      </c>
      <c r="AT118" s="192" t="s">
        <v>189</v>
      </c>
      <c r="AU118" s="192" t="s">
        <v>80</v>
      </c>
      <c r="AY118" s="20" t="s">
        <v>187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78</v>
      </c>
      <c r="BK118" s="193">
        <f>ROUND(I118*H118,2)</f>
        <v>0</v>
      </c>
      <c r="BL118" s="20" t="s">
        <v>287</v>
      </c>
      <c r="BM118" s="192" t="s">
        <v>1936</v>
      </c>
    </row>
    <row r="119" spans="1:47" s="2" customFormat="1" ht="11.25">
      <c r="A119" s="37"/>
      <c r="B119" s="38"/>
      <c r="C119" s="39"/>
      <c r="D119" s="194" t="s">
        <v>195</v>
      </c>
      <c r="E119" s="39"/>
      <c r="F119" s="195" t="s">
        <v>1605</v>
      </c>
      <c r="G119" s="39"/>
      <c r="H119" s="39"/>
      <c r="I119" s="196"/>
      <c r="J119" s="39"/>
      <c r="K119" s="39"/>
      <c r="L119" s="42"/>
      <c r="M119" s="197"/>
      <c r="N119" s="19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195</v>
      </c>
      <c r="AU119" s="20" t="s">
        <v>80</v>
      </c>
    </row>
    <row r="120" spans="2:51" s="13" customFormat="1" ht="11.25">
      <c r="B120" s="199"/>
      <c r="C120" s="200"/>
      <c r="D120" s="201" t="s">
        <v>197</v>
      </c>
      <c r="E120" s="202" t="s">
        <v>19</v>
      </c>
      <c r="F120" s="203" t="s">
        <v>1606</v>
      </c>
      <c r="G120" s="200"/>
      <c r="H120" s="202" t="s">
        <v>19</v>
      </c>
      <c r="I120" s="204"/>
      <c r="J120" s="200"/>
      <c r="K120" s="200"/>
      <c r="L120" s="205"/>
      <c r="M120" s="206"/>
      <c r="N120" s="207"/>
      <c r="O120" s="207"/>
      <c r="P120" s="207"/>
      <c r="Q120" s="207"/>
      <c r="R120" s="207"/>
      <c r="S120" s="207"/>
      <c r="T120" s="208"/>
      <c r="AT120" s="209" t="s">
        <v>197</v>
      </c>
      <c r="AU120" s="209" t="s">
        <v>80</v>
      </c>
      <c r="AV120" s="13" t="s">
        <v>78</v>
      </c>
      <c r="AW120" s="13" t="s">
        <v>32</v>
      </c>
      <c r="AX120" s="13" t="s">
        <v>71</v>
      </c>
      <c r="AY120" s="209" t="s">
        <v>187</v>
      </c>
    </row>
    <row r="121" spans="2:51" s="14" customFormat="1" ht="11.25">
      <c r="B121" s="210"/>
      <c r="C121" s="211"/>
      <c r="D121" s="201" t="s">
        <v>197</v>
      </c>
      <c r="E121" s="212" t="s">
        <v>19</v>
      </c>
      <c r="F121" s="213" t="s">
        <v>1607</v>
      </c>
      <c r="G121" s="211"/>
      <c r="H121" s="214">
        <v>48.49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197</v>
      </c>
      <c r="AU121" s="220" t="s">
        <v>80</v>
      </c>
      <c r="AV121" s="14" t="s">
        <v>80</v>
      </c>
      <c r="AW121" s="14" t="s">
        <v>32</v>
      </c>
      <c r="AX121" s="14" t="s">
        <v>71</v>
      </c>
      <c r="AY121" s="220" t="s">
        <v>187</v>
      </c>
    </row>
    <row r="122" spans="2:51" s="13" customFormat="1" ht="11.25">
      <c r="B122" s="199"/>
      <c r="C122" s="200"/>
      <c r="D122" s="201" t="s">
        <v>197</v>
      </c>
      <c r="E122" s="202" t="s">
        <v>19</v>
      </c>
      <c r="F122" s="203" t="s">
        <v>425</v>
      </c>
      <c r="G122" s="200"/>
      <c r="H122" s="202" t="s">
        <v>19</v>
      </c>
      <c r="I122" s="204"/>
      <c r="J122" s="200"/>
      <c r="K122" s="200"/>
      <c r="L122" s="205"/>
      <c r="M122" s="206"/>
      <c r="N122" s="207"/>
      <c r="O122" s="207"/>
      <c r="P122" s="207"/>
      <c r="Q122" s="207"/>
      <c r="R122" s="207"/>
      <c r="S122" s="207"/>
      <c r="T122" s="208"/>
      <c r="AT122" s="209" t="s">
        <v>197</v>
      </c>
      <c r="AU122" s="209" t="s">
        <v>80</v>
      </c>
      <c r="AV122" s="13" t="s">
        <v>78</v>
      </c>
      <c r="AW122" s="13" t="s">
        <v>32</v>
      </c>
      <c r="AX122" s="13" t="s">
        <v>71</v>
      </c>
      <c r="AY122" s="209" t="s">
        <v>187</v>
      </c>
    </row>
    <row r="123" spans="2:51" s="14" customFormat="1" ht="11.25">
      <c r="B123" s="210"/>
      <c r="C123" s="211"/>
      <c r="D123" s="201" t="s">
        <v>197</v>
      </c>
      <c r="E123" s="212" t="s">
        <v>19</v>
      </c>
      <c r="F123" s="213" t="s">
        <v>426</v>
      </c>
      <c r="G123" s="211"/>
      <c r="H123" s="214">
        <v>59.194</v>
      </c>
      <c r="I123" s="215"/>
      <c r="J123" s="211"/>
      <c r="K123" s="211"/>
      <c r="L123" s="216"/>
      <c r="M123" s="217"/>
      <c r="N123" s="218"/>
      <c r="O123" s="218"/>
      <c r="P123" s="218"/>
      <c r="Q123" s="218"/>
      <c r="R123" s="218"/>
      <c r="S123" s="218"/>
      <c r="T123" s="219"/>
      <c r="AT123" s="220" t="s">
        <v>197</v>
      </c>
      <c r="AU123" s="220" t="s">
        <v>80</v>
      </c>
      <c r="AV123" s="14" t="s">
        <v>80</v>
      </c>
      <c r="AW123" s="14" t="s">
        <v>32</v>
      </c>
      <c r="AX123" s="14" t="s">
        <v>71</v>
      </c>
      <c r="AY123" s="220" t="s">
        <v>187</v>
      </c>
    </row>
    <row r="124" spans="2:51" s="13" customFormat="1" ht="11.25">
      <c r="B124" s="199"/>
      <c r="C124" s="200"/>
      <c r="D124" s="201" t="s">
        <v>197</v>
      </c>
      <c r="E124" s="202" t="s">
        <v>19</v>
      </c>
      <c r="F124" s="203" t="s">
        <v>1608</v>
      </c>
      <c r="G124" s="200"/>
      <c r="H124" s="202" t="s">
        <v>19</v>
      </c>
      <c r="I124" s="204"/>
      <c r="J124" s="200"/>
      <c r="K124" s="200"/>
      <c r="L124" s="205"/>
      <c r="M124" s="206"/>
      <c r="N124" s="207"/>
      <c r="O124" s="207"/>
      <c r="P124" s="207"/>
      <c r="Q124" s="207"/>
      <c r="R124" s="207"/>
      <c r="S124" s="207"/>
      <c r="T124" s="208"/>
      <c r="AT124" s="209" t="s">
        <v>197</v>
      </c>
      <c r="AU124" s="209" t="s">
        <v>80</v>
      </c>
      <c r="AV124" s="13" t="s">
        <v>78</v>
      </c>
      <c r="AW124" s="13" t="s">
        <v>32</v>
      </c>
      <c r="AX124" s="13" t="s">
        <v>71</v>
      </c>
      <c r="AY124" s="209" t="s">
        <v>187</v>
      </c>
    </row>
    <row r="125" spans="2:51" s="13" customFormat="1" ht="11.25">
      <c r="B125" s="199"/>
      <c r="C125" s="200"/>
      <c r="D125" s="201" t="s">
        <v>197</v>
      </c>
      <c r="E125" s="202" t="s">
        <v>19</v>
      </c>
      <c r="F125" s="203" t="s">
        <v>1609</v>
      </c>
      <c r="G125" s="200"/>
      <c r="H125" s="202" t="s">
        <v>19</v>
      </c>
      <c r="I125" s="204"/>
      <c r="J125" s="200"/>
      <c r="K125" s="200"/>
      <c r="L125" s="205"/>
      <c r="M125" s="206"/>
      <c r="N125" s="207"/>
      <c r="O125" s="207"/>
      <c r="P125" s="207"/>
      <c r="Q125" s="207"/>
      <c r="R125" s="207"/>
      <c r="S125" s="207"/>
      <c r="T125" s="208"/>
      <c r="AT125" s="209" t="s">
        <v>197</v>
      </c>
      <c r="AU125" s="209" t="s">
        <v>80</v>
      </c>
      <c r="AV125" s="13" t="s">
        <v>78</v>
      </c>
      <c r="AW125" s="13" t="s">
        <v>32</v>
      </c>
      <c r="AX125" s="13" t="s">
        <v>71</v>
      </c>
      <c r="AY125" s="209" t="s">
        <v>187</v>
      </c>
    </row>
    <row r="126" spans="2:51" s="14" customFormat="1" ht="11.25">
      <c r="B126" s="210"/>
      <c r="C126" s="211"/>
      <c r="D126" s="201" t="s">
        <v>197</v>
      </c>
      <c r="E126" s="212" t="s">
        <v>19</v>
      </c>
      <c r="F126" s="213" t="s">
        <v>1610</v>
      </c>
      <c r="G126" s="211"/>
      <c r="H126" s="214">
        <v>244.268</v>
      </c>
      <c r="I126" s="215"/>
      <c r="J126" s="211"/>
      <c r="K126" s="211"/>
      <c r="L126" s="216"/>
      <c r="M126" s="217"/>
      <c r="N126" s="218"/>
      <c r="O126" s="218"/>
      <c r="P126" s="218"/>
      <c r="Q126" s="218"/>
      <c r="R126" s="218"/>
      <c r="S126" s="218"/>
      <c r="T126" s="219"/>
      <c r="AT126" s="220" t="s">
        <v>197</v>
      </c>
      <c r="AU126" s="220" t="s">
        <v>80</v>
      </c>
      <c r="AV126" s="14" t="s">
        <v>80</v>
      </c>
      <c r="AW126" s="14" t="s">
        <v>32</v>
      </c>
      <c r="AX126" s="14" t="s">
        <v>71</v>
      </c>
      <c r="AY126" s="220" t="s">
        <v>187</v>
      </c>
    </row>
    <row r="127" spans="2:51" s="13" customFormat="1" ht="11.25">
      <c r="B127" s="199"/>
      <c r="C127" s="200"/>
      <c r="D127" s="201" t="s">
        <v>197</v>
      </c>
      <c r="E127" s="202" t="s">
        <v>19</v>
      </c>
      <c r="F127" s="203" t="s">
        <v>1611</v>
      </c>
      <c r="G127" s="200"/>
      <c r="H127" s="202" t="s">
        <v>19</v>
      </c>
      <c r="I127" s="204"/>
      <c r="J127" s="200"/>
      <c r="K127" s="200"/>
      <c r="L127" s="205"/>
      <c r="M127" s="206"/>
      <c r="N127" s="207"/>
      <c r="O127" s="207"/>
      <c r="P127" s="207"/>
      <c r="Q127" s="207"/>
      <c r="R127" s="207"/>
      <c r="S127" s="207"/>
      <c r="T127" s="208"/>
      <c r="AT127" s="209" t="s">
        <v>197</v>
      </c>
      <c r="AU127" s="209" t="s">
        <v>80</v>
      </c>
      <c r="AV127" s="13" t="s">
        <v>78</v>
      </c>
      <c r="AW127" s="13" t="s">
        <v>32</v>
      </c>
      <c r="AX127" s="13" t="s">
        <v>71</v>
      </c>
      <c r="AY127" s="209" t="s">
        <v>187</v>
      </c>
    </row>
    <row r="128" spans="2:51" s="14" customFormat="1" ht="11.25">
      <c r="B128" s="210"/>
      <c r="C128" s="211"/>
      <c r="D128" s="201" t="s">
        <v>197</v>
      </c>
      <c r="E128" s="212" t="s">
        <v>19</v>
      </c>
      <c r="F128" s="213" t="s">
        <v>1612</v>
      </c>
      <c r="G128" s="211"/>
      <c r="H128" s="214">
        <v>-44.283</v>
      </c>
      <c r="I128" s="215"/>
      <c r="J128" s="211"/>
      <c r="K128" s="211"/>
      <c r="L128" s="216"/>
      <c r="M128" s="217"/>
      <c r="N128" s="218"/>
      <c r="O128" s="218"/>
      <c r="P128" s="218"/>
      <c r="Q128" s="218"/>
      <c r="R128" s="218"/>
      <c r="S128" s="218"/>
      <c r="T128" s="219"/>
      <c r="AT128" s="220" t="s">
        <v>197</v>
      </c>
      <c r="AU128" s="220" t="s">
        <v>80</v>
      </c>
      <c r="AV128" s="14" t="s">
        <v>80</v>
      </c>
      <c r="AW128" s="14" t="s">
        <v>32</v>
      </c>
      <c r="AX128" s="14" t="s">
        <v>71</v>
      </c>
      <c r="AY128" s="220" t="s">
        <v>187</v>
      </c>
    </row>
    <row r="129" spans="2:51" s="14" customFormat="1" ht="11.25">
      <c r="B129" s="210"/>
      <c r="C129" s="211"/>
      <c r="D129" s="201" t="s">
        <v>197</v>
      </c>
      <c r="E129" s="212" t="s">
        <v>19</v>
      </c>
      <c r="F129" s="213" t="s">
        <v>1613</v>
      </c>
      <c r="G129" s="211"/>
      <c r="H129" s="214">
        <v>-6.701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197</v>
      </c>
      <c r="AU129" s="220" t="s">
        <v>80</v>
      </c>
      <c r="AV129" s="14" t="s">
        <v>80</v>
      </c>
      <c r="AW129" s="14" t="s">
        <v>32</v>
      </c>
      <c r="AX129" s="14" t="s">
        <v>71</v>
      </c>
      <c r="AY129" s="220" t="s">
        <v>187</v>
      </c>
    </row>
    <row r="130" spans="2:51" s="14" customFormat="1" ht="11.25">
      <c r="B130" s="210"/>
      <c r="C130" s="211"/>
      <c r="D130" s="201" t="s">
        <v>197</v>
      </c>
      <c r="E130" s="212" t="s">
        <v>19</v>
      </c>
      <c r="F130" s="213" t="s">
        <v>1614</v>
      </c>
      <c r="G130" s="211"/>
      <c r="H130" s="214">
        <v>-1.558</v>
      </c>
      <c r="I130" s="215"/>
      <c r="J130" s="211"/>
      <c r="K130" s="211"/>
      <c r="L130" s="216"/>
      <c r="M130" s="217"/>
      <c r="N130" s="218"/>
      <c r="O130" s="218"/>
      <c r="P130" s="218"/>
      <c r="Q130" s="218"/>
      <c r="R130" s="218"/>
      <c r="S130" s="218"/>
      <c r="T130" s="219"/>
      <c r="AT130" s="220" t="s">
        <v>197</v>
      </c>
      <c r="AU130" s="220" t="s">
        <v>80</v>
      </c>
      <c r="AV130" s="14" t="s">
        <v>80</v>
      </c>
      <c r="AW130" s="14" t="s">
        <v>32</v>
      </c>
      <c r="AX130" s="14" t="s">
        <v>71</v>
      </c>
      <c r="AY130" s="220" t="s">
        <v>187</v>
      </c>
    </row>
    <row r="131" spans="2:51" s="15" customFormat="1" ht="11.25">
      <c r="B131" s="221"/>
      <c r="C131" s="222"/>
      <c r="D131" s="201" t="s">
        <v>197</v>
      </c>
      <c r="E131" s="223" t="s">
        <v>19</v>
      </c>
      <c r="F131" s="224" t="s">
        <v>200</v>
      </c>
      <c r="G131" s="222"/>
      <c r="H131" s="225">
        <v>299.41</v>
      </c>
      <c r="I131" s="226"/>
      <c r="J131" s="222"/>
      <c r="K131" s="222"/>
      <c r="L131" s="227"/>
      <c r="M131" s="228"/>
      <c r="N131" s="229"/>
      <c r="O131" s="229"/>
      <c r="P131" s="229"/>
      <c r="Q131" s="229"/>
      <c r="R131" s="229"/>
      <c r="S131" s="229"/>
      <c r="T131" s="230"/>
      <c r="AT131" s="231" t="s">
        <v>197</v>
      </c>
      <c r="AU131" s="231" t="s">
        <v>80</v>
      </c>
      <c r="AV131" s="15" t="s">
        <v>95</v>
      </c>
      <c r="AW131" s="15" t="s">
        <v>32</v>
      </c>
      <c r="AX131" s="15" t="s">
        <v>78</v>
      </c>
      <c r="AY131" s="231" t="s">
        <v>187</v>
      </c>
    </row>
    <row r="132" spans="1:65" s="2" customFormat="1" ht="21.75" customHeight="1">
      <c r="A132" s="37"/>
      <c r="B132" s="38"/>
      <c r="C132" s="232" t="s">
        <v>280</v>
      </c>
      <c r="D132" s="232" t="s">
        <v>373</v>
      </c>
      <c r="E132" s="233" t="s">
        <v>1937</v>
      </c>
      <c r="F132" s="234" t="s">
        <v>1938</v>
      </c>
      <c r="G132" s="235" t="s">
        <v>192</v>
      </c>
      <c r="H132" s="236">
        <v>305.398</v>
      </c>
      <c r="I132" s="237"/>
      <c r="J132" s="238">
        <f>ROUND(I132*H132,2)</f>
        <v>0</v>
      </c>
      <c r="K132" s="234" t="s">
        <v>19</v>
      </c>
      <c r="L132" s="239"/>
      <c r="M132" s="240" t="s">
        <v>19</v>
      </c>
      <c r="N132" s="241" t="s">
        <v>42</v>
      </c>
      <c r="O132" s="67"/>
      <c r="P132" s="190">
        <f>O132*H132</f>
        <v>0</v>
      </c>
      <c r="Q132" s="190">
        <v>0.015</v>
      </c>
      <c r="R132" s="190">
        <f>Q132*H132</f>
        <v>4.58097</v>
      </c>
      <c r="S132" s="190">
        <v>0</v>
      </c>
      <c r="T132" s="191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377</v>
      </c>
      <c r="AT132" s="192" t="s">
        <v>373</v>
      </c>
      <c r="AU132" s="192" t="s">
        <v>80</v>
      </c>
      <c r="AY132" s="20" t="s">
        <v>187</v>
      </c>
      <c r="BE132" s="193">
        <f>IF(N132="základní",J132,0)</f>
        <v>0</v>
      </c>
      <c r="BF132" s="193">
        <f>IF(N132="snížená",J132,0)</f>
        <v>0</v>
      </c>
      <c r="BG132" s="193">
        <f>IF(N132="zákl. přenesená",J132,0)</f>
        <v>0</v>
      </c>
      <c r="BH132" s="193">
        <f>IF(N132="sníž. přenesená",J132,0)</f>
        <v>0</v>
      </c>
      <c r="BI132" s="193">
        <f>IF(N132="nulová",J132,0)</f>
        <v>0</v>
      </c>
      <c r="BJ132" s="20" t="s">
        <v>78</v>
      </c>
      <c r="BK132" s="193">
        <f>ROUND(I132*H132,2)</f>
        <v>0</v>
      </c>
      <c r="BL132" s="20" t="s">
        <v>287</v>
      </c>
      <c r="BM132" s="192" t="s">
        <v>1939</v>
      </c>
    </row>
    <row r="133" spans="2:51" s="14" customFormat="1" ht="11.25">
      <c r="B133" s="210"/>
      <c r="C133" s="211"/>
      <c r="D133" s="201" t="s">
        <v>197</v>
      </c>
      <c r="E133" s="212" t="s">
        <v>19</v>
      </c>
      <c r="F133" s="213" t="s">
        <v>1618</v>
      </c>
      <c r="G133" s="211"/>
      <c r="H133" s="214">
        <v>305.398</v>
      </c>
      <c r="I133" s="215"/>
      <c r="J133" s="211"/>
      <c r="K133" s="211"/>
      <c r="L133" s="216"/>
      <c r="M133" s="217"/>
      <c r="N133" s="218"/>
      <c r="O133" s="218"/>
      <c r="P133" s="218"/>
      <c r="Q133" s="218"/>
      <c r="R133" s="218"/>
      <c r="S133" s="218"/>
      <c r="T133" s="219"/>
      <c r="AT133" s="220" t="s">
        <v>197</v>
      </c>
      <c r="AU133" s="220" t="s">
        <v>80</v>
      </c>
      <c r="AV133" s="14" t="s">
        <v>80</v>
      </c>
      <c r="AW133" s="14" t="s">
        <v>32</v>
      </c>
      <c r="AX133" s="14" t="s">
        <v>78</v>
      </c>
      <c r="AY133" s="220" t="s">
        <v>187</v>
      </c>
    </row>
    <row r="134" spans="1:65" s="2" customFormat="1" ht="33" customHeight="1">
      <c r="A134" s="37"/>
      <c r="B134" s="38"/>
      <c r="C134" s="181" t="s">
        <v>8</v>
      </c>
      <c r="D134" s="181" t="s">
        <v>189</v>
      </c>
      <c r="E134" s="182" t="s">
        <v>1940</v>
      </c>
      <c r="F134" s="183" t="s">
        <v>1941</v>
      </c>
      <c r="G134" s="184" t="s">
        <v>192</v>
      </c>
      <c r="H134" s="185">
        <v>299.41</v>
      </c>
      <c r="I134" s="186"/>
      <c r="J134" s="187">
        <f>ROUND(I134*H134,2)</f>
        <v>0</v>
      </c>
      <c r="K134" s="183" t="s">
        <v>193</v>
      </c>
      <c r="L134" s="42"/>
      <c r="M134" s="188" t="s">
        <v>19</v>
      </c>
      <c r="N134" s="189" t="s">
        <v>42</v>
      </c>
      <c r="O134" s="67"/>
      <c r="P134" s="190">
        <f>O134*H134</f>
        <v>0</v>
      </c>
      <c r="Q134" s="190">
        <v>0</v>
      </c>
      <c r="R134" s="190">
        <f>Q134*H134</f>
        <v>0</v>
      </c>
      <c r="S134" s="190">
        <v>0.024</v>
      </c>
      <c r="T134" s="191">
        <f>S134*H134</f>
        <v>7.185840000000001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192" t="s">
        <v>287</v>
      </c>
      <c r="AT134" s="192" t="s">
        <v>189</v>
      </c>
      <c r="AU134" s="192" t="s">
        <v>80</v>
      </c>
      <c r="AY134" s="20" t="s">
        <v>187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20" t="s">
        <v>78</v>
      </c>
      <c r="BK134" s="193">
        <f>ROUND(I134*H134,2)</f>
        <v>0</v>
      </c>
      <c r="BL134" s="20" t="s">
        <v>287</v>
      </c>
      <c r="BM134" s="192" t="s">
        <v>1942</v>
      </c>
    </row>
    <row r="135" spans="1:47" s="2" customFormat="1" ht="11.25">
      <c r="A135" s="37"/>
      <c r="B135" s="38"/>
      <c r="C135" s="39"/>
      <c r="D135" s="194" t="s">
        <v>195</v>
      </c>
      <c r="E135" s="39"/>
      <c r="F135" s="195" t="s">
        <v>1943</v>
      </c>
      <c r="G135" s="39"/>
      <c r="H135" s="39"/>
      <c r="I135" s="196"/>
      <c r="J135" s="39"/>
      <c r="K135" s="39"/>
      <c r="L135" s="42"/>
      <c r="M135" s="197"/>
      <c r="N135" s="198"/>
      <c r="O135" s="67"/>
      <c r="P135" s="67"/>
      <c r="Q135" s="67"/>
      <c r="R135" s="67"/>
      <c r="S135" s="67"/>
      <c r="T135" s="68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20" t="s">
        <v>195</v>
      </c>
      <c r="AU135" s="20" t="s">
        <v>80</v>
      </c>
    </row>
    <row r="136" spans="2:51" s="13" customFormat="1" ht="11.25">
      <c r="B136" s="199"/>
      <c r="C136" s="200"/>
      <c r="D136" s="201" t="s">
        <v>197</v>
      </c>
      <c r="E136" s="202" t="s">
        <v>19</v>
      </c>
      <c r="F136" s="203" t="s">
        <v>1944</v>
      </c>
      <c r="G136" s="200"/>
      <c r="H136" s="202" t="s">
        <v>19</v>
      </c>
      <c r="I136" s="204"/>
      <c r="J136" s="200"/>
      <c r="K136" s="200"/>
      <c r="L136" s="205"/>
      <c r="M136" s="206"/>
      <c r="N136" s="207"/>
      <c r="O136" s="207"/>
      <c r="P136" s="207"/>
      <c r="Q136" s="207"/>
      <c r="R136" s="207"/>
      <c r="S136" s="207"/>
      <c r="T136" s="208"/>
      <c r="AT136" s="209" t="s">
        <v>197</v>
      </c>
      <c r="AU136" s="209" t="s">
        <v>80</v>
      </c>
      <c r="AV136" s="13" t="s">
        <v>78</v>
      </c>
      <c r="AW136" s="13" t="s">
        <v>32</v>
      </c>
      <c r="AX136" s="13" t="s">
        <v>71</v>
      </c>
      <c r="AY136" s="209" t="s">
        <v>187</v>
      </c>
    </row>
    <row r="137" spans="2:51" s="13" customFormat="1" ht="11.25">
      <c r="B137" s="199"/>
      <c r="C137" s="200"/>
      <c r="D137" s="201" t="s">
        <v>197</v>
      </c>
      <c r="E137" s="202" t="s">
        <v>19</v>
      </c>
      <c r="F137" s="203" t="s">
        <v>1945</v>
      </c>
      <c r="G137" s="200"/>
      <c r="H137" s="202" t="s">
        <v>19</v>
      </c>
      <c r="I137" s="204"/>
      <c r="J137" s="200"/>
      <c r="K137" s="200"/>
      <c r="L137" s="205"/>
      <c r="M137" s="206"/>
      <c r="N137" s="207"/>
      <c r="O137" s="207"/>
      <c r="P137" s="207"/>
      <c r="Q137" s="207"/>
      <c r="R137" s="207"/>
      <c r="S137" s="207"/>
      <c r="T137" s="208"/>
      <c r="AT137" s="209" t="s">
        <v>197</v>
      </c>
      <c r="AU137" s="209" t="s">
        <v>80</v>
      </c>
      <c r="AV137" s="13" t="s">
        <v>78</v>
      </c>
      <c r="AW137" s="13" t="s">
        <v>32</v>
      </c>
      <c r="AX137" s="13" t="s">
        <v>71</v>
      </c>
      <c r="AY137" s="209" t="s">
        <v>187</v>
      </c>
    </row>
    <row r="138" spans="2:51" s="13" customFormat="1" ht="11.25">
      <c r="B138" s="199"/>
      <c r="C138" s="200"/>
      <c r="D138" s="201" t="s">
        <v>197</v>
      </c>
      <c r="E138" s="202" t="s">
        <v>19</v>
      </c>
      <c r="F138" s="203" t="s">
        <v>1606</v>
      </c>
      <c r="G138" s="200"/>
      <c r="H138" s="202" t="s">
        <v>19</v>
      </c>
      <c r="I138" s="204"/>
      <c r="J138" s="200"/>
      <c r="K138" s="200"/>
      <c r="L138" s="205"/>
      <c r="M138" s="206"/>
      <c r="N138" s="207"/>
      <c r="O138" s="207"/>
      <c r="P138" s="207"/>
      <c r="Q138" s="207"/>
      <c r="R138" s="207"/>
      <c r="S138" s="207"/>
      <c r="T138" s="208"/>
      <c r="AT138" s="209" t="s">
        <v>197</v>
      </c>
      <c r="AU138" s="209" t="s">
        <v>80</v>
      </c>
      <c r="AV138" s="13" t="s">
        <v>78</v>
      </c>
      <c r="AW138" s="13" t="s">
        <v>32</v>
      </c>
      <c r="AX138" s="13" t="s">
        <v>71</v>
      </c>
      <c r="AY138" s="209" t="s">
        <v>187</v>
      </c>
    </row>
    <row r="139" spans="2:51" s="14" customFormat="1" ht="11.25">
      <c r="B139" s="210"/>
      <c r="C139" s="211"/>
      <c r="D139" s="201" t="s">
        <v>197</v>
      </c>
      <c r="E139" s="212" t="s">
        <v>19</v>
      </c>
      <c r="F139" s="213" t="s">
        <v>1607</v>
      </c>
      <c r="G139" s="211"/>
      <c r="H139" s="214">
        <v>48.49</v>
      </c>
      <c r="I139" s="215"/>
      <c r="J139" s="211"/>
      <c r="K139" s="211"/>
      <c r="L139" s="216"/>
      <c r="M139" s="217"/>
      <c r="N139" s="218"/>
      <c r="O139" s="218"/>
      <c r="P139" s="218"/>
      <c r="Q139" s="218"/>
      <c r="R139" s="218"/>
      <c r="S139" s="218"/>
      <c r="T139" s="219"/>
      <c r="AT139" s="220" t="s">
        <v>197</v>
      </c>
      <c r="AU139" s="220" t="s">
        <v>80</v>
      </c>
      <c r="AV139" s="14" t="s">
        <v>80</v>
      </c>
      <c r="AW139" s="14" t="s">
        <v>32</v>
      </c>
      <c r="AX139" s="14" t="s">
        <v>71</v>
      </c>
      <c r="AY139" s="220" t="s">
        <v>187</v>
      </c>
    </row>
    <row r="140" spans="2:51" s="13" customFormat="1" ht="11.25">
      <c r="B140" s="199"/>
      <c r="C140" s="200"/>
      <c r="D140" s="201" t="s">
        <v>197</v>
      </c>
      <c r="E140" s="202" t="s">
        <v>19</v>
      </c>
      <c r="F140" s="203" t="s">
        <v>425</v>
      </c>
      <c r="G140" s="200"/>
      <c r="H140" s="202" t="s">
        <v>19</v>
      </c>
      <c r="I140" s="204"/>
      <c r="J140" s="200"/>
      <c r="K140" s="200"/>
      <c r="L140" s="205"/>
      <c r="M140" s="206"/>
      <c r="N140" s="207"/>
      <c r="O140" s="207"/>
      <c r="P140" s="207"/>
      <c r="Q140" s="207"/>
      <c r="R140" s="207"/>
      <c r="S140" s="207"/>
      <c r="T140" s="208"/>
      <c r="AT140" s="209" t="s">
        <v>197</v>
      </c>
      <c r="AU140" s="209" t="s">
        <v>80</v>
      </c>
      <c r="AV140" s="13" t="s">
        <v>78</v>
      </c>
      <c r="AW140" s="13" t="s">
        <v>32</v>
      </c>
      <c r="AX140" s="13" t="s">
        <v>71</v>
      </c>
      <c r="AY140" s="209" t="s">
        <v>187</v>
      </c>
    </row>
    <row r="141" spans="2:51" s="14" customFormat="1" ht="11.25">
      <c r="B141" s="210"/>
      <c r="C141" s="211"/>
      <c r="D141" s="201" t="s">
        <v>197</v>
      </c>
      <c r="E141" s="212" t="s">
        <v>19</v>
      </c>
      <c r="F141" s="213" t="s">
        <v>426</v>
      </c>
      <c r="G141" s="211"/>
      <c r="H141" s="214">
        <v>59.194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80</v>
      </c>
      <c r="AV141" s="14" t="s">
        <v>80</v>
      </c>
      <c r="AW141" s="14" t="s">
        <v>32</v>
      </c>
      <c r="AX141" s="14" t="s">
        <v>71</v>
      </c>
      <c r="AY141" s="220" t="s">
        <v>187</v>
      </c>
    </row>
    <row r="142" spans="2:51" s="13" customFormat="1" ht="11.25">
      <c r="B142" s="199"/>
      <c r="C142" s="200"/>
      <c r="D142" s="201" t="s">
        <v>197</v>
      </c>
      <c r="E142" s="202" t="s">
        <v>19</v>
      </c>
      <c r="F142" s="203" t="s">
        <v>1608</v>
      </c>
      <c r="G142" s="200"/>
      <c r="H142" s="202" t="s">
        <v>19</v>
      </c>
      <c r="I142" s="204"/>
      <c r="J142" s="200"/>
      <c r="K142" s="200"/>
      <c r="L142" s="205"/>
      <c r="M142" s="206"/>
      <c r="N142" s="207"/>
      <c r="O142" s="207"/>
      <c r="P142" s="207"/>
      <c r="Q142" s="207"/>
      <c r="R142" s="207"/>
      <c r="S142" s="207"/>
      <c r="T142" s="208"/>
      <c r="AT142" s="209" t="s">
        <v>197</v>
      </c>
      <c r="AU142" s="209" t="s">
        <v>80</v>
      </c>
      <c r="AV142" s="13" t="s">
        <v>78</v>
      </c>
      <c r="AW142" s="13" t="s">
        <v>32</v>
      </c>
      <c r="AX142" s="13" t="s">
        <v>71</v>
      </c>
      <c r="AY142" s="209" t="s">
        <v>187</v>
      </c>
    </row>
    <row r="143" spans="2:51" s="13" customFormat="1" ht="11.25">
      <c r="B143" s="199"/>
      <c r="C143" s="200"/>
      <c r="D143" s="201" t="s">
        <v>197</v>
      </c>
      <c r="E143" s="202" t="s">
        <v>19</v>
      </c>
      <c r="F143" s="203" t="s">
        <v>1609</v>
      </c>
      <c r="G143" s="200"/>
      <c r="H143" s="202" t="s">
        <v>19</v>
      </c>
      <c r="I143" s="204"/>
      <c r="J143" s="200"/>
      <c r="K143" s="200"/>
      <c r="L143" s="205"/>
      <c r="M143" s="206"/>
      <c r="N143" s="207"/>
      <c r="O143" s="207"/>
      <c r="P143" s="207"/>
      <c r="Q143" s="207"/>
      <c r="R143" s="207"/>
      <c r="S143" s="207"/>
      <c r="T143" s="208"/>
      <c r="AT143" s="209" t="s">
        <v>197</v>
      </c>
      <c r="AU143" s="209" t="s">
        <v>80</v>
      </c>
      <c r="AV143" s="13" t="s">
        <v>78</v>
      </c>
      <c r="AW143" s="13" t="s">
        <v>32</v>
      </c>
      <c r="AX143" s="13" t="s">
        <v>71</v>
      </c>
      <c r="AY143" s="209" t="s">
        <v>187</v>
      </c>
    </row>
    <row r="144" spans="2:51" s="14" customFormat="1" ht="11.25">
      <c r="B144" s="210"/>
      <c r="C144" s="211"/>
      <c r="D144" s="201" t="s">
        <v>197</v>
      </c>
      <c r="E144" s="212" t="s">
        <v>19</v>
      </c>
      <c r="F144" s="213" t="s">
        <v>1610</v>
      </c>
      <c r="G144" s="211"/>
      <c r="H144" s="214">
        <v>244.268</v>
      </c>
      <c r="I144" s="215"/>
      <c r="J144" s="211"/>
      <c r="K144" s="211"/>
      <c r="L144" s="216"/>
      <c r="M144" s="217"/>
      <c r="N144" s="218"/>
      <c r="O144" s="218"/>
      <c r="P144" s="218"/>
      <c r="Q144" s="218"/>
      <c r="R144" s="218"/>
      <c r="S144" s="218"/>
      <c r="T144" s="219"/>
      <c r="AT144" s="220" t="s">
        <v>197</v>
      </c>
      <c r="AU144" s="220" t="s">
        <v>80</v>
      </c>
      <c r="AV144" s="14" t="s">
        <v>80</v>
      </c>
      <c r="AW144" s="14" t="s">
        <v>32</v>
      </c>
      <c r="AX144" s="14" t="s">
        <v>71</v>
      </c>
      <c r="AY144" s="220" t="s">
        <v>187</v>
      </c>
    </row>
    <row r="145" spans="2:51" s="13" customFormat="1" ht="11.25">
      <c r="B145" s="199"/>
      <c r="C145" s="200"/>
      <c r="D145" s="201" t="s">
        <v>197</v>
      </c>
      <c r="E145" s="202" t="s">
        <v>19</v>
      </c>
      <c r="F145" s="203" t="s">
        <v>1611</v>
      </c>
      <c r="G145" s="200"/>
      <c r="H145" s="202" t="s">
        <v>19</v>
      </c>
      <c r="I145" s="204"/>
      <c r="J145" s="200"/>
      <c r="K145" s="200"/>
      <c r="L145" s="205"/>
      <c r="M145" s="206"/>
      <c r="N145" s="207"/>
      <c r="O145" s="207"/>
      <c r="P145" s="207"/>
      <c r="Q145" s="207"/>
      <c r="R145" s="207"/>
      <c r="S145" s="207"/>
      <c r="T145" s="208"/>
      <c r="AT145" s="209" t="s">
        <v>197</v>
      </c>
      <c r="AU145" s="209" t="s">
        <v>80</v>
      </c>
      <c r="AV145" s="13" t="s">
        <v>78</v>
      </c>
      <c r="AW145" s="13" t="s">
        <v>32</v>
      </c>
      <c r="AX145" s="13" t="s">
        <v>71</v>
      </c>
      <c r="AY145" s="209" t="s">
        <v>187</v>
      </c>
    </row>
    <row r="146" spans="2:51" s="14" customFormat="1" ht="11.25">
      <c r="B146" s="210"/>
      <c r="C146" s="211"/>
      <c r="D146" s="201" t="s">
        <v>197</v>
      </c>
      <c r="E146" s="212" t="s">
        <v>19</v>
      </c>
      <c r="F146" s="213" t="s">
        <v>1612</v>
      </c>
      <c r="G146" s="211"/>
      <c r="H146" s="214">
        <v>-44.283</v>
      </c>
      <c r="I146" s="215"/>
      <c r="J146" s="211"/>
      <c r="K146" s="211"/>
      <c r="L146" s="216"/>
      <c r="M146" s="217"/>
      <c r="N146" s="218"/>
      <c r="O146" s="218"/>
      <c r="P146" s="218"/>
      <c r="Q146" s="218"/>
      <c r="R146" s="218"/>
      <c r="S146" s="218"/>
      <c r="T146" s="219"/>
      <c r="AT146" s="220" t="s">
        <v>197</v>
      </c>
      <c r="AU146" s="220" t="s">
        <v>80</v>
      </c>
      <c r="AV146" s="14" t="s">
        <v>80</v>
      </c>
      <c r="AW146" s="14" t="s">
        <v>32</v>
      </c>
      <c r="AX146" s="14" t="s">
        <v>71</v>
      </c>
      <c r="AY146" s="220" t="s">
        <v>187</v>
      </c>
    </row>
    <row r="147" spans="2:51" s="14" customFormat="1" ht="11.25">
      <c r="B147" s="210"/>
      <c r="C147" s="211"/>
      <c r="D147" s="201" t="s">
        <v>197</v>
      </c>
      <c r="E147" s="212" t="s">
        <v>19</v>
      </c>
      <c r="F147" s="213" t="s">
        <v>1613</v>
      </c>
      <c r="G147" s="211"/>
      <c r="H147" s="214">
        <v>-6.701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197</v>
      </c>
      <c r="AU147" s="220" t="s">
        <v>80</v>
      </c>
      <c r="AV147" s="14" t="s">
        <v>80</v>
      </c>
      <c r="AW147" s="14" t="s">
        <v>32</v>
      </c>
      <c r="AX147" s="14" t="s">
        <v>71</v>
      </c>
      <c r="AY147" s="220" t="s">
        <v>187</v>
      </c>
    </row>
    <row r="148" spans="2:51" s="14" customFormat="1" ht="11.25">
      <c r="B148" s="210"/>
      <c r="C148" s="211"/>
      <c r="D148" s="201" t="s">
        <v>197</v>
      </c>
      <c r="E148" s="212" t="s">
        <v>19</v>
      </c>
      <c r="F148" s="213" t="s">
        <v>1614</v>
      </c>
      <c r="G148" s="211"/>
      <c r="H148" s="214">
        <v>-1.558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80</v>
      </c>
      <c r="AV148" s="14" t="s">
        <v>80</v>
      </c>
      <c r="AW148" s="14" t="s">
        <v>32</v>
      </c>
      <c r="AX148" s="14" t="s">
        <v>71</v>
      </c>
      <c r="AY148" s="220" t="s">
        <v>187</v>
      </c>
    </row>
    <row r="149" spans="2:51" s="15" customFormat="1" ht="11.25">
      <c r="B149" s="221"/>
      <c r="C149" s="222"/>
      <c r="D149" s="201" t="s">
        <v>197</v>
      </c>
      <c r="E149" s="223" t="s">
        <v>19</v>
      </c>
      <c r="F149" s="224" t="s">
        <v>200</v>
      </c>
      <c r="G149" s="222"/>
      <c r="H149" s="225">
        <v>299.41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197</v>
      </c>
      <c r="AU149" s="231" t="s">
        <v>80</v>
      </c>
      <c r="AV149" s="15" t="s">
        <v>95</v>
      </c>
      <c r="AW149" s="15" t="s">
        <v>32</v>
      </c>
      <c r="AX149" s="15" t="s">
        <v>78</v>
      </c>
      <c r="AY149" s="231" t="s">
        <v>187</v>
      </c>
    </row>
    <row r="150" spans="1:65" s="2" customFormat="1" ht="16.5" customHeight="1">
      <c r="A150" s="37"/>
      <c r="B150" s="38"/>
      <c r="C150" s="181" t="s">
        <v>287</v>
      </c>
      <c r="D150" s="181" t="s">
        <v>189</v>
      </c>
      <c r="E150" s="182" t="s">
        <v>1946</v>
      </c>
      <c r="F150" s="183" t="s">
        <v>1947</v>
      </c>
      <c r="G150" s="184" t="s">
        <v>192</v>
      </c>
      <c r="H150" s="185">
        <v>325.13</v>
      </c>
      <c r="I150" s="186"/>
      <c r="J150" s="187">
        <f>ROUND(I150*H150,2)</f>
        <v>0</v>
      </c>
      <c r="K150" s="183" t="s">
        <v>19</v>
      </c>
      <c r="L150" s="42"/>
      <c r="M150" s="188" t="s">
        <v>19</v>
      </c>
      <c r="N150" s="189" t="s">
        <v>42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0.00024</v>
      </c>
      <c r="T150" s="191">
        <f>S150*H150</f>
        <v>0.0780312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287</v>
      </c>
      <c r="AT150" s="192" t="s">
        <v>189</v>
      </c>
      <c r="AU150" s="192" t="s">
        <v>80</v>
      </c>
      <c r="AY150" s="20" t="s">
        <v>187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78</v>
      </c>
      <c r="BK150" s="193">
        <f>ROUND(I150*H150,2)</f>
        <v>0</v>
      </c>
      <c r="BL150" s="20" t="s">
        <v>287</v>
      </c>
      <c r="BM150" s="192" t="s">
        <v>1948</v>
      </c>
    </row>
    <row r="151" spans="2:51" s="13" customFormat="1" ht="11.25">
      <c r="B151" s="199"/>
      <c r="C151" s="200"/>
      <c r="D151" s="201" t="s">
        <v>197</v>
      </c>
      <c r="E151" s="202" t="s">
        <v>19</v>
      </c>
      <c r="F151" s="203" t="s">
        <v>1944</v>
      </c>
      <c r="G151" s="200"/>
      <c r="H151" s="202" t="s">
        <v>19</v>
      </c>
      <c r="I151" s="204"/>
      <c r="J151" s="200"/>
      <c r="K151" s="200"/>
      <c r="L151" s="205"/>
      <c r="M151" s="206"/>
      <c r="N151" s="207"/>
      <c r="O151" s="207"/>
      <c r="P151" s="207"/>
      <c r="Q151" s="207"/>
      <c r="R151" s="207"/>
      <c r="S151" s="207"/>
      <c r="T151" s="208"/>
      <c r="AT151" s="209" t="s">
        <v>197</v>
      </c>
      <c r="AU151" s="209" t="s">
        <v>80</v>
      </c>
      <c r="AV151" s="13" t="s">
        <v>78</v>
      </c>
      <c r="AW151" s="13" t="s">
        <v>32</v>
      </c>
      <c r="AX151" s="13" t="s">
        <v>71</v>
      </c>
      <c r="AY151" s="209" t="s">
        <v>187</v>
      </c>
    </row>
    <row r="152" spans="2:51" s="13" customFormat="1" ht="11.25">
      <c r="B152" s="199"/>
      <c r="C152" s="200"/>
      <c r="D152" s="201" t="s">
        <v>197</v>
      </c>
      <c r="E152" s="202" t="s">
        <v>19</v>
      </c>
      <c r="F152" s="203" t="s">
        <v>1945</v>
      </c>
      <c r="G152" s="200"/>
      <c r="H152" s="202" t="s">
        <v>19</v>
      </c>
      <c r="I152" s="204"/>
      <c r="J152" s="200"/>
      <c r="K152" s="200"/>
      <c r="L152" s="205"/>
      <c r="M152" s="206"/>
      <c r="N152" s="207"/>
      <c r="O152" s="207"/>
      <c r="P152" s="207"/>
      <c r="Q152" s="207"/>
      <c r="R152" s="207"/>
      <c r="S152" s="207"/>
      <c r="T152" s="208"/>
      <c r="AT152" s="209" t="s">
        <v>197</v>
      </c>
      <c r="AU152" s="209" t="s">
        <v>80</v>
      </c>
      <c r="AV152" s="13" t="s">
        <v>78</v>
      </c>
      <c r="AW152" s="13" t="s">
        <v>32</v>
      </c>
      <c r="AX152" s="13" t="s">
        <v>71</v>
      </c>
      <c r="AY152" s="209" t="s">
        <v>187</v>
      </c>
    </row>
    <row r="153" spans="2:51" s="13" customFormat="1" ht="11.25">
      <c r="B153" s="199"/>
      <c r="C153" s="200"/>
      <c r="D153" s="201" t="s">
        <v>197</v>
      </c>
      <c r="E153" s="202" t="s">
        <v>19</v>
      </c>
      <c r="F153" s="203" t="s">
        <v>1606</v>
      </c>
      <c r="G153" s="200"/>
      <c r="H153" s="202" t="s">
        <v>19</v>
      </c>
      <c r="I153" s="204"/>
      <c r="J153" s="200"/>
      <c r="K153" s="200"/>
      <c r="L153" s="205"/>
      <c r="M153" s="206"/>
      <c r="N153" s="207"/>
      <c r="O153" s="207"/>
      <c r="P153" s="207"/>
      <c r="Q153" s="207"/>
      <c r="R153" s="207"/>
      <c r="S153" s="207"/>
      <c r="T153" s="208"/>
      <c r="AT153" s="209" t="s">
        <v>197</v>
      </c>
      <c r="AU153" s="209" t="s">
        <v>80</v>
      </c>
      <c r="AV153" s="13" t="s">
        <v>78</v>
      </c>
      <c r="AW153" s="13" t="s">
        <v>32</v>
      </c>
      <c r="AX153" s="13" t="s">
        <v>71</v>
      </c>
      <c r="AY153" s="209" t="s">
        <v>187</v>
      </c>
    </row>
    <row r="154" spans="2:51" s="14" customFormat="1" ht="11.25">
      <c r="B154" s="210"/>
      <c r="C154" s="211"/>
      <c r="D154" s="201" t="s">
        <v>197</v>
      </c>
      <c r="E154" s="212" t="s">
        <v>19</v>
      </c>
      <c r="F154" s="213" t="s">
        <v>1607</v>
      </c>
      <c r="G154" s="211"/>
      <c r="H154" s="214">
        <v>48.49</v>
      </c>
      <c r="I154" s="215"/>
      <c r="J154" s="211"/>
      <c r="K154" s="211"/>
      <c r="L154" s="216"/>
      <c r="M154" s="217"/>
      <c r="N154" s="218"/>
      <c r="O154" s="218"/>
      <c r="P154" s="218"/>
      <c r="Q154" s="218"/>
      <c r="R154" s="218"/>
      <c r="S154" s="218"/>
      <c r="T154" s="219"/>
      <c r="AT154" s="220" t="s">
        <v>197</v>
      </c>
      <c r="AU154" s="220" t="s">
        <v>80</v>
      </c>
      <c r="AV154" s="14" t="s">
        <v>80</v>
      </c>
      <c r="AW154" s="14" t="s">
        <v>32</v>
      </c>
      <c r="AX154" s="14" t="s">
        <v>71</v>
      </c>
      <c r="AY154" s="220" t="s">
        <v>187</v>
      </c>
    </row>
    <row r="155" spans="2:51" s="13" customFormat="1" ht="11.25">
      <c r="B155" s="199"/>
      <c r="C155" s="200"/>
      <c r="D155" s="201" t="s">
        <v>197</v>
      </c>
      <c r="E155" s="202" t="s">
        <v>19</v>
      </c>
      <c r="F155" s="203" t="s">
        <v>425</v>
      </c>
      <c r="G155" s="200"/>
      <c r="H155" s="202" t="s">
        <v>19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197</v>
      </c>
      <c r="AU155" s="209" t="s">
        <v>80</v>
      </c>
      <c r="AV155" s="13" t="s">
        <v>78</v>
      </c>
      <c r="AW155" s="13" t="s">
        <v>32</v>
      </c>
      <c r="AX155" s="13" t="s">
        <v>71</v>
      </c>
      <c r="AY155" s="209" t="s">
        <v>187</v>
      </c>
    </row>
    <row r="156" spans="2:51" s="14" customFormat="1" ht="11.25">
      <c r="B156" s="210"/>
      <c r="C156" s="211"/>
      <c r="D156" s="201" t="s">
        <v>197</v>
      </c>
      <c r="E156" s="212" t="s">
        <v>19</v>
      </c>
      <c r="F156" s="213" t="s">
        <v>426</v>
      </c>
      <c r="G156" s="211"/>
      <c r="H156" s="214">
        <v>59.194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197</v>
      </c>
      <c r="AU156" s="220" t="s">
        <v>80</v>
      </c>
      <c r="AV156" s="14" t="s">
        <v>80</v>
      </c>
      <c r="AW156" s="14" t="s">
        <v>32</v>
      </c>
      <c r="AX156" s="14" t="s">
        <v>71</v>
      </c>
      <c r="AY156" s="220" t="s">
        <v>187</v>
      </c>
    </row>
    <row r="157" spans="2:51" s="13" customFormat="1" ht="11.25">
      <c r="B157" s="199"/>
      <c r="C157" s="200"/>
      <c r="D157" s="201" t="s">
        <v>197</v>
      </c>
      <c r="E157" s="202" t="s">
        <v>19</v>
      </c>
      <c r="F157" s="203" t="s">
        <v>1608</v>
      </c>
      <c r="G157" s="200"/>
      <c r="H157" s="202" t="s">
        <v>19</v>
      </c>
      <c r="I157" s="204"/>
      <c r="J157" s="200"/>
      <c r="K157" s="200"/>
      <c r="L157" s="205"/>
      <c r="M157" s="206"/>
      <c r="N157" s="207"/>
      <c r="O157" s="207"/>
      <c r="P157" s="207"/>
      <c r="Q157" s="207"/>
      <c r="R157" s="207"/>
      <c r="S157" s="207"/>
      <c r="T157" s="208"/>
      <c r="AT157" s="209" t="s">
        <v>197</v>
      </c>
      <c r="AU157" s="209" t="s">
        <v>80</v>
      </c>
      <c r="AV157" s="13" t="s">
        <v>78</v>
      </c>
      <c r="AW157" s="13" t="s">
        <v>32</v>
      </c>
      <c r="AX157" s="13" t="s">
        <v>71</v>
      </c>
      <c r="AY157" s="209" t="s">
        <v>187</v>
      </c>
    </row>
    <row r="158" spans="2:51" s="13" customFormat="1" ht="11.25">
      <c r="B158" s="199"/>
      <c r="C158" s="200"/>
      <c r="D158" s="201" t="s">
        <v>197</v>
      </c>
      <c r="E158" s="202" t="s">
        <v>19</v>
      </c>
      <c r="F158" s="203" t="s">
        <v>1609</v>
      </c>
      <c r="G158" s="200"/>
      <c r="H158" s="202" t="s">
        <v>19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197</v>
      </c>
      <c r="AU158" s="209" t="s">
        <v>80</v>
      </c>
      <c r="AV158" s="13" t="s">
        <v>78</v>
      </c>
      <c r="AW158" s="13" t="s">
        <v>32</v>
      </c>
      <c r="AX158" s="13" t="s">
        <v>71</v>
      </c>
      <c r="AY158" s="209" t="s">
        <v>187</v>
      </c>
    </row>
    <row r="159" spans="2:51" s="14" customFormat="1" ht="11.25">
      <c r="B159" s="210"/>
      <c r="C159" s="211"/>
      <c r="D159" s="201" t="s">
        <v>197</v>
      </c>
      <c r="E159" s="212" t="s">
        <v>19</v>
      </c>
      <c r="F159" s="213" t="s">
        <v>1610</v>
      </c>
      <c r="G159" s="211"/>
      <c r="H159" s="214">
        <v>244.268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80</v>
      </c>
      <c r="AV159" s="14" t="s">
        <v>80</v>
      </c>
      <c r="AW159" s="14" t="s">
        <v>32</v>
      </c>
      <c r="AX159" s="14" t="s">
        <v>71</v>
      </c>
      <c r="AY159" s="220" t="s">
        <v>187</v>
      </c>
    </row>
    <row r="160" spans="2:51" s="13" customFormat="1" ht="11.25">
      <c r="B160" s="199"/>
      <c r="C160" s="200"/>
      <c r="D160" s="201" t="s">
        <v>197</v>
      </c>
      <c r="E160" s="202" t="s">
        <v>19</v>
      </c>
      <c r="F160" s="203" t="s">
        <v>1611</v>
      </c>
      <c r="G160" s="200"/>
      <c r="H160" s="202" t="s">
        <v>19</v>
      </c>
      <c r="I160" s="204"/>
      <c r="J160" s="200"/>
      <c r="K160" s="200"/>
      <c r="L160" s="205"/>
      <c r="M160" s="206"/>
      <c r="N160" s="207"/>
      <c r="O160" s="207"/>
      <c r="P160" s="207"/>
      <c r="Q160" s="207"/>
      <c r="R160" s="207"/>
      <c r="S160" s="207"/>
      <c r="T160" s="208"/>
      <c r="AT160" s="209" t="s">
        <v>197</v>
      </c>
      <c r="AU160" s="209" t="s">
        <v>80</v>
      </c>
      <c r="AV160" s="13" t="s">
        <v>78</v>
      </c>
      <c r="AW160" s="13" t="s">
        <v>32</v>
      </c>
      <c r="AX160" s="13" t="s">
        <v>71</v>
      </c>
      <c r="AY160" s="209" t="s">
        <v>187</v>
      </c>
    </row>
    <row r="161" spans="2:51" s="14" customFormat="1" ht="11.25">
      <c r="B161" s="210"/>
      <c r="C161" s="211"/>
      <c r="D161" s="201" t="s">
        <v>197</v>
      </c>
      <c r="E161" s="212" t="s">
        <v>19</v>
      </c>
      <c r="F161" s="213" t="s">
        <v>1612</v>
      </c>
      <c r="G161" s="211"/>
      <c r="H161" s="214">
        <v>-44.283</v>
      </c>
      <c r="I161" s="215"/>
      <c r="J161" s="211"/>
      <c r="K161" s="211"/>
      <c r="L161" s="216"/>
      <c r="M161" s="217"/>
      <c r="N161" s="218"/>
      <c r="O161" s="218"/>
      <c r="P161" s="218"/>
      <c r="Q161" s="218"/>
      <c r="R161" s="218"/>
      <c r="S161" s="218"/>
      <c r="T161" s="219"/>
      <c r="AT161" s="220" t="s">
        <v>197</v>
      </c>
      <c r="AU161" s="220" t="s">
        <v>80</v>
      </c>
      <c r="AV161" s="14" t="s">
        <v>80</v>
      </c>
      <c r="AW161" s="14" t="s">
        <v>32</v>
      </c>
      <c r="AX161" s="14" t="s">
        <v>71</v>
      </c>
      <c r="AY161" s="220" t="s">
        <v>187</v>
      </c>
    </row>
    <row r="162" spans="2:51" s="14" customFormat="1" ht="11.25">
      <c r="B162" s="210"/>
      <c r="C162" s="211"/>
      <c r="D162" s="201" t="s">
        <v>197</v>
      </c>
      <c r="E162" s="212" t="s">
        <v>19</v>
      </c>
      <c r="F162" s="213" t="s">
        <v>1613</v>
      </c>
      <c r="G162" s="211"/>
      <c r="H162" s="214">
        <v>-6.701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80</v>
      </c>
      <c r="AV162" s="14" t="s">
        <v>80</v>
      </c>
      <c r="AW162" s="14" t="s">
        <v>32</v>
      </c>
      <c r="AX162" s="14" t="s">
        <v>71</v>
      </c>
      <c r="AY162" s="220" t="s">
        <v>187</v>
      </c>
    </row>
    <row r="163" spans="2:51" s="14" customFormat="1" ht="11.25">
      <c r="B163" s="210"/>
      <c r="C163" s="211"/>
      <c r="D163" s="201" t="s">
        <v>197</v>
      </c>
      <c r="E163" s="212" t="s">
        <v>19</v>
      </c>
      <c r="F163" s="213" t="s">
        <v>1614</v>
      </c>
      <c r="G163" s="211"/>
      <c r="H163" s="214">
        <v>-1.558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197</v>
      </c>
      <c r="AU163" s="220" t="s">
        <v>80</v>
      </c>
      <c r="AV163" s="14" t="s">
        <v>80</v>
      </c>
      <c r="AW163" s="14" t="s">
        <v>32</v>
      </c>
      <c r="AX163" s="14" t="s">
        <v>71</v>
      </c>
      <c r="AY163" s="220" t="s">
        <v>187</v>
      </c>
    </row>
    <row r="164" spans="2:51" s="13" customFormat="1" ht="11.25">
      <c r="B164" s="199"/>
      <c r="C164" s="200"/>
      <c r="D164" s="201" t="s">
        <v>197</v>
      </c>
      <c r="E164" s="202" t="s">
        <v>19</v>
      </c>
      <c r="F164" s="203" t="s">
        <v>1731</v>
      </c>
      <c r="G164" s="200"/>
      <c r="H164" s="202" t="s">
        <v>19</v>
      </c>
      <c r="I164" s="204"/>
      <c r="J164" s="200"/>
      <c r="K164" s="200"/>
      <c r="L164" s="205"/>
      <c r="M164" s="206"/>
      <c r="N164" s="207"/>
      <c r="O164" s="207"/>
      <c r="P164" s="207"/>
      <c r="Q164" s="207"/>
      <c r="R164" s="207"/>
      <c r="S164" s="207"/>
      <c r="T164" s="208"/>
      <c r="AT164" s="209" t="s">
        <v>197</v>
      </c>
      <c r="AU164" s="209" t="s">
        <v>80</v>
      </c>
      <c r="AV164" s="13" t="s">
        <v>78</v>
      </c>
      <c r="AW164" s="13" t="s">
        <v>32</v>
      </c>
      <c r="AX164" s="13" t="s">
        <v>71</v>
      </c>
      <c r="AY164" s="209" t="s">
        <v>187</v>
      </c>
    </row>
    <row r="165" spans="2:51" s="14" customFormat="1" ht="11.25">
      <c r="B165" s="210"/>
      <c r="C165" s="211"/>
      <c r="D165" s="201" t="s">
        <v>197</v>
      </c>
      <c r="E165" s="212" t="s">
        <v>19</v>
      </c>
      <c r="F165" s="213" t="s">
        <v>1732</v>
      </c>
      <c r="G165" s="211"/>
      <c r="H165" s="214">
        <v>13.4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197</v>
      </c>
      <c r="AU165" s="220" t="s">
        <v>80</v>
      </c>
      <c r="AV165" s="14" t="s">
        <v>80</v>
      </c>
      <c r="AW165" s="14" t="s">
        <v>32</v>
      </c>
      <c r="AX165" s="14" t="s">
        <v>71</v>
      </c>
      <c r="AY165" s="220" t="s">
        <v>187</v>
      </c>
    </row>
    <row r="166" spans="2:51" s="14" customFormat="1" ht="11.25">
      <c r="B166" s="210"/>
      <c r="C166" s="211"/>
      <c r="D166" s="201" t="s">
        <v>197</v>
      </c>
      <c r="E166" s="212" t="s">
        <v>19</v>
      </c>
      <c r="F166" s="213" t="s">
        <v>1733</v>
      </c>
      <c r="G166" s="211"/>
      <c r="H166" s="214">
        <v>10.848</v>
      </c>
      <c r="I166" s="215"/>
      <c r="J166" s="211"/>
      <c r="K166" s="211"/>
      <c r="L166" s="216"/>
      <c r="M166" s="217"/>
      <c r="N166" s="218"/>
      <c r="O166" s="218"/>
      <c r="P166" s="218"/>
      <c r="Q166" s="218"/>
      <c r="R166" s="218"/>
      <c r="S166" s="218"/>
      <c r="T166" s="219"/>
      <c r="AT166" s="220" t="s">
        <v>197</v>
      </c>
      <c r="AU166" s="220" t="s">
        <v>80</v>
      </c>
      <c r="AV166" s="14" t="s">
        <v>80</v>
      </c>
      <c r="AW166" s="14" t="s">
        <v>32</v>
      </c>
      <c r="AX166" s="14" t="s">
        <v>71</v>
      </c>
      <c r="AY166" s="220" t="s">
        <v>187</v>
      </c>
    </row>
    <row r="167" spans="2:51" s="14" customFormat="1" ht="11.25">
      <c r="B167" s="210"/>
      <c r="C167" s="211"/>
      <c r="D167" s="201" t="s">
        <v>197</v>
      </c>
      <c r="E167" s="212" t="s">
        <v>19</v>
      </c>
      <c r="F167" s="213" t="s">
        <v>1734</v>
      </c>
      <c r="G167" s="211"/>
      <c r="H167" s="214">
        <v>1.472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197</v>
      </c>
      <c r="AU167" s="220" t="s">
        <v>80</v>
      </c>
      <c r="AV167" s="14" t="s">
        <v>80</v>
      </c>
      <c r="AW167" s="14" t="s">
        <v>32</v>
      </c>
      <c r="AX167" s="14" t="s">
        <v>71</v>
      </c>
      <c r="AY167" s="220" t="s">
        <v>187</v>
      </c>
    </row>
    <row r="168" spans="2:51" s="15" customFormat="1" ht="11.25">
      <c r="B168" s="221"/>
      <c r="C168" s="222"/>
      <c r="D168" s="201" t="s">
        <v>197</v>
      </c>
      <c r="E168" s="223" t="s">
        <v>19</v>
      </c>
      <c r="F168" s="224" t="s">
        <v>200</v>
      </c>
      <c r="G168" s="222"/>
      <c r="H168" s="225">
        <v>325.13</v>
      </c>
      <c r="I168" s="226"/>
      <c r="J168" s="222"/>
      <c r="K168" s="222"/>
      <c r="L168" s="227"/>
      <c r="M168" s="228"/>
      <c r="N168" s="229"/>
      <c r="O168" s="229"/>
      <c r="P168" s="229"/>
      <c r="Q168" s="229"/>
      <c r="R168" s="229"/>
      <c r="S168" s="229"/>
      <c r="T168" s="230"/>
      <c r="AT168" s="231" t="s">
        <v>197</v>
      </c>
      <c r="AU168" s="231" t="s">
        <v>80</v>
      </c>
      <c r="AV168" s="15" t="s">
        <v>95</v>
      </c>
      <c r="AW168" s="15" t="s">
        <v>32</v>
      </c>
      <c r="AX168" s="15" t="s">
        <v>78</v>
      </c>
      <c r="AY168" s="231" t="s">
        <v>187</v>
      </c>
    </row>
    <row r="169" spans="1:65" s="2" customFormat="1" ht="16.5" customHeight="1">
      <c r="A169" s="37"/>
      <c r="B169" s="38"/>
      <c r="C169" s="181" t="s">
        <v>292</v>
      </c>
      <c r="D169" s="181" t="s">
        <v>189</v>
      </c>
      <c r="E169" s="182" t="s">
        <v>1949</v>
      </c>
      <c r="F169" s="183" t="s">
        <v>1950</v>
      </c>
      <c r="G169" s="184" t="s">
        <v>192</v>
      </c>
      <c r="H169" s="185">
        <v>325.13</v>
      </c>
      <c r="I169" s="186"/>
      <c r="J169" s="187">
        <f>ROUND(I169*H169,2)</f>
        <v>0</v>
      </c>
      <c r="K169" s="183" t="s">
        <v>19</v>
      </c>
      <c r="L169" s="42"/>
      <c r="M169" s="188" t="s">
        <v>19</v>
      </c>
      <c r="N169" s="189" t="s">
        <v>42</v>
      </c>
      <c r="O169" s="67"/>
      <c r="P169" s="190">
        <f>O169*H169</f>
        <v>0</v>
      </c>
      <c r="Q169" s="190">
        <v>4E-05</v>
      </c>
      <c r="R169" s="190">
        <f>Q169*H169</f>
        <v>0.013005200000000001</v>
      </c>
      <c r="S169" s="190">
        <v>0</v>
      </c>
      <c r="T169" s="191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192" t="s">
        <v>287</v>
      </c>
      <c r="AT169" s="192" t="s">
        <v>189</v>
      </c>
      <c r="AU169" s="192" t="s">
        <v>80</v>
      </c>
      <c r="AY169" s="20" t="s">
        <v>187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20" t="s">
        <v>78</v>
      </c>
      <c r="BK169" s="193">
        <f>ROUND(I169*H169,2)</f>
        <v>0</v>
      </c>
      <c r="BL169" s="20" t="s">
        <v>287</v>
      </c>
      <c r="BM169" s="192" t="s">
        <v>1951</v>
      </c>
    </row>
    <row r="170" spans="2:51" s="13" customFormat="1" ht="11.25">
      <c r="B170" s="199"/>
      <c r="C170" s="200"/>
      <c r="D170" s="201" t="s">
        <v>197</v>
      </c>
      <c r="E170" s="202" t="s">
        <v>19</v>
      </c>
      <c r="F170" s="203" t="s">
        <v>1606</v>
      </c>
      <c r="G170" s="200"/>
      <c r="H170" s="202" t="s">
        <v>19</v>
      </c>
      <c r="I170" s="204"/>
      <c r="J170" s="200"/>
      <c r="K170" s="200"/>
      <c r="L170" s="205"/>
      <c r="M170" s="206"/>
      <c r="N170" s="207"/>
      <c r="O170" s="207"/>
      <c r="P170" s="207"/>
      <c r="Q170" s="207"/>
      <c r="R170" s="207"/>
      <c r="S170" s="207"/>
      <c r="T170" s="208"/>
      <c r="AT170" s="209" t="s">
        <v>197</v>
      </c>
      <c r="AU170" s="209" t="s">
        <v>80</v>
      </c>
      <c r="AV170" s="13" t="s">
        <v>78</v>
      </c>
      <c r="AW170" s="13" t="s">
        <v>32</v>
      </c>
      <c r="AX170" s="13" t="s">
        <v>71</v>
      </c>
      <c r="AY170" s="209" t="s">
        <v>187</v>
      </c>
    </row>
    <row r="171" spans="2:51" s="14" customFormat="1" ht="11.25">
      <c r="B171" s="210"/>
      <c r="C171" s="211"/>
      <c r="D171" s="201" t="s">
        <v>197</v>
      </c>
      <c r="E171" s="212" t="s">
        <v>19</v>
      </c>
      <c r="F171" s="213" t="s">
        <v>1607</v>
      </c>
      <c r="G171" s="211"/>
      <c r="H171" s="214">
        <v>48.49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197</v>
      </c>
      <c r="AU171" s="220" t="s">
        <v>80</v>
      </c>
      <c r="AV171" s="14" t="s">
        <v>80</v>
      </c>
      <c r="AW171" s="14" t="s">
        <v>32</v>
      </c>
      <c r="AX171" s="14" t="s">
        <v>71</v>
      </c>
      <c r="AY171" s="220" t="s">
        <v>187</v>
      </c>
    </row>
    <row r="172" spans="2:51" s="13" customFormat="1" ht="11.25">
      <c r="B172" s="199"/>
      <c r="C172" s="200"/>
      <c r="D172" s="201" t="s">
        <v>197</v>
      </c>
      <c r="E172" s="202" t="s">
        <v>19</v>
      </c>
      <c r="F172" s="203" t="s">
        <v>425</v>
      </c>
      <c r="G172" s="200"/>
      <c r="H172" s="202" t="s">
        <v>19</v>
      </c>
      <c r="I172" s="204"/>
      <c r="J172" s="200"/>
      <c r="K172" s="200"/>
      <c r="L172" s="205"/>
      <c r="M172" s="206"/>
      <c r="N172" s="207"/>
      <c r="O172" s="207"/>
      <c r="P172" s="207"/>
      <c r="Q172" s="207"/>
      <c r="R172" s="207"/>
      <c r="S172" s="207"/>
      <c r="T172" s="208"/>
      <c r="AT172" s="209" t="s">
        <v>197</v>
      </c>
      <c r="AU172" s="209" t="s">
        <v>80</v>
      </c>
      <c r="AV172" s="13" t="s">
        <v>78</v>
      </c>
      <c r="AW172" s="13" t="s">
        <v>32</v>
      </c>
      <c r="AX172" s="13" t="s">
        <v>71</v>
      </c>
      <c r="AY172" s="209" t="s">
        <v>187</v>
      </c>
    </row>
    <row r="173" spans="2:51" s="14" customFormat="1" ht="11.25">
      <c r="B173" s="210"/>
      <c r="C173" s="211"/>
      <c r="D173" s="201" t="s">
        <v>197</v>
      </c>
      <c r="E173" s="212" t="s">
        <v>19</v>
      </c>
      <c r="F173" s="213" t="s">
        <v>426</v>
      </c>
      <c r="G173" s="211"/>
      <c r="H173" s="214">
        <v>59.194</v>
      </c>
      <c r="I173" s="215"/>
      <c r="J173" s="211"/>
      <c r="K173" s="211"/>
      <c r="L173" s="216"/>
      <c r="M173" s="217"/>
      <c r="N173" s="218"/>
      <c r="O173" s="218"/>
      <c r="P173" s="218"/>
      <c r="Q173" s="218"/>
      <c r="R173" s="218"/>
      <c r="S173" s="218"/>
      <c r="T173" s="219"/>
      <c r="AT173" s="220" t="s">
        <v>197</v>
      </c>
      <c r="AU173" s="220" t="s">
        <v>80</v>
      </c>
      <c r="AV173" s="14" t="s">
        <v>80</v>
      </c>
      <c r="AW173" s="14" t="s">
        <v>32</v>
      </c>
      <c r="AX173" s="14" t="s">
        <v>71</v>
      </c>
      <c r="AY173" s="220" t="s">
        <v>187</v>
      </c>
    </row>
    <row r="174" spans="2:51" s="13" customFormat="1" ht="11.25">
      <c r="B174" s="199"/>
      <c r="C174" s="200"/>
      <c r="D174" s="201" t="s">
        <v>197</v>
      </c>
      <c r="E174" s="202" t="s">
        <v>19</v>
      </c>
      <c r="F174" s="203" t="s">
        <v>1608</v>
      </c>
      <c r="G174" s="200"/>
      <c r="H174" s="202" t="s">
        <v>19</v>
      </c>
      <c r="I174" s="204"/>
      <c r="J174" s="200"/>
      <c r="K174" s="200"/>
      <c r="L174" s="205"/>
      <c r="M174" s="206"/>
      <c r="N174" s="207"/>
      <c r="O174" s="207"/>
      <c r="P174" s="207"/>
      <c r="Q174" s="207"/>
      <c r="R174" s="207"/>
      <c r="S174" s="207"/>
      <c r="T174" s="208"/>
      <c r="AT174" s="209" t="s">
        <v>197</v>
      </c>
      <c r="AU174" s="209" t="s">
        <v>80</v>
      </c>
      <c r="AV174" s="13" t="s">
        <v>78</v>
      </c>
      <c r="AW174" s="13" t="s">
        <v>32</v>
      </c>
      <c r="AX174" s="13" t="s">
        <v>71</v>
      </c>
      <c r="AY174" s="209" t="s">
        <v>187</v>
      </c>
    </row>
    <row r="175" spans="2:51" s="13" customFormat="1" ht="11.25">
      <c r="B175" s="199"/>
      <c r="C175" s="200"/>
      <c r="D175" s="201" t="s">
        <v>197</v>
      </c>
      <c r="E175" s="202" t="s">
        <v>19</v>
      </c>
      <c r="F175" s="203" t="s">
        <v>1609</v>
      </c>
      <c r="G175" s="200"/>
      <c r="H175" s="202" t="s">
        <v>19</v>
      </c>
      <c r="I175" s="204"/>
      <c r="J175" s="200"/>
      <c r="K175" s="200"/>
      <c r="L175" s="205"/>
      <c r="M175" s="206"/>
      <c r="N175" s="207"/>
      <c r="O175" s="207"/>
      <c r="P175" s="207"/>
      <c r="Q175" s="207"/>
      <c r="R175" s="207"/>
      <c r="S175" s="207"/>
      <c r="T175" s="208"/>
      <c r="AT175" s="209" t="s">
        <v>197</v>
      </c>
      <c r="AU175" s="209" t="s">
        <v>80</v>
      </c>
      <c r="AV175" s="13" t="s">
        <v>78</v>
      </c>
      <c r="AW175" s="13" t="s">
        <v>32</v>
      </c>
      <c r="AX175" s="13" t="s">
        <v>71</v>
      </c>
      <c r="AY175" s="209" t="s">
        <v>187</v>
      </c>
    </row>
    <row r="176" spans="2:51" s="14" customFormat="1" ht="11.25">
      <c r="B176" s="210"/>
      <c r="C176" s="211"/>
      <c r="D176" s="201" t="s">
        <v>197</v>
      </c>
      <c r="E176" s="212" t="s">
        <v>19</v>
      </c>
      <c r="F176" s="213" t="s">
        <v>1610</v>
      </c>
      <c r="G176" s="211"/>
      <c r="H176" s="214">
        <v>244.268</v>
      </c>
      <c r="I176" s="215"/>
      <c r="J176" s="211"/>
      <c r="K176" s="211"/>
      <c r="L176" s="216"/>
      <c r="M176" s="217"/>
      <c r="N176" s="218"/>
      <c r="O176" s="218"/>
      <c r="P176" s="218"/>
      <c r="Q176" s="218"/>
      <c r="R176" s="218"/>
      <c r="S176" s="218"/>
      <c r="T176" s="219"/>
      <c r="AT176" s="220" t="s">
        <v>197</v>
      </c>
      <c r="AU176" s="220" t="s">
        <v>80</v>
      </c>
      <c r="AV176" s="14" t="s">
        <v>80</v>
      </c>
      <c r="AW176" s="14" t="s">
        <v>32</v>
      </c>
      <c r="AX176" s="14" t="s">
        <v>71</v>
      </c>
      <c r="AY176" s="220" t="s">
        <v>187</v>
      </c>
    </row>
    <row r="177" spans="2:51" s="13" customFormat="1" ht="11.25">
      <c r="B177" s="199"/>
      <c r="C177" s="200"/>
      <c r="D177" s="201" t="s">
        <v>197</v>
      </c>
      <c r="E177" s="202" t="s">
        <v>19</v>
      </c>
      <c r="F177" s="203" t="s">
        <v>1611</v>
      </c>
      <c r="G177" s="200"/>
      <c r="H177" s="202" t="s">
        <v>19</v>
      </c>
      <c r="I177" s="204"/>
      <c r="J177" s="200"/>
      <c r="K177" s="200"/>
      <c r="L177" s="205"/>
      <c r="M177" s="206"/>
      <c r="N177" s="207"/>
      <c r="O177" s="207"/>
      <c r="P177" s="207"/>
      <c r="Q177" s="207"/>
      <c r="R177" s="207"/>
      <c r="S177" s="207"/>
      <c r="T177" s="208"/>
      <c r="AT177" s="209" t="s">
        <v>197</v>
      </c>
      <c r="AU177" s="209" t="s">
        <v>80</v>
      </c>
      <c r="AV177" s="13" t="s">
        <v>78</v>
      </c>
      <c r="AW177" s="13" t="s">
        <v>32</v>
      </c>
      <c r="AX177" s="13" t="s">
        <v>71</v>
      </c>
      <c r="AY177" s="209" t="s">
        <v>187</v>
      </c>
    </row>
    <row r="178" spans="2:51" s="14" customFormat="1" ht="11.25">
      <c r="B178" s="210"/>
      <c r="C178" s="211"/>
      <c r="D178" s="201" t="s">
        <v>197</v>
      </c>
      <c r="E178" s="212" t="s">
        <v>19</v>
      </c>
      <c r="F178" s="213" t="s">
        <v>1612</v>
      </c>
      <c r="G178" s="211"/>
      <c r="H178" s="214">
        <v>-44.283</v>
      </c>
      <c r="I178" s="215"/>
      <c r="J178" s="211"/>
      <c r="K178" s="211"/>
      <c r="L178" s="216"/>
      <c r="M178" s="217"/>
      <c r="N178" s="218"/>
      <c r="O178" s="218"/>
      <c r="P178" s="218"/>
      <c r="Q178" s="218"/>
      <c r="R178" s="218"/>
      <c r="S178" s="218"/>
      <c r="T178" s="219"/>
      <c r="AT178" s="220" t="s">
        <v>197</v>
      </c>
      <c r="AU178" s="220" t="s">
        <v>80</v>
      </c>
      <c r="AV178" s="14" t="s">
        <v>80</v>
      </c>
      <c r="AW178" s="14" t="s">
        <v>32</v>
      </c>
      <c r="AX178" s="14" t="s">
        <v>71</v>
      </c>
      <c r="AY178" s="220" t="s">
        <v>187</v>
      </c>
    </row>
    <row r="179" spans="2:51" s="14" customFormat="1" ht="11.25">
      <c r="B179" s="210"/>
      <c r="C179" s="211"/>
      <c r="D179" s="201" t="s">
        <v>197</v>
      </c>
      <c r="E179" s="212" t="s">
        <v>19</v>
      </c>
      <c r="F179" s="213" t="s">
        <v>1613</v>
      </c>
      <c r="G179" s="211"/>
      <c r="H179" s="214">
        <v>-6.701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197</v>
      </c>
      <c r="AU179" s="220" t="s">
        <v>80</v>
      </c>
      <c r="AV179" s="14" t="s">
        <v>80</v>
      </c>
      <c r="AW179" s="14" t="s">
        <v>32</v>
      </c>
      <c r="AX179" s="14" t="s">
        <v>71</v>
      </c>
      <c r="AY179" s="220" t="s">
        <v>187</v>
      </c>
    </row>
    <row r="180" spans="2:51" s="14" customFormat="1" ht="11.25">
      <c r="B180" s="210"/>
      <c r="C180" s="211"/>
      <c r="D180" s="201" t="s">
        <v>197</v>
      </c>
      <c r="E180" s="212" t="s">
        <v>19</v>
      </c>
      <c r="F180" s="213" t="s">
        <v>1614</v>
      </c>
      <c r="G180" s="211"/>
      <c r="H180" s="214">
        <v>-1.558</v>
      </c>
      <c r="I180" s="215"/>
      <c r="J180" s="211"/>
      <c r="K180" s="211"/>
      <c r="L180" s="216"/>
      <c r="M180" s="217"/>
      <c r="N180" s="218"/>
      <c r="O180" s="218"/>
      <c r="P180" s="218"/>
      <c r="Q180" s="218"/>
      <c r="R180" s="218"/>
      <c r="S180" s="218"/>
      <c r="T180" s="219"/>
      <c r="AT180" s="220" t="s">
        <v>197</v>
      </c>
      <c r="AU180" s="220" t="s">
        <v>80</v>
      </c>
      <c r="AV180" s="14" t="s">
        <v>80</v>
      </c>
      <c r="AW180" s="14" t="s">
        <v>32</v>
      </c>
      <c r="AX180" s="14" t="s">
        <v>71</v>
      </c>
      <c r="AY180" s="220" t="s">
        <v>187</v>
      </c>
    </row>
    <row r="181" spans="2:51" s="13" customFormat="1" ht="11.25">
      <c r="B181" s="199"/>
      <c r="C181" s="200"/>
      <c r="D181" s="201" t="s">
        <v>197</v>
      </c>
      <c r="E181" s="202" t="s">
        <v>19</v>
      </c>
      <c r="F181" s="203" t="s">
        <v>1731</v>
      </c>
      <c r="G181" s="200"/>
      <c r="H181" s="202" t="s">
        <v>19</v>
      </c>
      <c r="I181" s="204"/>
      <c r="J181" s="200"/>
      <c r="K181" s="200"/>
      <c r="L181" s="205"/>
      <c r="M181" s="206"/>
      <c r="N181" s="207"/>
      <c r="O181" s="207"/>
      <c r="P181" s="207"/>
      <c r="Q181" s="207"/>
      <c r="R181" s="207"/>
      <c r="S181" s="207"/>
      <c r="T181" s="208"/>
      <c r="AT181" s="209" t="s">
        <v>197</v>
      </c>
      <c r="AU181" s="209" t="s">
        <v>80</v>
      </c>
      <c r="AV181" s="13" t="s">
        <v>78</v>
      </c>
      <c r="AW181" s="13" t="s">
        <v>32</v>
      </c>
      <c r="AX181" s="13" t="s">
        <v>71</v>
      </c>
      <c r="AY181" s="209" t="s">
        <v>187</v>
      </c>
    </row>
    <row r="182" spans="2:51" s="14" customFormat="1" ht="11.25">
      <c r="B182" s="210"/>
      <c r="C182" s="211"/>
      <c r="D182" s="201" t="s">
        <v>197</v>
      </c>
      <c r="E182" s="212" t="s">
        <v>19</v>
      </c>
      <c r="F182" s="213" t="s">
        <v>1732</v>
      </c>
      <c r="G182" s="211"/>
      <c r="H182" s="214">
        <v>13.4</v>
      </c>
      <c r="I182" s="215"/>
      <c r="J182" s="211"/>
      <c r="K182" s="211"/>
      <c r="L182" s="216"/>
      <c r="M182" s="217"/>
      <c r="N182" s="218"/>
      <c r="O182" s="218"/>
      <c r="P182" s="218"/>
      <c r="Q182" s="218"/>
      <c r="R182" s="218"/>
      <c r="S182" s="218"/>
      <c r="T182" s="219"/>
      <c r="AT182" s="220" t="s">
        <v>197</v>
      </c>
      <c r="AU182" s="220" t="s">
        <v>80</v>
      </c>
      <c r="AV182" s="14" t="s">
        <v>80</v>
      </c>
      <c r="AW182" s="14" t="s">
        <v>32</v>
      </c>
      <c r="AX182" s="14" t="s">
        <v>71</v>
      </c>
      <c r="AY182" s="220" t="s">
        <v>187</v>
      </c>
    </row>
    <row r="183" spans="2:51" s="14" customFormat="1" ht="11.25">
      <c r="B183" s="210"/>
      <c r="C183" s="211"/>
      <c r="D183" s="201" t="s">
        <v>197</v>
      </c>
      <c r="E183" s="212" t="s">
        <v>19</v>
      </c>
      <c r="F183" s="213" t="s">
        <v>1733</v>
      </c>
      <c r="G183" s="211"/>
      <c r="H183" s="214">
        <v>10.848</v>
      </c>
      <c r="I183" s="215"/>
      <c r="J183" s="211"/>
      <c r="K183" s="211"/>
      <c r="L183" s="216"/>
      <c r="M183" s="217"/>
      <c r="N183" s="218"/>
      <c r="O183" s="218"/>
      <c r="P183" s="218"/>
      <c r="Q183" s="218"/>
      <c r="R183" s="218"/>
      <c r="S183" s="218"/>
      <c r="T183" s="219"/>
      <c r="AT183" s="220" t="s">
        <v>197</v>
      </c>
      <c r="AU183" s="220" t="s">
        <v>80</v>
      </c>
      <c r="AV183" s="14" t="s">
        <v>80</v>
      </c>
      <c r="AW183" s="14" t="s">
        <v>32</v>
      </c>
      <c r="AX183" s="14" t="s">
        <v>71</v>
      </c>
      <c r="AY183" s="220" t="s">
        <v>187</v>
      </c>
    </row>
    <row r="184" spans="2:51" s="14" customFormat="1" ht="11.25">
      <c r="B184" s="210"/>
      <c r="C184" s="211"/>
      <c r="D184" s="201" t="s">
        <v>197</v>
      </c>
      <c r="E184" s="212" t="s">
        <v>19</v>
      </c>
      <c r="F184" s="213" t="s">
        <v>1734</v>
      </c>
      <c r="G184" s="211"/>
      <c r="H184" s="214">
        <v>1.472</v>
      </c>
      <c r="I184" s="215"/>
      <c r="J184" s="211"/>
      <c r="K184" s="211"/>
      <c r="L184" s="216"/>
      <c r="M184" s="217"/>
      <c r="N184" s="218"/>
      <c r="O184" s="218"/>
      <c r="P184" s="218"/>
      <c r="Q184" s="218"/>
      <c r="R184" s="218"/>
      <c r="S184" s="218"/>
      <c r="T184" s="219"/>
      <c r="AT184" s="220" t="s">
        <v>197</v>
      </c>
      <c r="AU184" s="220" t="s">
        <v>80</v>
      </c>
      <c r="AV184" s="14" t="s">
        <v>80</v>
      </c>
      <c r="AW184" s="14" t="s">
        <v>32</v>
      </c>
      <c r="AX184" s="14" t="s">
        <v>71</v>
      </c>
      <c r="AY184" s="220" t="s">
        <v>187</v>
      </c>
    </row>
    <row r="185" spans="2:51" s="15" customFormat="1" ht="11.25">
      <c r="B185" s="221"/>
      <c r="C185" s="222"/>
      <c r="D185" s="201" t="s">
        <v>197</v>
      </c>
      <c r="E185" s="223" t="s">
        <v>19</v>
      </c>
      <c r="F185" s="224" t="s">
        <v>200</v>
      </c>
      <c r="G185" s="222"/>
      <c r="H185" s="225">
        <v>325.13</v>
      </c>
      <c r="I185" s="226"/>
      <c r="J185" s="222"/>
      <c r="K185" s="222"/>
      <c r="L185" s="227"/>
      <c r="M185" s="228"/>
      <c r="N185" s="229"/>
      <c r="O185" s="229"/>
      <c r="P185" s="229"/>
      <c r="Q185" s="229"/>
      <c r="R185" s="229"/>
      <c r="S185" s="229"/>
      <c r="T185" s="230"/>
      <c r="AT185" s="231" t="s">
        <v>197</v>
      </c>
      <c r="AU185" s="231" t="s">
        <v>80</v>
      </c>
      <c r="AV185" s="15" t="s">
        <v>95</v>
      </c>
      <c r="AW185" s="15" t="s">
        <v>32</v>
      </c>
      <c r="AX185" s="15" t="s">
        <v>78</v>
      </c>
      <c r="AY185" s="231" t="s">
        <v>187</v>
      </c>
    </row>
    <row r="186" spans="1:65" s="2" customFormat="1" ht="16.5" customHeight="1">
      <c r="A186" s="37"/>
      <c r="B186" s="38"/>
      <c r="C186" s="232" t="s">
        <v>296</v>
      </c>
      <c r="D186" s="232" t="s">
        <v>373</v>
      </c>
      <c r="E186" s="233" t="s">
        <v>1952</v>
      </c>
      <c r="F186" s="234" t="s">
        <v>1953</v>
      </c>
      <c r="G186" s="235" t="s">
        <v>192</v>
      </c>
      <c r="H186" s="236">
        <v>378.776</v>
      </c>
      <c r="I186" s="237"/>
      <c r="J186" s="238">
        <f>ROUND(I186*H186,2)</f>
        <v>0</v>
      </c>
      <c r="K186" s="234" t="s">
        <v>19</v>
      </c>
      <c r="L186" s="239"/>
      <c r="M186" s="240" t="s">
        <v>19</v>
      </c>
      <c r="N186" s="241" t="s">
        <v>42</v>
      </c>
      <c r="O186" s="67"/>
      <c r="P186" s="190">
        <f>O186*H186</f>
        <v>0</v>
      </c>
      <c r="Q186" s="190">
        <v>0.00016</v>
      </c>
      <c r="R186" s="190">
        <f>Q186*H186</f>
        <v>0.060604160000000004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377</v>
      </c>
      <c r="AT186" s="192" t="s">
        <v>373</v>
      </c>
      <c r="AU186" s="192" t="s">
        <v>80</v>
      </c>
      <c r="AY186" s="20" t="s">
        <v>187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78</v>
      </c>
      <c r="BK186" s="193">
        <f>ROUND(I186*H186,2)</f>
        <v>0</v>
      </c>
      <c r="BL186" s="20" t="s">
        <v>287</v>
      </c>
      <c r="BM186" s="192" t="s">
        <v>1954</v>
      </c>
    </row>
    <row r="187" spans="2:51" s="14" customFormat="1" ht="11.25">
      <c r="B187" s="210"/>
      <c r="C187" s="211"/>
      <c r="D187" s="201" t="s">
        <v>197</v>
      </c>
      <c r="E187" s="212" t="s">
        <v>19</v>
      </c>
      <c r="F187" s="213" t="s">
        <v>1955</v>
      </c>
      <c r="G187" s="211"/>
      <c r="H187" s="214">
        <v>378.776</v>
      </c>
      <c r="I187" s="215"/>
      <c r="J187" s="211"/>
      <c r="K187" s="211"/>
      <c r="L187" s="216"/>
      <c r="M187" s="217"/>
      <c r="N187" s="218"/>
      <c r="O187" s="218"/>
      <c r="P187" s="218"/>
      <c r="Q187" s="218"/>
      <c r="R187" s="218"/>
      <c r="S187" s="218"/>
      <c r="T187" s="219"/>
      <c r="AT187" s="220" t="s">
        <v>197</v>
      </c>
      <c r="AU187" s="220" t="s">
        <v>80</v>
      </c>
      <c r="AV187" s="14" t="s">
        <v>80</v>
      </c>
      <c r="AW187" s="14" t="s">
        <v>32</v>
      </c>
      <c r="AX187" s="14" t="s">
        <v>78</v>
      </c>
      <c r="AY187" s="220" t="s">
        <v>187</v>
      </c>
    </row>
    <row r="188" spans="1:65" s="2" customFormat="1" ht="24.2" customHeight="1">
      <c r="A188" s="37"/>
      <c r="B188" s="38"/>
      <c r="C188" s="181" t="s">
        <v>302</v>
      </c>
      <c r="D188" s="181" t="s">
        <v>189</v>
      </c>
      <c r="E188" s="182" t="s">
        <v>1626</v>
      </c>
      <c r="F188" s="183" t="s">
        <v>1627</v>
      </c>
      <c r="G188" s="184" t="s">
        <v>305</v>
      </c>
      <c r="H188" s="185">
        <v>4.655</v>
      </c>
      <c r="I188" s="186"/>
      <c r="J188" s="187">
        <f>ROUND(I188*H188,2)</f>
        <v>0</v>
      </c>
      <c r="K188" s="183" t="s">
        <v>193</v>
      </c>
      <c r="L188" s="42"/>
      <c r="M188" s="188" t="s">
        <v>19</v>
      </c>
      <c r="N188" s="189" t="s">
        <v>42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287</v>
      </c>
      <c r="AT188" s="192" t="s">
        <v>189</v>
      </c>
      <c r="AU188" s="192" t="s">
        <v>80</v>
      </c>
      <c r="AY188" s="20" t="s">
        <v>187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0" t="s">
        <v>78</v>
      </c>
      <c r="BK188" s="193">
        <f>ROUND(I188*H188,2)</f>
        <v>0</v>
      </c>
      <c r="BL188" s="20" t="s">
        <v>287</v>
      </c>
      <c r="BM188" s="192" t="s">
        <v>1956</v>
      </c>
    </row>
    <row r="189" spans="1:47" s="2" customFormat="1" ht="11.25">
      <c r="A189" s="37"/>
      <c r="B189" s="38"/>
      <c r="C189" s="39"/>
      <c r="D189" s="194" t="s">
        <v>195</v>
      </c>
      <c r="E189" s="39"/>
      <c r="F189" s="195" t="s">
        <v>1629</v>
      </c>
      <c r="G189" s="39"/>
      <c r="H189" s="39"/>
      <c r="I189" s="196"/>
      <c r="J189" s="39"/>
      <c r="K189" s="39"/>
      <c r="L189" s="42"/>
      <c r="M189" s="197"/>
      <c r="N189" s="198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195</v>
      </c>
      <c r="AU189" s="20" t="s">
        <v>80</v>
      </c>
    </row>
    <row r="190" spans="2:63" s="12" customFormat="1" ht="22.9" customHeight="1">
      <c r="B190" s="165"/>
      <c r="C190" s="166"/>
      <c r="D190" s="167" t="s">
        <v>70</v>
      </c>
      <c r="E190" s="179" t="s">
        <v>350</v>
      </c>
      <c r="F190" s="179" t="s">
        <v>351</v>
      </c>
      <c r="G190" s="166"/>
      <c r="H190" s="166"/>
      <c r="I190" s="169"/>
      <c r="J190" s="180">
        <f>BK190</f>
        <v>0</v>
      </c>
      <c r="K190" s="166"/>
      <c r="L190" s="171"/>
      <c r="M190" s="172"/>
      <c r="N190" s="173"/>
      <c r="O190" s="173"/>
      <c r="P190" s="174">
        <f>SUM(P191:P192)</f>
        <v>0</v>
      </c>
      <c r="Q190" s="173"/>
      <c r="R190" s="174">
        <f>SUM(R191:R192)</f>
        <v>0</v>
      </c>
      <c r="S190" s="173"/>
      <c r="T190" s="175">
        <f>SUM(T191:T192)</f>
        <v>0</v>
      </c>
      <c r="AR190" s="176" t="s">
        <v>80</v>
      </c>
      <c r="AT190" s="177" t="s">
        <v>70</v>
      </c>
      <c r="AU190" s="177" t="s">
        <v>78</v>
      </c>
      <c r="AY190" s="176" t="s">
        <v>187</v>
      </c>
      <c r="BK190" s="178">
        <f>SUM(BK191:BK192)</f>
        <v>0</v>
      </c>
    </row>
    <row r="191" spans="1:65" s="2" customFormat="1" ht="16.5" customHeight="1">
      <c r="A191" s="37"/>
      <c r="B191" s="38"/>
      <c r="C191" s="181" t="s">
        <v>323</v>
      </c>
      <c r="D191" s="181" t="s">
        <v>189</v>
      </c>
      <c r="E191" s="182" t="s">
        <v>1957</v>
      </c>
      <c r="F191" s="183" t="s">
        <v>1958</v>
      </c>
      <c r="G191" s="184" t="s">
        <v>376</v>
      </c>
      <c r="H191" s="185">
        <v>2</v>
      </c>
      <c r="I191" s="186"/>
      <c r="J191" s="187">
        <f>ROUND(I191*H191,2)</f>
        <v>0</v>
      </c>
      <c r="K191" s="183" t="s">
        <v>19</v>
      </c>
      <c r="L191" s="42"/>
      <c r="M191" s="188" t="s">
        <v>19</v>
      </c>
      <c r="N191" s="189" t="s">
        <v>42</v>
      </c>
      <c r="O191" s="67"/>
      <c r="P191" s="190">
        <f>O191*H191</f>
        <v>0</v>
      </c>
      <c r="Q191" s="190">
        <v>0</v>
      </c>
      <c r="R191" s="190">
        <f>Q191*H191</f>
        <v>0</v>
      </c>
      <c r="S191" s="190">
        <v>0</v>
      </c>
      <c r="T191" s="191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192" t="s">
        <v>287</v>
      </c>
      <c r="AT191" s="192" t="s">
        <v>189</v>
      </c>
      <c r="AU191" s="192" t="s">
        <v>80</v>
      </c>
      <c r="AY191" s="20" t="s">
        <v>187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20" t="s">
        <v>78</v>
      </c>
      <c r="BK191" s="193">
        <f>ROUND(I191*H191,2)</f>
        <v>0</v>
      </c>
      <c r="BL191" s="20" t="s">
        <v>287</v>
      </c>
      <c r="BM191" s="192" t="s">
        <v>1959</v>
      </c>
    </row>
    <row r="192" spans="2:51" s="14" customFormat="1" ht="11.25">
      <c r="B192" s="210"/>
      <c r="C192" s="211"/>
      <c r="D192" s="201" t="s">
        <v>197</v>
      </c>
      <c r="E192" s="212" t="s">
        <v>19</v>
      </c>
      <c r="F192" s="213" t="s">
        <v>80</v>
      </c>
      <c r="G192" s="211"/>
      <c r="H192" s="214">
        <v>2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197</v>
      </c>
      <c r="AU192" s="220" t="s">
        <v>80</v>
      </c>
      <c r="AV192" s="14" t="s">
        <v>80</v>
      </c>
      <c r="AW192" s="14" t="s">
        <v>32</v>
      </c>
      <c r="AX192" s="14" t="s">
        <v>78</v>
      </c>
      <c r="AY192" s="220" t="s">
        <v>187</v>
      </c>
    </row>
    <row r="193" spans="2:63" s="12" customFormat="1" ht="22.9" customHeight="1">
      <c r="B193" s="165"/>
      <c r="C193" s="166"/>
      <c r="D193" s="167" t="s">
        <v>70</v>
      </c>
      <c r="E193" s="179" t="s">
        <v>1960</v>
      </c>
      <c r="F193" s="179" t="s">
        <v>1961</v>
      </c>
      <c r="G193" s="166"/>
      <c r="H193" s="166"/>
      <c r="I193" s="169"/>
      <c r="J193" s="180">
        <f>BK193</f>
        <v>0</v>
      </c>
      <c r="K193" s="166"/>
      <c r="L193" s="171"/>
      <c r="M193" s="172"/>
      <c r="N193" s="173"/>
      <c r="O193" s="173"/>
      <c r="P193" s="174">
        <f>SUM(P194:P207)</f>
        <v>0</v>
      </c>
      <c r="Q193" s="173"/>
      <c r="R193" s="174">
        <f>SUM(R194:R207)</f>
        <v>0.26812189999999997</v>
      </c>
      <c r="S193" s="173"/>
      <c r="T193" s="175">
        <f>SUM(T194:T207)</f>
        <v>0.09069825000000001</v>
      </c>
      <c r="AR193" s="176" t="s">
        <v>80</v>
      </c>
      <c r="AT193" s="177" t="s">
        <v>70</v>
      </c>
      <c r="AU193" s="177" t="s">
        <v>78</v>
      </c>
      <c r="AY193" s="176" t="s">
        <v>187</v>
      </c>
      <c r="BK193" s="178">
        <f>SUM(BK194:BK207)</f>
        <v>0</v>
      </c>
    </row>
    <row r="194" spans="1:65" s="2" customFormat="1" ht="16.5" customHeight="1">
      <c r="A194" s="37"/>
      <c r="B194" s="38"/>
      <c r="C194" s="181" t="s">
        <v>672</v>
      </c>
      <c r="D194" s="181" t="s">
        <v>189</v>
      </c>
      <c r="E194" s="182" t="s">
        <v>1962</v>
      </c>
      <c r="F194" s="183" t="s">
        <v>1963</v>
      </c>
      <c r="G194" s="184" t="s">
        <v>192</v>
      </c>
      <c r="H194" s="185">
        <v>21.855</v>
      </c>
      <c r="I194" s="186"/>
      <c r="J194" s="187">
        <f>ROUND(I194*H194,2)</f>
        <v>0</v>
      </c>
      <c r="K194" s="183" t="s">
        <v>193</v>
      </c>
      <c r="L194" s="42"/>
      <c r="M194" s="188" t="s">
        <v>19</v>
      </c>
      <c r="N194" s="189" t="s">
        <v>42</v>
      </c>
      <c r="O194" s="67"/>
      <c r="P194" s="190">
        <f>O194*H194</f>
        <v>0</v>
      </c>
      <c r="Q194" s="190">
        <v>8E-05</v>
      </c>
      <c r="R194" s="190">
        <f>Q194*H194</f>
        <v>0.0017484000000000002</v>
      </c>
      <c r="S194" s="190">
        <v>0.00415</v>
      </c>
      <c r="T194" s="191">
        <f>S194*H194</f>
        <v>0.09069825000000001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287</v>
      </c>
      <c r="AT194" s="192" t="s">
        <v>189</v>
      </c>
      <c r="AU194" s="192" t="s">
        <v>80</v>
      </c>
      <c r="AY194" s="20" t="s">
        <v>187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0" t="s">
        <v>78</v>
      </c>
      <c r="BK194" s="193">
        <f>ROUND(I194*H194,2)</f>
        <v>0</v>
      </c>
      <c r="BL194" s="20" t="s">
        <v>287</v>
      </c>
      <c r="BM194" s="192" t="s">
        <v>1964</v>
      </c>
    </row>
    <row r="195" spans="1:47" s="2" customFormat="1" ht="11.25">
      <c r="A195" s="37"/>
      <c r="B195" s="38"/>
      <c r="C195" s="39"/>
      <c r="D195" s="194" t="s">
        <v>195</v>
      </c>
      <c r="E195" s="39"/>
      <c r="F195" s="195" t="s">
        <v>1965</v>
      </c>
      <c r="G195" s="39"/>
      <c r="H195" s="39"/>
      <c r="I195" s="196"/>
      <c r="J195" s="39"/>
      <c r="K195" s="39"/>
      <c r="L195" s="42"/>
      <c r="M195" s="197"/>
      <c r="N195" s="198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195</v>
      </c>
      <c r="AU195" s="20" t="s">
        <v>80</v>
      </c>
    </row>
    <row r="196" spans="2:51" s="13" customFormat="1" ht="11.25">
      <c r="B196" s="199"/>
      <c r="C196" s="200"/>
      <c r="D196" s="201" t="s">
        <v>197</v>
      </c>
      <c r="E196" s="202" t="s">
        <v>19</v>
      </c>
      <c r="F196" s="203" t="s">
        <v>1718</v>
      </c>
      <c r="G196" s="200"/>
      <c r="H196" s="202" t="s">
        <v>19</v>
      </c>
      <c r="I196" s="204"/>
      <c r="J196" s="200"/>
      <c r="K196" s="200"/>
      <c r="L196" s="205"/>
      <c r="M196" s="206"/>
      <c r="N196" s="207"/>
      <c r="O196" s="207"/>
      <c r="P196" s="207"/>
      <c r="Q196" s="207"/>
      <c r="R196" s="207"/>
      <c r="S196" s="207"/>
      <c r="T196" s="208"/>
      <c r="AT196" s="209" t="s">
        <v>197</v>
      </c>
      <c r="AU196" s="209" t="s">
        <v>80</v>
      </c>
      <c r="AV196" s="13" t="s">
        <v>78</v>
      </c>
      <c r="AW196" s="13" t="s">
        <v>32</v>
      </c>
      <c r="AX196" s="13" t="s">
        <v>71</v>
      </c>
      <c r="AY196" s="209" t="s">
        <v>187</v>
      </c>
    </row>
    <row r="197" spans="2:51" s="14" customFormat="1" ht="11.25">
      <c r="B197" s="210"/>
      <c r="C197" s="211"/>
      <c r="D197" s="201" t="s">
        <v>197</v>
      </c>
      <c r="E197" s="212" t="s">
        <v>19</v>
      </c>
      <c r="F197" s="213" t="s">
        <v>1719</v>
      </c>
      <c r="G197" s="211"/>
      <c r="H197" s="214">
        <v>9.77</v>
      </c>
      <c r="I197" s="215"/>
      <c r="J197" s="211"/>
      <c r="K197" s="211"/>
      <c r="L197" s="216"/>
      <c r="M197" s="217"/>
      <c r="N197" s="218"/>
      <c r="O197" s="218"/>
      <c r="P197" s="218"/>
      <c r="Q197" s="218"/>
      <c r="R197" s="218"/>
      <c r="S197" s="218"/>
      <c r="T197" s="219"/>
      <c r="AT197" s="220" t="s">
        <v>197</v>
      </c>
      <c r="AU197" s="220" t="s">
        <v>80</v>
      </c>
      <c r="AV197" s="14" t="s">
        <v>80</v>
      </c>
      <c r="AW197" s="14" t="s">
        <v>32</v>
      </c>
      <c r="AX197" s="14" t="s">
        <v>71</v>
      </c>
      <c r="AY197" s="220" t="s">
        <v>187</v>
      </c>
    </row>
    <row r="198" spans="2:51" s="14" customFormat="1" ht="11.25">
      <c r="B198" s="210"/>
      <c r="C198" s="211"/>
      <c r="D198" s="201" t="s">
        <v>197</v>
      </c>
      <c r="E198" s="212" t="s">
        <v>19</v>
      </c>
      <c r="F198" s="213" t="s">
        <v>1720</v>
      </c>
      <c r="G198" s="211"/>
      <c r="H198" s="214">
        <v>2.74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197</v>
      </c>
      <c r="AU198" s="220" t="s">
        <v>80</v>
      </c>
      <c r="AV198" s="14" t="s">
        <v>80</v>
      </c>
      <c r="AW198" s="14" t="s">
        <v>32</v>
      </c>
      <c r="AX198" s="14" t="s">
        <v>71</v>
      </c>
      <c r="AY198" s="220" t="s">
        <v>187</v>
      </c>
    </row>
    <row r="199" spans="2:51" s="13" customFormat="1" ht="11.25">
      <c r="B199" s="199"/>
      <c r="C199" s="200"/>
      <c r="D199" s="201" t="s">
        <v>197</v>
      </c>
      <c r="E199" s="202" t="s">
        <v>19</v>
      </c>
      <c r="F199" s="203" t="s">
        <v>1721</v>
      </c>
      <c r="G199" s="200"/>
      <c r="H199" s="202" t="s">
        <v>19</v>
      </c>
      <c r="I199" s="204"/>
      <c r="J199" s="200"/>
      <c r="K199" s="200"/>
      <c r="L199" s="205"/>
      <c r="M199" s="206"/>
      <c r="N199" s="207"/>
      <c r="O199" s="207"/>
      <c r="P199" s="207"/>
      <c r="Q199" s="207"/>
      <c r="R199" s="207"/>
      <c r="S199" s="207"/>
      <c r="T199" s="208"/>
      <c r="AT199" s="209" t="s">
        <v>197</v>
      </c>
      <c r="AU199" s="209" t="s">
        <v>80</v>
      </c>
      <c r="AV199" s="13" t="s">
        <v>78</v>
      </c>
      <c r="AW199" s="13" t="s">
        <v>32</v>
      </c>
      <c r="AX199" s="13" t="s">
        <v>71</v>
      </c>
      <c r="AY199" s="209" t="s">
        <v>187</v>
      </c>
    </row>
    <row r="200" spans="2:51" s="14" customFormat="1" ht="11.25">
      <c r="B200" s="210"/>
      <c r="C200" s="211"/>
      <c r="D200" s="201" t="s">
        <v>197</v>
      </c>
      <c r="E200" s="212" t="s">
        <v>19</v>
      </c>
      <c r="F200" s="213" t="s">
        <v>1722</v>
      </c>
      <c r="G200" s="211"/>
      <c r="H200" s="214">
        <v>9.345</v>
      </c>
      <c r="I200" s="215"/>
      <c r="J200" s="211"/>
      <c r="K200" s="211"/>
      <c r="L200" s="216"/>
      <c r="M200" s="217"/>
      <c r="N200" s="218"/>
      <c r="O200" s="218"/>
      <c r="P200" s="218"/>
      <c r="Q200" s="218"/>
      <c r="R200" s="218"/>
      <c r="S200" s="218"/>
      <c r="T200" s="219"/>
      <c r="AT200" s="220" t="s">
        <v>197</v>
      </c>
      <c r="AU200" s="220" t="s">
        <v>80</v>
      </c>
      <c r="AV200" s="14" t="s">
        <v>80</v>
      </c>
      <c r="AW200" s="14" t="s">
        <v>32</v>
      </c>
      <c r="AX200" s="14" t="s">
        <v>71</v>
      </c>
      <c r="AY200" s="220" t="s">
        <v>187</v>
      </c>
    </row>
    <row r="201" spans="2:51" s="15" customFormat="1" ht="11.25">
      <c r="B201" s="221"/>
      <c r="C201" s="222"/>
      <c r="D201" s="201" t="s">
        <v>197</v>
      </c>
      <c r="E201" s="223" t="s">
        <v>19</v>
      </c>
      <c r="F201" s="224" t="s">
        <v>200</v>
      </c>
      <c r="G201" s="222"/>
      <c r="H201" s="225">
        <v>21.855</v>
      </c>
      <c r="I201" s="226"/>
      <c r="J201" s="222"/>
      <c r="K201" s="222"/>
      <c r="L201" s="227"/>
      <c r="M201" s="228"/>
      <c r="N201" s="229"/>
      <c r="O201" s="229"/>
      <c r="P201" s="229"/>
      <c r="Q201" s="229"/>
      <c r="R201" s="229"/>
      <c r="S201" s="229"/>
      <c r="T201" s="230"/>
      <c r="AT201" s="231" t="s">
        <v>197</v>
      </c>
      <c r="AU201" s="231" t="s">
        <v>80</v>
      </c>
      <c r="AV201" s="15" t="s">
        <v>95</v>
      </c>
      <c r="AW201" s="15" t="s">
        <v>32</v>
      </c>
      <c r="AX201" s="15" t="s">
        <v>78</v>
      </c>
      <c r="AY201" s="231" t="s">
        <v>187</v>
      </c>
    </row>
    <row r="202" spans="1:65" s="2" customFormat="1" ht="16.5" customHeight="1">
      <c r="A202" s="37"/>
      <c r="B202" s="38"/>
      <c r="C202" s="232" t="s">
        <v>676</v>
      </c>
      <c r="D202" s="232" t="s">
        <v>373</v>
      </c>
      <c r="E202" s="233" t="s">
        <v>1966</v>
      </c>
      <c r="F202" s="234" t="s">
        <v>1967</v>
      </c>
      <c r="G202" s="235" t="s">
        <v>192</v>
      </c>
      <c r="H202" s="236">
        <v>27.913</v>
      </c>
      <c r="I202" s="237"/>
      <c r="J202" s="238">
        <f>ROUND(I202*H202,2)</f>
        <v>0</v>
      </c>
      <c r="K202" s="234" t="s">
        <v>19</v>
      </c>
      <c r="L202" s="239"/>
      <c r="M202" s="240" t="s">
        <v>19</v>
      </c>
      <c r="N202" s="241" t="s">
        <v>42</v>
      </c>
      <c r="O202" s="67"/>
      <c r="P202" s="190">
        <f>O202*H202</f>
        <v>0</v>
      </c>
      <c r="Q202" s="190">
        <v>0.0095</v>
      </c>
      <c r="R202" s="190">
        <f>Q202*H202</f>
        <v>0.2651735</v>
      </c>
      <c r="S202" s="190">
        <v>0</v>
      </c>
      <c r="T202" s="19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377</v>
      </c>
      <c r="AT202" s="192" t="s">
        <v>373</v>
      </c>
      <c r="AU202" s="192" t="s">
        <v>80</v>
      </c>
      <c r="AY202" s="20" t="s">
        <v>187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20" t="s">
        <v>78</v>
      </c>
      <c r="BK202" s="193">
        <f>ROUND(I202*H202,2)</f>
        <v>0</v>
      </c>
      <c r="BL202" s="20" t="s">
        <v>287</v>
      </c>
      <c r="BM202" s="192" t="s">
        <v>1968</v>
      </c>
    </row>
    <row r="203" spans="2:51" s="14" customFormat="1" ht="11.25">
      <c r="B203" s="210"/>
      <c r="C203" s="211"/>
      <c r="D203" s="201" t="s">
        <v>197</v>
      </c>
      <c r="E203" s="212" t="s">
        <v>19</v>
      </c>
      <c r="F203" s="213" t="s">
        <v>1969</v>
      </c>
      <c r="G203" s="211"/>
      <c r="H203" s="214">
        <v>27.913</v>
      </c>
      <c r="I203" s="215"/>
      <c r="J203" s="211"/>
      <c r="K203" s="211"/>
      <c r="L203" s="216"/>
      <c r="M203" s="217"/>
      <c r="N203" s="218"/>
      <c r="O203" s="218"/>
      <c r="P203" s="218"/>
      <c r="Q203" s="218"/>
      <c r="R203" s="218"/>
      <c r="S203" s="218"/>
      <c r="T203" s="219"/>
      <c r="AT203" s="220" t="s">
        <v>197</v>
      </c>
      <c r="AU203" s="220" t="s">
        <v>80</v>
      </c>
      <c r="AV203" s="14" t="s">
        <v>80</v>
      </c>
      <c r="AW203" s="14" t="s">
        <v>32</v>
      </c>
      <c r="AX203" s="14" t="s">
        <v>78</v>
      </c>
      <c r="AY203" s="220" t="s">
        <v>187</v>
      </c>
    </row>
    <row r="204" spans="1:65" s="2" customFormat="1" ht="24.2" customHeight="1">
      <c r="A204" s="37"/>
      <c r="B204" s="38"/>
      <c r="C204" s="181" t="s">
        <v>680</v>
      </c>
      <c r="D204" s="181" t="s">
        <v>189</v>
      </c>
      <c r="E204" s="182" t="s">
        <v>1970</v>
      </c>
      <c r="F204" s="183" t="s">
        <v>1971</v>
      </c>
      <c r="G204" s="184" t="s">
        <v>192</v>
      </c>
      <c r="H204" s="185">
        <v>15</v>
      </c>
      <c r="I204" s="186"/>
      <c r="J204" s="187">
        <f>ROUND(I204*H204,2)</f>
        <v>0</v>
      </c>
      <c r="K204" s="183" t="s">
        <v>19</v>
      </c>
      <c r="L204" s="42"/>
      <c r="M204" s="188" t="s">
        <v>19</v>
      </c>
      <c r="N204" s="189" t="s">
        <v>42</v>
      </c>
      <c r="O204" s="67"/>
      <c r="P204" s="190">
        <f>O204*H204</f>
        <v>0</v>
      </c>
      <c r="Q204" s="190">
        <v>8E-05</v>
      </c>
      <c r="R204" s="190">
        <f>Q204*H204</f>
        <v>0.0012000000000000001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287</v>
      </c>
      <c r="AT204" s="192" t="s">
        <v>189</v>
      </c>
      <c r="AU204" s="192" t="s">
        <v>80</v>
      </c>
      <c r="AY204" s="20" t="s">
        <v>187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0" t="s">
        <v>78</v>
      </c>
      <c r="BK204" s="193">
        <f>ROUND(I204*H204,2)</f>
        <v>0</v>
      </c>
      <c r="BL204" s="20" t="s">
        <v>287</v>
      </c>
      <c r="BM204" s="192" t="s">
        <v>1972</v>
      </c>
    </row>
    <row r="205" spans="2:51" s="13" customFormat="1" ht="11.25">
      <c r="B205" s="199"/>
      <c r="C205" s="200"/>
      <c r="D205" s="201" t="s">
        <v>197</v>
      </c>
      <c r="E205" s="202" t="s">
        <v>19</v>
      </c>
      <c r="F205" s="203" t="s">
        <v>291</v>
      </c>
      <c r="G205" s="200"/>
      <c r="H205" s="202" t="s">
        <v>19</v>
      </c>
      <c r="I205" s="204"/>
      <c r="J205" s="200"/>
      <c r="K205" s="200"/>
      <c r="L205" s="205"/>
      <c r="M205" s="206"/>
      <c r="N205" s="207"/>
      <c r="O205" s="207"/>
      <c r="P205" s="207"/>
      <c r="Q205" s="207"/>
      <c r="R205" s="207"/>
      <c r="S205" s="207"/>
      <c r="T205" s="208"/>
      <c r="AT205" s="209" t="s">
        <v>197</v>
      </c>
      <c r="AU205" s="209" t="s">
        <v>80</v>
      </c>
      <c r="AV205" s="13" t="s">
        <v>78</v>
      </c>
      <c r="AW205" s="13" t="s">
        <v>32</v>
      </c>
      <c r="AX205" s="13" t="s">
        <v>71</v>
      </c>
      <c r="AY205" s="209" t="s">
        <v>187</v>
      </c>
    </row>
    <row r="206" spans="2:51" s="14" customFormat="1" ht="11.25">
      <c r="B206" s="210"/>
      <c r="C206" s="211"/>
      <c r="D206" s="201" t="s">
        <v>197</v>
      </c>
      <c r="E206" s="212" t="s">
        <v>19</v>
      </c>
      <c r="F206" s="213" t="s">
        <v>1973</v>
      </c>
      <c r="G206" s="211"/>
      <c r="H206" s="214">
        <v>15</v>
      </c>
      <c r="I206" s="215"/>
      <c r="J206" s="211"/>
      <c r="K206" s="211"/>
      <c r="L206" s="216"/>
      <c r="M206" s="217"/>
      <c r="N206" s="218"/>
      <c r="O206" s="218"/>
      <c r="P206" s="218"/>
      <c r="Q206" s="218"/>
      <c r="R206" s="218"/>
      <c r="S206" s="218"/>
      <c r="T206" s="219"/>
      <c r="AT206" s="220" t="s">
        <v>197</v>
      </c>
      <c r="AU206" s="220" t="s">
        <v>80</v>
      </c>
      <c r="AV206" s="14" t="s">
        <v>80</v>
      </c>
      <c r="AW206" s="14" t="s">
        <v>32</v>
      </c>
      <c r="AX206" s="14" t="s">
        <v>71</v>
      </c>
      <c r="AY206" s="220" t="s">
        <v>187</v>
      </c>
    </row>
    <row r="207" spans="2:51" s="15" customFormat="1" ht="11.25">
      <c r="B207" s="221"/>
      <c r="C207" s="222"/>
      <c r="D207" s="201" t="s">
        <v>197</v>
      </c>
      <c r="E207" s="223" t="s">
        <v>19</v>
      </c>
      <c r="F207" s="224" t="s">
        <v>200</v>
      </c>
      <c r="G207" s="222"/>
      <c r="H207" s="225">
        <v>15</v>
      </c>
      <c r="I207" s="226"/>
      <c r="J207" s="222"/>
      <c r="K207" s="222"/>
      <c r="L207" s="227"/>
      <c r="M207" s="228"/>
      <c r="N207" s="229"/>
      <c r="O207" s="229"/>
      <c r="P207" s="229"/>
      <c r="Q207" s="229"/>
      <c r="R207" s="229"/>
      <c r="S207" s="229"/>
      <c r="T207" s="230"/>
      <c r="AT207" s="231" t="s">
        <v>197</v>
      </c>
      <c r="AU207" s="231" t="s">
        <v>80</v>
      </c>
      <c r="AV207" s="15" t="s">
        <v>95</v>
      </c>
      <c r="AW207" s="15" t="s">
        <v>32</v>
      </c>
      <c r="AX207" s="15" t="s">
        <v>78</v>
      </c>
      <c r="AY207" s="231" t="s">
        <v>187</v>
      </c>
    </row>
    <row r="208" spans="2:63" s="12" customFormat="1" ht="22.9" customHeight="1">
      <c r="B208" s="165"/>
      <c r="C208" s="166"/>
      <c r="D208" s="167" t="s">
        <v>70</v>
      </c>
      <c r="E208" s="179" t="s">
        <v>435</v>
      </c>
      <c r="F208" s="179" t="s">
        <v>436</v>
      </c>
      <c r="G208" s="166"/>
      <c r="H208" s="166"/>
      <c r="I208" s="169"/>
      <c r="J208" s="180">
        <f>BK208</f>
        <v>0</v>
      </c>
      <c r="K208" s="166"/>
      <c r="L208" s="171"/>
      <c r="M208" s="172"/>
      <c r="N208" s="173"/>
      <c r="O208" s="173"/>
      <c r="P208" s="174">
        <f>SUM(P209:P221)</f>
        <v>0</v>
      </c>
      <c r="Q208" s="173"/>
      <c r="R208" s="174">
        <f>SUM(R209:R221)</f>
        <v>0</v>
      </c>
      <c r="S208" s="173"/>
      <c r="T208" s="175">
        <f>SUM(T209:T221)</f>
        <v>0.3336</v>
      </c>
      <c r="AR208" s="176" t="s">
        <v>80</v>
      </c>
      <c r="AT208" s="177" t="s">
        <v>70</v>
      </c>
      <c r="AU208" s="177" t="s">
        <v>78</v>
      </c>
      <c r="AY208" s="176" t="s">
        <v>187</v>
      </c>
      <c r="BK208" s="178">
        <f>SUM(BK209:BK221)</f>
        <v>0</v>
      </c>
    </row>
    <row r="209" spans="1:65" s="2" customFormat="1" ht="16.5" customHeight="1">
      <c r="A209" s="37"/>
      <c r="B209" s="38"/>
      <c r="C209" s="181" t="s">
        <v>377</v>
      </c>
      <c r="D209" s="181" t="s">
        <v>189</v>
      </c>
      <c r="E209" s="182" t="s">
        <v>1974</v>
      </c>
      <c r="F209" s="183" t="s">
        <v>1975</v>
      </c>
      <c r="G209" s="184" t="s">
        <v>192</v>
      </c>
      <c r="H209" s="185">
        <v>44.283</v>
      </c>
      <c r="I209" s="186"/>
      <c r="J209" s="187">
        <f>ROUND(I209*H209,2)</f>
        <v>0</v>
      </c>
      <c r="K209" s="183" t="s">
        <v>19</v>
      </c>
      <c r="L209" s="42"/>
      <c r="M209" s="188" t="s">
        <v>19</v>
      </c>
      <c r="N209" s="189" t="s">
        <v>42</v>
      </c>
      <c r="O209" s="67"/>
      <c r="P209" s="190">
        <f>O209*H209</f>
        <v>0</v>
      </c>
      <c r="Q209" s="190">
        <v>0</v>
      </c>
      <c r="R209" s="190">
        <f>Q209*H209</f>
        <v>0</v>
      </c>
      <c r="S209" s="190">
        <v>0</v>
      </c>
      <c r="T209" s="191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192" t="s">
        <v>287</v>
      </c>
      <c r="AT209" s="192" t="s">
        <v>189</v>
      </c>
      <c r="AU209" s="192" t="s">
        <v>80</v>
      </c>
      <c r="AY209" s="20" t="s">
        <v>187</v>
      </c>
      <c r="BE209" s="193">
        <f>IF(N209="základní",J209,0)</f>
        <v>0</v>
      </c>
      <c r="BF209" s="193">
        <f>IF(N209="snížená",J209,0)</f>
        <v>0</v>
      </c>
      <c r="BG209" s="193">
        <f>IF(N209="zákl. přenesená",J209,0)</f>
        <v>0</v>
      </c>
      <c r="BH209" s="193">
        <f>IF(N209="sníž. přenesená",J209,0)</f>
        <v>0</v>
      </c>
      <c r="BI209" s="193">
        <f>IF(N209="nulová",J209,0)</f>
        <v>0</v>
      </c>
      <c r="BJ209" s="20" t="s">
        <v>78</v>
      </c>
      <c r="BK209" s="193">
        <f>ROUND(I209*H209,2)</f>
        <v>0</v>
      </c>
      <c r="BL209" s="20" t="s">
        <v>287</v>
      </c>
      <c r="BM209" s="192" t="s">
        <v>1976</v>
      </c>
    </row>
    <row r="210" spans="2:51" s="14" customFormat="1" ht="11.25">
      <c r="B210" s="210"/>
      <c r="C210" s="211"/>
      <c r="D210" s="201" t="s">
        <v>197</v>
      </c>
      <c r="E210" s="212" t="s">
        <v>19</v>
      </c>
      <c r="F210" s="213" t="s">
        <v>1977</v>
      </c>
      <c r="G210" s="211"/>
      <c r="H210" s="214">
        <v>44.283</v>
      </c>
      <c r="I210" s="215"/>
      <c r="J210" s="211"/>
      <c r="K210" s="211"/>
      <c r="L210" s="216"/>
      <c r="M210" s="217"/>
      <c r="N210" s="218"/>
      <c r="O210" s="218"/>
      <c r="P210" s="218"/>
      <c r="Q210" s="218"/>
      <c r="R210" s="218"/>
      <c r="S210" s="218"/>
      <c r="T210" s="219"/>
      <c r="AT210" s="220" t="s">
        <v>197</v>
      </c>
      <c r="AU210" s="220" t="s">
        <v>80</v>
      </c>
      <c r="AV210" s="14" t="s">
        <v>80</v>
      </c>
      <c r="AW210" s="14" t="s">
        <v>32</v>
      </c>
      <c r="AX210" s="14" t="s">
        <v>78</v>
      </c>
      <c r="AY210" s="220" t="s">
        <v>187</v>
      </c>
    </row>
    <row r="211" spans="1:65" s="2" customFormat="1" ht="16.5" customHeight="1">
      <c r="A211" s="37"/>
      <c r="B211" s="38"/>
      <c r="C211" s="181" t="s">
        <v>352</v>
      </c>
      <c r="D211" s="181" t="s">
        <v>189</v>
      </c>
      <c r="E211" s="182" t="s">
        <v>1978</v>
      </c>
      <c r="F211" s="183" t="s">
        <v>1979</v>
      </c>
      <c r="G211" s="184" t="s">
        <v>256</v>
      </c>
      <c r="H211" s="185">
        <v>8</v>
      </c>
      <c r="I211" s="186"/>
      <c r="J211" s="187">
        <f>ROUND(I211*H211,2)</f>
        <v>0</v>
      </c>
      <c r="K211" s="183" t="s">
        <v>193</v>
      </c>
      <c r="L211" s="42"/>
      <c r="M211" s="188" t="s">
        <v>19</v>
      </c>
      <c r="N211" s="189" t="s">
        <v>42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0.0417</v>
      </c>
      <c r="T211" s="191">
        <f>S211*H211</f>
        <v>0.3336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287</v>
      </c>
      <c r="AT211" s="192" t="s">
        <v>189</v>
      </c>
      <c r="AU211" s="192" t="s">
        <v>80</v>
      </c>
      <c r="AY211" s="20" t="s">
        <v>187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78</v>
      </c>
      <c r="BK211" s="193">
        <f>ROUND(I211*H211,2)</f>
        <v>0</v>
      </c>
      <c r="BL211" s="20" t="s">
        <v>287</v>
      </c>
      <c r="BM211" s="192" t="s">
        <v>1980</v>
      </c>
    </row>
    <row r="212" spans="1:47" s="2" customFormat="1" ht="11.25">
      <c r="A212" s="37"/>
      <c r="B212" s="38"/>
      <c r="C212" s="39"/>
      <c r="D212" s="194" t="s">
        <v>195</v>
      </c>
      <c r="E212" s="39"/>
      <c r="F212" s="195" t="s">
        <v>1981</v>
      </c>
      <c r="G212" s="39"/>
      <c r="H212" s="39"/>
      <c r="I212" s="196"/>
      <c r="J212" s="39"/>
      <c r="K212" s="39"/>
      <c r="L212" s="42"/>
      <c r="M212" s="197"/>
      <c r="N212" s="198"/>
      <c r="O212" s="67"/>
      <c r="P212" s="67"/>
      <c r="Q212" s="67"/>
      <c r="R212" s="67"/>
      <c r="S212" s="67"/>
      <c r="T212" s="68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T212" s="20" t="s">
        <v>195</v>
      </c>
      <c r="AU212" s="20" t="s">
        <v>80</v>
      </c>
    </row>
    <row r="213" spans="2:51" s="13" customFormat="1" ht="11.25">
      <c r="B213" s="199"/>
      <c r="C213" s="200"/>
      <c r="D213" s="201" t="s">
        <v>197</v>
      </c>
      <c r="E213" s="202" t="s">
        <v>19</v>
      </c>
      <c r="F213" s="203" t="s">
        <v>1982</v>
      </c>
      <c r="G213" s="200"/>
      <c r="H213" s="202" t="s">
        <v>19</v>
      </c>
      <c r="I213" s="204"/>
      <c r="J213" s="200"/>
      <c r="K213" s="200"/>
      <c r="L213" s="205"/>
      <c r="M213" s="206"/>
      <c r="N213" s="207"/>
      <c r="O213" s="207"/>
      <c r="P213" s="207"/>
      <c r="Q213" s="207"/>
      <c r="R213" s="207"/>
      <c r="S213" s="207"/>
      <c r="T213" s="208"/>
      <c r="AT213" s="209" t="s">
        <v>197</v>
      </c>
      <c r="AU213" s="209" t="s">
        <v>80</v>
      </c>
      <c r="AV213" s="13" t="s">
        <v>78</v>
      </c>
      <c r="AW213" s="13" t="s">
        <v>32</v>
      </c>
      <c r="AX213" s="13" t="s">
        <v>71</v>
      </c>
      <c r="AY213" s="209" t="s">
        <v>187</v>
      </c>
    </row>
    <row r="214" spans="2:51" s="14" customFormat="1" ht="11.25">
      <c r="B214" s="210"/>
      <c r="C214" s="211"/>
      <c r="D214" s="201" t="s">
        <v>197</v>
      </c>
      <c r="E214" s="212" t="s">
        <v>19</v>
      </c>
      <c r="F214" s="213" t="s">
        <v>1983</v>
      </c>
      <c r="G214" s="211"/>
      <c r="H214" s="214">
        <v>8</v>
      </c>
      <c r="I214" s="215"/>
      <c r="J214" s="211"/>
      <c r="K214" s="211"/>
      <c r="L214" s="216"/>
      <c r="M214" s="217"/>
      <c r="N214" s="218"/>
      <c r="O214" s="218"/>
      <c r="P214" s="218"/>
      <c r="Q214" s="218"/>
      <c r="R214" s="218"/>
      <c r="S214" s="218"/>
      <c r="T214" s="219"/>
      <c r="AT214" s="220" t="s">
        <v>197</v>
      </c>
      <c r="AU214" s="220" t="s">
        <v>80</v>
      </c>
      <c r="AV214" s="14" t="s">
        <v>80</v>
      </c>
      <c r="AW214" s="14" t="s">
        <v>32</v>
      </c>
      <c r="AX214" s="14" t="s">
        <v>71</v>
      </c>
      <c r="AY214" s="220" t="s">
        <v>187</v>
      </c>
    </row>
    <row r="215" spans="2:51" s="15" customFormat="1" ht="11.25">
      <c r="B215" s="221"/>
      <c r="C215" s="222"/>
      <c r="D215" s="201" t="s">
        <v>197</v>
      </c>
      <c r="E215" s="223" t="s">
        <v>19</v>
      </c>
      <c r="F215" s="224" t="s">
        <v>200</v>
      </c>
      <c r="G215" s="222"/>
      <c r="H215" s="225">
        <v>8</v>
      </c>
      <c r="I215" s="226"/>
      <c r="J215" s="222"/>
      <c r="K215" s="222"/>
      <c r="L215" s="227"/>
      <c r="M215" s="228"/>
      <c r="N215" s="229"/>
      <c r="O215" s="229"/>
      <c r="P215" s="229"/>
      <c r="Q215" s="229"/>
      <c r="R215" s="229"/>
      <c r="S215" s="229"/>
      <c r="T215" s="230"/>
      <c r="AT215" s="231" t="s">
        <v>197</v>
      </c>
      <c r="AU215" s="231" t="s">
        <v>80</v>
      </c>
      <c r="AV215" s="15" t="s">
        <v>95</v>
      </c>
      <c r="AW215" s="15" t="s">
        <v>32</v>
      </c>
      <c r="AX215" s="15" t="s">
        <v>78</v>
      </c>
      <c r="AY215" s="231" t="s">
        <v>187</v>
      </c>
    </row>
    <row r="216" spans="1:65" s="2" customFormat="1" ht="24.2" customHeight="1">
      <c r="A216" s="37"/>
      <c r="B216" s="38"/>
      <c r="C216" s="181" t="s">
        <v>361</v>
      </c>
      <c r="D216" s="181" t="s">
        <v>189</v>
      </c>
      <c r="E216" s="182" t="s">
        <v>1984</v>
      </c>
      <c r="F216" s="183" t="s">
        <v>1985</v>
      </c>
      <c r="G216" s="184" t="s">
        <v>256</v>
      </c>
      <c r="H216" s="185">
        <v>6</v>
      </c>
      <c r="I216" s="186"/>
      <c r="J216" s="187">
        <f>ROUND(I216*H216,2)</f>
        <v>0</v>
      </c>
      <c r="K216" s="183" t="s">
        <v>19</v>
      </c>
      <c r="L216" s="42"/>
      <c r="M216" s="188" t="s">
        <v>19</v>
      </c>
      <c r="N216" s="189" t="s">
        <v>42</v>
      </c>
      <c r="O216" s="67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287</v>
      </c>
      <c r="AT216" s="192" t="s">
        <v>189</v>
      </c>
      <c r="AU216" s="192" t="s">
        <v>80</v>
      </c>
      <c r="AY216" s="20" t="s">
        <v>187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0" t="s">
        <v>78</v>
      </c>
      <c r="BK216" s="193">
        <f>ROUND(I216*H216,2)</f>
        <v>0</v>
      </c>
      <c r="BL216" s="20" t="s">
        <v>287</v>
      </c>
      <c r="BM216" s="192" t="s">
        <v>1986</v>
      </c>
    </row>
    <row r="217" spans="2:51" s="14" customFormat="1" ht="11.25">
      <c r="B217" s="210"/>
      <c r="C217" s="211"/>
      <c r="D217" s="201" t="s">
        <v>197</v>
      </c>
      <c r="E217" s="212" t="s">
        <v>19</v>
      </c>
      <c r="F217" s="213" t="s">
        <v>201</v>
      </c>
      <c r="G217" s="211"/>
      <c r="H217" s="214">
        <v>6</v>
      </c>
      <c r="I217" s="215"/>
      <c r="J217" s="211"/>
      <c r="K217" s="211"/>
      <c r="L217" s="216"/>
      <c r="M217" s="217"/>
      <c r="N217" s="218"/>
      <c r="O217" s="218"/>
      <c r="P217" s="218"/>
      <c r="Q217" s="218"/>
      <c r="R217" s="218"/>
      <c r="S217" s="218"/>
      <c r="T217" s="219"/>
      <c r="AT217" s="220" t="s">
        <v>197</v>
      </c>
      <c r="AU217" s="220" t="s">
        <v>80</v>
      </c>
      <c r="AV217" s="14" t="s">
        <v>80</v>
      </c>
      <c r="AW217" s="14" t="s">
        <v>32</v>
      </c>
      <c r="AX217" s="14" t="s">
        <v>78</v>
      </c>
      <c r="AY217" s="220" t="s">
        <v>187</v>
      </c>
    </row>
    <row r="218" spans="1:65" s="2" customFormat="1" ht="24.2" customHeight="1">
      <c r="A218" s="37"/>
      <c r="B218" s="38"/>
      <c r="C218" s="181" t="s">
        <v>365</v>
      </c>
      <c r="D218" s="181" t="s">
        <v>189</v>
      </c>
      <c r="E218" s="182" t="s">
        <v>1987</v>
      </c>
      <c r="F218" s="183" t="s">
        <v>1988</v>
      </c>
      <c r="G218" s="184" t="s">
        <v>256</v>
      </c>
      <c r="H218" s="185">
        <v>2</v>
      </c>
      <c r="I218" s="186"/>
      <c r="J218" s="187">
        <f>ROUND(I218*H218,2)</f>
        <v>0</v>
      </c>
      <c r="K218" s="183" t="s">
        <v>19</v>
      </c>
      <c r="L218" s="42"/>
      <c r="M218" s="188" t="s">
        <v>19</v>
      </c>
      <c r="N218" s="189" t="s">
        <v>42</v>
      </c>
      <c r="O218" s="67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2" t="s">
        <v>287</v>
      </c>
      <c r="AT218" s="192" t="s">
        <v>189</v>
      </c>
      <c r="AU218" s="192" t="s">
        <v>80</v>
      </c>
      <c r="AY218" s="20" t="s">
        <v>187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20" t="s">
        <v>78</v>
      </c>
      <c r="BK218" s="193">
        <f>ROUND(I218*H218,2)</f>
        <v>0</v>
      </c>
      <c r="BL218" s="20" t="s">
        <v>287</v>
      </c>
      <c r="BM218" s="192" t="s">
        <v>1989</v>
      </c>
    </row>
    <row r="219" spans="2:51" s="14" customFormat="1" ht="11.25">
      <c r="B219" s="210"/>
      <c r="C219" s="211"/>
      <c r="D219" s="201" t="s">
        <v>197</v>
      </c>
      <c r="E219" s="212" t="s">
        <v>19</v>
      </c>
      <c r="F219" s="213" t="s">
        <v>80</v>
      </c>
      <c r="G219" s="211"/>
      <c r="H219" s="214">
        <v>2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197</v>
      </c>
      <c r="AU219" s="220" t="s">
        <v>80</v>
      </c>
      <c r="AV219" s="14" t="s">
        <v>80</v>
      </c>
      <c r="AW219" s="14" t="s">
        <v>32</v>
      </c>
      <c r="AX219" s="14" t="s">
        <v>78</v>
      </c>
      <c r="AY219" s="220" t="s">
        <v>187</v>
      </c>
    </row>
    <row r="220" spans="1:65" s="2" customFormat="1" ht="24.2" customHeight="1">
      <c r="A220" s="37"/>
      <c r="B220" s="38"/>
      <c r="C220" s="181" t="s">
        <v>372</v>
      </c>
      <c r="D220" s="181" t="s">
        <v>189</v>
      </c>
      <c r="E220" s="182" t="s">
        <v>1990</v>
      </c>
      <c r="F220" s="183" t="s">
        <v>1991</v>
      </c>
      <c r="G220" s="184" t="s">
        <v>278</v>
      </c>
      <c r="H220" s="185">
        <v>1</v>
      </c>
      <c r="I220" s="186"/>
      <c r="J220" s="187">
        <f>ROUND(I220*H220,2)</f>
        <v>0</v>
      </c>
      <c r="K220" s="183" t="s">
        <v>19</v>
      </c>
      <c r="L220" s="42"/>
      <c r="M220" s="188" t="s">
        <v>19</v>
      </c>
      <c r="N220" s="189" t="s">
        <v>42</v>
      </c>
      <c r="O220" s="67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287</v>
      </c>
      <c r="AT220" s="192" t="s">
        <v>189</v>
      </c>
      <c r="AU220" s="192" t="s">
        <v>80</v>
      </c>
      <c r="AY220" s="20" t="s">
        <v>187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78</v>
      </c>
      <c r="BK220" s="193">
        <f>ROUND(I220*H220,2)</f>
        <v>0</v>
      </c>
      <c r="BL220" s="20" t="s">
        <v>287</v>
      </c>
      <c r="BM220" s="192" t="s">
        <v>1992</v>
      </c>
    </row>
    <row r="221" spans="2:51" s="14" customFormat="1" ht="11.25">
      <c r="B221" s="210"/>
      <c r="C221" s="211"/>
      <c r="D221" s="201" t="s">
        <v>197</v>
      </c>
      <c r="E221" s="212" t="s">
        <v>19</v>
      </c>
      <c r="F221" s="213" t="s">
        <v>78</v>
      </c>
      <c r="G221" s="211"/>
      <c r="H221" s="214">
        <v>1</v>
      </c>
      <c r="I221" s="215"/>
      <c r="J221" s="211"/>
      <c r="K221" s="211"/>
      <c r="L221" s="216"/>
      <c r="M221" s="254"/>
      <c r="N221" s="255"/>
      <c r="O221" s="255"/>
      <c r="P221" s="255"/>
      <c r="Q221" s="255"/>
      <c r="R221" s="255"/>
      <c r="S221" s="255"/>
      <c r="T221" s="256"/>
      <c r="AT221" s="220" t="s">
        <v>197</v>
      </c>
      <c r="AU221" s="220" t="s">
        <v>80</v>
      </c>
      <c r="AV221" s="14" t="s">
        <v>80</v>
      </c>
      <c r="AW221" s="14" t="s">
        <v>32</v>
      </c>
      <c r="AX221" s="14" t="s">
        <v>78</v>
      </c>
      <c r="AY221" s="220" t="s">
        <v>187</v>
      </c>
    </row>
    <row r="222" spans="1:31" s="2" customFormat="1" ht="6.95" customHeight="1">
      <c r="A222" s="37"/>
      <c r="B222" s="50"/>
      <c r="C222" s="51"/>
      <c r="D222" s="51"/>
      <c r="E222" s="51"/>
      <c r="F222" s="51"/>
      <c r="G222" s="51"/>
      <c r="H222" s="51"/>
      <c r="I222" s="51"/>
      <c r="J222" s="51"/>
      <c r="K222" s="51"/>
      <c r="L222" s="42"/>
      <c r="M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</row>
  </sheetData>
  <sheetProtection algorithmName="SHA-512" hashValue="KbQtfA83zyh84r7BPSXZWb67gOgwyszKV752ICqcwwLVcBIrH5C6VnWFA5xSlrT1a6Z70XOnJ1ew+B6myA7YBQ==" saltValue="EhGD3+/a91PA/ifHKTUjSE1iIrUQDJlW/6qnMzVkMcancLdReeZEtn6VhhPZFzsdbbJ4+emhWQ0bWdwyzzmFXQ==" spinCount="100000" sheet="1" objects="1" scenarios="1" formatColumns="0" formatRows="0" autoFilter="0"/>
  <autoFilter ref="C97:K221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2" r:id="rId1" display="https://podminky.urs.cz/item/CS_URS_2021_02/997013151"/>
    <hyperlink ref="F104" r:id="rId2" display="https://podminky.urs.cz/item/CS_URS_2021_02/997013501"/>
    <hyperlink ref="F106" r:id="rId3" display="https://podminky.urs.cz/item/CS_URS_2021_02/997013509"/>
    <hyperlink ref="F108" r:id="rId4" display="https://podminky.urs.cz/item/CS_URS_2021_02/997013811"/>
    <hyperlink ref="F111" r:id="rId5" display="https://podminky.urs.cz/item/CS_URS_2021_02/997013814"/>
    <hyperlink ref="F114" r:id="rId6" display="https://podminky.urs.cz/item/CS_URS_2021_02/997013875"/>
    <hyperlink ref="F119" r:id="rId7" display="https://podminky.urs.cz/item/CS_URS_2021_02/713151111"/>
    <hyperlink ref="F135" r:id="rId8" display="https://podminky.urs.cz/item/CS_URS_2021_02/713151813"/>
    <hyperlink ref="F189" r:id="rId9" display="https://podminky.urs.cz/item/CS_URS_2021_02/998713102"/>
    <hyperlink ref="F195" r:id="rId10" display="https://podminky.urs.cz/item/CS_URS_2021_02/765152911"/>
    <hyperlink ref="F212" r:id="rId11" display="https://podminky.urs.cz/item/CS_URS_2021_02/7666748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145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1671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1922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1993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ROUND(J92,2)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ROUND((SUM(BE92:BE94)),2)</f>
        <v>0</v>
      </c>
      <c r="G37" s="37"/>
      <c r="H37" s="37"/>
      <c r="I37" s="127">
        <v>0.21</v>
      </c>
      <c r="J37" s="126">
        <f>ROUND(((SUM(BE92:BE94))*I37),2)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ROUND((SUM(BF92:BF94)),2)</f>
        <v>0</v>
      </c>
      <c r="G38" s="37"/>
      <c r="H38" s="37"/>
      <c r="I38" s="127">
        <v>0.15</v>
      </c>
      <c r="J38" s="126">
        <f>ROUND(((SUM(BF92:BF94))*I38),2)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ROUND((SUM(BG92:BG94)),2)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ROUND((SUM(BH92:BH94)),2)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ROUND((SUM(BI92:BI94)),2)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1671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1922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NEIN-NEZP.VRN - Vedlejší rozpočtové náklady - neinvestiční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J92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1583</v>
      </c>
      <c r="E68" s="146"/>
      <c r="F68" s="146"/>
      <c r="G68" s="146"/>
      <c r="H68" s="146"/>
      <c r="I68" s="146"/>
      <c r="J68" s="147">
        <f>J93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172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8" t="str">
        <f>E7</f>
        <v>ÚPRAVA PODKROVI BUDOVY A TUL, HÁLKOVA 917/6, LIBEREC</v>
      </c>
      <c r="F78" s="409"/>
      <c r="G78" s="409"/>
      <c r="H78" s="40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147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2:12" s="1" customFormat="1" ht="16.5" customHeight="1">
      <c r="B80" s="24"/>
      <c r="C80" s="25"/>
      <c r="D80" s="25"/>
      <c r="E80" s="408" t="s">
        <v>1671</v>
      </c>
      <c r="F80" s="384"/>
      <c r="G80" s="384"/>
      <c r="H80" s="384"/>
      <c r="I80" s="25"/>
      <c r="J80" s="25"/>
      <c r="K80" s="25"/>
      <c r="L80" s="23"/>
    </row>
    <row r="81" spans="2:12" s="1" customFormat="1" ht="12" customHeight="1">
      <c r="B81" s="24"/>
      <c r="C81" s="32" t="s">
        <v>149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37"/>
      <c r="B82" s="38"/>
      <c r="C82" s="39"/>
      <c r="D82" s="39"/>
      <c r="E82" s="410" t="s">
        <v>1922</v>
      </c>
      <c r="F82" s="411"/>
      <c r="G82" s="411"/>
      <c r="H82" s="411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151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55" t="str">
        <f>E13</f>
        <v>NEIN-NEZP.VRN - Vedlejší rozpočtové náklady - neinvestiční</v>
      </c>
      <c r="F84" s="411"/>
      <c r="G84" s="411"/>
      <c r="H84" s="411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F16</f>
        <v>LIBEREC</v>
      </c>
      <c r="G86" s="39"/>
      <c r="H86" s="39"/>
      <c r="I86" s="32" t="s">
        <v>23</v>
      </c>
      <c r="J86" s="62">
        <f>IF(J16="","",J16)</f>
        <v>45307</v>
      </c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7" customHeight="1">
      <c r="A88" s="37"/>
      <c r="B88" s="38"/>
      <c r="C88" s="32" t="s">
        <v>24</v>
      </c>
      <c r="D88" s="39"/>
      <c r="E88" s="39"/>
      <c r="F88" s="30" t="str">
        <f>E19</f>
        <v>Technická univerzita v Liberci</v>
      </c>
      <c r="G88" s="39"/>
      <c r="H88" s="39"/>
      <c r="I88" s="32" t="s">
        <v>30</v>
      </c>
      <c r="J88" s="35" t="str">
        <f>E25</f>
        <v>ING.ARCH.MARTIN ŠAML</v>
      </c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7" customHeight="1">
      <c r="A89" s="37"/>
      <c r="B89" s="38"/>
      <c r="C89" s="32" t="s">
        <v>28</v>
      </c>
      <c r="D89" s="39"/>
      <c r="E89" s="39"/>
      <c r="F89" s="30" t="str">
        <f>IF(E22="","",E22)</f>
        <v>Vyplň údaj</v>
      </c>
      <c r="G89" s="39"/>
      <c r="H89" s="39"/>
      <c r="I89" s="32" t="s">
        <v>33</v>
      </c>
      <c r="J89" s="35" t="str">
        <f>E28</f>
        <v>PROPOS LIBEREC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54"/>
      <c r="B91" s="155"/>
      <c r="C91" s="156" t="s">
        <v>173</v>
      </c>
      <c r="D91" s="157" t="s">
        <v>56</v>
      </c>
      <c r="E91" s="157" t="s">
        <v>52</v>
      </c>
      <c r="F91" s="157" t="s">
        <v>53</v>
      </c>
      <c r="G91" s="157" t="s">
        <v>174</v>
      </c>
      <c r="H91" s="157" t="s">
        <v>175</v>
      </c>
      <c r="I91" s="157" t="s">
        <v>176</v>
      </c>
      <c r="J91" s="157" t="s">
        <v>155</v>
      </c>
      <c r="K91" s="158" t="s">
        <v>177</v>
      </c>
      <c r="L91" s="159"/>
      <c r="M91" s="71" t="s">
        <v>19</v>
      </c>
      <c r="N91" s="72" t="s">
        <v>41</v>
      </c>
      <c r="O91" s="72" t="s">
        <v>178</v>
      </c>
      <c r="P91" s="72" t="s">
        <v>179</v>
      </c>
      <c r="Q91" s="72" t="s">
        <v>180</v>
      </c>
      <c r="R91" s="72" t="s">
        <v>181</v>
      </c>
      <c r="S91" s="72" t="s">
        <v>182</v>
      </c>
      <c r="T91" s="73" t="s">
        <v>183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7"/>
      <c r="B92" s="38"/>
      <c r="C92" s="78" t="s">
        <v>184</v>
      </c>
      <c r="D92" s="39"/>
      <c r="E92" s="39"/>
      <c r="F92" s="39"/>
      <c r="G92" s="39"/>
      <c r="H92" s="39"/>
      <c r="I92" s="39"/>
      <c r="J92" s="160">
        <f>BK92</f>
        <v>0</v>
      </c>
      <c r="K92" s="39"/>
      <c r="L92" s="42"/>
      <c r="M92" s="74"/>
      <c r="N92" s="161"/>
      <c r="O92" s="75"/>
      <c r="P92" s="162">
        <f>P93</f>
        <v>0</v>
      </c>
      <c r="Q92" s="75"/>
      <c r="R92" s="162">
        <f>R93</f>
        <v>0</v>
      </c>
      <c r="S92" s="75"/>
      <c r="T92" s="163">
        <f>T93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70</v>
      </c>
      <c r="AU92" s="20" t="s">
        <v>156</v>
      </c>
      <c r="BK92" s="164">
        <f>BK93</f>
        <v>0</v>
      </c>
    </row>
    <row r="93" spans="2:63" s="12" customFormat="1" ht="25.9" customHeight="1">
      <c r="B93" s="165"/>
      <c r="C93" s="166"/>
      <c r="D93" s="167" t="s">
        <v>70</v>
      </c>
      <c r="E93" s="168" t="s">
        <v>1584</v>
      </c>
      <c r="F93" s="168" t="s">
        <v>1585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76" t="s">
        <v>226</v>
      </c>
      <c r="AT93" s="177" t="s">
        <v>70</v>
      </c>
      <c r="AU93" s="177" t="s">
        <v>71</v>
      </c>
      <c r="AY93" s="176" t="s">
        <v>187</v>
      </c>
      <c r="BK93" s="178">
        <f>BK94</f>
        <v>0</v>
      </c>
    </row>
    <row r="94" spans="1:65" s="2" customFormat="1" ht="16.5" customHeight="1">
      <c r="A94" s="37"/>
      <c r="B94" s="38"/>
      <c r="C94" s="181" t="s">
        <v>95</v>
      </c>
      <c r="D94" s="181" t="s">
        <v>189</v>
      </c>
      <c r="E94" s="182" t="s">
        <v>1586</v>
      </c>
      <c r="F94" s="183" t="s">
        <v>1587</v>
      </c>
      <c r="G94" s="184" t="s">
        <v>278</v>
      </c>
      <c r="H94" s="185">
        <v>1</v>
      </c>
      <c r="I94" s="186"/>
      <c r="J94" s="187">
        <f>ROUND(I94*H94,2)</f>
        <v>0</v>
      </c>
      <c r="K94" s="183" t="s">
        <v>19</v>
      </c>
      <c r="L94" s="42"/>
      <c r="M94" s="245" t="s">
        <v>19</v>
      </c>
      <c r="N94" s="246" t="s">
        <v>42</v>
      </c>
      <c r="O94" s="247"/>
      <c r="P94" s="248">
        <f>O94*H94</f>
        <v>0</v>
      </c>
      <c r="Q94" s="248">
        <v>0</v>
      </c>
      <c r="R94" s="248">
        <f>Q94*H94</f>
        <v>0</v>
      </c>
      <c r="S94" s="248">
        <v>0</v>
      </c>
      <c r="T94" s="24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1588</v>
      </c>
      <c r="AT94" s="192" t="s">
        <v>189</v>
      </c>
      <c r="AU94" s="192" t="s">
        <v>78</v>
      </c>
      <c r="AY94" s="20" t="s">
        <v>187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78</v>
      </c>
      <c r="BK94" s="193">
        <f>ROUND(I94*H94,2)</f>
        <v>0</v>
      </c>
      <c r="BL94" s="20" t="s">
        <v>1588</v>
      </c>
      <c r="BM94" s="192" t="s">
        <v>1994</v>
      </c>
    </row>
    <row r="95" spans="1:31" s="2" customFormat="1" ht="6.95" customHeight="1">
      <c r="A95" s="37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42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algorithmName="SHA-512" hashValue="K0Th0ZfnvWT+1VuWkW4SVN/5Ou5Mr3LXOsWH8SnjRUZLOq8bZBBNVyj6ga3JSEw8NcujNSu20uH14iRc29GS2Q==" saltValue="xyH9w5lyeuQjb/D4SmujFbbzNyhrwdkwMIAOsjYpawearPL8zJ+wik/DgXswEUa/Q2XY5y059tlACwvrksfWAw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68" customWidth="1"/>
    <col min="2" max="2" width="1.7109375" style="268" customWidth="1"/>
    <col min="3" max="4" width="5.00390625" style="268" customWidth="1"/>
    <col min="5" max="5" width="11.7109375" style="268" customWidth="1"/>
    <col min="6" max="6" width="9.140625" style="268" customWidth="1"/>
    <col min="7" max="7" width="5.00390625" style="268" customWidth="1"/>
    <col min="8" max="8" width="77.8515625" style="268" customWidth="1"/>
    <col min="9" max="10" width="20.00390625" style="268" customWidth="1"/>
    <col min="11" max="11" width="1.7109375" style="268" customWidth="1"/>
  </cols>
  <sheetData>
    <row r="1" s="1" customFormat="1" ht="37.5" customHeight="1"/>
    <row r="2" spans="2:11" s="1" customFormat="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7" customFormat="1" ht="45" customHeight="1">
      <c r="B3" s="272"/>
      <c r="C3" s="414" t="s">
        <v>1995</v>
      </c>
      <c r="D3" s="414"/>
      <c r="E3" s="414"/>
      <c r="F3" s="414"/>
      <c r="G3" s="414"/>
      <c r="H3" s="414"/>
      <c r="I3" s="414"/>
      <c r="J3" s="414"/>
      <c r="K3" s="273"/>
    </row>
    <row r="4" spans="2:11" s="1" customFormat="1" ht="25.5" customHeight="1">
      <c r="B4" s="274"/>
      <c r="C4" s="413" t="s">
        <v>1996</v>
      </c>
      <c r="D4" s="413"/>
      <c r="E4" s="413"/>
      <c r="F4" s="413"/>
      <c r="G4" s="413"/>
      <c r="H4" s="413"/>
      <c r="I4" s="413"/>
      <c r="J4" s="413"/>
      <c r="K4" s="275"/>
    </row>
    <row r="5" spans="2:11" s="1" customFormat="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s="1" customFormat="1" ht="15" customHeight="1">
      <c r="B6" s="274"/>
      <c r="C6" s="412" t="s">
        <v>1997</v>
      </c>
      <c r="D6" s="412"/>
      <c r="E6" s="412"/>
      <c r="F6" s="412"/>
      <c r="G6" s="412"/>
      <c r="H6" s="412"/>
      <c r="I6" s="412"/>
      <c r="J6" s="412"/>
      <c r="K6" s="275"/>
    </row>
    <row r="7" spans="2:11" s="1" customFormat="1" ht="15" customHeight="1">
      <c r="B7" s="278"/>
      <c r="C7" s="412" t="s">
        <v>1998</v>
      </c>
      <c r="D7" s="412"/>
      <c r="E7" s="412"/>
      <c r="F7" s="412"/>
      <c r="G7" s="412"/>
      <c r="H7" s="412"/>
      <c r="I7" s="412"/>
      <c r="J7" s="412"/>
      <c r="K7" s="275"/>
    </row>
    <row r="8" spans="2:11" s="1" customFormat="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s="1" customFormat="1" ht="15" customHeight="1">
      <c r="B9" s="278"/>
      <c r="C9" s="412" t="s">
        <v>1999</v>
      </c>
      <c r="D9" s="412"/>
      <c r="E9" s="412"/>
      <c r="F9" s="412"/>
      <c r="G9" s="412"/>
      <c r="H9" s="412"/>
      <c r="I9" s="412"/>
      <c r="J9" s="412"/>
      <c r="K9" s="275"/>
    </row>
    <row r="10" spans="2:11" s="1" customFormat="1" ht="15" customHeight="1">
      <c r="B10" s="278"/>
      <c r="C10" s="277"/>
      <c r="D10" s="412" t="s">
        <v>2000</v>
      </c>
      <c r="E10" s="412"/>
      <c r="F10" s="412"/>
      <c r="G10" s="412"/>
      <c r="H10" s="412"/>
      <c r="I10" s="412"/>
      <c r="J10" s="412"/>
      <c r="K10" s="275"/>
    </row>
    <row r="11" spans="2:11" s="1" customFormat="1" ht="15" customHeight="1">
      <c r="B11" s="278"/>
      <c r="C11" s="279"/>
      <c r="D11" s="412" t="s">
        <v>2001</v>
      </c>
      <c r="E11" s="412"/>
      <c r="F11" s="412"/>
      <c r="G11" s="412"/>
      <c r="H11" s="412"/>
      <c r="I11" s="412"/>
      <c r="J11" s="412"/>
      <c r="K11" s="275"/>
    </row>
    <row r="12" spans="2:11" s="1" customFormat="1" ht="15" customHeight="1">
      <c r="B12" s="278"/>
      <c r="C12" s="279"/>
      <c r="D12" s="277"/>
      <c r="E12" s="277"/>
      <c r="F12" s="277"/>
      <c r="G12" s="277"/>
      <c r="H12" s="277"/>
      <c r="I12" s="277"/>
      <c r="J12" s="277"/>
      <c r="K12" s="275"/>
    </row>
    <row r="13" spans="2:11" s="1" customFormat="1" ht="15" customHeight="1">
      <c r="B13" s="278"/>
      <c r="C13" s="279"/>
      <c r="D13" s="280" t="s">
        <v>2002</v>
      </c>
      <c r="E13" s="277"/>
      <c r="F13" s="277"/>
      <c r="G13" s="277"/>
      <c r="H13" s="277"/>
      <c r="I13" s="277"/>
      <c r="J13" s="277"/>
      <c r="K13" s="275"/>
    </row>
    <row r="14" spans="2:11" s="1" customFormat="1" ht="12.7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5"/>
    </row>
    <row r="15" spans="2:11" s="1" customFormat="1" ht="15" customHeight="1">
      <c r="B15" s="278"/>
      <c r="C15" s="279"/>
      <c r="D15" s="412" t="s">
        <v>2003</v>
      </c>
      <c r="E15" s="412"/>
      <c r="F15" s="412"/>
      <c r="G15" s="412"/>
      <c r="H15" s="412"/>
      <c r="I15" s="412"/>
      <c r="J15" s="412"/>
      <c r="K15" s="275"/>
    </row>
    <row r="16" spans="2:11" s="1" customFormat="1" ht="15" customHeight="1">
      <c r="B16" s="278"/>
      <c r="C16" s="279"/>
      <c r="D16" s="412" t="s">
        <v>2004</v>
      </c>
      <c r="E16" s="412"/>
      <c r="F16" s="412"/>
      <c r="G16" s="412"/>
      <c r="H16" s="412"/>
      <c r="I16" s="412"/>
      <c r="J16" s="412"/>
      <c r="K16" s="275"/>
    </row>
    <row r="17" spans="2:11" s="1" customFormat="1" ht="15" customHeight="1">
      <c r="B17" s="278"/>
      <c r="C17" s="279"/>
      <c r="D17" s="412" t="s">
        <v>2005</v>
      </c>
      <c r="E17" s="412"/>
      <c r="F17" s="412"/>
      <c r="G17" s="412"/>
      <c r="H17" s="412"/>
      <c r="I17" s="412"/>
      <c r="J17" s="412"/>
      <c r="K17" s="275"/>
    </row>
    <row r="18" spans="2:11" s="1" customFormat="1" ht="15" customHeight="1">
      <c r="B18" s="278"/>
      <c r="C18" s="279"/>
      <c r="D18" s="279"/>
      <c r="E18" s="281" t="s">
        <v>77</v>
      </c>
      <c r="F18" s="412" t="s">
        <v>2006</v>
      </c>
      <c r="G18" s="412"/>
      <c r="H18" s="412"/>
      <c r="I18" s="412"/>
      <c r="J18" s="412"/>
      <c r="K18" s="275"/>
    </row>
    <row r="19" spans="2:11" s="1" customFormat="1" ht="15" customHeight="1">
      <c r="B19" s="278"/>
      <c r="C19" s="279"/>
      <c r="D19" s="279"/>
      <c r="E19" s="281" t="s">
        <v>2007</v>
      </c>
      <c r="F19" s="412" t="s">
        <v>2008</v>
      </c>
      <c r="G19" s="412"/>
      <c r="H19" s="412"/>
      <c r="I19" s="412"/>
      <c r="J19" s="412"/>
      <c r="K19" s="275"/>
    </row>
    <row r="20" spans="2:11" s="1" customFormat="1" ht="15" customHeight="1">
      <c r="B20" s="278"/>
      <c r="C20" s="279"/>
      <c r="D20" s="279"/>
      <c r="E20" s="281" t="s">
        <v>2009</v>
      </c>
      <c r="F20" s="412" t="s">
        <v>2010</v>
      </c>
      <c r="G20" s="412"/>
      <c r="H20" s="412"/>
      <c r="I20" s="412"/>
      <c r="J20" s="412"/>
      <c r="K20" s="275"/>
    </row>
    <row r="21" spans="2:11" s="1" customFormat="1" ht="15" customHeight="1">
      <c r="B21" s="278"/>
      <c r="C21" s="279"/>
      <c r="D21" s="279"/>
      <c r="E21" s="281" t="s">
        <v>2011</v>
      </c>
      <c r="F21" s="412" t="s">
        <v>2012</v>
      </c>
      <c r="G21" s="412"/>
      <c r="H21" s="412"/>
      <c r="I21" s="412"/>
      <c r="J21" s="412"/>
      <c r="K21" s="275"/>
    </row>
    <row r="22" spans="2:11" s="1" customFormat="1" ht="15" customHeight="1">
      <c r="B22" s="278"/>
      <c r="C22" s="279"/>
      <c r="D22" s="279"/>
      <c r="E22" s="281" t="s">
        <v>2013</v>
      </c>
      <c r="F22" s="412" t="s">
        <v>1913</v>
      </c>
      <c r="G22" s="412"/>
      <c r="H22" s="412"/>
      <c r="I22" s="412"/>
      <c r="J22" s="412"/>
      <c r="K22" s="275"/>
    </row>
    <row r="23" spans="2:11" s="1" customFormat="1" ht="15" customHeight="1">
      <c r="B23" s="278"/>
      <c r="C23" s="279"/>
      <c r="D23" s="279"/>
      <c r="E23" s="281" t="s">
        <v>83</v>
      </c>
      <c r="F23" s="412" t="s">
        <v>2014</v>
      </c>
      <c r="G23" s="412"/>
      <c r="H23" s="412"/>
      <c r="I23" s="412"/>
      <c r="J23" s="412"/>
      <c r="K23" s="275"/>
    </row>
    <row r="24" spans="2:11" s="1" customFormat="1" ht="12.75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5"/>
    </row>
    <row r="25" spans="2:11" s="1" customFormat="1" ht="15" customHeight="1">
      <c r="B25" s="278"/>
      <c r="C25" s="412" t="s">
        <v>2015</v>
      </c>
      <c r="D25" s="412"/>
      <c r="E25" s="412"/>
      <c r="F25" s="412"/>
      <c r="G25" s="412"/>
      <c r="H25" s="412"/>
      <c r="I25" s="412"/>
      <c r="J25" s="412"/>
      <c r="K25" s="275"/>
    </row>
    <row r="26" spans="2:11" s="1" customFormat="1" ht="15" customHeight="1">
      <c r="B26" s="278"/>
      <c r="C26" s="412" t="s">
        <v>2016</v>
      </c>
      <c r="D26" s="412"/>
      <c r="E26" s="412"/>
      <c r="F26" s="412"/>
      <c r="G26" s="412"/>
      <c r="H26" s="412"/>
      <c r="I26" s="412"/>
      <c r="J26" s="412"/>
      <c r="K26" s="275"/>
    </row>
    <row r="27" spans="2:11" s="1" customFormat="1" ht="15" customHeight="1">
      <c r="B27" s="278"/>
      <c r="C27" s="277"/>
      <c r="D27" s="412" t="s">
        <v>2017</v>
      </c>
      <c r="E27" s="412"/>
      <c r="F27" s="412"/>
      <c r="G27" s="412"/>
      <c r="H27" s="412"/>
      <c r="I27" s="412"/>
      <c r="J27" s="412"/>
      <c r="K27" s="275"/>
    </row>
    <row r="28" spans="2:11" s="1" customFormat="1" ht="15" customHeight="1">
      <c r="B28" s="278"/>
      <c r="C28" s="279"/>
      <c r="D28" s="412" t="s">
        <v>2018</v>
      </c>
      <c r="E28" s="412"/>
      <c r="F28" s="412"/>
      <c r="G28" s="412"/>
      <c r="H28" s="412"/>
      <c r="I28" s="412"/>
      <c r="J28" s="412"/>
      <c r="K28" s="275"/>
    </row>
    <row r="29" spans="2:11" s="1" customFormat="1" ht="12.75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5"/>
    </row>
    <row r="30" spans="2:11" s="1" customFormat="1" ht="15" customHeight="1">
      <c r="B30" s="278"/>
      <c r="C30" s="279"/>
      <c r="D30" s="412" t="s">
        <v>2019</v>
      </c>
      <c r="E30" s="412"/>
      <c r="F30" s="412"/>
      <c r="G30" s="412"/>
      <c r="H30" s="412"/>
      <c r="I30" s="412"/>
      <c r="J30" s="412"/>
      <c r="K30" s="275"/>
    </row>
    <row r="31" spans="2:11" s="1" customFormat="1" ht="15" customHeight="1">
      <c r="B31" s="278"/>
      <c r="C31" s="279"/>
      <c r="D31" s="412" t="s">
        <v>2020</v>
      </c>
      <c r="E31" s="412"/>
      <c r="F31" s="412"/>
      <c r="G31" s="412"/>
      <c r="H31" s="412"/>
      <c r="I31" s="412"/>
      <c r="J31" s="412"/>
      <c r="K31" s="275"/>
    </row>
    <row r="32" spans="2:11" s="1" customFormat="1" ht="12.75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5"/>
    </row>
    <row r="33" spans="2:11" s="1" customFormat="1" ht="15" customHeight="1">
      <c r="B33" s="278"/>
      <c r="C33" s="279"/>
      <c r="D33" s="412" t="s">
        <v>2021</v>
      </c>
      <c r="E33" s="412"/>
      <c r="F33" s="412"/>
      <c r="G33" s="412"/>
      <c r="H33" s="412"/>
      <c r="I33" s="412"/>
      <c r="J33" s="412"/>
      <c r="K33" s="275"/>
    </row>
    <row r="34" spans="2:11" s="1" customFormat="1" ht="15" customHeight="1">
      <c r="B34" s="278"/>
      <c r="C34" s="279"/>
      <c r="D34" s="412" t="s">
        <v>2022</v>
      </c>
      <c r="E34" s="412"/>
      <c r="F34" s="412"/>
      <c r="G34" s="412"/>
      <c r="H34" s="412"/>
      <c r="I34" s="412"/>
      <c r="J34" s="412"/>
      <c r="K34" s="275"/>
    </row>
    <row r="35" spans="2:11" s="1" customFormat="1" ht="15" customHeight="1">
      <c r="B35" s="278"/>
      <c r="C35" s="279"/>
      <c r="D35" s="412" t="s">
        <v>2023</v>
      </c>
      <c r="E35" s="412"/>
      <c r="F35" s="412"/>
      <c r="G35" s="412"/>
      <c r="H35" s="412"/>
      <c r="I35" s="412"/>
      <c r="J35" s="412"/>
      <c r="K35" s="275"/>
    </row>
    <row r="36" spans="2:11" s="1" customFormat="1" ht="15" customHeight="1">
      <c r="B36" s="278"/>
      <c r="C36" s="279"/>
      <c r="D36" s="277"/>
      <c r="E36" s="280" t="s">
        <v>173</v>
      </c>
      <c r="F36" s="277"/>
      <c r="G36" s="412" t="s">
        <v>2024</v>
      </c>
      <c r="H36" s="412"/>
      <c r="I36" s="412"/>
      <c r="J36" s="412"/>
      <c r="K36" s="275"/>
    </row>
    <row r="37" spans="2:11" s="1" customFormat="1" ht="30.75" customHeight="1">
      <c r="B37" s="278"/>
      <c r="C37" s="279"/>
      <c r="D37" s="277"/>
      <c r="E37" s="280" t="s">
        <v>2025</v>
      </c>
      <c r="F37" s="277"/>
      <c r="G37" s="412" t="s">
        <v>2026</v>
      </c>
      <c r="H37" s="412"/>
      <c r="I37" s="412"/>
      <c r="J37" s="412"/>
      <c r="K37" s="275"/>
    </row>
    <row r="38" spans="2:11" s="1" customFormat="1" ht="15" customHeight="1">
      <c r="B38" s="278"/>
      <c r="C38" s="279"/>
      <c r="D38" s="277"/>
      <c r="E38" s="280" t="s">
        <v>52</v>
      </c>
      <c r="F38" s="277"/>
      <c r="G38" s="412" t="s">
        <v>2027</v>
      </c>
      <c r="H38" s="412"/>
      <c r="I38" s="412"/>
      <c r="J38" s="412"/>
      <c r="K38" s="275"/>
    </row>
    <row r="39" spans="2:11" s="1" customFormat="1" ht="15" customHeight="1">
      <c r="B39" s="278"/>
      <c r="C39" s="279"/>
      <c r="D39" s="277"/>
      <c r="E39" s="280" t="s">
        <v>53</v>
      </c>
      <c r="F39" s="277"/>
      <c r="G39" s="412" t="s">
        <v>2028</v>
      </c>
      <c r="H39" s="412"/>
      <c r="I39" s="412"/>
      <c r="J39" s="412"/>
      <c r="K39" s="275"/>
    </row>
    <row r="40" spans="2:11" s="1" customFormat="1" ht="15" customHeight="1">
      <c r="B40" s="278"/>
      <c r="C40" s="279"/>
      <c r="D40" s="277"/>
      <c r="E40" s="280" t="s">
        <v>174</v>
      </c>
      <c r="F40" s="277"/>
      <c r="G40" s="412" t="s">
        <v>2029</v>
      </c>
      <c r="H40" s="412"/>
      <c r="I40" s="412"/>
      <c r="J40" s="412"/>
      <c r="K40" s="275"/>
    </row>
    <row r="41" spans="2:11" s="1" customFormat="1" ht="15" customHeight="1">
      <c r="B41" s="278"/>
      <c r="C41" s="279"/>
      <c r="D41" s="277"/>
      <c r="E41" s="280" t="s">
        <v>175</v>
      </c>
      <c r="F41" s="277"/>
      <c r="G41" s="412" t="s">
        <v>2030</v>
      </c>
      <c r="H41" s="412"/>
      <c r="I41" s="412"/>
      <c r="J41" s="412"/>
      <c r="K41" s="275"/>
    </row>
    <row r="42" spans="2:11" s="1" customFormat="1" ht="15" customHeight="1">
      <c r="B42" s="278"/>
      <c r="C42" s="279"/>
      <c r="D42" s="277"/>
      <c r="E42" s="280" t="s">
        <v>2031</v>
      </c>
      <c r="F42" s="277"/>
      <c r="G42" s="412" t="s">
        <v>2032</v>
      </c>
      <c r="H42" s="412"/>
      <c r="I42" s="412"/>
      <c r="J42" s="412"/>
      <c r="K42" s="275"/>
    </row>
    <row r="43" spans="2:11" s="1" customFormat="1" ht="15" customHeight="1">
      <c r="B43" s="278"/>
      <c r="C43" s="279"/>
      <c r="D43" s="277"/>
      <c r="E43" s="280"/>
      <c r="F43" s="277"/>
      <c r="G43" s="412" t="s">
        <v>2033</v>
      </c>
      <c r="H43" s="412"/>
      <c r="I43" s="412"/>
      <c r="J43" s="412"/>
      <c r="K43" s="275"/>
    </row>
    <row r="44" spans="2:11" s="1" customFormat="1" ht="15" customHeight="1">
      <c r="B44" s="278"/>
      <c r="C44" s="279"/>
      <c r="D44" s="277"/>
      <c r="E44" s="280" t="s">
        <v>2034</v>
      </c>
      <c r="F44" s="277"/>
      <c r="G44" s="412" t="s">
        <v>2035</v>
      </c>
      <c r="H44" s="412"/>
      <c r="I44" s="412"/>
      <c r="J44" s="412"/>
      <c r="K44" s="275"/>
    </row>
    <row r="45" spans="2:11" s="1" customFormat="1" ht="15" customHeight="1">
      <c r="B45" s="278"/>
      <c r="C45" s="279"/>
      <c r="D45" s="277"/>
      <c r="E45" s="280" t="s">
        <v>177</v>
      </c>
      <c r="F45" s="277"/>
      <c r="G45" s="412" t="s">
        <v>2036</v>
      </c>
      <c r="H45" s="412"/>
      <c r="I45" s="412"/>
      <c r="J45" s="412"/>
      <c r="K45" s="275"/>
    </row>
    <row r="46" spans="2:11" s="1" customFormat="1" ht="12.75" customHeight="1">
      <c r="B46" s="278"/>
      <c r="C46" s="279"/>
      <c r="D46" s="277"/>
      <c r="E46" s="277"/>
      <c r="F46" s="277"/>
      <c r="G46" s="277"/>
      <c r="H46" s="277"/>
      <c r="I46" s="277"/>
      <c r="J46" s="277"/>
      <c r="K46" s="275"/>
    </row>
    <row r="47" spans="2:11" s="1" customFormat="1" ht="15" customHeight="1">
      <c r="B47" s="278"/>
      <c r="C47" s="279"/>
      <c r="D47" s="412" t="s">
        <v>2037</v>
      </c>
      <c r="E47" s="412"/>
      <c r="F47" s="412"/>
      <c r="G47" s="412"/>
      <c r="H47" s="412"/>
      <c r="I47" s="412"/>
      <c r="J47" s="412"/>
      <c r="K47" s="275"/>
    </row>
    <row r="48" spans="2:11" s="1" customFormat="1" ht="15" customHeight="1">
      <c r="B48" s="278"/>
      <c r="C48" s="279"/>
      <c r="D48" s="279"/>
      <c r="E48" s="412" t="s">
        <v>2038</v>
      </c>
      <c r="F48" s="412"/>
      <c r="G48" s="412"/>
      <c r="H48" s="412"/>
      <c r="I48" s="412"/>
      <c r="J48" s="412"/>
      <c r="K48" s="275"/>
    </row>
    <row r="49" spans="2:11" s="1" customFormat="1" ht="15" customHeight="1">
      <c r="B49" s="278"/>
      <c r="C49" s="279"/>
      <c r="D49" s="279"/>
      <c r="E49" s="412" t="s">
        <v>2039</v>
      </c>
      <c r="F49" s="412"/>
      <c r="G49" s="412"/>
      <c r="H49" s="412"/>
      <c r="I49" s="412"/>
      <c r="J49" s="412"/>
      <c r="K49" s="275"/>
    </row>
    <row r="50" spans="2:11" s="1" customFormat="1" ht="15" customHeight="1">
      <c r="B50" s="278"/>
      <c r="C50" s="279"/>
      <c r="D50" s="279"/>
      <c r="E50" s="412" t="s">
        <v>2040</v>
      </c>
      <c r="F50" s="412"/>
      <c r="G50" s="412"/>
      <c r="H50" s="412"/>
      <c r="I50" s="412"/>
      <c r="J50" s="412"/>
      <c r="K50" s="275"/>
    </row>
    <row r="51" spans="2:11" s="1" customFormat="1" ht="15" customHeight="1">
      <c r="B51" s="278"/>
      <c r="C51" s="279"/>
      <c r="D51" s="412" t="s">
        <v>2041</v>
      </c>
      <c r="E51" s="412"/>
      <c r="F51" s="412"/>
      <c r="G51" s="412"/>
      <c r="H51" s="412"/>
      <c r="I51" s="412"/>
      <c r="J51" s="412"/>
      <c r="K51" s="275"/>
    </row>
    <row r="52" spans="2:11" s="1" customFormat="1" ht="25.5" customHeight="1">
      <c r="B52" s="274"/>
      <c r="C52" s="413" t="s">
        <v>2042</v>
      </c>
      <c r="D52" s="413"/>
      <c r="E52" s="413"/>
      <c r="F52" s="413"/>
      <c r="G52" s="413"/>
      <c r="H52" s="413"/>
      <c r="I52" s="413"/>
      <c r="J52" s="413"/>
      <c r="K52" s="275"/>
    </row>
    <row r="53" spans="2:11" s="1" customFormat="1" ht="5.25" customHeight="1">
      <c r="B53" s="274"/>
      <c r="C53" s="276"/>
      <c r="D53" s="276"/>
      <c r="E53" s="276"/>
      <c r="F53" s="276"/>
      <c r="G53" s="276"/>
      <c r="H53" s="276"/>
      <c r="I53" s="276"/>
      <c r="J53" s="276"/>
      <c r="K53" s="275"/>
    </row>
    <row r="54" spans="2:11" s="1" customFormat="1" ht="15" customHeight="1">
      <c r="B54" s="274"/>
      <c r="C54" s="412" t="s">
        <v>2043</v>
      </c>
      <c r="D54" s="412"/>
      <c r="E54" s="412"/>
      <c r="F54" s="412"/>
      <c r="G54" s="412"/>
      <c r="H54" s="412"/>
      <c r="I54" s="412"/>
      <c r="J54" s="412"/>
      <c r="K54" s="275"/>
    </row>
    <row r="55" spans="2:11" s="1" customFormat="1" ht="15" customHeight="1">
      <c r="B55" s="274"/>
      <c r="C55" s="412" t="s">
        <v>2044</v>
      </c>
      <c r="D55" s="412"/>
      <c r="E55" s="412"/>
      <c r="F55" s="412"/>
      <c r="G55" s="412"/>
      <c r="H55" s="412"/>
      <c r="I55" s="412"/>
      <c r="J55" s="412"/>
      <c r="K55" s="275"/>
    </row>
    <row r="56" spans="2:11" s="1" customFormat="1" ht="12.75" customHeight="1">
      <c r="B56" s="274"/>
      <c r="C56" s="277"/>
      <c r="D56" s="277"/>
      <c r="E56" s="277"/>
      <c r="F56" s="277"/>
      <c r="G56" s="277"/>
      <c r="H56" s="277"/>
      <c r="I56" s="277"/>
      <c r="J56" s="277"/>
      <c r="K56" s="275"/>
    </row>
    <row r="57" spans="2:11" s="1" customFormat="1" ht="15" customHeight="1">
      <c r="B57" s="274"/>
      <c r="C57" s="412" t="s">
        <v>2045</v>
      </c>
      <c r="D57" s="412"/>
      <c r="E57" s="412"/>
      <c r="F57" s="412"/>
      <c r="G57" s="412"/>
      <c r="H57" s="412"/>
      <c r="I57" s="412"/>
      <c r="J57" s="412"/>
      <c r="K57" s="275"/>
    </row>
    <row r="58" spans="2:11" s="1" customFormat="1" ht="15" customHeight="1">
      <c r="B58" s="274"/>
      <c r="C58" s="279"/>
      <c r="D58" s="412" t="s">
        <v>2046</v>
      </c>
      <c r="E58" s="412"/>
      <c r="F58" s="412"/>
      <c r="G58" s="412"/>
      <c r="H58" s="412"/>
      <c r="I58" s="412"/>
      <c r="J58" s="412"/>
      <c r="K58" s="275"/>
    </row>
    <row r="59" spans="2:11" s="1" customFormat="1" ht="15" customHeight="1">
      <c r="B59" s="274"/>
      <c r="C59" s="279"/>
      <c r="D59" s="412" t="s">
        <v>2047</v>
      </c>
      <c r="E59" s="412"/>
      <c r="F59" s="412"/>
      <c r="G59" s="412"/>
      <c r="H59" s="412"/>
      <c r="I59" s="412"/>
      <c r="J59" s="412"/>
      <c r="K59" s="275"/>
    </row>
    <row r="60" spans="2:11" s="1" customFormat="1" ht="15" customHeight="1">
      <c r="B60" s="274"/>
      <c r="C60" s="279"/>
      <c r="D60" s="412" t="s">
        <v>2048</v>
      </c>
      <c r="E60" s="412"/>
      <c r="F60" s="412"/>
      <c r="G60" s="412"/>
      <c r="H60" s="412"/>
      <c r="I60" s="412"/>
      <c r="J60" s="412"/>
      <c r="K60" s="275"/>
    </row>
    <row r="61" spans="2:11" s="1" customFormat="1" ht="15" customHeight="1">
      <c r="B61" s="274"/>
      <c r="C61" s="279"/>
      <c r="D61" s="412" t="s">
        <v>2049</v>
      </c>
      <c r="E61" s="412"/>
      <c r="F61" s="412"/>
      <c r="G61" s="412"/>
      <c r="H61" s="412"/>
      <c r="I61" s="412"/>
      <c r="J61" s="412"/>
      <c r="K61" s="275"/>
    </row>
    <row r="62" spans="2:11" s="1" customFormat="1" ht="15" customHeight="1">
      <c r="B62" s="274"/>
      <c r="C62" s="279"/>
      <c r="D62" s="415" t="s">
        <v>2050</v>
      </c>
      <c r="E62" s="415"/>
      <c r="F62" s="415"/>
      <c r="G62" s="415"/>
      <c r="H62" s="415"/>
      <c r="I62" s="415"/>
      <c r="J62" s="415"/>
      <c r="K62" s="275"/>
    </row>
    <row r="63" spans="2:11" s="1" customFormat="1" ht="15" customHeight="1">
      <c r="B63" s="274"/>
      <c r="C63" s="279"/>
      <c r="D63" s="412" t="s">
        <v>2051</v>
      </c>
      <c r="E63" s="412"/>
      <c r="F63" s="412"/>
      <c r="G63" s="412"/>
      <c r="H63" s="412"/>
      <c r="I63" s="412"/>
      <c r="J63" s="412"/>
      <c r="K63" s="275"/>
    </row>
    <row r="64" spans="2:11" s="1" customFormat="1" ht="12.75" customHeight="1">
      <c r="B64" s="274"/>
      <c r="C64" s="279"/>
      <c r="D64" s="279"/>
      <c r="E64" s="282"/>
      <c r="F64" s="279"/>
      <c r="G64" s="279"/>
      <c r="H64" s="279"/>
      <c r="I64" s="279"/>
      <c r="J64" s="279"/>
      <c r="K64" s="275"/>
    </row>
    <row r="65" spans="2:11" s="1" customFormat="1" ht="15" customHeight="1">
      <c r="B65" s="274"/>
      <c r="C65" s="279"/>
      <c r="D65" s="412" t="s">
        <v>2052</v>
      </c>
      <c r="E65" s="412"/>
      <c r="F65" s="412"/>
      <c r="G65" s="412"/>
      <c r="H65" s="412"/>
      <c r="I65" s="412"/>
      <c r="J65" s="412"/>
      <c r="K65" s="275"/>
    </row>
    <row r="66" spans="2:11" s="1" customFormat="1" ht="15" customHeight="1">
      <c r="B66" s="274"/>
      <c r="C66" s="279"/>
      <c r="D66" s="415" t="s">
        <v>2053</v>
      </c>
      <c r="E66" s="415"/>
      <c r="F66" s="415"/>
      <c r="G66" s="415"/>
      <c r="H66" s="415"/>
      <c r="I66" s="415"/>
      <c r="J66" s="415"/>
      <c r="K66" s="275"/>
    </row>
    <row r="67" spans="2:11" s="1" customFormat="1" ht="15" customHeight="1">
      <c r="B67" s="274"/>
      <c r="C67" s="279"/>
      <c r="D67" s="412" t="s">
        <v>2054</v>
      </c>
      <c r="E67" s="412"/>
      <c r="F67" s="412"/>
      <c r="G67" s="412"/>
      <c r="H67" s="412"/>
      <c r="I67" s="412"/>
      <c r="J67" s="412"/>
      <c r="K67" s="275"/>
    </row>
    <row r="68" spans="2:11" s="1" customFormat="1" ht="15" customHeight="1">
      <c r="B68" s="274"/>
      <c r="C68" s="279"/>
      <c r="D68" s="412" t="s">
        <v>2055</v>
      </c>
      <c r="E68" s="412"/>
      <c r="F68" s="412"/>
      <c r="G68" s="412"/>
      <c r="H68" s="412"/>
      <c r="I68" s="412"/>
      <c r="J68" s="412"/>
      <c r="K68" s="275"/>
    </row>
    <row r="69" spans="2:11" s="1" customFormat="1" ht="15" customHeight="1">
      <c r="B69" s="274"/>
      <c r="C69" s="279"/>
      <c r="D69" s="412" t="s">
        <v>2056</v>
      </c>
      <c r="E69" s="412"/>
      <c r="F69" s="412"/>
      <c r="G69" s="412"/>
      <c r="H69" s="412"/>
      <c r="I69" s="412"/>
      <c r="J69" s="412"/>
      <c r="K69" s="275"/>
    </row>
    <row r="70" spans="2:11" s="1" customFormat="1" ht="15" customHeight="1">
      <c r="B70" s="274"/>
      <c r="C70" s="279"/>
      <c r="D70" s="412" t="s">
        <v>2057</v>
      </c>
      <c r="E70" s="412"/>
      <c r="F70" s="412"/>
      <c r="G70" s="412"/>
      <c r="H70" s="412"/>
      <c r="I70" s="412"/>
      <c r="J70" s="412"/>
      <c r="K70" s="275"/>
    </row>
    <row r="71" spans="2:11" s="1" customFormat="1" ht="12.75" customHeight="1">
      <c r="B71" s="283"/>
      <c r="C71" s="284"/>
      <c r="D71" s="284"/>
      <c r="E71" s="284"/>
      <c r="F71" s="284"/>
      <c r="G71" s="284"/>
      <c r="H71" s="284"/>
      <c r="I71" s="284"/>
      <c r="J71" s="284"/>
      <c r="K71" s="285"/>
    </row>
    <row r="72" spans="2:11" s="1" customFormat="1" ht="18.75" customHeight="1">
      <c r="B72" s="286"/>
      <c r="C72" s="286"/>
      <c r="D72" s="286"/>
      <c r="E72" s="286"/>
      <c r="F72" s="286"/>
      <c r="G72" s="286"/>
      <c r="H72" s="286"/>
      <c r="I72" s="286"/>
      <c r="J72" s="286"/>
      <c r="K72" s="287"/>
    </row>
    <row r="73" spans="2:11" s="1" customFormat="1" ht="18.75" customHeight="1">
      <c r="B73" s="287"/>
      <c r="C73" s="287"/>
      <c r="D73" s="287"/>
      <c r="E73" s="287"/>
      <c r="F73" s="287"/>
      <c r="G73" s="287"/>
      <c r="H73" s="287"/>
      <c r="I73" s="287"/>
      <c r="J73" s="287"/>
      <c r="K73" s="287"/>
    </row>
    <row r="74" spans="2:11" s="1" customFormat="1" ht="7.5" customHeight="1">
      <c r="B74" s="288"/>
      <c r="C74" s="289"/>
      <c r="D74" s="289"/>
      <c r="E74" s="289"/>
      <c r="F74" s="289"/>
      <c r="G74" s="289"/>
      <c r="H74" s="289"/>
      <c r="I74" s="289"/>
      <c r="J74" s="289"/>
      <c r="K74" s="290"/>
    </row>
    <row r="75" spans="2:11" s="1" customFormat="1" ht="45" customHeight="1">
      <c r="B75" s="291"/>
      <c r="C75" s="416" t="s">
        <v>2058</v>
      </c>
      <c r="D75" s="416"/>
      <c r="E75" s="416"/>
      <c r="F75" s="416"/>
      <c r="G75" s="416"/>
      <c r="H75" s="416"/>
      <c r="I75" s="416"/>
      <c r="J75" s="416"/>
      <c r="K75" s="292"/>
    </row>
    <row r="76" spans="2:11" s="1" customFormat="1" ht="17.25" customHeight="1">
      <c r="B76" s="291"/>
      <c r="C76" s="293" t="s">
        <v>2059</v>
      </c>
      <c r="D76" s="293"/>
      <c r="E76" s="293"/>
      <c r="F76" s="293" t="s">
        <v>2060</v>
      </c>
      <c r="G76" s="294"/>
      <c r="H76" s="293" t="s">
        <v>53</v>
      </c>
      <c r="I76" s="293" t="s">
        <v>56</v>
      </c>
      <c r="J76" s="293" t="s">
        <v>2061</v>
      </c>
      <c r="K76" s="292"/>
    </row>
    <row r="77" spans="2:11" s="1" customFormat="1" ht="17.25" customHeight="1">
      <c r="B77" s="291"/>
      <c r="C77" s="295" t="s">
        <v>2062</v>
      </c>
      <c r="D77" s="295"/>
      <c r="E77" s="295"/>
      <c r="F77" s="296" t="s">
        <v>2063</v>
      </c>
      <c r="G77" s="297"/>
      <c r="H77" s="295"/>
      <c r="I77" s="295"/>
      <c r="J77" s="295" t="s">
        <v>2064</v>
      </c>
      <c r="K77" s="292"/>
    </row>
    <row r="78" spans="2:11" s="1" customFormat="1" ht="5.25" customHeight="1">
      <c r="B78" s="291"/>
      <c r="C78" s="298"/>
      <c r="D78" s="298"/>
      <c r="E78" s="298"/>
      <c r="F78" s="298"/>
      <c r="G78" s="299"/>
      <c r="H78" s="298"/>
      <c r="I78" s="298"/>
      <c r="J78" s="298"/>
      <c r="K78" s="292"/>
    </row>
    <row r="79" spans="2:11" s="1" customFormat="1" ht="15" customHeight="1">
      <c r="B79" s="291"/>
      <c r="C79" s="280" t="s">
        <v>52</v>
      </c>
      <c r="D79" s="300"/>
      <c r="E79" s="300"/>
      <c r="F79" s="301" t="s">
        <v>2065</v>
      </c>
      <c r="G79" s="302"/>
      <c r="H79" s="280" t="s">
        <v>2066</v>
      </c>
      <c r="I79" s="280" t="s">
        <v>2067</v>
      </c>
      <c r="J79" s="280">
        <v>20</v>
      </c>
      <c r="K79" s="292"/>
    </row>
    <row r="80" spans="2:11" s="1" customFormat="1" ht="15" customHeight="1">
      <c r="B80" s="291"/>
      <c r="C80" s="280" t="s">
        <v>2068</v>
      </c>
      <c r="D80" s="280"/>
      <c r="E80" s="280"/>
      <c r="F80" s="301" t="s">
        <v>2065</v>
      </c>
      <c r="G80" s="302"/>
      <c r="H80" s="280" t="s">
        <v>2069</v>
      </c>
      <c r="I80" s="280" t="s">
        <v>2067</v>
      </c>
      <c r="J80" s="280">
        <v>120</v>
      </c>
      <c r="K80" s="292"/>
    </row>
    <row r="81" spans="2:11" s="1" customFormat="1" ht="15" customHeight="1">
      <c r="B81" s="303"/>
      <c r="C81" s="280" t="s">
        <v>2070</v>
      </c>
      <c r="D81" s="280"/>
      <c r="E81" s="280"/>
      <c r="F81" s="301" t="s">
        <v>2071</v>
      </c>
      <c r="G81" s="302"/>
      <c r="H81" s="280" t="s">
        <v>2072</v>
      </c>
      <c r="I81" s="280" t="s">
        <v>2067</v>
      </c>
      <c r="J81" s="280">
        <v>50</v>
      </c>
      <c r="K81" s="292"/>
    </row>
    <row r="82" spans="2:11" s="1" customFormat="1" ht="15" customHeight="1">
      <c r="B82" s="303"/>
      <c r="C82" s="280" t="s">
        <v>2073</v>
      </c>
      <c r="D82" s="280"/>
      <c r="E82" s="280"/>
      <c r="F82" s="301" t="s">
        <v>2065</v>
      </c>
      <c r="G82" s="302"/>
      <c r="H82" s="280" t="s">
        <v>2074</v>
      </c>
      <c r="I82" s="280" t="s">
        <v>2075</v>
      </c>
      <c r="J82" s="280"/>
      <c r="K82" s="292"/>
    </row>
    <row r="83" spans="2:11" s="1" customFormat="1" ht="15" customHeight="1">
      <c r="B83" s="303"/>
      <c r="C83" s="304" t="s">
        <v>2076</v>
      </c>
      <c r="D83" s="304"/>
      <c r="E83" s="304"/>
      <c r="F83" s="305" t="s">
        <v>2071</v>
      </c>
      <c r="G83" s="304"/>
      <c r="H83" s="304" t="s">
        <v>2077</v>
      </c>
      <c r="I83" s="304" t="s">
        <v>2067</v>
      </c>
      <c r="J83" s="304">
        <v>15</v>
      </c>
      <c r="K83" s="292"/>
    </row>
    <row r="84" spans="2:11" s="1" customFormat="1" ht="15" customHeight="1">
      <c r="B84" s="303"/>
      <c r="C84" s="304" t="s">
        <v>2078</v>
      </c>
      <c r="D84" s="304"/>
      <c r="E84" s="304"/>
      <c r="F84" s="305" t="s">
        <v>2071</v>
      </c>
      <c r="G84" s="304"/>
      <c r="H84" s="304" t="s">
        <v>2079</v>
      </c>
      <c r="I84" s="304" t="s">
        <v>2067</v>
      </c>
      <c r="J84" s="304">
        <v>15</v>
      </c>
      <c r="K84" s="292"/>
    </row>
    <row r="85" spans="2:11" s="1" customFormat="1" ht="15" customHeight="1">
      <c r="B85" s="303"/>
      <c r="C85" s="304" t="s">
        <v>2080</v>
      </c>
      <c r="D85" s="304"/>
      <c r="E85" s="304"/>
      <c r="F85" s="305" t="s">
        <v>2071</v>
      </c>
      <c r="G85" s="304"/>
      <c r="H85" s="304" t="s">
        <v>2081</v>
      </c>
      <c r="I85" s="304" t="s">
        <v>2067</v>
      </c>
      <c r="J85" s="304">
        <v>20</v>
      </c>
      <c r="K85" s="292"/>
    </row>
    <row r="86" spans="2:11" s="1" customFormat="1" ht="15" customHeight="1">
      <c r="B86" s="303"/>
      <c r="C86" s="304" t="s">
        <v>2082</v>
      </c>
      <c r="D86" s="304"/>
      <c r="E86" s="304"/>
      <c r="F86" s="305" t="s">
        <v>2071</v>
      </c>
      <c r="G86" s="304"/>
      <c r="H86" s="304" t="s">
        <v>2083</v>
      </c>
      <c r="I86" s="304" t="s">
        <v>2067</v>
      </c>
      <c r="J86" s="304">
        <v>20</v>
      </c>
      <c r="K86" s="292"/>
    </row>
    <row r="87" spans="2:11" s="1" customFormat="1" ht="15" customHeight="1">
      <c r="B87" s="303"/>
      <c r="C87" s="280" t="s">
        <v>2084</v>
      </c>
      <c r="D87" s="280"/>
      <c r="E87" s="280"/>
      <c r="F87" s="301" t="s">
        <v>2071</v>
      </c>
      <c r="G87" s="302"/>
      <c r="H87" s="280" t="s">
        <v>2085</v>
      </c>
      <c r="I87" s="280" t="s">
        <v>2067</v>
      </c>
      <c r="J87" s="280">
        <v>50</v>
      </c>
      <c r="K87" s="292"/>
    </row>
    <row r="88" spans="2:11" s="1" customFormat="1" ht="15" customHeight="1">
      <c r="B88" s="303"/>
      <c r="C88" s="280" t="s">
        <v>2086</v>
      </c>
      <c r="D88" s="280"/>
      <c r="E88" s="280"/>
      <c r="F88" s="301" t="s">
        <v>2071</v>
      </c>
      <c r="G88" s="302"/>
      <c r="H88" s="280" t="s">
        <v>2087</v>
      </c>
      <c r="I88" s="280" t="s">
        <v>2067</v>
      </c>
      <c r="J88" s="280">
        <v>20</v>
      </c>
      <c r="K88" s="292"/>
    </row>
    <row r="89" spans="2:11" s="1" customFormat="1" ht="15" customHeight="1">
      <c r="B89" s="303"/>
      <c r="C89" s="280" t="s">
        <v>2088</v>
      </c>
      <c r="D89" s="280"/>
      <c r="E89" s="280"/>
      <c r="F89" s="301" t="s">
        <v>2071</v>
      </c>
      <c r="G89" s="302"/>
      <c r="H89" s="280" t="s">
        <v>2089</v>
      </c>
      <c r="I89" s="280" t="s">
        <v>2067</v>
      </c>
      <c r="J89" s="280">
        <v>20</v>
      </c>
      <c r="K89" s="292"/>
    </row>
    <row r="90" spans="2:11" s="1" customFormat="1" ht="15" customHeight="1">
      <c r="B90" s="303"/>
      <c r="C90" s="280" t="s">
        <v>2090</v>
      </c>
      <c r="D90" s="280"/>
      <c r="E90" s="280"/>
      <c r="F90" s="301" t="s">
        <v>2071</v>
      </c>
      <c r="G90" s="302"/>
      <c r="H90" s="280" t="s">
        <v>2091</v>
      </c>
      <c r="I90" s="280" t="s">
        <v>2067</v>
      </c>
      <c r="J90" s="280">
        <v>50</v>
      </c>
      <c r="K90" s="292"/>
    </row>
    <row r="91" spans="2:11" s="1" customFormat="1" ht="15" customHeight="1">
      <c r="B91" s="303"/>
      <c r="C91" s="280" t="s">
        <v>2092</v>
      </c>
      <c r="D91" s="280"/>
      <c r="E91" s="280"/>
      <c r="F91" s="301" t="s">
        <v>2071</v>
      </c>
      <c r="G91" s="302"/>
      <c r="H91" s="280" t="s">
        <v>2092</v>
      </c>
      <c r="I91" s="280" t="s">
        <v>2067</v>
      </c>
      <c r="J91" s="280">
        <v>50</v>
      </c>
      <c r="K91" s="292"/>
    </row>
    <row r="92" spans="2:11" s="1" customFormat="1" ht="15" customHeight="1">
      <c r="B92" s="303"/>
      <c r="C92" s="280" t="s">
        <v>2093</v>
      </c>
      <c r="D92" s="280"/>
      <c r="E92" s="280"/>
      <c r="F92" s="301" t="s">
        <v>2071</v>
      </c>
      <c r="G92" s="302"/>
      <c r="H92" s="280" t="s">
        <v>2094</v>
      </c>
      <c r="I92" s="280" t="s">
        <v>2067</v>
      </c>
      <c r="J92" s="280">
        <v>255</v>
      </c>
      <c r="K92" s="292"/>
    </row>
    <row r="93" spans="2:11" s="1" customFormat="1" ht="15" customHeight="1">
      <c r="B93" s="303"/>
      <c r="C93" s="280" t="s">
        <v>2095</v>
      </c>
      <c r="D93" s="280"/>
      <c r="E93" s="280"/>
      <c r="F93" s="301" t="s">
        <v>2065</v>
      </c>
      <c r="G93" s="302"/>
      <c r="H93" s="280" t="s">
        <v>2096</v>
      </c>
      <c r="I93" s="280" t="s">
        <v>2097</v>
      </c>
      <c r="J93" s="280"/>
      <c r="K93" s="292"/>
    </row>
    <row r="94" spans="2:11" s="1" customFormat="1" ht="15" customHeight="1">
      <c r="B94" s="303"/>
      <c r="C94" s="280" t="s">
        <v>2098</v>
      </c>
      <c r="D94" s="280"/>
      <c r="E94" s="280"/>
      <c r="F94" s="301" t="s">
        <v>2065</v>
      </c>
      <c r="G94" s="302"/>
      <c r="H94" s="280" t="s">
        <v>2099</v>
      </c>
      <c r="I94" s="280" t="s">
        <v>2100</v>
      </c>
      <c r="J94" s="280"/>
      <c r="K94" s="292"/>
    </row>
    <row r="95" spans="2:11" s="1" customFormat="1" ht="15" customHeight="1">
      <c r="B95" s="303"/>
      <c r="C95" s="280" t="s">
        <v>2101</v>
      </c>
      <c r="D95" s="280"/>
      <c r="E95" s="280"/>
      <c r="F95" s="301" t="s">
        <v>2065</v>
      </c>
      <c r="G95" s="302"/>
      <c r="H95" s="280" t="s">
        <v>2101</v>
      </c>
      <c r="I95" s="280" t="s">
        <v>2100</v>
      </c>
      <c r="J95" s="280"/>
      <c r="K95" s="292"/>
    </row>
    <row r="96" spans="2:11" s="1" customFormat="1" ht="15" customHeight="1">
      <c r="B96" s="303"/>
      <c r="C96" s="280" t="s">
        <v>37</v>
      </c>
      <c r="D96" s="280"/>
      <c r="E96" s="280"/>
      <c r="F96" s="301" t="s">
        <v>2065</v>
      </c>
      <c r="G96" s="302"/>
      <c r="H96" s="280" t="s">
        <v>2102</v>
      </c>
      <c r="I96" s="280" t="s">
        <v>2100</v>
      </c>
      <c r="J96" s="280"/>
      <c r="K96" s="292"/>
    </row>
    <row r="97" spans="2:11" s="1" customFormat="1" ht="15" customHeight="1">
      <c r="B97" s="303"/>
      <c r="C97" s="280" t="s">
        <v>47</v>
      </c>
      <c r="D97" s="280"/>
      <c r="E97" s="280"/>
      <c r="F97" s="301" t="s">
        <v>2065</v>
      </c>
      <c r="G97" s="302"/>
      <c r="H97" s="280" t="s">
        <v>2103</v>
      </c>
      <c r="I97" s="280" t="s">
        <v>2100</v>
      </c>
      <c r="J97" s="280"/>
      <c r="K97" s="292"/>
    </row>
    <row r="98" spans="2:11" s="1" customFormat="1" ht="15" customHeight="1">
      <c r="B98" s="306"/>
      <c r="C98" s="307"/>
      <c r="D98" s="307"/>
      <c r="E98" s="307"/>
      <c r="F98" s="307"/>
      <c r="G98" s="307"/>
      <c r="H98" s="307"/>
      <c r="I98" s="307"/>
      <c r="J98" s="307"/>
      <c r="K98" s="308"/>
    </row>
    <row r="99" spans="2:11" s="1" customFormat="1" ht="18.75" customHeight="1">
      <c r="B99" s="309"/>
      <c r="C99" s="310"/>
      <c r="D99" s="310"/>
      <c r="E99" s="310"/>
      <c r="F99" s="310"/>
      <c r="G99" s="310"/>
      <c r="H99" s="310"/>
      <c r="I99" s="310"/>
      <c r="J99" s="310"/>
      <c r="K99" s="309"/>
    </row>
    <row r="100" spans="2:11" s="1" customFormat="1" ht="18.75" customHeight="1">
      <c r="B100" s="287"/>
      <c r="C100" s="287"/>
      <c r="D100" s="287"/>
      <c r="E100" s="287"/>
      <c r="F100" s="287"/>
      <c r="G100" s="287"/>
      <c r="H100" s="287"/>
      <c r="I100" s="287"/>
      <c r="J100" s="287"/>
      <c r="K100" s="287"/>
    </row>
    <row r="101" spans="2:11" s="1" customFormat="1" ht="7.5" customHeight="1">
      <c r="B101" s="288"/>
      <c r="C101" s="289"/>
      <c r="D101" s="289"/>
      <c r="E101" s="289"/>
      <c r="F101" s="289"/>
      <c r="G101" s="289"/>
      <c r="H101" s="289"/>
      <c r="I101" s="289"/>
      <c r="J101" s="289"/>
      <c r="K101" s="290"/>
    </row>
    <row r="102" spans="2:11" s="1" customFormat="1" ht="45" customHeight="1">
      <c r="B102" s="291"/>
      <c r="C102" s="416" t="s">
        <v>2104</v>
      </c>
      <c r="D102" s="416"/>
      <c r="E102" s="416"/>
      <c r="F102" s="416"/>
      <c r="G102" s="416"/>
      <c r="H102" s="416"/>
      <c r="I102" s="416"/>
      <c r="J102" s="416"/>
      <c r="K102" s="292"/>
    </row>
    <row r="103" spans="2:11" s="1" customFormat="1" ht="17.25" customHeight="1">
      <c r="B103" s="291"/>
      <c r="C103" s="293" t="s">
        <v>2059</v>
      </c>
      <c r="D103" s="293"/>
      <c r="E103" s="293"/>
      <c r="F103" s="293" t="s">
        <v>2060</v>
      </c>
      <c r="G103" s="294"/>
      <c r="H103" s="293" t="s">
        <v>53</v>
      </c>
      <c r="I103" s="293" t="s">
        <v>56</v>
      </c>
      <c r="J103" s="293" t="s">
        <v>2061</v>
      </c>
      <c r="K103" s="292"/>
    </row>
    <row r="104" spans="2:11" s="1" customFormat="1" ht="17.25" customHeight="1">
      <c r="B104" s="291"/>
      <c r="C104" s="295" t="s">
        <v>2062</v>
      </c>
      <c r="D104" s="295"/>
      <c r="E104" s="295"/>
      <c r="F104" s="296" t="s">
        <v>2063</v>
      </c>
      <c r="G104" s="297"/>
      <c r="H104" s="295"/>
      <c r="I104" s="295"/>
      <c r="J104" s="295" t="s">
        <v>2064</v>
      </c>
      <c r="K104" s="292"/>
    </row>
    <row r="105" spans="2:11" s="1" customFormat="1" ht="5.25" customHeight="1">
      <c r="B105" s="291"/>
      <c r="C105" s="293"/>
      <c r="D105" s="293"/>
      <c r="E105" s="293"/>
      <c r="F105" s="293"/>
      <c r="G105" s="311"/>
      <c r="H105" s="293"/>
      <c r="I105" s="293"/>
      <c r="J105" s="293"/>
      <c r="K105" s="292"/>
    </row>
    <row r="106" spans="2:11" s="1" customFormat="1" ht="15" customHeight="1">
      <c r="B106" s="291"/>
      <c r="C106" s="280" t="s">
        <v>52</v>
      </c>
      <c r="D106" s="300"/>
      <c r="E106" s="300"/>
      <c r="F106" s="301" t="s">
        <v>2065</v>
      </c>
      <c r="G106" s="280"/>
      <c r="H106" s="280" t="s">
        <v>2105</v>
      </c>
      <c r="I106" s="280" t="s">
        <v>2067</v>
      </c>
      <c r="J106" s="280">
        <v>20</v>
      </c>
      <c r="K106" s="292"/>
    </row>
    <row r="107" spans="2:11" s="1" customFormat="1" ht="15" customHeight="1">
      <c r="B107" s="291"/>
      <c r="C107" s="280" t="s">
        <v>2068</v>
      </c>
      <c r="D107" s="280"/>
      <c r="E107" s="280"/>
      <c r="F107" s="301" t="s">
        <v>2065</v>
      </c>
      <c r="G107" s="280"/>
      <c r="H107" s="280" t="s">
        <v>2105</v>
      </c>
      <c r="I107" s="280" t="s">
        <v>2067</v>
      </c>
      <c r="J107" s="280">
        <v>120</v>
      </c>
      <c r="K107" s="292"/>
    </row>
    <row r="108" spans="2:11" s="1" customFormat="1" ht="15" customHeight="1">
      <c r="B108" s="303"/>
      <c r="C108" s="280" t="s">
        <v>2070</v>
      </c>
      <c r="D108" s="280"/>
      <c r="E108" s="280"/>
      <c r="F108" s="301" t="s">
        <v>2071</v>
      </c>
      <c r="G108" s="280"/>
      <c r="H108" s="280" t="s">
        <v>2105</v>
      </c>
      <c r="I108" s="280" t="s">
        <v>2067</v>
      </c>
      <c r="J108" s="280">
        <v>50</v>
      </c>
      <c r="K108" s="292"/>
    </row>
    <row r="109" spans="2:11" s="1" customFormat="1" ht="15" customHeight="1">
      <c r="B109" s="303"/>
      <c r="C109" s="280" t="s">
        <v>2073</v>
      </c>
      <c r="D109" s="280"/>
      <c r="E109" s="280"/>
      <c r="F109" s="301" t="s">
        <v>2065</v>
      </c>
      <c r="G109" s="280"/>
      <c r="H109" s="280" t="s">
        <v>2105</v>
      </c>
      <c r="I109" s="280" t="s">
        <v>2075</v>
      </c>
      <c r="J109" s="280"/>
      <c r="K109" s="292"/>
    </row>
    <row r="110" spans="2:11" s="1" customFormat="1" ht="15" customHeight="1">
      <c r="B110" s="303"/>
      <c r="C110" s="280" t="s">
        <v>2084</v>
      </c>
      <c r="D110" s="280"/>
      <c r="E110" s="280"/>
      <c r="F110" s="301" t="s">
        <v>2071</v>
      </c>
      <c r="G110" s="280"/>
      <c r="H110" s="280" t="s">
        <v>2105</v>
      </c>
      <c r="I110" s="280" t="s">
        <v>2067</v>
      </c>
      <c r="J110" s="280">
        <v>50</v>
      </c>
      <c r="K110" s="292"/>
    </row>
    <row r="111" spans="2:11" s="1" customFormat="1" ht="15" customHeight="1">
      <c r="B111" s="303"/>
      <c r="C111" s="280" t="s">
        <v>2092</v>
      </c>
      <c r="D111" s="280"/>
      <c r="E111" s="280"/>
      <c r="F111" s="301" t="s">
        <v>2071</v>
      </c>
      <c r="G111" s="280"/>
      <c r="H111" s="280" t="s">
        <v>2105</v>
      </c>
      <c r="I111" s="280" t="s">
        <v>2067</v>
      </c>
      <c r="J111" s="280">
        <v>50</v>
      </c>
      <c r="K111" s="292"/>
    </row>
    <row r="112" spans="2:11" s="1" customFormat="1" ht="15" customHeight="1">
      <c r="B112" s="303"/>
      <c r="C112" s="280" t="s">
        <v>2090</v>
      </c>
      <c r="D112" s="280"/>
      <c r="E112" s="280"/>
      <c r="F112" s="301" t="s">
        <v>2071</v>
      </c>
      <c r="G112" s="280"/>
      <c r="H112" s="280" t="s">
        <v>2105</v>
      </c>
      <c r="I112" s="280" t="s">
        <v>2067</v>
      </c>
      <c r="J112" s="280">
        <v>50</v>
      </c>
      <c r="K112" s="292"/>
    </row>
    <row r="113" spans="2:11" s="1" customFormat="1" ht="15" customHeight="1">
      <c r="B113" s="303"/>
      <c r="C113" s="280" t="s">
        <v>52</v>
      </c>
      <c r="D113" s="280"/>
      <c r="E113" s="280"/>
      <c r="F113" s="301" t="s">
        <v>2065</v>
      </c>
      <c r="G113" s="280"/>
      <c r="H113" s="280" t="s">
        <v>2106</v>
      </c>
      <c r="I113" s="280" t="s">
        <v>2067</v>
      </c>
      <c r="J113" s="280">
        <v>20</v>
      </c>
      <c r="K113" s="292"/>
    </row>
    <row r="114" spans="2:11" s="1" customFormat="1" ht="15" customHeight="1">
      <c r="B114" s="303"/>
      <c r="C114" s="280" t="s">
        <v>2107</v>
      </c>
      <c r="D114" s="280"/>
      <c r="E114" s="280"/>
      <c r="F114" s="301" t="s">
        <v>2065</v>
      </c>
      <c r="G114" s="280"/>
      <c r="H114" s="280" t="s">
        <v>2108</v>
      </c>
      <c r="I114" s="280" t="s">
        <v>2067</v>
      </c>
      <c r="J114" s="280">
        <v>120</v>
      </c>
      <c r="K114" s="292"/>
    </row>
    <row r="115" spans="2:11" s="1" customFormat="1" ht="15" customHeight="1">
      <c r="B115" s="303"/>
      <c r="C115" s="280" t="s">
        <v>37</v>
      </c>
      <c r="D115" s="280"/>
      <c r="E115" s="280"/>
      <c r="F115" s="301" t="s">
        <v>2065</v>
      </c>
      <c r="G115" s="280"/>
      <c r="H115" s="280" t="s">
        <v>2109</v>
      </c>
      <c r="I115" s="280" t="s">
        <v>2100</v>
      </c>
      <c r="J115" s="280"/>
      <c r="K115" s="292"/>
    </row>
    <row r="116" spans="2:11" s="1" customFormat="1" ht="15" customHeight="1">
      <c r="B116" s="303"/>
      <c r="C116" s="280" t="s">
        <v>47</v>
      </c>
      <c r="D116" s="280"/>
      <c r="E116" s="280"/>
      <c r="F116" s="301" t="s">
        <v>2065</v>
      </c>
      <c r="G116" s="280"/>
      <c r="H116" s="280" t="s">
        <v>2110</v>
      </c>
      <c r="I116" s="280" t="s">
        <v>2100</v>
      </c>
      <c r="J116" s="280"/>
      <c r="K116" s="292"/>
    </row>
    <row r="117" spans="2:11" s="1" customFormat="1" ht="15" customHeight="1">
      <c r="B117" s="303"/>
      <c r="C117" s="280" t="s">
        <v>56</v>
      </c>
      <c r="D117" s="280"/>
      <c r="E117" s="280"/>
      <c r="F117" s="301" t="s">
        <v>2065</v>
      </c>
      <c r="G117" s="280"/>
      <c r="H117" s="280" t="s">
        <v>2111</v>
      </c>
      <c r="I117" s="280" t="s">
        <v>2112</v>
      </c>
      <c r="J117" s="280"/>
      <c r="K117" s="292"/>
    </row>
    <row r="118" spans="2:11" s="1" customFormat="1" ht="15" customHeight="1">
      <c r="B118" s="306"/>
      <c r="C118" s="312"/>
      <c r="D118" s="312"/>
      <c r="E118" s="312"/>
      <c r="F118" s="312"/>
      <c r="G118" s="312"/>
      <c r="H118" s="312"/>
      <c r="I118" s="312"/>
      <c r="J118" s="312"/>
      <c r="K118" s="308"/>
    </row>
    <row r="119" spans="2:11" s="1" customFormat="1" ht="18.75" customHeight="1">
      <c r="B119" s="313"/>
      <c r="C119" s="314"/>
      <c r="D119" s="314"/>
      <c r="E119" s="314"/>
      <c r="F119" s="315"/>
      <c r="G119" s="314"/>
      <c r="H119" s="314"/>
      <c r="I119" s="314"/>
      <c r="J119" s="314"/>
      <c r="K119" s="313"/>
    </row>
    <row r="120" spans="2:11" s="1" customFormat="1" ht="18.75" customHeight="1"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</row>
    <row r="121" spans="2:11" s="1" customFormat="1" ht="7.5" customHeight="1">
      <c r="B121" s="316"/>
      <c r="C121" s="317"/>
      <c r="D121" s="317"/>
      <c r="E121" s="317"/>
      <c r="F121" s="317"/>
      <c r="G121" s="317"/>
      <c r="H121" s="317"/>
      <c r="I121" s="317"/>
      <c r="J121" s="317"/>
      <c r="K121" s="318"/>
    </row>
    <row r="122" spans="2:11" s="1" customFormat="1" ht="45" customHeight="1">
      <c r="B122" s="319"/>
      <c r="C122" s="414" t="s">
        <v>2113</v>
      </c>
      <c r="D122" s="414"/>
      <c r="E122" s="414"/>
      <c r="F122" s="414"/>
      <c r="G122" s="414"/>
      <c r="H122" s="414"/>
      <c r="I122" s="414"/>
      <c r="J122" s="414"/>
      <c r="K122" s="320"/>
    </row>
    <row r="123" spans="2:11" s="1" customFormat="1" ht="17.25" customHeight="1">
      <c r="B123" s="321"/>
      <c r="C123" s="293" t="s">
        <v>2059</v>
      </c>
      <c r="D123" s="293"/>
      <c r="E123" s="293"/>
      <c r="F123" s="293" t="s">
        <v>2060</v>
      </c>
      <c r="G123" s="294"/>
      <c r="H123" s="293" t="s">
        <v>53</v>
      </c>
      <c r="I123" s="293" t="s">
        <v>56</v>
      </c>
      <c r="J123" s="293" t="s">
        <v>2061</v>
      </c>
      <c r="K123" s="322"/>
    </row>
    <row r="124" spans="2:11" s="1" customFormat="1" ht="17.25" customHeight="1">
      <c r="B124" s="321"/>
      <c r="C124" s="295" t="s">
        <v>2062</v>
      </c>
      <c r="D124" s="295"/>
      <c r="E124" s="295"/>
      <c r="F124" s="296" t="s">
        <v>2063</v>
      </c>
      <c r="G124" s="297"/>
      <c r="H124" s="295"/>
      <c r="I124" s="295"/>
      <c r="J124" s="295" t="s">
        <v>2064</v>
      </c>
      <c r="K124" s="322"/>
    </row>
    <row r="125" spans="2:11" s="1" customFormat="1" ht="5.25" customHeight="1">
      <c r="B125" s="323"/>
      <c r="C125" s="298"/>
      <c r="D125" s="298"/>
      <c r="E125" s="298"/>
      <c r="F125" s="298"/>
      <c r="G125" s="324"/>
      <c r="H125" s="298"/>
      <c r="I125" s="298"/>
      <c r="J125" s="298"/>
      <c r="K125" s="325"/>
    </row>
    <row r="126" spans="2:11" s="1" customFormat="1" ht="15" customHeight="1">
      <c r="B126" s="323"/>
      <c r="C126" s="280" t="s">
        <v>2068</v>
      </c>
      <c r="D126" s="300"/>
      <c r="E126" s="300"/>
      <c r="F126" s="301" t="s">
        <v>2065</v>
      </c>
      <c r="G126" s="280"/>
      <c r="H126" s="280" t="s">
        <v>2105</v>
      </c>
      <c r="I126" s="280" t="s">
        <v>2067</v>
      </c>
      <c r="J126" s="280">
        <v>120</v>
      </c>
      <c r="K126" s="326"/>
    </row>
    <row r="127" spans="2:11" s="1" customFormat="1" ht="15" customHeight="1">
      <c r="B127" s="323"/>
      <c r="C127" s="280" t="s">
        <v>2114</v>
      </c>
      <c r="D127" s="280"/>
      <c r="E127" s="280"/>
      <c r="F127" s="301" t="s">
        <v>2065</v>
      </c>
      <c r="G127" s="280"/>
      <c r="H127" s="280" t="s">
        <v>2115</v>
      </c>
      <c r="I127" s="280" t="s">
        <v>2067</v>
      </c>
      <c r="J127" s="280" t="s">
        <v>2116</v>
      </c>
      <c r="K127" s="326"/>
    </row>
    <row r="128" spans="2:11" s="1" customFormat="1" ht="15" customHeight="1">
      <c r="B128" s="323"/>
      <c r="C128" s="280" t="s">
        <v>83</v>
      </c>
      <c r="D128" s="280"/>
      <c r="E128" s="280"/>
      <c r="F128" s="301" t="s">
        <v>2065</v>
      </c>
      <c r="G128" s="280"/>
      <c r="H128" s="280" t="s">
        <v>2117</v>
      </c>
      <c r="I128" s="280" t="s">
        <v>2067</v>
      </c>
      <c r="J128" s="280" t="s">
        <v>2116</v>
      </c>
      <c r="K128" s="326"/>
    </row>
    <row r="129" spans="2:11" s="1" customFormat="1" ht="15" customHeight="1">
      <c r="B129" s="323"/>
      <c r="C129" s="280" t="s">
        <v>2076</v>
      </c>
      <c r="D129" s="280"/>
      <c r="E129" s="280"/>
      <c r="F129" s="301" t="s">
        <v>2071</v>
      </c>
      <c r="G129" s="280"/>
      <c r="H129" s="280" t="s">
        <v>2077</v>
      </c>
      <c r="I129" s="280" t="s">
        <v>2067</v>
      </c>
      <c r="J129" s="280">
        <v>15</v>
      </c>
      <c r="K129" s="326"/>
    </row>
    <row r="130" spans="2:11" s="1" customFormat="1" ht="15" customHeight="1">
      <c r="B130" s="323"/>
      <c r="C130" s="304" t="s">
        <v>2078</v>
      </c>
      <c r="D130" s="304"/>
      <c r="E130" s="304"/>
      <c r="F130" s="305" t="s">
        <v>2071</v>
      </c>
      <c r="G130" s="304"/>
      <c r="H130" s="304" t="s">
        <v>2079</v>
      </c>
      <c r="I130" s="304" t="s">
        <v>2067</v>
      </c>
      <c r="J130" s="304">
        <v>15</v>
      </c>
      <c r="K130" s="326"/>
    </row>
    <row r="131" spans="2:11" s="1" customFormat="1" ht="15" customHeight="1">
      <c r="B131" s="323"/>
      <c r="C131" s="304" t="s">
        <v>2080</v>
      </c>
      <c r="D131" s="304"/>
      <c r="E131" s="304"/>
      <c r="F131" s="305" t="s">
        <v>2071</v>
      </c>
      <c r="G131" s="304"/>
      <c r="H131" s="304" t="s">
        <v>2081</v>
      </c>
      <c r="I131" s="304" t="s">
        <v>2067</v>
      </c>
      <c r="J131" s="304">
        <v>20</v>
      </c>
      <c r="K131" s="326"/>
    </row>
    <row r="132" spans="2:11" s="1" customFormat="1" ht="15" customHeight="1">
      <c r="B132" s="323"/>
      <c r="C132" s="304" t="s">
        <v>2082</v>
      </c>
      <c r="D132" s="304"/>
      <c r="E132" s="304"/>
      <c r="F132" s="305" t="s">
        <v>2071</v>
      </c>
      <c r="G132" s="304"/>
      <c r="H132" s="304" t="s">
        <v>2083</v>
      </c>
      <c r="I132" s="304" t="s">
        <v>2067</v>
      </c>
      <c r="J132" s="304">
        <v>20</v>
      </c>
      <c r="K132" s="326"/>
    </row>
    <row r="133" spans="2:11" s="1" customFormat="1" ht="15" customHeight="1">
      <c r="B133" s="323"/>
      <c r="C133" s="280" t="s">
        <v>2070</v>
      </c>
      <c r="D133" s="280"/>
      <c r="E133" s="280"/>
      <c r="F133" s="301" t="s">
        <v>2071</v>
      </c>
      <c r="G133" s="280"/>
      <c r="H133" s="280" t="s">
        <v>2105</v>
      </c>
      <c r="I133" s="280" t="s">
        <v>2067</v>
      </c>
      <c r="J133" s="280">
        <v>50</v>
      </c>
      <c r="K133" s="326"/>
    </row>
    <row r="134" spans="2:11" s="1" customFormat="1" ht="15" customHeight="1">
      <c r="B134" s="323"/>
      <c r="C134" s="280" t="s">
        <v>2084</v>
      </c>
      <c r="D134" s="280"/>
      <c r="E134" s="280"/>
      <c r="F134" s="301" t="s">
        <v>2071</v>
      </c>
      <c r="G134" s="280"/>
      <c r="H134" s="280" t="s">
        <v>2105</v>
      </c>
      <c r="I134" s="280" t="s">
        <v>2067</v>
      </c>
      <c r="J134" s="280">
        <v>50</v>
      </c>
      <c r="K134" s="326"/>
    </row>
    <row r="135" spans="2:11" s="1" customFormat="1" ht="15" customHeight="1">
      <c r="B135" s="323"/>
      <c r="C135" s="280" t="s">
        <v>2090</v>
      </c>
      <c r="D135" s="280"/>
      <c r="E135" s="280"/>
      <c r="F135" s="301" t="s">
        <v>2071</v>
      </c>
      <c r="G135" s="280"/>
      <c r="H135" s="280" t="s">
        <v>2105</v>
      </c>
      <c r="I135" s="280" t="s">
        <v>2067</v>
      </c>
      <c r="J135" s="280">
        <v>50</v>
      </c>
      <c r="K135" s="326"/>
    </row>
    <row r="136" spans="2:11" s="1" customFormat="1" ht="15" customHeight="1">
      <c r="B136" s="323"/>
      <c r="C136" s="280" t="s">
        <v>2092</v>
      </c>
      <c r="D136" s="280"/>
      <c r="E136" s="280"/>
      <c r="F136" s="301" t="s">
        <v>2071</v>
      </c>
      <c r="G136" s="280"/>
      <c r="H136" s="280" t="s">
        <v>2105</v>
      </c>
      <c r="I136" s="280" t="s">
        <v>2067</v>
      </c>
      <c r="J136" s="280">
        <v>50</v>
      </c>
      <c r="K136" s="326"/>
    </row>
    <row r="137" spans="2:11" s="1" customFormat="1" ht="15" customHeight="1">
      <c r="B137" s="323"/>
      <c r="C137" s="280" t="s">
        <v>2093</v>
      </c>
      <c r="D137" s="280"/>
      <c r="E137" s="280"/>
      <c r="F137" s="301" t="s">
        <v>2071</v>
      </c>
      <c r="G137" s="280"/>
      <c r="H137" s="280" t="s">
        <v>2118</v>
      </c>
      <c r="I137" s="280" t="s">
        <v>2067</v>
      </c>
      <c r="J137" s="280">
        <v>255</v>
      </c>
      <c r="K137" s="326"/>
    </row>
    <row r="138" spans="2:11" s="1" customFormat="1" ht="15" customHeight="1">
      <c r="B138" s="323"/>
      <c r="C138" s="280" t="s">
        <v>2095</v>
      </c>
      <c r="D138" s="280"/>
      <c r="E138" s="280"/>
      <c r="F138" s="301" t="s">
        <v>2065</v>
      </c>
      <c r="G138" s="280"/>
      <c r="H138" s="280" t="s">
        <v>2119</v>
      </c>
      <c r="I138" s="280" t="s">
        <v>2097</v>
      </c>
      <c r="J138" s="280"/>
      <c r="K138" s="326"/>
    </row>
    <row r="139" spans="2:11" s="1" customFormat="1" ht="15" customHeight="1">
      <c r="B139" s="323"/>
      <c r="C139" s="280" t="s">
        <v>2098</v>
      </c>
      <c r="D139" s="280"/>
      <c r="E139" s="280"/>
      <c r="F139" s="301" t="s">
        <v>2065</v>
      </c>
      <c r="G139" s="280"/>
      <c r="H139" s="280" t="s">
        <v>2120</v>
      </c>
      <c r="I139" s="280" t="s">
        <v>2100</v>
      </c>
      <c r="J139" s="280"/>
      <c r="K139" s="326"/>
    </row>
    <row r="140" spans="2:11" s="1" customFormat="1" ht="15" customHeight="1">
      <c r="B140" s="323"/>
      <c r="C140" s="280" t="s">
        <v>2101</v>
      </c>
      <c r="D140" s="280"/>
      <c r="E140" s="280"/>
      <c r="F140" s="301" t="s">
        <v>2065</v>
      </c>
      <c r="G140" s="280"/>
      <c r="H140" s="280" t="s">
        <v>2101</v>
      </c>
      <c r="I140" s="280" t="s">
        <v>2100</v>
      </c>
      <c r="J140" s="280"/>
      <c r="K140" s="326"/>
    </row>
    <row r="141" spans="2:11" s="1" customFormat="1" ht="15" customHeight="1">
      <c r="B141" s="323"/>
      <c r="C141" s="280" t="s">
        <v>37</v>
      </c>
      <c r="D141" s="280"/>
      <c r="E141" s="280"/>
      <c r="F141" s="301" t="s">
        <v>2065</v>
      </c>
      <c r="G141" s="280"/>
      <c r="H141" s="280" t="s">
        <v>2121</v>
      </c>
      <c r="I141" s="280" t="s">
        <v>2100</v>
      </c>
      <c r="J141" s="280"/>
      <c r="K141" s="326"/>
    </row>
    <row r="142" spans="2:11" s="1" customFormat="1" ht="15" customHeight="1">
      <c r="B142" s="323"/>
      <c r="C142" s="280" t="s">
        <v>2122</v>
      </c>
      <c r="D142" s="280"/>
      <c r="E142" s="280"/>
      <c r="F142" s="301" t="s">
        <v>2065</v>
      </c>
      <c r="G142" s="280"/>
      <c r="H142" s="280" t="s">
        <v>2123</v>
      </c>
      <c r="I142" s="280" t="s">
        <v>2100</v>
      </c>
      <c r="J142" s="280"/>
      <c r="K142" s="326"/>
    </row>
    <row r="143" spans="2:11" s="1" customFormat="1" ht="15" customHeight="1">
      <c r="B143" s="327"/>
      <c r="C143" s="328"/>
      <c r="D143" s="328"/>
      <c r="E143" s="328"/>
      <c r="F143" s="328"/>
      <c r="G143" s="328"/>
      <c r="H143" s="328"/>
      <c r="I143" s="328"/>
      <c r="J143" s="328"/>
      <c r="K143" s="329"/>
    </row>
    <row r="144" spans="2:11" s="1" customFormat="1" ht="18.75" customHeight="1">
      <c r="B144" s="314"/>
      <c r="C144" s="314"/>
      <c r="D144" s="314"/>
      <c r="E144" s="314"/>
      <c r="F144" s="315"/>
      <c r="G144" s="314"/>
      <c r="H144" s="314"/>
      <c r="I144" s="314"/>
      <c r="J144" s="314"/>
      <c r="K144" s="314"/>
    </row>
    <row r="145" spans="2:11" s="1" customFormat="1" ht="18.75" customHeight="1">
      <c r="B145" s="287"/>
      <c r="C145" s="287"/>
      <c r="D145" s="287"/>
      <c r="E145" s="287"/>
      <c r="F145" s="287"/>
      <c r="G145" s="287"/>
      <c r="H145" s="287"/>
      <c r="I145" s="287"/>
      <c r="J145" s="287"/>
      <c r="K145" s="287"/>
    </row>
    <row r="146" spans="2:11" s="1" customFormat="1" ht="7.5" customHeight="1">
      <c r="B146" s="288"/>
      <c r="C146" s="289"/>
      <c r="D146" s="289"/>
      <c r="E146" s="289"/>
      <c r="F146" s="289"/>
      <c r="G146" s="289"/>
      <c r="H146" s="289"/>
      <c r="I146" s="289"/>
      <c r="J146" s="289"/>
      <c r="K146" s="290"/>
    </row>
    <row r="147" spans="2:11" s="1" customFormat="1" ht="45" customHeight="1">
      <c r="B147" s="291"/>
      <c r="C147" s="416" t="s">
        <v>2124</v>
      </c>
      <c r="D147" s="416"/>
      <c r="E147" s="416"/>
      <c r="F147" s="416"/>
      <c r="G147" s="416"/>
      <c r="H147" s="416"/>
      <c r="I147" s="416"/>
      <c r="J147" s="416"/>
      <c r="K147" s="292"/>
    </row>
    <row r="148" spans="2:11" s="1" customFormat="1" ht="17.25" customHeight="1">
      <c r="B148" s="291"/>
      <c r="C148" s="293" t="s">
        <v>2059</v>
      </c>
      <c r="D148" s="293"/>
      <c r="E148" s="293"/>
      <c r="F148" s="293" t="s">
        <v>2060</v>
      </c>
      <c r="G148" s="294"/>
      <c r="H148" s="293" t="s">
        <v>53</v>
      </c>
      <c r="I148" s="293" t="s">
        <v>56</v>
      </c>
      <c r="J148" s="293" t="s">
        <v>2061</v>
      </c>
      <c r="K148" s="292"/>
    </row>
    <row r="149" spans="2:11" s="1" customFormat="1" ht="17.25" customHeight="1">
      <c r="B149" s="291"/>
      <c r="C149" s="295" t="s">
        <v>2062</v>
      </c>
      <c r="D149" s="295"/>
      <c r="E149" s="295"/>
      <c r="F149" s="296" t="s">
        <v>2063</v>
      </c>
      <c r="G149" s="297"/>
      <c r="H149" s="295"/>
      <c r="I149" s="295"/>
      <c r="J149" s="295" t="s">
        <v>2064</v>
      </c>
      <c r="K149" s="292"/>
    </row>
    <row r="150" spans="2:11" s="1" customFormat="1" ht="5.25" customHeight="1">
      <c r="B150" s="303"/>
      <c r="C150" s="298"/>
      <c r="D150" s="298"/>
      <c r="E150" s="298"/>
      <c r="F150" s="298"/>
      <c r="G150" s="299"/>
      <c r="H150" s="298"/>
      <c r="I150" s="298"/>
      <c r="J150" s="298"/>
      <c r="K150" s="326"/>
    </row>
    <row r="151" spans="2:11" s="1" customFormat="1" ht="15" customHeight="1">
      <c r="B151" s="303"/>
      <c r="C151" s="330" t="s">
        <v>2068</v>
      </c>
      <c r="D151" s="280"/>
      <c r="E151" s="280"/>
      <c r="F151" s="331" t="s">
        <v>2065</v>
      </c>
      <c r="G151" s="280"/>
      <c r="H151" s="330" t="s">
        <v>2105</v>
      </c>
      <c r="I151" s="330" t="s">
        <v>2067</v>
      </c>
      <c r="J151" s="330">
        <v>120</v>
      </c>
      <c r="K151" s="326"/>
    </row>
    <row r="152" spans="2:11" s="1" customFormat="1" ht="15" customHeight="1">
      <c r="B152" s="303"/>
      <c r="C152" s="330" t="s">
        <v>2114</v>
      </c>
      <c r="D152" s="280"/>
      <c r="E152" s="280"/>
      <c r="F152" s="331" t="s">
        <v>2065</v>
      </c>
      <c r="G152" s="280"/>
      <c r="H152" s="330" t="s">
        <v>2125</v>
      </c>
      <c r="I152" s="330" t="s">
        <v>2067</v>
      </c>
      <c r="J152" s="330" t="s">
        <v>2116</v>
      </c>
      <c r="K152" s="326"/>
    </row>
    <row r="153" spans="2:11" s="1" customFormat="1" ht="15" customHeight="1">
      <c r="B153" s="303"/>
      <c r="C153" s="330" t="s">
        <v>83</v>
      </c>
      <c r="D153" s="280"/>
      <c r="E153" s="280"/>
      <c r="F153" s="331" t="s">
        <v>2065</v>
      </c>
      <c r="G153" s="280"/>
      <c r="H153" s="330" t="s">
        <v>2126</v>
      </c>
      <c r="I153" s="330" t="s">
        <v>2067</v>
      </c>
      <c r="J153" s="330" t="s">
        <v>2116</v>
      </c>
      <c r="K153" s="326"/>
    </row>
    <row r="154" spans="2:11" s="1" customFormat="1" ht="15" customHeight="1">
      <c r="B154" s="303"/>
      <c r="C154" s="330" t="s">
        <v>2070</v>
      </c>
      <c r="D154" s="280"/>
      <c r="E154" s="280"/>
      <c r="F154" s="331" t="s">
        <v>2071</v>
      </c>
      <c r="G154" s="280"/>
      <c r="H154" s="330" t="s">
        <v>2105</v>
      </c>
      <c r="I154" s="330" t="s">
        <v>2067</v>
      </c>
      <c r="J154" s="330">
        <v>50</v>
      </c>
      <c r="K154" s="326"/>
    </row>
    <row r="155" spans="2:11" s="1" customFormat="1" ht="15" customHeight="1">
      <c r="B155" s="303"/>
      <c r="C155" s="330" t="s">
        <v>2073</v>
      </c>
      <c r="D155" s="280"/>
      <c r="E155" s="280"/>
      <c r="F155" s="331" t="s">
        <v>2065</v>
      </c>
      <c r="G155" s="280"/>
      <c r="H155" s="330" t="s">
        <v>2105</v>
      </c>
      <c r="I155" s="330" t="s">
        <v>2075</v>
      </c>
      <c r="J155" s="330"/>
      <c r="K155" s="326"/>
    </row>
    <row r="156" spans="2:11" s="1" customFormat="1" ht="15" customHeight="1">
      <c r="B156" s="303"/>
      <c r="C156" s="330" t="s">
        <v>2084</v>
      </c>
      <c r="D156" s="280"/>
      <c r="E156" s="280"/>
      <c r="F156" s="331" t="s">
        <v>2071</v>
      </c>
      <c r="G156" s="280"/>
      <c r="H156" s="330" t="s">
        <v>2105</v>
      </c>
      <c r="I156" s="330" t="s">
        <v>2067</v>
      </c>
      <c r="J156" s="330">
        <v>50</v>
      </c>
      <c r="K156" s="326"/>
    </row>
    <row r="157" spans="2:11" s="1" customFormat="1" ht="15" customHeight="1">
      <c r="B157" s="303"/>
      <c r="C157" s="330" t="s">
        <v>2092</v>
      </c>
      <c r="D157" s="280"/>
      <c r="E157" s="280"/>
      <c r="F157" s="331" t="s">
        <v>2071</v>
      </c>
      <c r="G157" s="280"/>
      <c r="H157" s="330" t="s">
        <v>2105</v>
      </c>
      <c r="I157" s="330" t="s">
        <v>2067</v>
      </c>
      <c r="J157" s="330">
        <v>50</v>
      </c>
      <c r="K157" s="326"/>
    </row>
    <row r="158" spans="2:11" s="1" customFormat="1" ht="15" customHeight="1">
      <c r="B158" s="303"/>
      <c r="C158" s="330" t="s">
        <v>2090</v>
      </c>
      <c r="D158" s="280"/>
      <c r="E158" s="280"/>
      <c r="F158" s="331" t="s">
        <v>2071</v>
      </c>
      <c r="G158" s="280"/>
      <c r="H158" s="330" t="s">
        <v>2105</v>
      </c>
      <c r="I158" s="330" t="s">
        <v>2067</v>
      </c>
      <c r="J158" s="330">
        <v>50</v>
      </c>
      <c r="K158" s="326"/>
    </row>
    <row r="159" spans="2:11" s="1" customFormat="1" ht="15" customHeight="1">
      <c r="B159" s="303"/>
      <c r="C159" s="330" t="s">
        <v>154</v>
      </c>
      <c r="D159" s="280"/>
      <c r="E159" s="280"/>
      <c r="F159" s="331" t="s">
        <v>2065</v>
      </c>
      <c r="G159" s="280"/>
      <c r="H159" s="330" t="s">
        <v>2127</v>
      </c>
      <c r="I159" s="330" t="s">
        <v>2067</v>
      </c>
      <c r="J159" s="330" t="s">
        <v>2128</v>
      </c>
      <c r="K159" s="326"/>
    </row>
    <row r="160" spans="2:11" s="1" customFormat="1" ht="15" customHeight="1">
      <c r="B160" s="303"/>
      <c r="C160" s="330" t="s">
        <v>2129</v>
      </c>
      <c r="D160" s="280"/>
      <c r="E160" s="280"/>
      <c r="F160" s="331" t="s">
        <v>2065</v>
      </c>
      <c r="G160" s="280"/>
      <c r="H160" s="330" t="s">
        <v>2130</v>
      </c>
      <c r="I160" s="330" t="s">
        <v>2100</v>
      </c>
      <c r="J160" s="330"/>
      <c r="K160" s="326"/>
    </row>
    <row r="161" spans="2:11" s="1" customFormat="1" ht="15" customHeight="1">
      <c r="B161" s="332"/>
      <c r="C161" s="312"/>
      <c r="D161" s="312"/>
      <c r="E161" s="312"/>
      <c r="F161" s="312"/>
      <c r="G161" s="312"/>
      <c r="H161" s="312"/>
      <c r="I161" s="312"/>
      <c r="J161" s="312"/>
      <c r="K161" s="333"/>
    </row>
    <row r="162" spans="2:11" s="1" customFormat="1" ht="18.75" customHeight="1">
      <c r="B162" s="314"/>
      <c r="C162" s="324"/>
      <c r="D162" s="324"/>
      <c r="E162" s="324"/>
      <c r="F162" s="334"/>
      <c r="G162" s="324"/>
      <c r="H162" s="324"/>
      <c r="I162" s="324"/>
      <c r="J162" s="324"/>
      <c r="K162" s="314"/>
    </row>
    <row r="163" spans="2:11" s="1" customFormat="1" ht="18.75" customHeight="1">
      <c r="B163" s="287"/>
      <c r="C163" s="287"/>
      <c r="D163" s="287"/>
      <c r="E163" s="287"/>
      <c r="F163" s="287"/>
      <c r="G163" s="287"/>
      <c r="H163" s="287"/>
      <c r="I163" s="287"/>
      <c r="J163" s="287"/>
      <c r="K163" s="287"/>
    </row>
    <row r="164" spans="2:11" s="1" customFormat="1" ht="7.5" customHeight="1">
      <c r="B164" s="269"/>
      <c r="C164" s="270"/>
      <c r="D164" s="270"/>
      <c r="E164" s="270"/>
      <c r="F164" s="270"/>
      <c r="G164" s="270"/>
      <c r="H164" s="270"/>
      <c r="I164" s="270"/>
      <c r="J164" s="270"/>
      <c r="K164" s="271"/>
    </row>
    <row r="165" spans="2:11" s="1" customFormat="1" ht="45" customHeight="1">
      <c r="B165" s="272"/>
      <c r="C165" s="414" t="s">
        <v>2131</v>
      </c>
      <c r="D165" s="414"/>
      <c r="E165" s="414"/>
      <c r="F165" s="414"/>
      <c r="G165" s="414"/>
      <c r="H165" s="414"/>
      <c r="I165" s="414"/>
      <c r="J165" s="414"/>
      <c r="K165" s="273"/>
    </row>
    <row r="166" spans="2:11" s="1" customFormat="1" ht="17.25" customHeight="1">
      <c r="B166" s="272"/>
      <c r="C166" s="293" t="s">
        <v>2059</v>
      </c>
      <c r="D166" s="293"/>
      <c r="E166" s="293"/>
      <c r="F166" s="293" t="s">
        <v>2060</v>
      </c>
      <c r="G166" s="335"/>
      <c r="H166" s="336" t="s">
        <v>53</v>
      </c>
      <c r="I166" s="336" t="s">
        <v>56</v>
      </c>
      <c r="J166" s="293" t="s">
        <v>2061</v>
      </c>
      <c r="K166" s="273"/>
    </row>
    <row r="167" spans="2:11" s="1" customFormat="1" ht="17.25" customHeight="1">
      <c r="B167" s="274"/>
      <c r="C167" s="295" t="s">
        <v>2062</v>
      </c>
      <c r="D167" s="295"/>
      <c r="E167" s="295"/>
      <c r="F167" s="296" t="s">
        <v>2063</v>
      </c>
      <c r="G167" s="337"/>
      <c r="H167" s="338"/>
      <c r="I167" s="338"/>
      <c r="J167" s="295" t="s">
        <v>2064</v>
      </c>
      <c r="K167" s="275"/>
    </row>
    <row r="168" spans="2:11" s="1" customFormat="1" ht="5.25" customHeight="1">
      <c r="B168" s="303"/>
      <c r="C168" s="298"/>
      <c r="D168" s="298"/>
      <c r="E168" s="298"/>
      <c r="F168" s="298"/>
      <c r="G168" s="299"/>
      <c r="H168" s="298"/>
      <c r="I168" s="298"/>
      <c r="J168" s="298"/>
      <c r="K168" s="326"/>
    </row>
    <row r="169" spans="2:11" s="1" customFormat="1" ht="15" customHeight="1">
      <c r="B169" s="303"/>
      <c r="C169" s="280" t="s">
        <v>2068</v>
      </c>
      <c r="D169" s="280"/>
      <c r="E169" s="280"/>
      <c r="F169" s="301" t="s">
        <v>2065</v>
      </c>
      <c r="G169" s="280"/>
      <c r="H169" s="280" t="s">
        <v>2105</v>
      </c>
      <c r="I169" s="280" t="s">
        <v>2067</v>
      </c>
      <c r="J169" s="280">
        <v>120</v>
      </c>
      <c r="K169" s="326"/>
    </row>
    <row r="170" spans="2:11" s="1" customFormat="1" ht="15" customHeight="1">
      <c r="B170" s="303"/>
      <c r="C170" s="280" t="s">
        <v>2114</v>
      </c>
      <c r="D170" s="280"/>
      <c r="E170" s="280"/>
      <c r="F170" s="301" t="s">
        <v>2065</v>
      </c>
      <c r="G170" s="280"/>
      <c r="H170" s="280" t="s">
        <v>2115</v>
      </c>
      <c r="I170" s="280" t="s">
        <v>2067</v>
      </c>
      <c r="J170" s="280" t="s">
        <v>2116</v>
      </c>
      <c r="K170" s="326"/>
    </row>
    <row r="171" spans="2:11" s="1" customFormat="1" ht="15" customHeight="1">
      <c r="B171" s="303"/>
      <c r="C171" s="280" t="s">
        <v>83</v>
      </c>
      <c r="D171" s="280"/>
      <c r="E171" s="280"/>
      <c r="F171" s="301" t="s">
        <v>2065</v>
      </c>
      <c r="G171" s="280"/>
      <c r="H171" s="280" t="s">
        <v>2132</v>
      </c>
      <c r="I171" s="280" t="s">
        <v>2067</v>
      </c>
      <c r="J171" s="280" t="s">
        <v>2116</v>
      </c>
      <c r="K171" s="326"/>
    </row>
    <row r="172" spans="2:11" s="1" customFormat="1" ht="15" customHeight="1">
      <c r="B172" s="303"/>
      <c r="C172" s="280" t="s">
        <v>2070</v>
      </c>
      <c r="D172" s="280"/>
      <c r="E172" s="280"/>
      <c r="F172" s="301" t="s">
        <v>2071</v>
      </c>
      <c r="G172" s="280"/>
      <c r="H172" s="280" t="s">
        <v>2132</v>
      </c>
      <c r="I172" s="280" t="s">
        <v>2067</v>
      </c>
      <c r="J172" s="280">
        <v>50</v>
      </c>
      <c r="K172" s="326"/>
    </row>
    <row r="173" spans="2:11" s="1" customFormat="1" ht="15" customHeight="1">
      <c r="B173" s="303"/>
      <c r="C173" s="280" t="s">
        <v>2073</v>
      </c>
      <c r="D173" s="280"/>
      <c r="E173" s="280"/>
      <c r="F173" s="301" t="s">
        <v>2065</v>
      </c>
      <c r="G173" s="280"/>
      <c r="H173" s="280" t="s">
        <v>2132</v>
      </c>
      <c r="I173" s="280" t="s">
        <v>2075</v>
      </c>
      <c r="J173" s="280"/>
      <c r="K173" s="326"/>
    </row>
    <row r="174" spans="2:11" s="1" customFormat="1" ht="15" customHeight="1">
      <c r="B174" s="303"/>
      <c r="C174" s="280" t="s">
        <v>2084</v>
      </c>
      <c r="D174" s="280"/>
      <c r="E174" s="280"/>
      <c r="F174" s="301" t="s">
        <v>2071</v>
      </c>
      <c r="G174" s="280"/>
      <c r="H174" s="280" t="s">
        <v>2132</v>
      </c>
      <c r="I174" s="280" t="s">
        <v>2067</v>
      </c>
      <c r="J174" s="280">
        <v>50</v>
      </c>
      <c r="K174" s="326"/>
    </row>
    <row r="175" spans="2:11" s="1" customFormat="1" ht="15" customHeight="1">
      <c r="B175" s="303"/>
      <c r="C175" s="280" t="s">
        <v>2092</v>
      </c>
      <c r="D175" s="280"/>
      <c r="E175" s="280"/>
      <c r="F175" s="301" t="s">
        <v>2071</v>
      </c>
      <c r="G175" s="280"/>
      <c r="H175" s="280" t="s">
        <v>2132</v>
      </c>
      <c r="I175" s="280" t="s">
        <v>2067</v>
      </c>
      <c r="J175" s="280">
        <v>50</v>
      </c>
      <c r="K175" s="326"/>
    </row>
    <row r="176" spans="2:11" s="1" customFormat="1" ht="15" customHeight="1">
      <c r="B176" s="303"/>
      <c r="C176" s="280" t="s">
        <v>2090</v>
      </c>
      <c r="D176" s="280"/>
      <c r="E176" s="280"/>
      <c r="F176" s="301" t="s">
        <v>2071</v>
      </c>
      <c r="G176" s="280"/>
      <c r="H176" s="280" t="s">
        <v>2132</v>
      </c>
      <c r="I176" s="280" t="s">
        <v>2067</v>
      </c>
      <c r="J176" s="280">
        <v>50</v>
      </c>
      <c r="K176" s="326"/>
    </row>
    <row r="177" spans="2:11" s="1" customFormat="1" ht="15" customHeight="1">
      <c r="B177" s="303"/>
      <c r="C177" s="280" t="s">
        <v>173</v>
      </c>
      <c r="D177" s="280"/>
      <c r="E177" s="280"/>
      <c r="F177" s="301" t="s">
        <v>2065</v>
      </c>
      <c r="G177" s="280"/>
      <c r="H177" s="280" t="s">
        <v>2133</v>
      </c>
      <c r="I177" s="280" t="s">
        <v>2134</v>
      </c>
      <c r="J177" s="280"/>
      <c r="K177" s="326"/>
    </row>
    <row r="178" spans="2:11" s="1" customFormat="1" ht="15" customHeight="1">
      <c r="B178" s="303"/>
      <c r="C178" s="280" t="s">
        <v>56</v>
      </c>
      <c r="D178" s="280"/>
      <c r="E178" s="280"/>
      <c r="F178" s="301" t="s">
        <v>2065</v>
      </c>
      <c r="G178" s="280"/>
      <c r="H178" s="280" t="s">
        <v>2135</v>
      </c>
      <c r="I178" s="280" t="s">
        <v>2136</v>
      </c>
      <c r="J178" s="280">
        <v>1</v>
      </c>
      <c r="K178" s="326"/>
    </row>
    <row r="179" spans="2:11" s="1" customFormat="1" ht="15" customHeight="1">
      <c r="B179" s="303"/>
      <c r="C179" s="280" t="s">
        <v>52</v>
      </c>
      <c r="D179" s="280"/>
      <c r="E179" s="280"/>
      <c r="F179" s="301" t="s">
        <v>2065</v>
      </c>
      <c r="G179" s="280"/>
      <c r="H179" s="280" t="s">
        <v>2137</v>
      </c>
      <c r="I179" s="280" t="s">
        <v>2067</v>
      </c>
      <c r="J179" s="280">
        <v>20</v>
      </c>
      <c r="K179" s="326"/>
    </row>
    <row r="180" spans="2:11" s="1" customFormat="1" ht="15" customHeight="1">
      <c r="B180" s="303"/>
      <c r="C180" s="280" t="s">
        <v>53</v>
      </c>
      <c r="D180" s="280"/>
      <c r="E180" s="280"/>
      <c r="F180" s="301" t="s">
        <v>2065</v>
      </c>
      <c r="G180" s="280"/>
      <c r="H180" s="280" t="s">
        <v>2138</v>
      </c>
      <c r="I180" s="280" t="s">
        <v>2067</v>
      </c>
      <c r="J180" s="280">
        <v>255</v>
      </c>
      <c r="K180" s="326"/>
    </row>
    <row r="181" spans="2:11" s="1" customFormat="1" ht="15" customHeight="1">
      <c r="B181" s="303"/>
      <c r="C181" s="280" t="s">
        <v>174</v>
      </c>
      <c r="D181" s="280"/>
      <c r="E181" s="280"/>
      <c r="F181" s="301" t="s">
        <v>2065</v>
      </c>
      <c r="G181" s="280"/>
      <c r="H181" s="280" t="s">
        <v>2029</v>
      </c>
      <c r="I181" s="280" t="s">
        <v>2067</v>
      </c>
      <c r="J181" s="280">
        <v>10</v>
      </c>
      <c r="K181" s="326"/>
    </row>
    <row r="182" spans="2:11" s="1" customFormat="1" ht="15" customHeight="1">
      <c r="B182" s="303"/>
      <c r="C182" s="280" t="s">
        <v>175</v>
      </c>
      <c r="D182" s="280"/>
      <c r="E182" s="280"/>
      <c r="F182" s="301" t="s">
        <v>2065</v>
      </c>
      <c r="G182" s="280"/>
      <c r="H182" s="280" t="s">
        <v>2139</v>
      </c>
      <c r="I182" s="280" t="s">
        <v>2100</v>
      </c>
      <c r="J182" s="280"/>
      <c r="K182" s="326"/>
    </row>
    <row r="183" spans="2:11" s="1" customFormat="1" ht="15" customHeight="1">
      <c r="B183" s="303"/>
      <c r="C183" s="280" t="s">
        <v>2140</v>
      </c>
      <c r="D183" s="280"/>
      <c r="E183" s="280"/>
      <c r="F183" s="301" t="s">
        <v>2065</v>
      </c>
      <c r="G183" s="280"/>
      <c r="H183" s="280" t="s">
        <v>2141</v>
      </c>
      <c r="I183" s="280" t="s">
        <v>2100</v>
      </c>
      <c r="J183" s="280"/>
      <c r="K183" s="326"/>
    </row>
    <row r="184" spans="2:11" s="1" customFormat="1" ht="15" customHeight="1">
      <c r="B184" s="303"/>
      <c r="C184" s="280" t="s">
        <v>2129</v>
      </c>
      <c r="D184" s="280"/>
      <c r="E184" s="280"/>
      <c r="F184" s="301" t="s">
        <v>2065</v>
      </c>
      <c r="G184" s="280"/>
      <c r="H184" s="280" t="s">
        <v>2142</v>
      </c>
      <c r="I184" s="280" t="s">
        <v>2100</v>
      </c>
      <c r="J184" s="280"/>
      <c r="K184" s="326"/>
    </row>
    <row r="185" spans="2:11" s="1" customFormat="1" ht="15" customHeight="1">
      <c r="B185" s="303"/>
      <c r="C185" s="280" t="s">
        <v>177</v>
      </c>
      <c r="D185" s="280"/>
      <c r="E185" s="280"/>
      <c r="F185" s="301" t="s">
        <v>2071</v>
      </c>
      <c r="G185" s="280"/>
      <c r="H185" s="280" t="s">
        <v>2143</v>
      </c>
      <c r="I185" s="280" t="s">
        <v>2067</v>
      </c>
      <c r="J185" s="280">
        <v>50</v>
      </c>
      <c r="K185" s="326"/>
    </row>
    <row r="186" spans="2:11" s="1" customFormat="1" ht="15" customHeight="1">
      <c r="B186" s="303"/>
      <c r="C186" s="280" t="s">
        <v>2144</v>
      </c>
      <c r="D186" s="280"/>
      <c r="E186" s="280"/>
      <c r="F186" s="301" t="s">
        <v>2071</v>
      </c>
      <c r="G186" s="280"/>
      <c r="H186" s="280" t="s">
        <v>2145</v>
      </c>
      <c r="I186" s="280" t="s">
        <v>2146</v>
      </c>
      <c r="J186" s="280"/>
      <c r="K186" s="326"/>
    </row>
    <row r="187" spans="2:11" s="1" customFormat="1" ht="15" customHeight="1">
      <c r="B187" s="303"/>
      <c r="C187" s="280" t="s">
        <v>2147</v>
      </c>
      <c r="D187" s="280"/>
      <c r="E187" s="280"/>
      <c r="F187" s="301" t="s">
        <v>2071</v>
      </c>
      <c r="G187" s="280"/>
      <c r="H187" s="280" t="s">
        <v>2148</v>
      </c>
      <c r="I187" s="280" t="s">
        <v>2146</v>
      </c>
      <c r="J187" s="280"/>
      <c r="K187" s="326"/>
    </row>
    <row r="188" spans="2:11" s="1" customFormat="1" ht="15" customHeight="1">
      <c r="B188" s="303"/>
      <c r="C188" s="280" t="s">
        <v>2149</v>
      </c>
      <c r="D188" s="280"/>
      <c r="E188" s="280"/>
      <c r="F188" s="301" t="s">
        <v>2071</v>
      </c>
      <c r="G188" s="280"/>
      <c r="H188" s="280" t="s">
        <v>2150</v>
      </c>
      <c r="I188" s="280" t="s">
        <v>2146</v>
      </c>
      <c r="J188" s="280"/>
      <c r="K188" s="326"/>
    </row>
    <row r="189" spans="2:11" s="1" customFormat="1" ht="15" customHeight="1">
      <c r="B189" s="303"/>
      <c r="C189" s="339" t="s">
        <v>2151</v>
      </c>
      <c r="D189" s="280"/>
      <c r="E189" s="280"/>
      <c r="F189" s="301" t="s">
        <v>2071</v>
      </c>
      <c r="G189" s="280"/>
      <c r="H189" s="280" t="s">
        <v>2152</v>
      </c>
      <c r="I189" s="280" t="s">
        <v>2153</v>
      </c>
      <c r="J189" s="340" t="s">
        <v>2154</v>
      </c>
      <c r="K189" s="326"/>
    </row>
    <row r="190" spans="2:11" s="18" customFormat="1" ht="15" customHeight="1">
      <c r="B190" s="341"/>
      <c r="C190" s="342" t="s">
        <v>2155</v>
      </c>
      <c r="D190" s="343"/>
      <c r="E190" s="343"/>
      <c r="F190" s="344" t="s">
        <v>2071</v>
      </c>
      <c r="G190" s="343"/>
      <c r="H190" s="343" t="s">
        <v>2156</v>
      </c>
      <c r="I190" s="343" t="s">
        <v>2153</v>
      </c>
      <c r="J190" s="345" t="s">
        <v>2154</v>
      </c>
      <c r="K190" s="346"/>
    </row>
    <row r="191" spans="2:11" s="1" customFormat="1" ht="15" customHeight="1">
      <c r="B191" s="303"/>
      <c r="C191" s="339" t="s">
        <v>41</v>
      </c>
      <c r="D191" s="280"/>
      <c r="E191" s="280"/>
      <c r="F191" s="301" t="s">
        <v>2065</v>
      </c>
      <c r="G191" s="280"/>
      <c r="H191" s="277" t="s">
        <v>2157</v>
      </c>
      <c r="I191" s="280" t="s">
        <v>2158</v>
      </c>
      <c r="J191" s="280"/>
      <c r="K191" s="326"/>
    </row>
    <row r="192" spans="2:11" s="1" customFormat="1" ht="15" customHeight="1">
      <c r="B192" s="303"/>
      <c r="C192" s="339" t="s">
        <v>2159</v>
      </c>
      <c r="D192" s="280"/>
      <c r="E192" s="280"/>
      <c r="F192" s="301" t="s">
        <v>2065</v>
      </c>
      <c r="G192" s="280"/>
      <c r="H192" s="280" t="s">
        <v>2160</v>
      </c>
      <c r="I192" s="280" t="s">
        <v>2100</v>
      </c>
      <c r="J192" s="280"/>
      <c r="K192" s="326"/>
    </row>
    <row r="193" spans="2:11" s="1" customFormat="1" ht="15" customHeight="1">
      <c r="B193" s="303"/>
      <c r="C193" s="339" t="s">
        <v>2161</v>
      </c>
      <c r="D193" s="280"/>
      <c r="E193" s="280"/>
      <c r="F193" s="301" t="s">
        <v>2065</v>
      </c>
      <c r="G193" s="280"/>
      <c r="H193" s="280" t="s">
        <v>2162</v>
      </c>
      <c r="I193" s="280" t="s">
        <v>2100</v>
      </c>
      <c r="J193" s="280"/>
      <c r="K193" s="326"/>
    </row>
    <row r="194" spans="2:11" s="1" customFormat="1" ht="15" customHeight="1">
      <c r="B194" s="303"/>
      <c r="C194" s="339" t="s">
        <v>2163</v>
      </c>
      <c r="D194" s="280"/>
      <c r="E194" s="280"/>
      <c r="F194" s="301" t="s">
        <v>2071</v>
      </c>
      <c r="G194" s="280"/>
      <c r="H194" s="280" t="s">
        <v>2164</v>
      </c>
      <c r="I194" s="280" t="s">
        <v>2100</v>
      </c>
      <c r="J194" s="280"/>
      <c r="K194" s="326"/>
    </row>
    <row r="195" spans="2:11" s="1" customFormat="1" ht="15" customHeight="1">
      <c r="B195" s="332"/>
      <c r="C195" s="347"/>
      <c r="D195" s="312"/>
      <c r="E195" s="312"/>
      <c r="F195" s="312"/>
      <c r="G195" s="312"/>
      <c r="H195" s="312"/>
      <c r="I195" s="312"/>
      <c r="J195" s="312"/>
      <c r="K195" s="333"/>
    </row>
    <row r="196" spans="2:11" s="1" customFormat="1" ht="18.75" customHeight="1">
      <c r="B196" s="314"/>
      <c r="C196" s="324"/>
      <c r="D196" s="324"/>
      <c r="E196" s="324"/>
      <c r="F196" s="334"/>
      <c r="G196" s="324"/>
      <c r="H196" s="324"/>
      <c r="I196" s="324"/>
      <c r="J196" s="324"/>
      <c r="K196" s="314"/>
    </row>
    <row r="197" spans="2:11" s="1" customFormat="1" ht="18.75" customHeight="1">
      <c r="B197" s="314"/>
      <c r="C197" s="324"/>
      <c r="D197" s="324"/>
      <c r="E197" s="324"/>
      <c r="F197" s="334"/>
      <c r="G197" s="324"/>
      <c r="H197" s="324"/>
      <c r="I197" s="324"/>
      <c r="J197" s="324"/>
      <c r="K197" s="314"/>
    </row>
    <row r="198" spans="2:11" s="1" customFormat="1" ht="18.75" customHeight="1">
      <c r="B198" s="287"/>
      <c r="C198" s="287"/>
      <c r="D198" s="287"/>
      <c r="E198" s="287"/>
      <c r="F198" s="287"/>
      <c r="G198" s="287"/>
      <c r="H198" s="287"/>
      <c r="I198" s="287"/>
      <c r="J198" s="287"/>
      <c r="K198" s="287"/>
    </row>
    <row r="199" spans="2:11" s="1" customFormat="1" ht="13.5">
      <c r="B199" s="269"/>
      <c r="C199" s="270"/>
      <c r="D199" s="270"/>
      <c r="E199" s="270"/>
      <c r="F199" s="270"/>
      <c r="G199" s="270"/>
      <c r="H199" s="270"/>
      <c r="I199" s="270"/>
      <c r="J199" s="270"/>
      <c r="K199" s="271"/>
    </row>
    <row r="200" spans="2:11" s="1" customFormat="1" ht="21">
      <c r="B200" s="272"/>
      <c r="C200" s="414" t="s">
        <v>2165</v>
      </c>
      <c r="D200" s="414"/>
      <c r="E200" s="414"/>
      <c r="F200" s="414"/>
      <c r="G200" s="414"/>
      <c r="H200" s="414"/>
      <c r="I200" s="414"/>
      <c r="J200" s="414"/>
      <c r="K200" s="273"/>
    </row>
    <row r="201" spans="2:11" s="1" customFormat="1" ht="25.5" customHeight="1">
      <c r="B201" s="272"/>
      <c r="C201" s="348" t="s">
        <v>2166</v>
      </c>
      <c r="D201" s="348"/>
      <c r="E201" s="348"/>
      <c r="F201" s="348" t="s">
        <v>2167</v>
      </c>
      <c r="G201" s="349"/>
      <c r="H201" s="417" t="s">
        <v>2168</v>
      </c>
      <c r="I201" s="417"/>
      <c r="J201" s="417"/>
      <c r="K201" s="273"/>
    </row>
    <row r="202" spans="2:11" s="1" customFormat="1" ht="5.25" customHeight="1">
      <c r="B202" s="303"/>
      <c r="C202" s="298"/>
      <c r="D202" s="298"/>
      <c r="E202" s="298"/>
      <c r="F202" s="298"/>
      <c r="G202" s="324"/>
      <c r="H202" s="298"/>
      <c r="I202" s="298"/>
      <c r="J202" s="298"/>
      <c r="K202" s="326"/>
    </row>
    <row r="203" spans="2:11" s="1" customFormat="1" ht="15" customHeight="1">
      <c r="B203" s="303"/>
      <c r="C203" s="280" t="s">
        <v>2158</v>
      </c>
      <c r="D203" s="280"/>
      <c r="E203" s="280"/>
      <c r="F203" s="301" t="s">
        <v>42</v>
      </c>
      <c r="G203" s="280"/>
      <c r="H203" s="418" t="s">
        <v>2169</v>
      </c>
      <c r="I203" s="418"/>
      <c r="J203" s="418"/>
      <c r="K203" s="326"/>
    </row>
    <row r="204" spans="2:11" s="1" customFormat="1" ht="15" customHeight="1">
      <c r="B204" s="303"/>
      <c r="C204" s="280"/>
      <c r="D204" s="280"/>
      <c r="E204" s="280"/>
      <c r="F204" s="301" t="s">
        <v>43</v>
      </c>
      <c r="G204" s="280"/>
      <c r="H204" s="418" t="s">
        <v>2170</v>
      </c>
      <c r="I204" s="418"/>
      <c r="J204" s="418"/>
      <c r="K204" s="326"/>
    </row>
    <row r="205" spans="2:11" s="1" customFormat="1" ht="15" customHeight="1">
      <c r="B205" s="303"/>
      <c r="C205" s="280"/>
      <c r="D205" s="280"/>
      <c r="E205" s="280"/>
      <c r="F205" s="301" t="s">
        <v>46</v>
      </c>
      <c r="G205" s="280"/>
      <c r="H205" s="418" t="s">
        <v>2171</v>
      </c>
      <c r="I205" s="418"/>
      <c r="J205" s="418"/>
      <c r="K205" s="326"/>
    </row>
    <row r="206" spans="2:11" s="1" customFormat="1" ht="15" customHeight="1">
      <c r="B206" s="303"/>
      <c r="C206" s="280"/>
      <c r="D206" s="280"/>
      <c r="E206" s="280"/>
      <c r="F206" s="301" t="s">
        <v>44</v>
      </c>
      <c r="G206" s="280"/>
      <c r="H206" s="418" t="s">
        <v>2172</v>
      </c>
      <c r="I206" s="418"/>
      <c r="J206" s="418"/>
      <c r="K206" s="326"/>
    </row>
    <row r="207" spans="2:11" s="1" customFormat="1" ht="15" customHeight="1">
      <c r="B207" s="303"/>
      <c r="C207" s="280"/>
      <c r="D207" s="280"/>
      <c r="E207" s="280"/>
      <c r="F207" s="301" t="s">
        <v>45</v>
      </c>
      <c r="G207" s="280"/>
      <c r="H207" s="418" t="s">
        <v>2173</v>
      </c>
      <c r="I207" s="418"/>
      <c r="J207" s="418"/>
      <c r="K207" s="326"/>
    </row>
    <row r="208" spans="2:11" s="1" customFormat="1" ht="15" customHeight="1">
      <c r="B208" s="303"/>
      <c r="C208" s="280"/>
      <c r="D208" s="280"/>
      <c r="E208" s="280"/>
      <c r="F208" s="301"/>
      <c r="G208" s="280"/>
      <c r="H208" s="280"/>
      <c r="I208" s="280"/>
      <c r="J208" s="280"/>
      <c r="K208" s="326"/>
    </row>
    <row r="209" spans="2:11" s="1" customFormat="1" ht="15" customHeight="1">
      <c r="B209" s="303"/>
      <c r="C209" s="280" t="s">
        <v>2112</v>
      </c>
      <c r="D209" s="280"/>
      <c r="E209" s="280"/>
      <c r="F209" s="301" t="s">
        <v>77</v>
      </c>
      <c r="G209" s="280"/>
      <c r="H209" s="418" t="s">
        <v>2174</v>
      </c>
      <c r="I209" s="418"/>
      <c r="J209" s="418"/>
      <c r="K209" s="326"/>
    </row>
    <row r="210" spans="2:11" s="1" customFormat="1" ht="15" customHeight="1">
      <c r="B210" s="303"/>
      <c r="C210" s="280"/>
      <c r="D210" s="280"/>
      <c r="E210" s="280"/>
      <c r="F210" s="301" t="s">
        <v>2009</v>
      </c>
      <c r="G210" s="280"/>
      <c r="H210" s="418" t="s">
        <v>2010</v>
      </c>
      <c r="I210" s="418"/>
      <c r="J210" s="418"/>
      <c r="K210" s="326"/>
    </row>
    <row r="211" spans="2:11" s="1" customFormat="1" ht="15" customHeight="1">
      <c r="B211" s="303"/>
      <c r="C211" s="280"/>
      <c r="D211" s="280"/>
      <c r="E211" s="280"/>
      <c r="F211" s="301" t="s">
        <v>2007</v>
      </c>
      <c r="G211" s="280"/>
      <c r="H211" s="418" t="s">
        <v>2175</v>
      </c>
      <c r="I211" s="418"/>
      <c r="J211" s="418"/>
      <c r="K211" s="326"/>
    </row>
    <row r="212" spans="2:11" s="1" customFormat="1" ht="15" customHeight="1">
      <c r="B212" s="350"/>
      <c r="C212" s="280"/>
      <c r="D212" s="280"/>
      <c r="E212" s="280"/>
      <c r="F212" s="301" t="s">
        <v>2011</v>
      </c>
      <c r="G212" s="339"/>
      <c r="H212" s="419" t="s">
        <v>2012</v>
      </c>
      <c r="I212" s="419"/>
      <c r="J212" s="419"/>
      <c r="K212" s="351"/>
    </row>
    <row r="213" spans="2:11" s="1" customFormat="1" ht="15" customHeight="1">
      <c r="B213" s="350"/>
      <c r="C213" s="280"/>
      <c r="D213" s="280"/>
      <c r="E213" s="280"/>
      <c r="F213" s="301" t="s">
        <v>2013</v>
      </c>
      <c r="G213" s="339"/>
      <c r="H213" s="419" t="s">
        <v>2176</v>
      </c>
      <c r="I213" s="419"/>
      <c r="J213" s="419"/>
      <c r="K213" s="351"/>
    </row>
    <row r="214" spans="2:11" s="1" customFormat="1" ht="15" customHeight="1">
      <c r="B214" s="350"/>
      <c r="C214" s="280"/>
      <c r="D214" s="280"/>
      <c r="E214" s="280"/>
      <c r="F214" s="301"/>
      <c r="G214" s="339"/>
      <c r="H214" s="330"/>
      <c r="I214" s="330"/>
      <c r="J214" s="330"/>
      <c r="K214" s="351"/>
    </row>
    <row r="215" spans="2:11" s="1" customFormat="1" ht="15" customHeight="1">
      <c r="B215" s="350"/>
      <c r="C215" s="280" t="s">
        <v>2136</v>
      </c>
      <c r="D215" s="280"/>
      <c r="E215" s="280"/>
      <c r="F215" s="301">
        <v>1</v>
      </c>
      <c r="G215" s="339"/>
      <c r="H215" s="419" t="s">
        <v>2177</v>
      </c>
      <c r="I215" s="419"/>
      <c r="J215" s="419"/>
      <c r="K215" s="351"/>
    </row>
    <row r="216" spans="2:11" s="1" customFormat="1" ht="15" customHeight="1">
      <c r="B216" s="350"/>
      <c r="C216" s="280"/>
      <c r="D216" s="280"/>
      <c r="E216" s="280"/>
      <c r="F216" s="301">
        <v>2</v>
      </c>
      <c r="G216" s="339"/>
      <c r="H216" s="419" t="s">
        <v>2178</v>
      </c>
      <c r="I216" s="419"/>
      <c r="J216" s="419"/>
      <c r="K216" s="351"/>
    </row>
    <row r="217" spans="2:11" s="1" customFormat="1" ht="15" customHeight="1">
      <c r="B217" s="350"/>
      <c r="C217" s="280"/>
      <c r="D217" s="280"/>
      <c r="E217" s="280"/>
      <c r="F217" s="301">
        <v>3</v>
      </c>
      <c r="G217" s="339"/>
      <c r="H217" s="419" t="s">
        <v>2179</v>
      </c>
      <c r="I217" s="419"/>
      <c r="J217" s="419"/>
      <c r="K217" s="351"/>
    </row>
    <row r="218" spans="2:11" s="1" customFormat="1" ht="15" customHeight="1">
      <c r="B218" s="350"/>
      <c r="C218" s="280"/>
      <c r="D218" s="280"/>
      <c r="E218" s="280"/>
      <c r="F218" s="301">
        <v>4</v>
      </c>
      <c r="G218" s="339"/>
      <c r="H218" s="419" t="s">
        <v>2180</v>
      </c>
      <c r="I218" s="419"/>
      <c r="J218" s="419"/>
      <c r="K218" s="351"/>
    </row>
    <row r="219" spans="2:11" s="1" customFormat="1" ht="12.75" customHeight="1">
      <c r="B219" s="352"/>
      <c r="C219" s="353"/>
      <c r="D219" s="353"/>
      <c r="E219" s="353"/>
      <c r="F219" s="353"/>
      <c r="G219" s="353"/>
      <c r="H219" s="353"/>
      <c r="I219" s="353"/>
      <c r="J219" s="353"/>
      <c r="K219" s="354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89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152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ROUND(J106,2)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ROUND((SUM(BE106:BE347)),2)</f>
        <v>0</v>
      </c>
      <c r="G37" s="37"/>
      <c r="H37" s="37"/>
      <c r="I37" s="127">
        <v>0.21</v>
      </c>
      <c r="J37" s="126">
        <f>ROUND(((SUM(BE106:BE347))*I37),2)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ROUND((SUM(BF106:BF347)),2)</f>
        <v>0</v>
      </c>
      <c r="G38" s="37"/>
      <c r="H38" s="37"/>
      <c r="I38" s="127">
        <v>0.15</v>
      </c>
      <c r="J38" s="126">
        <f>ROUND(((SUM(BF106:BF347))*I38),2)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ROUND((SUM(BG106:BG347)),2)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ROUND((SUM(BH106:BH347)),2)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ROUND((SUM(BI106:BI347)),2)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IN-ZP.01 - ARS+KO část - investiční náklady 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J106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157</v>
      </c>
      <c r="E68" s="146"/>
      <c r="F68" s="146"/>
      <c r="G68" s="146"/>
      <c r="H68" s="146"/>
      <c r="I68" s="146"/>
      <c r="J68" s="147">
        <f>J107</f>
        <v>0</v>
      </c>
      <c r="K68" s="144"/>
      <c r="L68" s="148"/>
    </row>
    <row r="69" spans="2:12" s="10" customFormat="1" ht="19.9" customHeight="1">
      <c r="B69" s="149"/>
      <c r="C69" s="99"/>
      <c r="D69" s="150" t="s">
        <v>158</v>
      </c>
      <c r="E69" s="151"/>
      <c r="F69" s="151"/>
      <c r="G69" s="151"/>
      <c r="H69" s="151"/>
      <c r="I69" s="151"/>
      <c r="J69" s="152">
        <f>J108</f>
        <v>0</v>
      </c>
      <c r="K69" s="99"/>
      <c r="L69" s="153"/>
    </row>
    <row r="70" spans="2:12" s="10" customFormat="1" ht="19.9" customHeight="1">
      <c r="B70" s="149"/>
      <c r="C70" s="99"/>
      <c r="D70" s="150" t="s">
        <v>159</v>
      </c>
      <c r="E70" s="151"/>
      <c r="F70" s="151"/>
      <c r="G70" s="151"/>
      <c r="H70" s="151"/>
      <c r="I70" s="151"/>
      <c r="J70" s="152">
        <f>J114</f>
        <v>0</v>
      </c>
      <c r="K70" s="99"/>
      <c r="L70" s="153"/>
    </row>
    <row r="71" spans="2:12" s="10" customFormat="1" ht="19.9" customHeight="1">
      <c r="B71" s="149"/>
      <c r="C71" s="99"/>
      <c r="D71" s="150" t="s">
        <v>160</v>
      </c>
      <c r="E71" s="151"/>
      <c r="F71" s="151"/>
      <c r="G71" s="151"/>
      <c r="H71" s="151"/>
      <c r="I71" s="151"/>
      <c r="J71" s="152">
        <f>J124</f>
        <v>0</v>
      </c>
      <c r="K71" s="99"/>
      <c r="L71" s="153"/>
    </row>
    <row r="72" spans="2:12" s="10" customFormat="1" ht="19.9" customHeight="1">
      <c r="B72" s="149"/>
      <c r="C72" s="99"/>
      <c r="D72" s="150" t="s">
        <v>161</v>
      </c>
      <c r="E72" s="151"/>
      <c r="F72" s="151"/>
      <c r="G72" s="151"/>
      <c r="H72" s="151"/>
      <c r="I72" s="151"/>
      <c r="J72" s="152">
        <f>J180</f>
        <v>0</v>
      </c>
      <c r="K72" s="99"/>
      <c r="L72" s="153"/>
    </row>
    <row r="73" spans="2:12" s="10" customFormat="1" ht="19.9" customHeight="1">
      <c r="B73" s="149"/>
      <c r="C73" s="99"/>
      <c r="D73" s="150" t="s">
        <v>162</v>
      </c>
      <c r="E73" s="151"/>
      <c r="F73" s="151"/>
      <c r="G73" s="151"/>
      <c r="H73" s="151"/>
      <c r="I73" s="151"/>
      <c r="J73" s="152">
        <f>J199</f>
        <v>0</v>
      </c>
      <c r="K73" s="99"/>
      <c r="L73" s="153"/>
    </row>
    <row r="74" spans="2:12" s="9" customFormat="1" ht="24.95" customHeight="1">
      <c r="B74" s="143"/>
      <c r="C74" s="144"/>
      <c r="D74" s="145" t="s">
        <v>163</v>
      </c>
      <c r="E74" s="146"/>
      <c r="F74" s="146"/>
      <c r="G74" s="146"/>
      <c r="H74" s="146"/>
      <c r="I74" s="146"/>
      <c r="J74" s="147">
        <f>J202</f>
        <v>0</v>
      </c>
      <c r="K74" s="144"/>
      <c r="L74" s="148"/>
    </row>
    <row r="75" spans="2:12" s="10" customFormat="1" ht="19.9" customHeight="1">
      <c r="B75" s="149"/>
      <c r="C75" s="99"/>
      <c r="D75" s="150" t="s">
        <v>164</v>
      </c>
      <c r="E75" s="151"/>
      <c r="F75" s="151"/>
      <c r="G75" s="151"/>
      <c r="H75" s="151"/>
      <c r="I75" s="151"/>
      <c r="J75" s="152">
        <f>J203</f>
        <v>0</v>
      </c>
      <c r="K75" s="99"/>
      <c r="L75" s="153"/>
    </row>
    <row r="76" spans="2:12" s="10" customFormat="1" ht="19.9" customHeight="1">
      <c r="B76" s="149"/>
      <c r="C76" s="99"/>
      <c r="D76" s="150" t="s">
        <v>165</v>
      </c>
      <c r="E76" s="151"/>
      <c r="F76" s="151"/>
      <c r="G76" s="151"/>
      <c r="H76" s="151"/>
      <c r="I76" s="151"/>
      <c r="J76" s="152">
        <f>J238</f>
        <v>0</v>
      </c>
      <c r="K76" s="99"/>
      <c r="L76" s="153"/>
    </row>
    <row r="77" spans="2:12" s="10" customFormat="1" ht="19.9" customHeight="1">
      <c r="B77" s="149"/>
      <c r="C77" s="99"/>
      <c r="D77" s="150" t="s">
        <v>166</v>
      </c>
      <c r="E77" s="151"/>
      <c r="F77" s="151"/>
      <c r="G77" s="151"/>
      <c r="H77" s="151"/>
      <c r="I77" s="151"/>
      <c r="J77" s="152">
        <f>J255</f>
        <v>0</v>
      </c>
      <c r="K77" s="99"/>
      <c r="L77" s="153"/>
    </row>
    <row r="78" spans="2:12" s="10" customFormat="1" ht="19.9" customHeight="1">
      <c r="B78" s="149"/>
      <c r="C78" s="99"/>
      <c r="D78" s="150" t="s">
        <v>167</v>
      </c>
      <c r="E78" s="151"/>
      <c r="F78" s="151"/>
      <c r="G78" s="151"/>
      <c r="H78" s="151"/>
      <c r="I78" s="151"/>
      <c r="J78" s="152">
        <f>J266</f>
        <v>0</v>
      </c>
      <c r="K78" s="99"/>
      <c r="L78" s="153"/>
    </row>
    <row r="79" spans="2:12" s="10" customFormat="1" ht="19.9" customHeight="1">
      <c r="B79" s="149"/>
      <c r="C79" s="99"/>
      <c r="D79" s="150" t="s">
        <v>168</v>
      </c>
      <c r="E79" s="151"/>
      <c r="F79" s="151"/>
      <c r="G79" s="151"/>
      <c r="H79" s="151"/>
      <c r="I79" s="151"/>
      <c r="J79" s="152">
        <f>J295</f>
        <v>0</v>
      </c>
      <c r="K79" s="99"/>
      <c r="L79" s="153"/>
    </row>
    <row r="80" spans="2:12" s="10" customFormat="1" ht="19.9" customHeight="1">
      <c r="B80" s="149"/>
      <c r="C80" s="99"/>
      <c r="D80" s="150" t="s">
        <v>169</v>
      </c>
      <c r="E80" s="151"/>
      <c r="F80" s="151"/>
      <c r="G80" s="151"/>
      <c r="H80" s="151"/>
      <c r="I80" s="151"/>
      <c r="J80" s="152">
        <f>J308</f>
        <v>0</v>
      </c>
      <c r="K80" s="99"/>
      <c r="L80" s="153"/>
    </row>
    <row r="81" spans="2:12" s="10" customFormat="1" ht="19.9" customHeight="1">
      <c r="B81" s="149"/>
      <c r="C81" s="99"/>
      <c r="D81" s="150" t="s">
        <v>170</v>
      </c>
      <c r="E81" s="151"/>
      <c r="F81" s="151"/>
      <c r="G81" s="151"/>
      <c r="H81" s="151"/>
      <c r="I81" s="151"/>
      <c r="J81" s="152">
        <f>J321</f>
        <v>0</v>
      </c>
      <c r="K81" s="99"/>
      <c r="L81" s="153"/>
    </row>
    <row r="82" spans="2:12" s="10" customFormat="1" ht="19.9" customHeight="1">
      <c r="B82" s="149"/>
      <c r="C82" s="99"/>
      <c r="D82" s="150" t="s">
        <v>171</v>
      </c>
      <c r="E82" s="151"/>
      <c r="F82" s="151"/>
      <c r="G82" s="151"/>
      <c r="H82" s="151"/>
      <c r="I82" s="151"/>
      <c r="J82" s="152">
        <f>J339</f>
        <v>0</v>
      </c>
      <c r="K82" s="99"/>
      <c r="L82" s="153"/>
    </row>
    <row r="83" spans="1:31" s="2" customFormat="1" ht="21.7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6.95" customHeight="1">
      <c r="A84" s="37"/>
      <c r="B84" s="50"/>
      <c r="C84" s="51"/>
      <c r="D84" s="51"/>
      <c r="E84" s="51"/>
      <c r="F84" s="51"/>
      <c r="G84" s="51"/>
      <c r="H84" s="51"/>
      <c r="I84" s="51"/>
      <c r="J84" s="51"/>
      <c r="K84" s="51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8" spans="1:31" s="2" customFormat="1" ht="6.95" customHeight="1">
      <c r="A88" s="37"/>
      <c r="B88" s="52"/>
      <c r="C88" s="53"/>
      <c r="D88" s="53"/>
      <c r="E88" s="53"/>
      <c r="F88" s="53"/>
      <c r="G88" s="53"/>
      <c r="H88" s="53"/>
      <c r="I88" s="53"/>
      <c r="J88" s="53"/>
      <c r="K88" s="53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4.95" customHeight="1">
      <c r="A89" s="37"/>
      <c r="B89" s="38"/>
      <c r="C89" s="26" t="s">
        <v>172</v>
      </c>
      <c r="D89" s="39"/>
      <c r="E89" s="39"/>
      <c r="F89" s="39"/>
      <c r="G89" s="39"/>
      <c r="H89" s="3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16</v>
      </c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6.5" customHeight="1">
      <c r="A92" s="37"/>
      <c r="B92" s="38"/>
      <c r="C92" s="39"/>
      <c r="D92" s="39"/>
      <c r="E92" s="408" t="str">
        <f>E7</f>
        <v>ÚPRAVA PODKROVI BUDOVY A TUL, HÁLKOVA 917/6, LIBEREC</v>
      </c>
      <c r="F92" s="409"/>
      <c r="G92" s="409"/>
      <c r="H92" s="409"/>
      <c r="I92" s="39"/>
      <c r="J92" s="39"/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2:12" s="1" customFormat="1" ht="12" customHeight="1">
      <c r="B93" s="24"/>
      <c r="C93" s="32" t="s">
        <v>147</v>
      </c>
      <c r="D93" s="25"/>
      <c r="E93" s="25"/>
      <c r="F93" s="25"/>
      <c r="G93" s="25"/>
      <c r="H93" s="25"/>
      <c r="I93" s="25"/>
      <c r="J93" s="25"/>
      <c r="K93" s="25"/>
      <c r="L93" s="23"/>
    </row>
    <row r="94" spans="2:12" s="1" customFormat="1" ht="16.5" customHeight="1">
      <c r="B94" s="24"/>
      <c r="C94" s="25"/>
      <c r="D94" s="25"/>
      <c r="E94" s="408" t="s">
        <v>148</v>
      </c>
      <c r="F94" s="384"/>
      <c r="G94" s="384"/>
      <c r="H94" s="384"/>
      <c r="I94" s="25"/>
      <c r="J94" s="25"/>
      <c r="K94" s="25"/>
      <c r="L94" s="23"/>
    </row>
    <row r="95" spans="2:12" s="1" customFormat="1" ht="12" customHeight="1">
      <c r="B95" s="24"/>
      <c r="C95" s="32" t="s">
        <v>149</v>
      </c>
      <c r="D95" s="25"/>
      <c r="E95" s="25"/>
      <c r="F95" s="25"/>
      <c r="G95" s="25"/>
      <c r="H95" s="25"/>
      <c r="I95" s="25"/>
      <c r="J95" s="25"/>
      <c r="K95" s="25"/>
      <c r="L95" s="23"/>
    </row>
    <row r="96" spans="1:31" s="2" customFormat="1" ht="16.5" customHeight="1">
      <c r="A96" s="37"/>
      <c r="B96" s="38"/>
      <c r="C96" s="39"/>
      <c r="D96" s="39"/>
      <c r="E96" s="410" t="s">
        <v>150</v>
      </c>
      <c r="F96" s="411"/>
      <c r="G96" s="411"/>
      <c r="H96" s="411"/>
      <c r="I96" s="39"/>
      <c r="J96" s="39"/>
      <c r="K96" s="39"/>
      <c r="L96" s="11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2" customFormat="1" ht="12" customHeight="1">
      <c r="A97" s="37"/>
      <c r="B97" s="38"/>
      <c r="C97" s="32" t="s">
        <v>151</v>
      </c>
      <c r="D97" s="39"/>
      <c r="E97" s="39"/>
      <c r="F97" s="39"/>
      <c r="G97" s="39"/>
      <c r="H97" s="39"/>
      <c r="I97" s="39"/>
      <c r="J97" s="39"/>
      <c r="K97" s="39"/>
      <c r="L97" s="11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</row>
    <row r="98" spans="1:31" s="2" customFormat="1" ht="16.5" customHeight="1">
      <c r="A98" s="37"/>
      <c r="B98" s="38"/>
      <c r="C98" s="39"/>
      <c r="D98" s="39"/>
      <c r="E98" s="355" t="str">
        <f>E13</f>
        <v>IN-ZP.01 - ARS+KO část - investiční náklady způsobilé</v>
      </c>
      <c r="F98" s="411"/>
      <c r="G98" s="411"/>
      <c r="H98" s="411"/>
      <c r="I98" s="39"/>
      <c r="J98" s="39"/>
      <c r="K98" s="39"/>
      <c r="L98" s="11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</row>
    <row r="99" spans="1:31" s="2" customFormat="1" ht="6.95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11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</row>
    <row r="100" spans="1:31" s="2" customFormat="1" ht="12" customHeight="1">
      <c r="A100" s="37"/>
      <c r="B100" s="38"/>
      <c r="C100" s="32" t="s">
        <v>21</v>
      </c>
      <c r="D100" s="39"/>
      <c r="E100" s="39"/>
      <c r="F100" s="30" t="str">
        <f>F16</f>
        <v>LIBEREC</v>
      </c>
      <c r="G100" s="39"/>
      <c r="H100" s="39"/>
      <c r="I100" s="32" t="s">
        <v>23</v>
      </c>
      <c r="J100" s="62">
        <f>IF(J16="","",J16)</f>
        <v>45307</v>
      </c>
      <c r="K100" s="39"/>
      <c r="L100" s="11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</row>
    <row r="101" spans="1:31" s="2" customFormat="1" ht="6.95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11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25.7" customHeight="1">
      <c r="A102" s="37"/>
      <c r="B102" s="38"/>
      <c r="C102" s="32" t="s">
        <v>24</v>
      </c>
      <c r="D102" s="39"/>
      <c r="E102" s="39"/>
      <c r="F102" s="30" t="str">
        <f>E19</f>
        <v>Technická univerzita v Liberci</v>
      </c>
      <c r="G102" s="39"/>
      <c r="H102" s="39"/>
      <c r="I102" s="32" t="s">
        <v>30</v>
      </c>
      <c r="J102" s="35" t="str">
        <f>E25</f>
        <v>ING.ARCH.MARTIN ŠAML</v>
      </c>
      <c r="K102" s="39"/>
      <c r="L102" s="11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25.7" customHeight="1">
      <c r="A103" s="37"/>
      <c r="B103" s="38"/>
      <c r="C103" s="32" t="s">
        <v>28</v>
      </c>
      <c r="D103" s="39"/>
      <c r="E103" s="39"/>
      <c r="F103" s="30" t="str">
        <f>IF(E22="","",E22)</f>
        <v>Vyplň údaj</v>
      </c>
      <c r="G103" s="39"/>
      <c r="H103" s="39"/>
      <c r="I103" s="32" t="s">
        <v>33</v>
      </c>
      <c r="J103" s="35" t="str">
        <f>E28</f>
        <v>PROPOS LIBEREC S.R.O.</v>
      </c>
      <c r="K103" s="39"/>
      <c r="L103" s="11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10.35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11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11" customFormat="1" ht="29.25" customHeight="1">
      <c r="A105" s="154"/>
      <c r="B105" s="155"/>
      <c r="C105" s="156" t="s">
        <v>173</v>
      </c>
      <c r="D105" s="157" t="s">
        <v>56</v>
      </c>
      <c r="E105" s="157" t="s">
        <v>52</v>
      </c>
      <c r="F105" s="157" t="s">
        <v>53</v>
      </c>
      <c r="G105" s="157" t="s">
        <v>174</v>
      </c>
      <c r="H105" s="157" t="s">
        <v>175</v>
      </c>
      <c r="I105" s="157" t="s">
        <v>176</v>
      </c>
      <c r="J105" s="157" t="s">
        <v>155</v>
      </c>
      <c r="K105" s="158" t="s">
        <v>177</v>
      </c>
      <c r="L105" s="159"/>
      <c r="M105" s="71" t="s">
        <v>19</v>
      </c>
      <c r="N105" s="72" t="s">
        <v>41</v>
      </c>
      <c r="O105" s="72" t="s">
        <v>178</v>
      </c>
      <c r="P105" s="72" t="s">
        <v>179</v>
      </c>
      <c r="Q105" s="72" t="s">
        <v>180</v>
      </c>
      <c r="R105" s="72" t="s">
        <v>181</v>
      </c>
      <c r="S105" s="72" t="s">
        <v>182</v>
      </c>
      <c r="T105" s="73" t="s">
        <v>183</v>
      </c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</row>
    <row r="106" spans="1:63" s="2" customFormat="1" ht="22.9" customHeight="1">
      <c r="A106" s="37"/>
      <c r="B106" s="38"/>
      <c r="C106" s="78" t="s">
        <v>184</v>
      </c>
      <c r="D106" s="39"/>
      <c r="E106" s="39"/>
      <c r="F106" s="39"/>
      <c r="G106" s="39"/>
      <c r="H106" s="39"/>
      <c r="I106" s="39"/>
      <c r="J106" s="160">
        <f>BK106</f>
        <v>0</v>
      </c>
      <c r="K106" s="39"/>
      <c r="L106" s="42"/>
      <c r="M106" s="74"/>
      <c r="N106" s="161"/>
      <c r="O106" s="75"/>
      <c r="P106" s="162">
        <f>P107+P202</f>
        <v>0</v>
      </c>
      <c r="Q106" s="75"/>
      <c r="R106" s="162">
        <f>R107+R202</f>
        <v>4.309033812799999</v>
      </c>
      <c r="S106" s="75"/>
      <c r="T106" s="163">
        <f>T107+T202</f>
        <v>8.820171599999998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70</v>
      </c>
      <c r="AU106" s="20" t="s">
        <v>156</v>
      </c>
      <c r="BK106" s="164">
        <f>BK107+BK202</f>
        <v>0</v>
      </c>
    </row>
    <row r="107" spans="2:63" s="12" customFormat="1" ht="25.9" customHeight="1">
      <c r="B107" s="165"/>
      <c r="C107" s="166"/>
      <c r="D107" s="167" t="s">
        <v>70</v>
      </c>
      <c r="E107" s="168" t="s">
        <v>185</v>
      </c>
      <c r="F107" s="168" t="s">
        <v>186</v>
      </c>
      <c r="G107" s="166"/>
      <c r="H107" s="166"/>
      <c r="I107" s="169"/>
      <c r="J107" s="170">
        <f>BK107</f>
        <v>0</v>
      </c>
      <c r="K107" s="166"/>
      <c r="L107" s="171"/>
      <c r="M107" s="172"/>
      <c r="N107" s="173"/>
      <c r="O107" s="173"/>
      <c r="P107" s="174">
        <f>P108+P114+P124+P180+P199</f>
        <v>0</v>
      </c>
      <c r="Q107" s="173"/>
      <c r="R107" s="174">
        <f>R108+R114+R124+R180+R199</f>
        <v>0.57985859</v>
      </c>
      <c r="S107" s="173"/>
      <c r="T107" s="175">
        <f>T108+T114+T124+T180+T199</f>
        <v>8.117069999999998</v>
      </c>
      <c r="AR107" s="176" t="s">
        <v>78</v>
      </c>
      <c r="AT107" s="177" t="s">
        <v>70</v>
      </c>
      <c r="AU107" s="177" t="s">
        <v>71</v>
      </c>
      <c r="AY107" s="176" t="s">
        <v>187</v>
      </c>
      <c r="BK107" s="178">
        <f>BK108+BK114+BK124+BK180+BK199</f>
        <v>0</v>
      </c>
    </row>
    <row r="108" spans="2:63" s="12" customFormat="1" ht="22.9" customHeight="1">
      <c r="B108" s="165"/>
      <c r="C108" s="166"/>
      <c r="D108" s="167" t="s">
        <v>70</v>
      </c>
      <c r="E108" s="179" t="s">
        <v>88</v>
      </c>
      <c r="F108" s="179" t="s">
        <v>188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SUM(P109:P113)</f>
        <v>0</v>
      </c>
      <c r="Q108" s="173"/>
      <c r="R108" s="174">
        <f>SUM(R109:R113)</f>
        <v>0.08851474999999999</v>
      </c>
      <c r="S108" s="173"/>
      <c r="T108" s="175">
        <f>SUM(T109:T113)</f>
        <v>0</v>
      </c>
      <c r="AR108" s="176" t="s">
        <v>78</v>
      </c>
      <c r="AT108" s="177" t="s">
        <v>70</v>
      </c>
      <c r="AU108" s="177" t="s">
        <v>78</v>
      </c>
      <c r="AY108" s="176" t="s">
        <v>187</v>
      </c>
      <c r="BK108" s="178">
        <f>SUM(BK109:BK113)</f>
        <v>0</v>
      </c>
    </row>
    <row r="109" spans="1:65" s="2" customFormat="1" ht="24.2" customHeight="1">
      <c r="A109" s="37"/>
      <c r="B109" s="38"/>
      <c r="C109" s="181" t="s">
        <v>78</v>
      </c>
      <c r="D109" s="181" t="s">
        <v>189</v>
      </c>
      <c r="E109" s="182" t="s">
        <v>190</v>
      </c>
      <c r="F109" s="183" t="s">
        <v>191</v>
      </c>
      <c r="G109" s="184" t="s">
        <v>192</v>
      </c>
      <c r="H109" s="185">
        <v>1.765</v>
      </c>
      <c r="I109" s="186"/>
      <c r="J109" s="187">
        <f>ROUND(I109*H109,2)</f>
        <v>0</v>
      </c>
      <c r="K109" s="183" t="s">
        <v>193</v>
      </c>
      <c r="L109" s="42"/>
      <c r="M109" s="188" t="s">
        <v>19</v>
      </c>
      <c r="N109" s="189" t="s">
        <v>42</v>
      </c>
      <c r="O109" s="67"/>
      <c r="P109" s="190">
        <f>O109*H109</f>
        <v>0</v>
      </c>
      <c r="Q109" s="190">
        <v>0.05015</v>
      </c>
      <c r="R109" s="190">
        <f>Q109*H109</f>
        <v>0.08851474999999999</v>
      </c>
      <c r="S109" s="190">
        <v>0</v>
      </c>
      <c r="T109" s="19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95</v>
      </c>
      <c r="AT109" s="192" t="s">
        <v>189</v>
      </c>
      <c r="AU109" s="192" t="s">
        <v>80</v>
      </c>
      <c r="AY109" s="20" t="s">
        <v>187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0" t="s">
        <v>78</v>
      </c>
      <c r="BK109" s="193">
        <f>ROUND(I109*H109,2)</f>
        <v>0</v>
      </c>
      <c r="BL109" s="20" t="s">
        <v>95</v>
      </c>
      <c r="BM109" s="192" t="s">
        <v>194</v>
      </c>
    </row>
    <row r="110" spans="1:47" s="2" customFormat="1" ht="11.25">
      <c r="A110" s="37"/>
      <c r="B110" s="38"/>
      <c r="C110" s="39"/>
      <c r="D110" s="194" t="s">
        <v>195</v>
      </c>
      <c r="E110" s="39"/>
      <c r="F110" s="195" t="s">
        <v>196</v>
      </c>
      <c r="G110" s="39"/>
      <c r="H110" s="39"/>
      <c r="I110" s="196"/>
      <c r="J110" s="39"/>
      <c r="K110" s="39"/>
      <c r="L110" s="42"/>
      <c r="M110" s="197"/>
      <c r="N110" s="198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195</v>
      </c>
      <c r="AU110" s="20" t="s">
        <v>80</v>
      </c>
    </row>
    <row r="111" spans="2:51" s="13" customFormat="1" ht="11.25">
      <c r="B111" s="199"/>
      <c r="C111" s="200"/>
      <c r="D111" s="201" t="s">
        <v>197</v>
      </c>
      <c r="E111" s="202" t="s">
        <v>19</v>
      </c>
      <c r="F111" s="203" t="s">
        <v>198</v>
      </c>
      <c r="G111" s="200"/>
      <c r="H111" s="202" t="s">
        <v>19</v>
      </c>
      <c r="I111" s="204"/>
      <c r="J111" s="200"/>
      <c r="K111" s="200"/>
      <c r="L111" s="205"/>
      <c r="M111" s="206"/>
      <c r="N111" s="207"/>
      <c r="O111" s="207"/>
      <c r="P111" s="207"/>
      <c r="Q111" s="207"/>
      <c r="R111" s="207"/>
      <c r="S111" s="207"/>
      <c r="T111" s="208"/>
      <c r="AT111" s="209" t="s">
        <v>197</v>
      </c>
      <c r="AU111" s="209" t="s">
        <v>80</v>
      </c>
      <c r="AV111" s="13" t="s">
        <v>78</v>
      </c>
      <c r="AW111" s="13" t="s">
        <v>32</v>
      </c>
      <c r="AX111" s="13" t="s">
        <v>71</v>
      </c>
      <c r="AY111" s="209" t="s">
        <v>187</v>
      </c>
    </row>
    <row r="112" spans="2:51" s="14" customFormat="1" ht="11.25">
      <c r="B112" s="210"/>
      <c r="C112" s="211"/>
      <c r="D112" s="201" t="s">
        <v>197</v>
      </c>
      <c r="E112" s="212" t="s">
        <v>19</v>
      </c>
      <c r="F112" s="213" t="s">
        <v>199</v>
      </c>
      <c r="G112" s="211"/>
      <c r="H112" s="214">
        <v>1.765</v>
      </c>
      <c r="I112" s="215"/>
      <c r="J112" s="211"/>
      <c r="K112" s="211"/>
      <c r="L112" s="216"/>
      <c r="M112" s="217"/>
      <c r="N112" s="218"/>
      <c r="O112" s="218"/>
      <c r="P112" s="218"/>
      <c r="Q112" s="218"/>
      <c r="R112" s="218"/>
      <c r="S112" s="218"/>
      <c r="T112" s="219"/>
      <c r="AT112" s="220" t="s">
        <v>197</v>
      </c>
      <c r="AU112" s="220" t="s">
        <v>80</v>
      </c>
      <c r="AV112" s="14" t="s">
        <v>80</v>
      </c>
      <c r="AW112" s="14" t="s">
        <v>32</v>
      </c>
      <c r="AX112" s="14" t="s">
        <v>71</v>
      </c>
      <c r="AY112" s="220" t="s">
        <v>187</v>
      </c>
    </row>
    <row r="113" spans="2:51" s="15" customFormat="1" ht="11.25">
      <c r="B113" s="221"/>
      <c r="C113" s="222"/>
      <c r="D113" s="201" t="s">
        <v>197</v>
      </c>
      <c r="E113" s="223" t="s">
        <v>19</v>
      </c>
      <c r="F113" s="224" t="s">
        <v>200</v>
      </c>
      <c r="G113" s="222"/>
      <c r="H113" s="225">
        <v>1.765</v>
      </c>
      <c r="I113" s="226"/>
      <c r="J113" s="222"/>
      <c r="K113" s="222"/>
      <c r="L113" s="227"/>
      <c r="M113" s="228"/>
      <c r="N113" s="229"/>
      <c r="O113" s="229"/>
      <c r="P113" s="229"/>
      <c r="Q113" s="229"/>
      <c r="R113" s="229"/>
      <c r="S113" s="229"/>
      <c r="T113" s="230"/>
      <c r="AT113" s="231" t="s">
        <v>197</v>
      </c>
      <c r="AU113" s="231" t="s">
        <v>80</v>
      </c>
      <c r="AV113" s="15" t="s">
        <v>95</v>
      </c>
      <c r="AW113" s="15" t="s">
        <v>32</v>
      </c>
      <c r="AX113" s="15" t="s">
        <v>78</v>
      </c>
      <c r="AY113" s="231" t="s">
        <v>187</v>
      </c>
    </row>
    <row r="114" spans="2:63" s="12" customFormat="1" ht="22.9" customHeight="1">
      <c r="B114" s="165"/>
      <c r="C114" s="166"/>
      <c r="D114" s="167" t="s">
        <v>70</v>
      </c>
      <c r="E114" s="179" t="s">
        <v>201</v>
      </c>
      <c r="F114" s="179" t="s">
        <v>202</v>
      </c>
      <c r="G114" s="166"/>
      <c r="H114" s="166"/>
      <c r="I114" s="169"/>
      <c r="J114" s="180">
        <f>BK114</f>
        <v>0</v>
      </c>
      <c r="K114" s="166"/>
      <c r="L114" s="171"/>
      <c r="M114" s="172"/>
      <c r="N114" s="173"/>
      <c r="O114" s="173"/>
      <c r="P114" s="174">
        <f>SUM(P115:P123)</f>
        <v>0</v>
      </c>
      <c r="Q114" s="173"/>
      <c r="R114" s="174">
        <f>SUM(R115:R123)</f>
        <v>0.45899999999999996</v>
      </c>
      <c r="S114" s="173"/>
      <c r="T114" s="175">
        <f>SUM(T115:T123)</f>
        <v>0</v>
      </c>
      <c r="AR114" s="176" t="s">
        <v>78</v>
      </c>
      <c r="AT114" s="177" t="s">
        <v>70</v>
      </c>
      <c r="AU114" s="177" t="s">
        <v>78</v>
      </c>
      <c r="AY114" s="176" t="s">
        <v>187</v>
      </c>
      <c r="BK114" s="178">
        <f>SUM(BK115:BK123)</f>
        <v>0</v>
      </c>
    </row>
    <row r="115" spans="1:65" s="2" customFormat="1" ht="16.5" customHeight="1">
      <c r="A115" s="37"/>
      <c r="B115" s="38"/>
      <c r="C115" s="181" t="s">
        <v>80</v>
      </c>
      <c r="D115" s="181" t="s">
        <v>189</v>
      </c>
      <c r="E115" s="182" t="s">
        <v>203</v>
      </c>
      <c r="F115" s="183" t="s">
        <v>204</v>
      </c>
      <c r="G115" s="184" t="s">
        <v>205</v>
      </c>
      <c r="H115" s="185">
        <v>5</v>
      </c>
      <c r="I115" s="186"/>
      <c r="J115" s="187">
        <f>ROUND(I115*H115,2)</f>
        <v>0</v>
      </c>
      <c r="K115" s="183" t="s">
        <v>19</v>
      </c>
      <c r="L115" s="42"/>
      <c r="M115" s="188" t="s">
        <v>19</v>
      </c>
      <c r="N115" s="189" t="s">
        <v>42</v>
      </c>
      <c r="O115" s="67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95</v>
      </c>
      <c r="AT115" s="192" t="s">
        <v>189</v>
      </c>
      <c r="AU115" s="192" t="s">
        <v>80</v>
      </c>
      <c r="AY115" s="20" t="s">
        <v>187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0" t="s">
        <v>78</v>
      </c>
      <c r="BK115" s="193">
        <f>ROUND(I115*H115,2)</f>
        <v>0</v>
      </c>
      <c r="BL115" s="20" t="s">
        <v>95</v>
      </c>
      <c r="BM115" s="192" t="s">
        <v>206</v>
      </c>
    </row>
    <row r="116" spans="2:51" s="13" customFormat="1" ht="11.25">
      <c r="B116" s="199"/>
      <c r="C116" s="200"/>
      <c r="D116" s="201" t="s">
        <v>197</v>
      </c>
      <c r="E116" s="202" t="s">
        <v>19</v>
      </c>
      <c r="F116" s="203" t="s">
        <v>207</v>
      </c>
      <c r="G116" s="200"/>
      <c r="H116" s="202" t="s">
        <v>19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197</v>
      </c>
      <c r="AU116" s="209" t="s">
        <v>80</v>
      </c>
      <c r="AV116" s="13" t="s">
        <v>78</v>
      </c>
      <c r="AW116" s="13" t="s">
        <v>32</v>
      </c>
      <c r="AX116" s="13" t="s">
        <v>71</v>
      </c>
      <c r="AY116" s="209" t="s">
        <v>187</v>
      </c>
    </row>
    <row r="117" spans="2:51" s="14" customFormat="1" ht="11.25">
      <c r="B117" s="210"/>
      <c r="C117" s="211"/>
      <c r="D117" s="201" t="s">
        <v>197</v>
      </c>
      <c r="E117" s="212" t="s">
        <v>19</v>
      </c>
      <c r="F117" s="213" t="s">
        <v>208</v>
      </c>
      <c r="G117" s="211"/>
      <c r="H117" s="214">
        <v>5</v>
      </c>
      <c r="I117" s="215"/>
      <c r="J117" s="211"/>
      <c r="K117" s="211"/>
      <c r="L117" s="216"/>
      <c r="M117" s="217"/>
      <c r="N117" s="218"/>
      <c r="O117" s="218"/>
      <c r="P117" s="218"/>
      <c r="Q117" s="218"/>
      <c r="R117" s="218"/>
      <c r="S117" s="218"/>
      <c r="T117" s="219"/>
      <c r="AT117" s="220" t="s">
        <v>197</v>
      </c>
      <c r="AU117" s="220" t="s">
        <v>80</v>
      </c>
      <c r="AV117" s="14" t="s">
        <v>80</v>
      </c>
      <c r="AW117" s="14" t="s">
        <v>32</v>
      </c>
      <c r="AX117" s="14" t="s">
        <v>71</v>
      </c>
      <c r="AY117" s="220" t="s">
        <v>187</v>
      </c>
    </row>
    <row r="118" spans="2:51" s="15" customFormat="1" ht="11.25">
      <c r="B118" s="221"/>
      <c r="C118" s="222"/>
      <c r="D118" s="201" t="s">
        <v>197</v>
      </c>
      <c r="E118" s="223" t="s">
        <v>19</v>
      </c>
      <c r="F118" s="224" t="s">
        <v>200</v>
      </c>
      <c r="G118" s="222"/>
      <c r="H118" s="225">
        <v>5</v>
      </c>
      <c r="I118" s="226"/>
      <c r="J118" s="222"/>
      <c r="K118" s="222"/>
      <c r="L118" s="227"/>
      <c r="M118" s="228"/>
      <c r="N118" s="229"/>
      <c r="O118" s="229"/>
      <c r="P118" s="229"/>
      <c r="Q118" s="229"/>
      <c r="R118" s="229"/>
      <c r="S118" s="229"/>
      <c r="T118" s="230"/>
      <c r="AT118" s="231" t="s">
        <v>197</v>
      </c>
      <c r="AU118" s="231" t="s">
        <v>80</v>
      </c>
      <c r="AV118" s="15" t="s">
        <v>95</v>
      </c>
      <c r="AW118" s="15" t="s">
        <v>32</v>
      </c>
      <c r="AX118" s="15" t="s">
        <v>78</v>
      </c>
      <c r="AY118" s="231" t="s">
        <v>187</v>
      </c>
    </row>
    <row r="119" spans="1:65" s="2" customFormat="1" ht="16.5" customHeight="1">
      <c r="A119" s="37"/>
      <c r="B119" s="38"/>
      <c r="C119" s="181" t="s">
        <v>88</v>
      </c>
      <c r="D119" s="181" t="s">
        <v>189</v>
      </c>
      <c r="E119" s="182" t="s">
        <v>209</v>
      </c>
      <c r="F119" s="183" t="s">
        <v>210</v>
      </c>
      <c r="G119" s="184" t="s">
        <v>192</v>
      </c>
      <c r="H119" s="185">
        <v>7.5</v>
      </c>
      <c r="I119" s="186"/>
      <c r="J119" s="187">
        <f>ROUND(I119*H119,2)</f>
        <v>0</v>
      </c>
      <c r="K119" s="183" t="s">
        <v>193</v>
      </c>
      <c r="L119" s="42"/>
      <c r="M119" s="188" t="s">
        <v>19</v>
      </c>
      <c r="N119" s="189" t="s">
        <v>42</v>
      </c>
      <c r="O119" s="67"/>
      <c r="P119" s="190">
        <f>O119*H119</f>
        <v>0</v>
      </c>
      <c r="Q119" s="190">
        <v>0.0612</v>
      </c>
      <c r="R119" s="190">
        <f>Q119*H119</f>
        <v>0.45899999999999996</v>
      </c>
      <c r="S119" s="190">
        <v>0</v>
      </c>
      <c r="T119" s="191">
        <f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95</v>
      </c>
      <c r="AT119" s="192" t="s">
        <v>189</v>
      </c>
      <c r="AU119" s="192" t="s">
        <v>80</v>
      </c>
      <c r="AY119" s="20" t="s">
        <v>187</v>
      </c>
      <c r="BE119" s="193">
        <f>IF(N119="základní",J119,0)</f>
        <v>0</v>
      </c>
      <c r="BF119" s="193">
        <f>IF(N119="snížená",J119,0)</f>
        <v>0</v>
      </c>
      <c r="BG119" s="193">
        <f>IF(N119="zákl. přenesená",J119,0)</f>
        <v>0</v>
      </c>
      <c r="BH119" s="193">
        <f>IF(N119="sníž. přenesená",J119,0)</f>
        <v>0</v>
      </c>
      <c r="BI119" s="193">
        <f>IF(N119="nulová",J119,0)</f>
        <v>0</v>
      </c>
      <c r="BJ119" s="20" t="s">
        <v>78</v>
      </c>
      <c r="BK119" s="193">
        <f>ROUND(I119*H119,2)</f>
        <v>0</v>
      </c>
      <c r="BL119" s="20" t="s">
        <v>95</v>
      </c>
      <c r="BM119" s="192" t="s">
        <v>211</v>
      </c>
    </row>
    <row r="120" spans="1:47" s="2" customFormat="1" ht="11.25">
      <c r="A120" s="37"/>
      <c r="B120" s="38"/>
      <c r="C120" s="39"/>
      <c r="D120" s="194" t="s">
        <v>195</v>
      </c>
      <c r="E120" s="39"/>
      <c r="F120" s="195" t="s">
        <v>212</v>
      </c>
      <c r="G120" s="39"/>
      <c r="H120" s="39"/>
      <c r="I120" s="196"/>
      <c r="J120" s="39"/>
      <c r="K120" s="39"/>
      <c r="L120" s="42"/>
      <c r="M120" s="197"/>
      <c r="N120" s="198"/>
      <c r="O120" s="67"/>
      <c r="P120" s="67"/>
      <c r="Q120" s="67"/>
      <c r="R120" s="67"/>
      <c r="S120" s="67"/>
      <c r="T120" s="68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20" t="s">
        <v>195</v>
      </c>
      <c r="AU120" s="20" t="s">
        <v>80</v>
      </c>
    </row>
    <row r="121" spans="2:51" s="13" customFormat="1" ht="11.25">
      <c r="B121" s="199"/>
      <c r="C121" s="200"/>
      <c r="D121" s="201" t="s">
        <v>197</v>
      </c>
      <c r="E121" s="202" t="s">
        <v>19</v>
      </c>
      <c r="F121" s="203" t="s">
        <v>213</v>
      </c>
      <c r="G121" s="200"/>
      <c r="H121" s="202" t="s">
        <v>19</v>
      </c>
      <c r="I121" s="204"/>
      <c r="J121" s="200"/>
      <c r="K121" s="200"/>
      <c r="L121" s="205"/>
      <c r="M121" s="206"/>
      <c r="N121" s="207"/>
      <c r="O121" s="207"/>
      <c r="P121" s="207"/>
      <c r="Q121" s="207"/>
      <c r="R121" s="207"/>
      <c r="S121" s="207"/>
      <c r="T121" s="208"/>
      <c r="AT121" s="209" t="s">
        <v>197</v>
      </c>
      <c r="AU121" s="209" t="s">
        <v>80</v>
      </c>
      <c r="AV121" s="13" t="s">
        <v>78</v>
      </c>
      <c r="AW121" s="13" t="s">
        <v>32</v>
      </c>
      <c r="AX121" s="13" t="s">
        <v>71</v>
      </c>
      <c r="AY121" s="209" t="s">
        <v>187</v>
      </c>
    </row>
    <row r="122" spans="2:51" s="14" customFormat="1" ht="11.25">
      <c r="B122" s="210"/>
      <c r="C122" s="211"/>
      <c r="D122" s="201" t="s">
        <v>197</v>
      </c>
      <c r="E122" s="212" t="s">
        <v>19</v>
      </c>
      <c r="F122" s="213" t="s">
        <v>214</v>
      </c>
      <c r="G122" s="211"/>
      <c r="H122" s="214">
        <v>7.5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197</v>
      </c>
      <c r="AU122" s="220" t="s">
        <v>80</v>
      </c>
      <c r="AV122" s="14" t="s">
        <v>80</v>
      </c>
      <c r="AW122" s="14" t="s">
        <v>32</v>
      </c>
      <c r="AX122" s="14" t="s">
        <v>71</v>
      </c>
      <c r="AY122" s="220" t="s">
        <v>187</v>
      </c>
    </row>
    <row r="123" spans="2:51" s="15" customFormat="1" ht="11.25">
      <c r="B123" s="221"/>
      <c r="C123" s="222"/>
      <c r="D123" s="201" t="s">
        <v>197</v>
      </c>
      <c r="E123" s="223" t="s">
        <v>19</v>
      </c>
      <c r="F123" s="224" t="s">
        <v>200</v>
      </c>
      <c r="G123" s="222"/>
      <c r="H123" s="225">
        <v>7.5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197</v>
      </c>
      <c r="AU123" s="231" t="s">
        <v>80</v>
      </c>
      <c r="AV123" s="15" t="s">
        <v>95</v>
      </c>
      <c r="AW123" s="15" t="s">
        <v>32</v>
      </c>
      <c r="AX123" s="15" t="s">
        <v>78</v>
      </c>
      <c r="AY123" s="231" t="s">
        <v>187</v>
      </c>
    </row>
    <row r="124" spans="2:63" s="12" customFormat="1" ht="22.9" customHeight="1">
      <c r="B124" s="165"/>
      <c r="C124" s="166"/>
      <c r="D124" s="167" t="s">
        <v>70</v>
      </c>
      <c r="E124" s="179" t="s">
        <v>215</v>
      </c>
      <c r="F124" s="179" t="s">
        <v>216</v>
      </c>
      <c r="G124" s="166"/>
      <c r="H124" s="166"/>
      <c r="I124" s="169"/>
      <c r="J124" s="180">
        <f>BK124</f>
        <v>0</v>
      </c>
      <c r="K124" s="166"/>
      <c r="L124" s="171"/>
      <c r="M124" s="172"/>
      <c r="N124" s="173"/>
      <c r="O124" s="173"/>
      <c r="P124" s="174">
        <f>SUM(P125:P179)</f>
        <v>0</v>
      </c>
      <c r="Q124" s="173"/>
      <c r="R124" s="174">
        <f>SUM(R125:R179)</f>
        <v>0.03234384</v>
      </c>
      <c r="S124" s="173"/>
      <c r="T124" s="175">
        <f>SUM(T125:T179)</f>
        <v>8.117069999999998</v>
      </c>
      <c r="AR124" s="176" t="s">
        <v>78</v>
      </c>
      <c r="AT124" s="177" t="s">
        <v>70</v>
      </c>
      <c r="AU124" s="177" t="s">
        <v>78</v>
      </c>
      <c r="AY124" s="176" t="s">
        <v>187</v>
      </c>
      <c r="BK124" s="178">
        <f>SUM(BK125:BK179)</f>
        <v>0</v>
      </c>
    </row>
    <row r="125" spans="1:65" s="2" customFormat="1" ht="24.2" customHeight="1">
      <c r="A125" s="37"/>
      <c r="B125" s="38"/>
      <c r="C125" s="181" t="s">
        <v>95</v>
      </c>
      <c r="D125" s="181" t="s">
        <v>189</v>
      </c>
      <c r="E125" s="182" t="s">
        <v>217</v>
      </c>
      <c r="F125" s="183" t="s">
        <v>218</v>
      </c>
      <c r="G125" s="184" t="s">
        <v>192</v>
      </c>
      <c r="H125" s="185">
        <v>68.048</v>
      </c>
      <c r="I125" s="186"/>
      <c r="J125" s="187">
        <f>ROUND(I125*H125,2)</f>
        <v>0</v>
      </c>
      <c r="K125" s="183" t="s">
        <v>193</v>
      </c>
      <c r="L125" s="42"/>
      <c r="M125" s="188" t="s">
        <v>19</v>
      </c>
      <c r="N125" s="189" t="s">
        <v>42</v>
      </c>
      <c r="O125" s="67"/>
      <c r="P125" s="190">
        <f>O125*H125</f>
        <v>0</v>
      </c>
      <c r="Q125" s="190">
        <v>0.00013</v>
      </c>
      <c r="R125" s="190">
        <f>Q125*H125</f>
        <v>0.00884624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95</v>
      </c>
      <c r="AT125" s="192" t="s">
        <v>189</v>
      </c>
      <c r="AU125" s="192" t="s">
        <v>80</v>
      </c>
      <c r="AY125" s="20" t="s">
        <v>187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78</v>
      </c>
      <c r="BK125" s="193">
        <f>ROUND(I125*H125,2)</f>
        <v>0</v>
      </c>
      <c r="BL125" s="20" t="s">
        <v>95</v>
      </c>
      <c r="BM125" s="192" t="s">
        <v>219</v>
      </c>
    </row>
    <row r="126" spans="1:47" s="2" customFormat="1" ht="11.25">
      <c r="A126" s="37"/>
      <c r="B126" s="38"/>
      <c r="C126" s="39"/>
      <c r="D126" s="194" t="s">
        <v>195</v>
      </c>
      <c r="E126" s="39"/>
      <c r="F126" s="195" t="s">
        <v>220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195</v>
      </c>
      <c r="AU126" s="20" t="s">
        <v>80</v>
      </c>
    </row>
    <row r="127" spans="2:51" s="14" customFormat="1" ht="11.25">
      <c r="B127" s="210"/>
      <c r="C127" s="211"/>
      <c r="D127" s="201" t="s">
        <v>197</v>
      </c>
      <c r="E127" s="212" t="s">
        <v>19</v>
      </c>
      <c r="F127" s="213" t="s">
        <v>221</v>
      </c>
      <c r="G127" s="211"/>
      <c r="H127" s="214">
        <v>213.208</v>
      </c>
      <c r="I127" s="215"/>
      <c r="J127" s="211"/>
      <c r="K127" s="211"/>
      <c r="L127" s="216"/>
      <c r="M127" s="217"/>
      <c r="N127" s="218"/>
      <c r="O127" s="218"/>
      <c r="P127" s="218"/>
      <c r="Q127" s="218"/>
      <c r="R127" s="218"/>
      <c r="S127" s="218"/>
      <c r="T127" s="219"/>
      <c r="AT127" s="220" t="s">
        <v>197</v>
      </c>
      <c r="AU127" s="220" t="s">
        <v>80</v>
      </c>
      <c r="AV127" s="14" t="s">
        <v>80</v>
      </c>
      <c r="AW127" s="14" t="s">
        <v>32</v>
      </c>
      <c r="AX127" s="14" t="s">
        <v>71</v>
      </c>
      <c r="AY127" s="220" t="s">
        <v>187</v>
      </c>
    </row>
    <row r="128" spans="2:51" s="13" customFormat="1" ht="11.25">
      <c r="B128" s="199"/>
      <c r="C128" s="200"/>
      <c r="D128" s="201" t="s">
        <v>197</v>
      </c>
      <c r="E128" s="202" t="s">
        <v>19</v>
      </c>
      <c r="F128" s="203" t="s">
        <v>222</v>
      </c>
      <c r="G128" s="200"/>
      <c r="H128" s="202" t="s">
        <v>19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197</v>
      </c>
      <c r="AU128" s="209" t="s">
        <v>80</v>
      </c>
      <c r="AV128" s="13" t="s">
        <v>78</v>
      </c>
      <c r="AW128" s="13" t="s">
        <v>32</v>
      </c>
      <c r="AX128" s="13" t="s">
        <v>71</v>
      </c>
      <c r="AY128" s="209" t="s">
        <v>187</v>
      </c>
    </row>
    <row r="129" spans="2:51" s="14" customFormat="1" ht="11.25">
      <c r="B129" s="210"/>
      <c r="C129" s="211"/>
      <c r="D129" s="201" t="s">
        <v>197</v>
      </c>
      <c r="E129" s="212" t="s">
        <v>19</v>
      </c>
      <c r="F129" s="213" t="s">
        <v>223</v>
      </c>
      <c r="G129" s="211"/>
      <c r="H129" s="214">
        <v>-77.16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197</v>
      </c>
      <c r="AU129" s="220" t="s">
        <v>80</v>
      </c>
      <c r="AV129" s="14" t="s">
        <v>80</v>
      </c>
      <c r="AW129" s="14" t="s">
        <v>32</v>
      </c>
      <c r="AX129" s="14" t="s">
        <v>71</v>
      </c>
      <c r="AY129" s="220" t="s">
        <v>187</v>
      </c>
    </row>
    <row r="130" spans="2:51" s="13" customFormat="1" ht="11.25">
      <c r="B130" s="199"/>
      <c r="C130" s="200"/>
      <c r="D130" s="201" t="s">
        <v>197</v>
      </c>
      <c r="E130" s="202" t="s">
        <v>19</v>
      </c>
      <c r="F130" s="203" t="s">
        <v>224</v>
      </c>
      <c r="G130" s="200"/>
      <c r="H130" s="202" t="s">
        <v>19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197</v>
      </c>
      <c r="AU130" s="209" t="s">
        <v>80</v>
      </c>
      <c r="AV130" s="13" t="s">
        <v>78</v>
      </c>
      <c r="AW130" s="13" t="s">
        <v>32</v>
      </c>
      <c r="AX130" s="13" t="s">
        <v>71</v>
      </c>
      <c r="AY130" s="209" t="s">
        <v>187</v>
      </c>
    </row>
    <row r="131" spans="2:51" s="14" customFormat="1" ht="11.25">
      <c r="B131" s="210"/>
      <c r="C131" s="211"/>
      <c r="D131" s="201" t="s">
        <v>197</v>
      </c>
      <c r="E131" s="212" t="s">
        <v>19</v>
      </c>
      <c r="F131" s="213" t="s">
        <v>225</v>
      </c>
      <c r="G131" s="211"/>
      <c r="H131" s="214">
        <v>-68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197</v>
      </c>
      <c r="AU131" s="220" t="s">
        <v>80</v>
      </c>
      <c r="AV131" s="14" t="s">
        <v>80</v>
      </c>
      <c r="AW131" s="14" t="s">
        <v>32</v>
      </c>
      <c r="AX131" s="14" t="s">
        <v>71</v>
      </c>
      <c r="AY131" s="220" t="s">
        <v>187</v>
      </c>
    </row>
    <row r="132" spans="2:51" s="15" customFormat="1" ht="11.25">
      <c r="B132" s="221"/>
      <c r="C132" s="222"/>
      <c r="D132" s="201" t="s">
        <v>197</v>
      </c>
      <c r="E132" s="223" t="s">
        <v>19</v>
      </c>
      <c r="F132" s="224" t="s">
        <v>200</v>
      </c>
      <c r="G132" s="222"/>
      <c r="H132" s="225">
        <v>68.048</v>
      </c>
      <c r="I132" s="226"/>
      <c r="J132" s="222"/>
      <c r="K132" s="222"/>
      <c r="L132" s="227"/>
      <c r="M132" s="228"/>
      <c r="N132" s="229"/>
      <c r="O132" s="229"/>
      <c r="P132" s="229"/>
      <c r="Q132" s="229"/>
      <c r="R132" s="229"/>
      <c r="S132" s="229"/>
      <c r="T132" s="230"/>
      <c r="AT132" s="231" t="s">
        <v>197</v>
      </c>
      <c r="AU132" s="231" t="s">
        <v>80</v>
      </c>
      <c r="AV132" s="15" t="s">
        <v>95</v>
      </c>
      <c r="AW132" s="15" t="s">
        <v>32</v>
      </c>
      <c r="AX132" s="15" t="s">
        <v>78</v>
      </c>
      <c r="AY132" s="231" t="s">
        <v>187</v>
      </c>
    </row>
    <row r="133" spans="1:65" s="2" customFormat="1" ht="24.2" customHeight="1">
      <c r="A133" s="37"/>
      <c r="B133" s="38"/>
      <c r="C133" s="181" t="s">
        <v>226</v>
      </c>
      <c r="D133" s="181" t="s">
        <v>189</v>
      </c>
      <c r="E133" s="182" t="s">
        <v>227</v>
      </c>
      <c r="F133" s="183" t="s">
        <v>228</v>
      </c>
      <c r="G133" s="184" t="s">
        <v>192</v>
      </c>
      <c r="H133" s="185">
        <v>68</v>
      </c>
      <c r="I133" s="186"/>
      <c r="J133" s="187">
        <f>ROUND(I133*H133,2)</f>
        <v>0</v>
      </c>
      <c r="K133" s="183" t="s">
        <v>193</v>
      </c>
      <c r="L133" s="42"/>
      <c r="M133" s="188" t="s">
        <v>19</v>
      </c>
      <c r="N133" s="189" t="s">
        <v>42</v>
      </c>
      <c r="O133" s="67"/>
      <c r="P133" s="190">
        <f>O133*H133</f>
        <v>0</v>
      </c>
      <c r="Q133" s="190">
        <v>0.00021</v>
      </c>
      <c r="R133" s="190">
        <f>Q133*H133</f>
        <v>0.014280000000000001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95</v>
      </c>
      <c r="AT133" s="192" t="s">
        <v>189</v>
      </c>
      <c r="AU133" s="192" t="s">
        <v>80</v>
      </c>
      <c r="AY133" s="20" t="s">
        <v>187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78</v>
      </c>
      <c r="BK133" s="193">
        <f>ROUND(I133*H133,2)</f>
        <v>0</v>
      </c>
      <c r="BL133" s="20" t="s">
        <v>95</v>
      </c>
      <c r="BM133" s="192" t="s">
        <v>229</v>
      </c>
    </row>
    <row r="134" spans="1:47" s="2" customFormat="1" ht="11.25">
      <c r="A134" s="37"/>
      <c r="B134" s="38"/>
      <c r="C134" s="39"/>
      <c r="D134" s="194" t="s">
        <v>195</v>
      </c>
      <c r="E134" s="39"/>
      <c r="F134" s="195" t="s">
        <v>230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195</v>
      </c>
      <c r="AU134" s="20" t="s">
        <v>80</v>
      </c>
    </row>
    <row r="135" spans="2:51" s="13" customFormat="1" ht="11.25">
      <c r="B135" s="199"/>
      <c r="C135" s="200"/>
      <c r="D135" s="201" t="s">
        <v>197</v>
      </c>
      <c r="E135" s="202" t="s">
        <v>19</v>
      </c>
      <c r="F135" s="203" t="s">
        <v>231</v>
      </c>
      <c r="G135" s="200"/>
      <c r="H135" s="202" t="s">
        <v>19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197</v>
      </c>
      <c r="AU135" s="209" t="s">
        <v>80</v>
      </c>
      <c r="AV135" s="13" t="s">
        <v>78</v>
      </c>
      <c r="AW135" s="13" t="s">
        <v>32</v>
      </c>
      <c r="AX135" s="13" t="s">
        <v>71</v>
      </c>
      <c r="AY135" s="209" t="s">
        <v>187</v>
      </c>
    </row>
    <row r="136" spans="2:51" s="14" customFormat="1" ht="11.25">
      <c r="B136" s="210"/>
      <c r="C136" s="211"/>
      <c r="D136" s="201" t="s">
        <v>197</v>
      </c>
      <c r="E136" s="212" t="s">
        <v>19</v>
      </c>
      <c r="F136" s="213" t="s">
        <v>232</v>
      </c>
      <c r="G136" s="211"/>
      <c r="H136" s="214">
        <v>68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197</v>
      </c>
      <c r="AU136" s="220" t="s">
        <v>80</v>
      </c>
      <c r="AV136" s="14" t="s">
        <v>80</v>
      </c>
      <c r="AW136" s="14" t="s">
        <v>32</v>
      </c>
      <c r="AX136" s="14" t="s">
        <v>71</v>
      </c>
      <c r="AY136" s="220" t="s">
        <v>187</v>
      </c>
    </row>
    <row r="137" spans="2:51" s="15" customFormat="1" ht="11.25">
      <c r="B137" s="221"/>
      <c r="C137" s="222"/>
      <c r="D137" s="201" t="s">
        <v>197</v>
      </c>
      <c r="E137" s="223" t="s">
        <v>19</v>
      </c>
      <c r="F137" s="224" t="s">
        <v>200</v>
      </c>
      <c r="G137" s="222"/>
      <c r="H137" s="225">
        <v>68</v>
      </c>
      <c r="I137" s="226"/>
      <c r="J137" s="222"/>
      <c r="K137" s="222"/>
      <c r="L137" s="227"/>
      <c r="M137" s="228"/>
      <c r="N137" s="229"/>
      <c r="O137" s="229"/>
      <c r="P137" s="229"/>
      <c r="Q137" s="229"/>
      <c r="R137" s="229"/>
      <c r="S137" s="229"/>
      <c r="T137" s="230"/>
      <c r="AT137" s="231" t="s">
        <v>197</v>
      </c>
      <c r="AU137" s="231" t="s">
        <v>80</v>
      </c>
      <c r="AV137" s="15" t="s">
        <v>95</v>
      </c>
      <c r="AW137" s="15" t="s">
        <v>32</v>
      </c>
      <c r="AX137" s="15" t="s">
        <v>78</v>
      </c>
      <c r="AY137" s="231" t="s">
        <v>187</v>
      </c>
    </row>
    <row r="138" spans="1:65" s="2" customFormat="1" ht="24.2" customHeight="1">
      <c r="A138" s="37"/>
      <c r="B138" s="38"/>
      <c r="C138" s="181" t="s">
        <v>201</v>
      </c>
      <c r="D138" s="181" t="s">
        <v>189</v>
      </c>
      <c r="E138" s="182" t="s">
        <v>233</v>
      </c>
      <c r="F138" s="183" t="s">
        <v>234</v>
      </c>
      <c r="G138" s="184" t="s">
        <v>192</v>
      </c>
      <c r="H138" s="185">
        <v>230.44</v>
      </c>
      <c r="I138" s="186"/>
      <c r="J138" s="187">
        <f>ROUND(I138*H138,2)</f>
        <v>0</v>
      </c>
      <c r="K138" s="183" t="s">
        <v>193</v>
      </c>
      <c r="L138" s="42"/>
      <c r="M138" s="188" t="s">
        <v>19</v>
      </c>
      <c r="N138" s="189" t="s">
        <v>42</v>
      </c>
      <c r="O138" s="67"/>
      <c r="P138" s="190">
        <f>O138*H138</f>
        <v>0</v>
      </c>
      <c r="Q138" s="190">
        <v>4E-05</v>
      </c>
      <c r="R138" s="190">
        <f>Q138*H138</f>
        <v>0.009217600000000001</v>
      </c>
      <c r="S138" s="190">
        <v>0</v>
      </c>
      <c r="T138" s="191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192" t="s">
        <v>95</v>
      </c>
      <c r="AT138" s="192" t="s">
        <v>189</v>
      </c>
      <c r="AU138" s="192" t="s">
        <v>80</v>
      </c>
      <c r="AY138" s="20" t="s">
        <v>187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20" t="s">
        <v>78</v>
      </c>
      <c r="BK138" s="193">
        <f>ROUND(I138*H138,2)</f>
        <v>0</v>
      </c>
      <c r="BL138" s="20" t="s">
        <v>95</v>
      </c>
      <c r="BM138" s="192" t="s">
        <v>235</v>
      </c>
    </row>
    <row r="139" spans="1:47" s="2" customFormat="1" ht="11.25">
      <c r="A139" s="37"/>
      <c r="B139" s="38"/>
      <c r="C139" s="39"/>
      <c r="D139" s="194" t="s">
        <v>195</v>
      </c>
      <c r="E139" s="39"/>
      <c r="F139" s="195" t="s">
        <v>236</v>
      </c>
      <c r="G139" s="39"/>
      <c r="H139" s="39"/>
      <c r="I139" s="196"/>
      <c r="J139" s="39"/>
      <c r="K139" s="39"/>
      <c r="L139" s="42"/>
      <c r="M139" s="197"/>
      <c r="N139" s="198"/>
      <c r="O139" s="67"/>
      <c r="P139" s="67"/>
      <c r="Q139" s="67"/>
      <c r="R139" s="67"/>
      <c r="S139" s="67"/>
      <c r="T139" s="68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20" t="s">
        <v>195</v>
      </c>
      <c r="AU139" s="20" t="s">
        <v>80</v>
      </c>
    </row>
    <row r="140" spans="2:51" s="14" customFormat="1" ht="11.25">
      <c r="B140" s="210"/>
      <c r="C140" s="211"/>
      <c r="D140" s="201" t="s">
        <v>197</v>
      </c>
      <c r="E140" s="212" t="s">
        <v>19</v>
      </c>
      <c r="F140" s="213" t="s">
        <v>237</v>
      </c>
      <c r="G140" s="211"/>
      <c r="H140" s="214">
        <v>230.44</v>
      </c>
      <c r="I140" s="215"/>
      <c r="J140" s="211"/>
      <c r="K140" s="211"/>
      <c r="L140" s="216"/>
      <c r="M140" s="217"/>
      <c r="N140" s="218"/>
      <c r="O140" s="218"/>
      <c r="P140" s="218"/>
      <c r="Q140" s="218"/>
      <c r="R140" s="218"/>
      <c r="S140" s="218"/>
      <c r="T140" s="219"/>
      <c r="AT140" s="220" t="s">
        <v>197</v>
      </c>
      <c r="AU140" s="220" t="s">
        <v>80</v>
      </c>
      <c r="AV140" s="14" t="s">
        <v>80</v>
      </c>
      <c r="AW140" s="14" t="s">
        <v>32</v>
      </c>
      <c r="AX140" s="14" t="s">
        <v>78</v>
      </c>
      <c r="AY140" s="220" t="s">
        <v>187</v>
      </c>
    </row>
    <row r="141" spans="1:65" s="2" customFormat="1" ht="24.2" customHeight="1">
      <c r="A141" s="37"/>
      <c r="B141" s="38"/>
      <c r="C141" s="181" t="s">
        <v>238</v>
      </c>
      <c r="D141" s="181" t="s">
        <v>189</v>
      </c>
      <c r="E141" s="182" t="s">
        <v>239</v>
      </c>
      <c r="F141" s="183" t="s">
        <v>240</v>
      </c>
      <c r="G141" s="184" t="s">
        <v>192</v>
      </c>
      <c r="H141" s="185">
        <v>2.25</v>
      </c>
      <c r="I141" s="186"/>
      <c r="J141" s="187">
        <f>ROUND(I141*H141,2)</f>
        <v>0</v>
      </c>
      <c r="K141" s="183" t="s">
        <v>193</v>
      </c>
      <c r="L141" s="42"/>
      <c r="M141" s="188" t="s">
        <v>19</v>
      </c>
      <c r="N141" s="189" t="s">
        <v>42</v>
      </c>
      <c r="O141" s="67"/>
      <c r="P141" s="190">
        <f>O141*H141</f>
        <v>0</v>
      </c>
      <c r="Q141" s="190">
        <v>0</v>
      </c>
      <c r="R141" s="190">
        <f>Q141*H141</f>
        <v>0</v>
      </c>
      <c r="S141" s="190">
        <v>0.131</v>
      </c>
      <c r="T141" s="191">
        <f>S141*H141</f>
        <v>0.29475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192" t="s">
        <v>95</v>
      </c>
      <c r="AT141" s="192" t="s">
        <v>189</v>
      </c>
      <c r="AU141" s="192" t="s">
        <v>80</v>
      </c>
      <c r="AY141" s="20" t="s">
        <v>187</v>
      </c>
      <c r="BE141" s="193">
        <f>IF(N141="základní",J141,0)</f>
        <v>0</v>
      </c>
      <c r="BF141" s="193">
        <f>IF(N141="snížená",J141,0)</f>
        <v>0</v>
      </c>
      <c r="BG141" s="193">
        <f>IF(N141="zákl. přenesená",J141,0)</f>
        <v>0</v>
      </c>
      <c r="BH141" s="193">
        <f>IF(N141="sníž. přenesená",J141,0)</f>
        <v>0</v>
      </c>
      <c r="BI141" s="193">
        <f>IF(N141="nulová",J141,0)</f>
        <v>0</v>
      </c>
      <c r="BJ141" s="20" t="s">
        <v>78</v>
      </c>
      <c r="BK141" s="193">
        <f>ROUND(I141*H141,2)</f>
        <v>0</v>
      </c>
      <c r="BL141" s="20" t="s">
        <v>95</v>
      </c>
      <c r="BM141" s="192" t="s">
        <v>241</v>
      </c>
    </row>
    <row r="142" spans="1:47" s="2" customFormat="1" ht="11.25">
      <c r="A142" s="37"/>
      <c r="B142" s="38"/>
      <c r="C142" s="39"/>
      <c r="D142" s="194" t="s">
        <v>195</v>
      </c>
      <c r="E142" s="39"/>
      <c r="F142" s="195" t="s">
        <v>242</v>
      </c>
      <c r="G142" s="39"/>
      <c r="H142" s="39"/>
      <c r="I142" s="196"/>
      <c r="J142" s="39"/>
      <c r="K142" s="39"/>
      <c r="L142" s="42"/>
      <c r="M142" s="197"/>
      <c r="N142" s="198"/>
      <c r="O142" s="67"/>
      <c r="P142" s="67"/>
      <c r="Q142" s="67"/>
      <c r="R142" s="67"/>
      <c r="S142" s="67"/>
      <c r="T142" s="68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20" t="s">
        <v>195</v>
      </c>
      <c r="AU142" s="20" t="s">
        <v>80</v>
      </c>
    </row>
    <row r="143" spans="2:51" s="14" customFormat="1" ht="11.25">
      <c r="B143" s="210"/>
      <c r="C143" s="211"/>
      <c r="D143" s="201" t="s">
        <v>197</v>
      </c>
      <c r="E143" s="212" t="s">
        <v>19</v>
      </c>
      <c r="F143" s="213" t="s">
        <v>243</v>
      </c>
      <c r="G143" s="211"/>
      <c r="H143" s="214">
        <v>2.25</v>
      </c>
      <c r="I143" s="215"/>
      <c r="J143" s="211"/>
      <c r="K143" s="211"/>
      <c r="L143" s="216"/>
      <c r="M143" s="217"/>
      <c r="N143" s="218"/>
      <c r="O143" s="218"/>
      <c r="P143" s="218"/>
      <c r="Q143" s="218"/>
      <c r="R143" s="218"/>
      <c r="S143" s="218"/>
      <c r="T143" s="219"/>
      <c r="AT143" s="220" t="s">
        <v>197</v>
      </c>
      <c r="AU143" s="220" t="s">
        <v>80</v>
      </c>
      <c r="AV143" s="14" t="s">
        <v>80</v>
      </c>
      <c r="AW143" s="14" t="s">
        <v>32</v>
      </c>
      <c r="AX143" s="14" t="s">
        <v>78</v>
      </c>
      <c r="AY143" s="220" t="s">
        <v>187</v>
      </c>
    </row>
    <row r="144" spans="1:65" s="2" customFormat="1" ht="16.5" customHeight="1">
      <c r="A144" s="37"/>
      <c r="B144" s="38"/>
      <c r="C144" s="181" t="s">
        <v>244</v>
      </c>
      <c r="D144" s="181" t="s">
        <v>189</v>
      </c>
      <c r="E144" s="182" t="s">
        <v>245</v>
      </c>
      <c r="F144" s="183" t="s">
        <v>246</v>
      </c>
      <c r="G144" s="184" t="s">
        <v>192</v>
      </c>
      <c r="H144" s="185">
        <v>83</v>
      </c>
      <c r="I144" s="186"/>
      <c r="J144" s="187">
        <f>ROUND(I144*H144,2)</f>
        <v>0</v>
      </c>
      <c r="K144" s="183" t="s">
        <v>193</v>
      </c>
      <c r="L144" s="42"/>
      <c r="M144" s="188" t="s">
        <v>19</v>
      </c>
      <c r="N144" s="189" t="s">
        <v>42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0.09</v>
      </c>
      <c r="T144" s="191">
        <f>S144*H144</f>
        <v>7.47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95</v>
      </c>
      <c r="AT144" s="192" t="s">
        <v>189</v>
      </c>
      <c r="AU144" s="192" t="s">
        <v>80</v>
      </c>
      <c r="AY144" s="20" t="s">
        <v>187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0" t="s">
        <v>78</v>
      </c>
      <c r="BK144" s="193">
        <f>ROUND(I144*H144,2)</f>
        <v>0</v>
      </c>
      <c r="BL144" s="20" t="s">
        <v>95</v>
      </c>
      <c r="BM144" s="192" t="s">
        <v>247</v>
      </c>
    </row>
    <row r="145" spans="1:47" s="2" customFormat="1" ht="11.25">
      <c r="A145" s="37"/>
      <c r="B145" s="38"/>
      <c r="C145" s="39"/>
      <c r="D145" s="194" t="s">
        <v>195</v>
      </c>
      <c r="E145" s="39"/>
      <c r="F145" s="195" t="s">
        <v>248</v>
      </c>
      <c r="G145" s="39"/>
      <c r="H145" s="39"/>
      <c r="I145" s="196"/>
      <c r="J145" s="39"/>
      <c r="K145" s="39"/>
      <c r="L145" s="42"/>
      <c r="M145" s="197"/>
      <c r="N145" s="198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195</v>
      </c>
      <c r="AU145" s="20" t="s">
        <v>80</v>
      </c>
    </row>
    <row r="146" spans="2:51" s="13" customFormat="1" ht="11.25">
      <c r="B146" s="199"/>
      <c r="C146" s="200"/>
      <c r="D146" s="201" t="s">
        <v>197</v>
      </c>
      <c r="E146" s="202" t="s">
        <v>19</v>
      </c>
      <c r="F146" s="203" t="s">
        <v>249</v>
      </c>
      <c r="G146" s="200"/>
      <c r="H146" s="202" t="s">
        <v>19</v>
      </c>
      <c r="I146" s="204"/>
      <c r="J146" s="200"/>
      <c r="K146" s="200"/>
      <c r="L146" s="205"/>
      <c r="M146" s="206"/>
      <c r="N146" s="207"/>
      <c r="O146" s="207"/>
      <c r="P146" s="207"/>
      <c r="Q146" s="207"/>
      <c r="R146" s="207"/>
      <c r="S146" s="207"/>
      <c r="T146" s="208"/>
      <c r="AT146" s="209" t="s">
        <v>197</v>
      </c>
      <c r="AU146" s="209" t="s">
        <v>80</v>
      </c>
      <c r="AV146" s="13" t="s">
        <v>78</v>
      </c>
      <c r="AW146" s="13" t="s">
        <v>32</v>
      </c>
      <c r="AX146" s="13" t="s">
        <v>71</v>
      </c>
      <c r="AY146" s="209" t="s">
        <v>187</v>
      </c>
    </row>
    <row r="147" spans="2:51" s="14" customFormat="1" ht="11.25">
      <c r="B147" s="210"/>
      <c r="C147" s="211"/>
      <c r="D147" s="201" t="s">
        <v>197</v>
      </c>
      <c r="E147" s="212" t="s">
        <v>19</v>
      </c>
      <c r="F147" s="213" t="s">
        <v>250</v>
      </c>
      <c r="G147" s="211"/>
      <c r="H147" s="214">
        <v>61.745</v>
      </c>
      <c r="I147" s="215"/>
      <c r="J147" s="211"/>
      <c r="K147" s="211"/>
      <c r="L147" s="216"/>
      <c r="M147" s="217"/>
      <c r="N147" s="218"/>
      <c r="O147" s="218"/>
      <c r="P147" s="218"/>
      <c r="Q147" s="218"/>
      <c r="R147" s="218"/>
      <c r="S147" s="218"/>
      <c r="T147" s="219"/>
      <c r="AT147" s="220" t="s">
        <v>197</v>
      </c>
      <c r="AU147" s="220" t="s">
        <v>80</v>
      </c>
      <c r="AV147" s="14" t="s">
        <v>80</v>
      </c>
      <c r="AW147" s="14" t="s">
        <v>32</v>
      </c>
      <c r="AX147" s="14" t="s">
        <v>71</v>
      </c>
      <c r="AY147" s="220" t="s">
        <v>187</v>
      </c>
    </row>
    <row r="148" spans="2:51" s="14" customFormat="1" ht="11.25">
      <c r="B148" s="210"/>
      <c r="C148" s="211"/>
      <c r="D148" s="201" t="s">
        <v>197</v>
      </c>
      <c r="E148" s="212" t="s">
        <v>19</v>
      </c>
      <c r="F148" s="213" t="s">
        <v>251</v>
      </c>
      <c r="G148" s="211"/>
      <c r="H148" s="214">
        <v>18.285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80</v>
      </c>
      <c r="AV148" s="14" t="s">
        <v>80</v>
      </c>
      <c r="AW148" s="14" t="s">
        <v>32</v>
      </c>
      <c r="AX148" s="14" t="s">
        <v>71</v>
      </c>
      <c r="AY148" s="220" t="s">
        <v>187</v>
      </c>
    </row>
    <row r="149" spans="2:51" s="13" customFormat="1" ht="11.25">
      <c r="B149" s="199"/>
      <c r="C149" s="200"/>
      <c r="D149" s="201" t="s">
        <v>197</v>
      </c>
      <c r="E149" s="202" t="s">
        <v>19</v>
      </c>
      <c r="F149" s="203" t="s">
        <v>252</v>
      </c>
      <c r="G149" s="200"/>
      <c r="H149" s="202" t="s">
        <v>19</v>
      </c>
      <c r="I149" s="204"/>
      <c r="J149" s="200"/>
      <c r="K149" s="200"/>
      <c r="L149" s="205"/>
      <c r="M149" s="206"/>
      <c r="N149" s="207"/>
      <c r="O149" s="207"/>
      <c r="P149" s="207"/>
      <c r="Q149" s="207"/>
      <c r="R149" s="207"/>
      <c r="S149" s="207"/>
      <c r="T149" s="208"/>
      <c r="AT149" s="209" t="s">
        <v>197</v>
      </c>
      <c r="AU149" s="209" t="s">
        <v>80</v>
      </c>
      <c r="AV149" s="13" t="s">
        <v>78</v>
      </c>
      <c r="AW149" s="13" t="s">
        <v>32</v>
      </c>
      <c r="AX149" s="13" t="s">
        <v>71</v>
      </c>
      <c r="AY149" s="209" t="s">
        <v>187</v>
      </c>
    </row>
    <row r="150" spans="2:51" s="14" customFormat="1" ht="11.25">
      <c r="B150" s="210"/>
      <c r="C150" s="211"/>
      <c r="D150" s="201" t="s">
        <v>197</v>
      </c>
      <c r="E150" s="212" t="s">
        <v>19</v>
      </c>
      <c r="F150" s="213" t="s">
        <v>253</v>
      </c>
      <c r="G150" s="211"/>
      <c r="H150" s="214">
        <v>2.97</v>
      </c>
      <c r="I150" s="215"/>
      <c r="J150" s="211"/>
      <c r="K150" s="211"/>
      <c r="L150" s="216"/>
      <c r="M150" s="217"/>
      <c r="N150" s="218"/>
      <c r="O150" s="218"/>
      <c r="P150" s="218"/>
      <c r="Q150" s="218"/>
      <c r="R150" s="218"/>
      <c r="S150" s="218"/>
      <c r="T150" s="219"/>
      <c r="AT150" s="220" t="s">
        <v>197</v>
      </c>
      <c r="AU150" s="220" t="s">
        <v>80</v>
      </c>
      <c r="AV150" s="14" t="s">
        <v>80</v>
      </c>
      <c r="AW150" s="14" t="s">
        <v>32</v>
      </c>
      <c r="AX150" s="14" t="s">
        <v>71</v>
      </c>
      <c r="AY150" s="220" t="s">
        <v>187</v>
      </c>
    </row>
    <row r="151" spans="2:51" s="15" customFormat="1" ht="11.25">
      <c r="B151" s="221"/>
      <c r="C151" s="222"/>
      <c r="D151" s="201" t="s">
        <v>197</v>
      </c>
      <c r="E151" s="223" t="s">
        <v>19</v>
      </c>
      <c r="F151" s="224" t="s">
        <v>200</v>
      </c>
      <c r="G151" s="222"/>
      <c r="H151" s="225">
        <v>83</v>
      </c>
      <c r="I151" s="226"/>
      <c r="J151" s="222"/>
      <c r="K151" s="222"/>
      <c r="L151" s="227"/>
      <c r="M151" s="228"/>
      <c r="N151" s="229"/>
      <c r="O151" s="229"/>
      <c r="P151" s="229"/>
      <c r="Q151" s="229"/>
      <c r="R151" s="229"/>
      <c r="S151" s="229"/>
      <c r="T151" s="230"/>
      <c r="AT151" s="231" t="s">
        <v>197</v>
      </c>
      <c r="AU151" s="231" t="s">
        <v>80</v>
      </c>
      <c r="AV151" s="15" t="s">
        <v>95</v>
      </c>
      <c r="AW151" s="15" t="s">
        <v>32</v>
      </c>
      <c r="AX151" s="15" t="s">
        <v>78</v>
      </c>
      <c r="AY151" s="231" t="s">
        <v>187</v>
      </c>
    </row>
    <row r="152" spans="1:65" s="2" customFormat="1" ht="24.2" customHeight="1">
      <c r="A152" s="37"/>
      <c r="B152" s="38"/>
      <c r="C152" s="181" t="s">
        <v>215</v>
      </c>
      <c r="D152" s="181" t="s">
        <v>189</v>
      </c>
      <c r="E152" s="182" t="s">
        <v>254</v>
      </c>
      <c r="F152" s="183" t="s">
        <v>255</v>
      </c>
      <c r="G152" s="184" t="s">
        <v>256</v>
      </c>
      <c r="H152" s="185">
        <v>1</v>
      </c>
      <c r="I152" s="186"/>
      <c r="J152" s="187">
        <f>ROUND(I152*H152,2)</f>
        <v>0</v>
      </c>
      <c r="K152" s="183" t="s">
        <v>193</v>
      </c>
      <c r="L152" s="42"/>
      <c r="M152" s="188" t="s">
        <v>19</v>
      </c>
      <c r="N152" s="189" t="s">
        <v>42</v>
      </c>
      <c r="O152" s="67"/>
      <c r="P152" s="190">
        <f>O152*H152</f>
        <v>0</v>
      </c>
      <c r="Q152" s="190">
        <v>0</v>
      </c>
      <c r="R152" s="190">
        <f>Q152*H152</f>
        <v>0</v>
      </c>
      <c r="S152" s="190">
        <v>0.124</v>
      </c>
      <c r="T152" s="191">
        <f>S152*H152</f>
        <v>0.124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95</v>
      </c>
      <c r="AT152" s="192" t="s">
        <v>189</v>
      </c>
      <c r="AU152" s="192" t="s">
        <v>80</v>
      </c>
      <c r="AY152" s="20" t="s">
        <v>187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78</v>
      </c>
      <c r="BK152" s="193">
        <f>ROUND(I152*H152,2)</f>
        <v>0</v>
      </c>
      <c r="BL152" s="20" t="s">
        <v>95</v>
      </c>
      <c r="BM152" s="192" t="s">
        <v>257</v>
      </c>
    </row>
    <row r="153" spans="1:47" s="2" customFormat="1" ht="11.25">
      <c r="A153" s="37"/>
      <c r="B153" s="38"/>
      <c r="C153" s="39"/>
      <c r="D153" s="194" t="s">
        <v>195</v>
      </c>
      <c r="E153" s="39"/>
      <c r="F153" s="195" t="s">
        <v>258</v>
      </c>
      <c r="G153" s="39"/>
      <c r="H153" s="39"/>
      <c r="I153" s="196"/>
      <c r="J153" s="39"/>
      <c r="K153" s="39"/>
      <c r="L153" s="42"/>
      <c r="M153" s="197"/>
      <c r="N153" s="198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195</v>
      </c>
      <c r="AU153" s="20" t="s">
        <v>80</v>
      </c>
    </row>
    <row r="154" spans="2:51" s="13" customFormat="1" ht="11.25">
      <c r="B154" s="199"/>
      <c r="C154" s="200"/>
      <c r="D154" s="201" t="s">
        <v>197</v>
      </c>
      <c r="E154" s="202" t="s">
        <v>19</v>
      </c>
      <c r="F154" s="203" t="s">
        <v>259</v>
      </c>
      <c r="G154" s="200"/>
      <c r="H154" s="202" t="s">
        <v>19</v>
      </c>
      <c r="I154" s="204"/>
      <c r="J154" s="200"/>
      <c r="K154" s="200"/>
      <c r="L154" s="205"/>
      <c r="M154" s="206"/>
      <c r="N154" s="207"/>
      <c r="O154" s="207"/>
      <c r="P154" s="207"/>
      <c r="Q154" s="207"/>
      <c r="R154" s="207"/>
      <c r="S154" s="207"/>
      <c r="T154" s="208"/>
      <c r="AT154" s="209" t="s">
        <v>197</v>
      </c>
      <c r="AU154" s="209" t="s">
        <v>80</v>
      </c>
      <c r="AV154" s="13" t="s">
        <v>78</v>
      </c>
      <c r="AW154" s="13" t="s">
        <v>32</v>
      </c>
      <c r="AX154" s="13" t="s">
        <v>71</v>
      </c>
      <c r="AY154" s="209" t="s">
        <v>187</v>
      </c>
    </row>
    <row r="155" spans="2:51" s="14" customFormat="1" ht="11.25">
      <c r="B155" s="210"/>
      <c r="C155" s="211"/>
      <c r="D155" s="201" t="s">
        <v>197</v>
      </c>
      <c r="E155" s="212" t="s">
        <v>19</v>
      </c>
      <c r="F155" s="213" t="s">
        <v>78</v>
      </c>
      <c r="G155" s="211"/>
      <c r="H155" s="214">
        <v>1</v>
      </c>
      <c r="I155" s="215"/>
      <c r="J155" s="211"/>
      <c r="K155" s="211"/>
      <c r="L155" s="216"/>
      <c r="M155" s="217"/>
      <c r="N155" s="218"/>
      <c r="O155" s="218"/>
      <c r="P155" s="218"/>
      <c r="Q155" s="218"/>
      <c r="R155" s="218"/>
      <c r="S155" s="218"/>
      <c r="T155" s="219"/>
      <c r="AT155" s="220" t="s">
        <v>197</v>
      </c>
      <c r="AU155" s="220" t="s">
        <v>80</v>
      </c>
      <c r="AV155" s="14" t="s">
        <v>80</v>
      </c>
      <c r="AW155" s="14" t="s">
        <v>32</v>
      </c>
      <c r="AX155" s="14" t="s">
        <v>71</v>
      </c>
      <c r="AY155" s="220" t="s">
        <v>187</v>
      </c>
    </row>
    <row r="156" spans="2:51" s="15" customFormat="1" ht="11.25">
      <c r="B156" s="221"/>
      <c r="C156" s="222"/>
      <c r="D156" s="201" t="s">
        <v>197</v>
      </c>
      <c r="E156" s="223" t="s">
        <v>19</v>
      </c>
      <c r="F156" s="224" t="s">
        <v>200</v>
      </c>
      <c r="G156" s="222"/>
      <c r="H156" s="225">
        <v>1</v>
      </c>
      <c r="I156" s="226"/>
      <c r="J156" s="222"/>
      <c r="K156" s="222"/>
      <c r="L156" s="227"/>
      <c r="M156" s="228"/>
      <c r="N156" s="229"/>
      <c r="O156" s="229"/>
      <c r="P156" s="229"/>
      <c r="Q156" s="229"/>
      <c r="R156" s="229"/>
      <c r="S156" s="229"/>
      <c r="T156" s="230"/>
      <c r="AT156" s="231" t="s">
        <v>197</v>
      </c>
      <c r="AU156" s="231" t="s">
        <v>80</v>
      </c>
      <c r="AV156" s="15" t="s">
        <v>95</v>
      </c>
      <c r="AW156" s="15" t="s">
        <v>32</v>
      </c>
      <c r="AX156" s="15" t="s">
        <v>78</v>
      </c>
      <c r="AY156" s="231" t="s">
        <v>187</v>
      </c>
    </row>
    <row r="157" spans="1:65" s="2" customFormat="1" ht="24.2" customHeight="1">
      <c r="A157" s="37"/>
      <c r="B157" s="38"/>
      <c r="C157" s="181" t="s">
        <v>260</v>
      </c>
      <c r="D157" s="181" t="s">
        <v>189</v>
      </c>
      <c r="E157" s="182" t="s">
        <v>261</v>
      </c>
      <c r="F157" s="183" t="s">
        <v>262</v>
      </c>
      <c r="G157" s="184" t="s">
        <v>256</v>
      </c>
      <c r="H157" s="185">
        <v>1</v>
      </c>
      <c r="I157" s="186"/>
      <c r="J157" s="187">
        <f>ROUND(I157*H157,2)</f>
        <v>0</v>
      </c>
      <c r="K157" s="183" t="s">
        <v>19</v>
      </c>
      <c r="L157" s="42"/>
      <c r="M157" s="188" t="s">
        <v>19</v>
      </c>
      <c r="N157" s="189" t="s">
        <v>42</v>
      </c>
      <c r="O157" s="67"/>
      <c r="P157" s="190">
        <f>O157*H157</f>
        <v>0</v>
      </c>
      <c r="Q157" s="190">
        <v>0</v>
      </c>
      <c r="R157" s="190">
        <f>Q157*H157</f>
        <v>0</v>
      </c>
      <c r="S157" s="190">
        <v>0.008</v>
      </c>
      <c r="T157" s="191">
        <f>S157*H157</f>
        <v>0.008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192" t="s">
        <v>95</v>
      </c>
      <c r="AT157" s="192" t="s">
        <v>189</v>
      </c>
      <c r="AU157" s="192" t="s">
        <v>80</v>
      </c>
      <c r="AY157" s="20" t="s">
        <v>187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20" t="s">
        <v>78</v>
      </c>
      <c r="BK157" s="193">
        <f>ROUND(I157*H157,2)</f>
        <v>0</v>
      </c>
      <c r="BL157" s="20" t="s">
        <v>95</v>
      </c>
      <c r="BM157" s="192" t="s">
        <v>263</v>
      </c>
    </row>
    <row r="158" spans="2:51" s="13" customFormat="1" ht="11.25">
      <c r="B158" s="199"/>
      <c r="C158" s="200"/>
      <c r="D158" s="201" t="s">
        <v>197</v>
      </c>
      <c r="E158" s="202" t="s">
        <v>19</v>
      </c>
      <c r="F158" s="203" t="s">
        <v>259</v>
      </c>
      <c r="G158" s="200"/>
      <c r="H158" s="202" t="s">
        <v>19</v>
      </c>
      <c r="I158" s="204"/>
      <c r="J158" s="200"/>
      <c r="K158" s="200"/>
      <c r="L158" s="205"/>
      <c r="M158" s="206"/>
      <c r="N158" s="207"/>
      <c r="O158" s="207"/>
      <c r="P158" s="207"/>
      <c r="Q158" s="207"/>
      <c r="R158" s="207"/>
      <c r="S158" s="207"/>
      <c r="T158" s="208"/>
      <c r="AT158" s="209" t="s">
        <v>197</v>
      </c>
      <c r="AU158" s="209" t="s">
        <v>80</v>
      </c>
      <c r="AV158" s="13" t="s">
        <v>78</v>
      </c>
      <c r="AW158" s="13" t="s">
        <v>32</v>
      </c>
      <c r="AX158" s="13" t="s">
        <v>71</v>
      </c>
      <c r="AY158" s="209" t="s">
        <v>187</v>
      </c>
    </row>
    <row r="159" spans="2:51" s="14" customFormat="1" ht="11.25">
      <c r="B159" s="210"/>
      <c r="C159" s="211"/>
      <c r="D159" s="201" t="s">
        <v>197</v>
      </c>
      <c r="E159" s="212" t="s">
        <v>19</v>
      </c>
      <c r="F159" s="213" t="s">
        <v>78</v>
      </c>
      <c r="G159" s="211"/>
      <c r="H159" s="214">
        <v>1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80</v>
      </c>
      <c r="AV159" s="14" t="s">
        <v>80</v>
      </c>
      <c r="AW159" s="14" t="s">
        <v>32</v>
      </c>
      <c r="AX159" s="14" t="s">
        <v>71</v>
      </c>
      <c r="AY159" s="220" t="s">
        <v>187</v>
      </c>
    </row>
    <row r="160" spans="2:51" s="15" customFormat="1" ht="11.25">
      <c r="B160" s="221"/>
      <c r="C160" s="222"/>
      <c r="D160" s="201" t="s">
        <v>197</v>
      </c>
      <c r="E160" s="223" t="s">
        <v>19</v>
      </c>
      <c r="F160" s="224" t="s">
        <v>200</v>
      </c>
      <c r="G160" s="222"/>
      <c r="H160" s="225">
        <v>1</v>
      </c>
      <c r="I160" s="226"/>
      <c r="J160" s="222"/>
      <c r="K160" s="222"/>
      <c r="L160" s="227"/>
      <c r="M160" s="228"/>
      <c r="N160" s="229"/>
      <c r="O160" s="229"/>
      <c r="P160" s="229"/>
      <c r="Q160" s="229"/>
      <c r="R160" s="229"/>
      <c r="S160" s="229"/>
      <c r="T160" s="230"/>
      <c r="AT160" s="231" t="s">
        <v>197</v>
      </c>
      <c r="AU160" s="231" t="s">
        <v>80</v>
      </c>
      <c r="AV160" s="15" t="s">
        <v>95</v>
      </c>
      <c r="AW160" s="15" t="s">
        <v>32</v>
      </c>
      <c r="AX160" s="15" t="s">
        <v>78</v>
      </c>
      <c r="AY160" s="231" t="s">
        <v>187</v>
      </c>
    </row>
    <row r="161" spans="1:65" s="2" customFormat="1" ht="24.2" customHeight="1">
      <c r="A161" s="37"/>
      <c r="B161" s="38"/>
      <c r="C161" s="181" t="s">
        <v>264</v>
      </c>
      <c r="D161" s="181" t="s">
        <v>189</v>
      </c>
      <c r="E161" s="182" t="s">
        <v>265</v>
      </c>
      <c r="F161" s="183" t="s">
        <v>266</v>
      </c>
      <c r="G161" s="184" t="s">
        <v>192</v>
      </c>
      <c r="H161" s="185">
        <v>3.24</v>
      </c>
      <c r="I161" s="186"/>
      <c r="J161" s="187">
        <f>ROUND(I161*H161,2)</f>
        <v>0</v>
      </c>
      <c r="K161" s="183" t="s">
        <v>193</v>
      </c>
      <c r="L161" s="42"/>
      <c r="M161" s="188" t="s">
        <v>19</v>
      </c>
      <c r="N161" s="189" t="s">
        <v>42</v>
      </c>
      <c r="O161" s="67"/>
      <c r="P161" s="190">
        <f>O161*H161</f>
        <v>0</v>
      </c>
      <c r="Q161" s="190">
        <v>0</v>
      </c>
      <c r="R161" s="190">
        <f>Q161*H161</f>
        <v>0</v>
      </c>
      <c r="S161" s="190">
        <v>0.068</v>
      </c>
      <c r="T161" s="191">
        <f>S161*H161</f>
        <v>0.22032000000000004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95</v>
      </c>
      <c r="AT161" s="192" t="s">
        <v>189</v>
      </c>
      <c r="AU161" s="192" t="s">
        <v>80</v>
      </c>
      <c r="AY161" s="20" t="s">
        <v>187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0" t="s">
        <v>78</v>
      </c>
      <c r="BK161" s="193">
        <f>ROUND(I161*H161,2)</f>
        <v>0</v>
      </c>
      <c r="BL161" s="20" t="s">
        <v>95</v>
      </c>
      <c r="BM161" s="192" t="s">
        <v>267</v>
      </c>
    </row>
    <row r="162" spans="1:47" s="2" customFormat="1" ht="11.25">
      <c r="A162" s="37"/>
      <c r="B162" s="38"/>
      <c r="C162" s="39"/>
      <c r="D162" s="194" t="s">
        <v>195</v>
      </c>
      <c r="E162" s="39"/>
      <c r="F162" s="195" t="s">
        <v>268</v>
      </c>
      <c r="G162" s="39"/>
      <c r="H162" s="39"/>
      <c r="I162" s="196"/>
      <c r="J162" s="39"/>
      <c r="K162" s="39"/>
      <c r="L162" s="42"/>
      <c r="M162" s="197"/>
      <c r="N162" s="198"/>
      <c r="O162" s="67"/>
      <c r="P162" s="67"/>
      <c r="Q162" s="67"/>
      <c r="R162" s="67"/>
      <c r="S162" s="67"/>
      <c r="T162" s="68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20" t="s">
        <v>195</v>
      </c>
      <c r="AU162" s="20" t="s">
        <v>80</v>
      </c>
    </row>
    <row r="163" spans="2:51" s="14" customFormat="1" ht="11.25">
      <c r="B163" s="210"/>
      <c r="C163" s="211"/>
      <c r="D163" s="201" t="s">
        <v>197</v>
      </c>
      <c r="E163" s="212" t="s">
        <v>19</v>
      </c>
      <c r="F163" s="213" t="s">
        <v>269</v>
      </c>
      <c r="G163" s="211"/>
      <c r="H163" s="214">
        <v>3.24</v>
      </c>
      <c r="I163" s="215"/>
      <c r="J163" s="211"/>
      <c r="K163" s="211"/>
      <c r="L163" s="216"/>
      <c r="M163" s="217"/>
      <c r="N163" s="218"/>
      <c r="O163" s="218"/>
      <c r="P163" s="218"/>
      <c r="Q163" s="218"/>
      <c r="R163" s="218"/>
      <c r="S163" s="218"/>
      <c r="T163" s="219"/>
      <c r="AT163" s="220" t="s">
        <v>197</v>
      </c>
      <c r="AU163" s="220" t="s">
        <v>80</v>
      </c>
      <c r="AV163" s="14" t="s">
        <v>80</v>
      </c>
      <c r="AW163" s="14" t="s">
        <v>32</v>
      </c>
      <c r="AX163" s="14" t="s">
        <v>78</v>
      </c>
      <c r="AY163" s="220" t="s">
        <v>187</v>
      </c>
    </row>
    <row r="164" spans="1:65" s="2" customFormat="1" ht="24.2" customHeight="1">
      <c r="A164" s="37"/>
      <c r="B164" s="38"/>
      <c r="C164" s="181" t="s">
        <v>270</v>
      </c>
      <c r="D164" s="181" t="s">
        <v>189</v>
      </c>
      <c r="E164" s="182" t="s">
        <v>271</v>
      </c>
      <c r="F164" s="183" t="s">
        <v>272</v>
      </c>
      <c r="G164" s="184" t="s">
        <v>273</v>
      </c>
      <c r="H164" s="185">
        <v>5</v>
      </c>
      <c r="I164" s="186"/>
      <c r="J164" s="187">
        <f>ROUND(I164*H164,2)</f>
        <v>0</v>
      </c>
      <c r="K164" s="183" t="s">
        <v>19</v>
      </c>
      <c r="L164" s="42"/>
      <c r="M164" s="188" t="s">
        <v>19</v>
      </c>
      <c r="N164" s="189" t="s">
        <v>42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95</v>
      </c>
      <c r="AT164" s="192" t="s">
        <v>189</v>
      </c>
      <c r="AU164" s="192" t="s">
        <v>80</v>
      </c>
      <c r="AY164" s="20" t="s">
        <v>187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0" t="s">
        <v>78</v>
      </c>
      <c r="BK164" s="193">
        <f>ROUND(I164*H164,2)</f>
        <v>0</v>
      </c>
      <c r="BL164" s="20" t="s">
        <v>95</v>
      </c>
      <c r="BM164" s="192" t="s">
        <v>274</v>
      </c>
    </row>
    <row r="165" spans="2:51" s="14" customFormat="1" ht="11.25">
      <c r="B165" s="210"/>
      <c r="C165" s="211"/>
      <c r="D165" s="201" t="s">
        <v>197</v>
      </c>
      <c r="E165" s="212" t="s">
        <v>19</v>
      </c>
      <c r="F165" s="213" t="s">
        <v>226</v>
      </c>
      <c r="G165" s="211"/>
      <c r="H165" s="214">
        <v>5</v>
      </c>
      <c r="I165" s="215"/>
      <c r="J165" s="211"/>
      <c r="K165" s="211"/>
      <c r="L165" s="216"/>
      <c r="M165" s="217"/>
      <c r="N165" s="218"/>
      <c r="O165" s="218"/>
      <c r="P165" s="218"/>
      <c r="Q165" s="218"/>
      <c r="R165" s="218"/>
      <c r="S165" s="218"/>
      <c r="T165" s="219"/>
      <c r="AT165" s="220" t="s">
        <v>197</v>
      </c>
      <c r="AU165" s="220" t="s">
        <v>80</v>
      </c>
      <c r="AV165" s="14" t="s">
        <v>80</v>
      </c>
      <c r="AW165" s="14" t="s">
        <v>32</v>
      </c>
      <c r="AX165" s="14" t="s">
        <v>78</v>
      </c>
      <c r="AY165" s="220" t="s">
        <v>187</v>
      </c>
    </row>
    <row r="166" spans="1:65" s="2" customFormat="1" ht="21.75" customHeight="1">
      <c r="A166" s="37"/>
      <c r="B166" s="38"/>
      <c r="C166" s="181" t="s">
        <v>275</v>
      </c>
      <c r="D166" s="181" t="s">
        <v>189</v>
      </c>
      <c r="E166" s="182" t="s">
        <v>276</v>
      </c>
      <c r="F166" s="183" t="s">
        <v>277</v>
      </c>
      <c r="G166" s="184" t="s">
        <v>278</v>
      </c>
      <c r="H166" s="185">
        <v>1</v>
      </c>
      <c r="I166" s="186"/>
      <c r="J166" s="187">
        <f>ROUND(I166*H166,2)</f>
        <v>0</v>
      </c>
      <c r="K166" s="183" t="s">
        <v>19</v>
      </c>
      <c r="L166" s="42"/>
      <c r="M166" s="188" t="s">
        <v>19</v>
      </c>
      <c r="N166" s="189" t="s">
        <v>42</v>
      </c>
      <c r="O166" s="67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95</v>
      </c>
      <c r="AT166" s="192" t="s">
        <v>189</v>
      </c>
      <c r="AU166" s="192" t="s">
        <v>80</v>
      </c>
      <c r="AY166" s="20" t="s">
        <v>187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78</v>
      </c>
      <c r="BK166" s="193">
        <f>ROUND(I166*H166,2)</f>
        <v>0</v>
      </c>
      <c r="BL166" s="20" t="s">
        <v>95</v>
      </c>
      <c r="BM166" s="192" t="s">
        <v>279</v>
      </c>
    </row>
    <row r="167" spans="2:51" s="14" customFormat="1" ht="11.25">
      <c r="B167" s="210"/>
      <c r="C167" s="211"/>
      <c r="D167" s="201" t="s">
        <v>197</v>
      </c>
      <c r="E167" s="212" t="s">
        <v>19</v>
      </c>
      <c r="F167" s="213" t="s">
        <v>78</v>
      </c>
      <c r="G167" s="211"/>
      <c r="H167" s="214">
        <v>1</v>
      </c>
      <c r="I167" s="215"/>
      <c r="J167" s="211"/>
      <c r="K167" s="211"/>
      <c r="L167" s="216"/>
      <c r="M167" s="217"/>
      <c r="N167" s="218"/>
      <c r="O167" s="218"/>
      <c r="P167" s="218"/>
      <c r="Q167" s="218"/>
      <c r="R167" s="218"/>
      <c r="S167" s="218"/>
      <c r="T167" s="219"/>
      <c r="AT167" s="220" t="s">
        <v>197</v>
      </c>
      <c r="AU167" s="220" t="s">
        <v>80</v>
      </c>
      <c r="AV167" s="14" t="s">
        <v>80</v>
      </c>
      <c r="AW167" s="14" t="s">
        <v>32</v>
      </c>
      <c r="AX167" s="14" t="s">
        <v>78</v>
      </c>
      <c r="AY167" s="220" t="s">
        <v>187</v>
      </c>
    </row>
    <row r="168" spans="1:65" s="2" customFormat="1" ht="16.5" customHeight="1">
      <c r="A168" s="37"/>
      <c r="B168" s="38"/>
      <c r="C168" s="181" t="s">
        <v>280</v>
      </c>
      <c r="D168" s="181" t="s">
        <v>189</v>
      </c>
      <c r="E168" s="182" t="s">
        <v>281</v>
      </c>
      <c r="F168" s="183" t="s">
        <v>282</v>
      </c>
      <c r="G168" s="184" t="s">
        <v>256</v>
      </c>
      <c r="H168" s="185">
        <v>4</v>
      </c>
      <c r="I168" s="186"/>
      <c r="J168" s="187">
        <f>ROUND(I168*H168,2)</f>
        <v>0</v>
      </c>
      <c r="K168" s="183" t="s">
        <v>19</v>
      </c>
      <c r="L168" s="42"/>
      <c r="M168" s="188" t="s">
        <v>19</v>
      </c>
      <c r="N168" s="189" t="s">
        <v>42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95</v>
      </c>
      <c r="AT168" s="192" t="s">
        <v>189</v>
      </c>
      <c r="AU168" s="192" t="s">
        <v>80</v>
      </c>
      <c r="AY168" s="20" t="s">
        <v>187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78</v>
      </c>
      <c r="BK168" s="193">
        <f>ROUND(I168*H168,2)</f>
        <v>0</v>
      </c>
      <c r="BL168" s="20" t="s">
        <v>95</v>
      </c>
      <c r="BM168" s="192" t="s">
        <v>283</v>
      </c>
    </row>
    <row r="169" spans="2:51" s="14" customFormat="1" ht="11.25">
      <c r="B169" s="210"/>
      <c r="C169" s="211"/>
      <c r="D169" s="201" t="s">
        <v>197</v>
      </c>
      <c r="E169" s="212" t="s">
        <v>19</v>
      </c>
      <c r="F169" s="213" t="s">
        <v>95</v>
      </c>
      <c r="G169" s="211"/>
      <c r="H169" s="214">
        <v>4</v>
      </c>
      <c r="I169" s="215"/>
      <c r="J169" s="211"/>
      <c r="K169" s="211"/>
      <c r="L169" s="216"/>
      <c r="M169" s="217"/>
      <c r="N169" s="218"/>
      <c r="O169" s="218"/>
      <c r="P169" s="218"/>
      <c r="Q169" s="218"/>
      <c r="R169" s="218"/>
      <c r="S169" s="218"/>
      <c r="T169" s="219"/>
      <c r="AT169" s="220" t="s">
        <v>197</v>
      </c>
      <c r="AU169" s="220" t="s">
        <v>80</v>
      </c>
      <c r="AV169" s="14" t="s">
        <v>80</v>
      </c>
      <c r="AW169" s="14" t="s">
        <v>32</v>
      </c>
      <c r="AX169" s="14" t="s">
        <v>78</v>
      </c>
      <c r="AY169" s="220" t="s">
        <v>187</v>
      </c>
    </row>
    <row r="170" spans="1:65" s="2" customFormat="1" ht="21.75" customHeight="1">
      <c r="A170" s="37"/>
      <c r="B170" s="38"/>
      <c r="C170" s="181" t="s">
        <v>8</v>
      </c>
      <c r="D170" s="181" t="s">
        <v>189</v>
      </c>
      <c r="E170" s="182" t="s">
        <v>284</v>
      </c>
      <c r="F170" s="183" t="s">
        <v>285</v>
      </c>
      <c r="G170" s="184" t="s">
        <v>256</v>
      </c>
      <c r="H170" s="185">
        <v>3</v>
      </c>
      <c r="I170" s="186"/>
      <c r="J170" s="187">
        <f>ROUND(I170*H170,2)</f>
        <v>0</v>
      </c>
      <c r="K170" s="183" t="s">
        <v>19</v>
      </c>
      <c r="L170" s="42"/>
      <c r="M170" s="188" t="s">
        <v>19</v>
      </c>
      <c r="N170" s="189" t="s">
        <v>42</v>
      </c>
      <c r="O170" s="67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95</v>
      </c>
      <c r="AT170" s="192" t="s">
        <v>189</v>
      </c>
      <c r="AU170" s="192" t="s">
        <v>80</v>
      </c>
      <c r="AY170" s="20" t="s">
        <v>187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78</v>
      </c>
      <c r="BK170" s="193">
        <f>ROUND(I170*H170,2)</f>
        <v>0</v>
      </c>
      <c r="BL170" s="20" t="s">
        <v>95</v>
      </c>
      <c r="BM170" s="192" t="s">
        <v>286</v>
      </c>
    </row>
    <row r="171" spans="2:51" s="14" customFormat="1" ht="11.25">
      <c r="B171" s="210"/>
      <c r="C171" s="211"/>
      <c r="D171" s="201" t="s">
        <v>197</v>
      </c>
      <c r="E171" s="212" t="s">
        <v>19</v>
      </c>
      <c r="F171" s="213" t="s">
        <v>88</v>
      </c>
      <c r="G171" s="211"/>
      <c r="H171" s="214">
        <v>3</v>
      </c>
      <c r="I171" s="215"/>
      <c r="J171" s="211"/>
      <c r="K171" s="211"/>
      <c r="L171" s="216"/>
      <c r="M171" s="217"/>
      <c r="N171" s="218"/>
      <c r="O171" s="218"/>
      <c r="P171" s="218"/>
      <c r="Q171" s="218"/>
      <c r="R171" s="218"/>
      <c r="S171" s="218"/>
      <c r="T171" s="219"/>
      <c r="AT171" s="220" t="s">
        <v>197</v>
      </c>
      <c r="AU171" s="220" t="s">
        <v>80</v>
      </c>
      <c r="AV171" s="14" t="s">
        <v>80</v>
      </c>
      <c r="AW171" s="14" t="s">
        <v>32</v>
      </c>
      <c r="AX171" s="14" t="s">
        <v>78</v>
      </c>
      <c r="AY171" s="220" t="s">
        <v>187</v>
      </c>
    </row>
    <row r="172" spans="1:65" s="2" customFormat="1" ht="16.5" customHeight="1">
      <c r="A172" s="37"/>
      <c r="B172" s="38"/>
      <c r="C172" s="181" t="s">
        <v>287</v>
      </c>
      <c r="D172" s="181" t="s">
        <v>189</v>
      </c>
      <c r="E172" s="182" t="s">
        <v>288</v>
      </c>
      <c r="F172" s="183" t="s">
        <v>289</v>
      </c>
      <c r="G172" s="184" t="s">
        <v>273</v>
      </c>
      <c r="H172" s="185">
        <v>15</v>
      </c>
      <c r="I172" s="186"/>
      <c r="J172" s="187">
        <f>ROUND(I172*H172,2)</f>
        <v>0</v>
      </c>
      <c r="K172" s="183" t="s">
        <v>19</v>
      </c>
      <c r="L172" s="42"/>
      <c r="M172" s="188" t="s">
        <v>19</v>
      </c>
      <c r="N172" s="189" t="s">
        <v>42</v>
      </c>
      <c r="O172" s="67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95</v>
      </c>
      <c r="AT172" s="192" t="s">
        <v>189</v>
      </c>
      <c r="AU172" s="192" t="s">
        <v>80</v>
      </c>
      <c r="AY172" s="20" t="s">
        <v>187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0" t="s">
        <v>78</v>
      </c>
      <c r="BK172" s="193">
        <f>ROUND(I172*H172,2)</f>
        <v>0</v>
      </c>
      <c r="BL172" s="20" t="s">
        <v>95</v>
      </c>
      <c r="BM172" s="192" t="s">
        <v>290</v>
      </c>
    </row>
    <row r="173" spans="2:51" s="13" customFormat="1" ht="11.25">
      <c r="B173" s="199"/>
      <c r="C173" s="200"/>
      <c r="D173" s="201" t="s">
        <v>197</v>
      </c>
      <c r="E173" s="202" t="s">
        <v>19</v>
      </c>
      <c r="F173" s="203" t="s">
        <v>291</v>
      </c>
      <c r="G173" s="200"/>
      <c r="H173" s="202" t="s">
        <v>19</v>
      </c>
      <c r="I173" s="204"/>
      <c r="J173" s="200"/>
      <c r="K173" s="200"/>
      <c r="L173" s="205"/>
      <c r="M173" s="206"/>
      <c r="N173" s="207"/>
      <c r="O173" s="207"/>
      <c r="P173" s="207"/>
      <c r="Q173" s="207"/>
      <c r="R173" s="207"/>
      <c r="S173" s="207"/>
      <c r="T173" s="208"/>
      <c r="AT173" s="209" t="s">
        <v>197</v>
      </c>
      <c r="AU173" s="209" t="s">
        <v>80</v>
      </c>
      <c r="AV173" s="13" t="s">
        <v>78</v>
      </c>
      <c r="AW173" s="13" t="s">
        <v>32</v>
      </c>
      <c r="AX173" s="13" t="s">
        <v>71</v>
      </c>
      <c r="AY173" s="209" t="s">
        <v>187</v>
      </c>
    </row>
    <row r="174" spans="2:51" s="14" customFormat="1" ht="11.25">
      <c r="B174" s="210"/>
      <c r="C174" s="211"/>
      <c r="D174" s="201" t="s">
        <v>197</v>
      </c>
      <c r="E174" s="212" t="s">
        <v>19</v>
      </c>
      <c r="F174" s="213" t="s">
        <v>8</v>
      </c>
      <c r="G174" s="211"/>
      <c r="H174" s="214">
        <v>15</v>
      </c>
      <c r="I174" s="215"/>
      <c r="J174" s="211"/>
      <c r="K174" s="211"/>
      <c r="L174" s="216"/>
      <c r="M174" s="217"/>
      <c r="N174" s="218"/>
      <c r="O174" s="218"/>
      <c r="P174" s="218"/>
      <c r="Q174" s="218"/>
      <c r="R174" s="218"/>
      <c r="S174" s="218"/>
      <c r="T174" s="219"/>
      <c r="AT174" s="220" t="s">
        <v>197</v>
      </c>
      <c r="AU174" s="220" t="s">
        <v>80</v>
      </c>
      <c r="AV174" s="14" t="s">
        <v>80</v>
      </c>
      <c r="AW174" s="14" t="s">
        <v>32</v>
      </c>
      <c r="AX174" s="14" t="s">
        <v>71</v>
      </c>
      <c r="AY174" s="220" t="s">
        <v>187</v>
      </c>
    </row>
    <row r="175" spans="2:51" s="15" customFormat="1" ht="11.25">
      <c r="B175" s="221"/>
      <c r="C175" s="222"/>
      <c r="D175" s="201" t="s">
        <v>197</v>
      </c>
      <c r="E175" s="223" t="s">
        <v>19</v>
      </c>
      <c r="F175" s="224" t="s">
        <v>200</v>
      </c>
      <c r="G175" s="222"/>
      <c r="H175" s="225">
        <v>15</v>
      </c>
      <c r="I175" s="226"/>
      <c r="J175" s="222"/>
      <c r="K175" s="222"/>
      <c r="L175" s="227"/>
      <c r="M175" s="228"/>
      <c r="N175" s="229"/>
      <c r="O175" s="229"/>
      <c r="P175" s="229"/>
      <c r="Q175" s="229"/>
      <c r="R175" s="229"/>
      <c r="S175" s="229"/>
      <c r="T175" s="230"/>
      <c r="AT175" s="231" t="s">
        <v>197</v>
      </c>
      <c r="AU175" s="231" t="s">
        <v>80</v>
      </c>
      <c r="AV175" s="15" t="s">
        <v>95</v>
      </c>
      <c r="AW175" s="15" t="s">
        <v>32</v>
      </c>
      <c r="AX175" s="15" t="s">
        <v>78</v>
      </c>
      <c r="AY175" s="231" t="s">
        <v>187</v>
      </c>
    </row>
    <row r="176" spans="1:65" s="2" customFormat="1" ht="16.5" customHeight="1">
      <c r="A176" s="37"/>
      <c r="B176" s="38"/>
      <c r="C176" s="181" t="s">
        <v>292</v>
      </c>
      <c r="D176" s="181" t="s">
        <v>189</v>
      </c>
      <c r="E176" s="182" t="s">
        <v>293</v>
      </c>
      <c r="F176" s="183" t="s">
        <v>294</v>
      </c>
      <c r="G176" s="184" t="s">
        <v>256</v>
      </c>
      <c r="H176" s="185">
        <v>2</v>
      </c>
      <c r="I176" s="186"/>
      <c r="J176" s="187">
        <f>ROUND(I176*H176,2)</f>
        <v>0</v>
      </c>
      <c r="K176" s="183" t="s">
        <v>19</v>
      </c>
      <c r="L176" s="42"/>
      <c r="M176" s="188" t="s">
        <v>19</v>
      </c>
      <c r="N176" s="189" t="s">
        <v>42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95</v>
      </c>
      <c r="AT176" s="192" t="s">
        <v>189</v>
      </c>
      <c r="AU176" s="192" t="s">
        <v>80</v>
      </c>
      <c r="AY176" s="20" t="s">
        <v>187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78</v>
      </c>
      <c r="BK176" s="193">
        <f>ROUND(I176*H176,2)</f>
        <v>0</v>
      </c>
      <c r="BL176" s="20" t="s">
        <v>95</v>
      </c>
      <c r="BM176" s="192" t="s">
        <v>295</v>
      </c>
    </row>
    <row r="177" spans="2:51" s="14" customFormat="1" ht="11.25">
      <c r="B177" s="210"/>
      <c r="C177" s="211"/>
      <c r="D177" s="201" t="s">
        <v>197</v>
      </c>
      <c r="E177" s="212" t="s">
        <v>19</v>
      </c>
      <c r="F177" s="213" t="s">
        <v>80</v>
      </c>
      <c r="G177" s="211"/>
      <c r="H177" s="214">
        <v>2</v>
      </c>
      <c r="I177" s="215"/>
      <c r="J177" s="211"/>
      <c r="K177" s="211"/>
      <c r="L177" s="216"/>
      <c r="M177" s="217"/>
      <c r="N177" s="218"/>
      <c r="O177" s="218"/>
      <c r="P177" s="218"/>
      <c r="Q177" s="218"/>
      <c r="R177" s="218"/>
      <c r="S177" s="218"/>
      <c r="T177" s="219"/>
      <c r="AT177" s="220" t="s">
        <v>197</v>
      </c>
      <c r="AU177" s="220" t="s">
        <v>80</v>
      </c>
      <c r="AV177" s="14" t="s">
        <v>80</v>
      </c>
      <c r="AW177" s="14" t="s">
        <v>32</v>
      </c>
      <c r="AX177" s="14" t="s">
        <v>78</v>
      </c>
      <c r="AY177" s="220" t="s">
        <v>187</v>
      </c>
    </row>
    <row r="178" spans="1:65" s="2" customFormat="1" ht="16.5" customHeight="1">
      <c r="A178" s="37"/>
      <c r="B178" s="38"/>
      <c r="C178" s="181" t="s">
        <v>296</v>
      </c>
      <c r="D178" s="181" t="s">
        <v>189</v>
      </c>
      <c r="E178" s="182" t="s">
        <v>297</v>
      </c>
      <c r="F178" s="183" t="s">
        <v>298</v>
      </c>
      <c r="G178" s="184" t="s">
        <v>278</v>
      </c>
      <c r="H178" s="185">
        <v>1</v>
      </c>
      <c r="I178" s="186"/>
      <c r="J178" s="187">
        <f>ROUND(I178*H178,2)</f>
        <v>0</v>
      </c>
      <c r="K178" s="183" t="s">
        <v>19</v>
      </c>
      <c r="L178" s="42"/>
      <c r="M178" s="188" t="s">
        <v>19</v>
      </c>
      <c r="N178" s="189" t="s">
        <v>42</v>
      </c>
      <c r="O178" s="67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95</v>
      </c>
      <c r="AT178" s="192" t="s">
        <v>189</v>
      </c>
      <c r="AU178" s="192" t="s">
        <v>80</v>
      </c>
      <c r="AY178" s="20" t="s">
        <v>187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0" t="s">
        <v>78</v>
      </c>
      <c r="BK178" s="193">
        <f>ROUND(I178*H178,2)</f>
        <v>0</v>
      </c>
      <c r="BL178" s="20" t="s">
        <v>95</v>
      </c>
      <c r="BM178" s="192" t="s">
        <v>299</v>
      </c>
    </row>
    <row r="179" spans="2:51" s="14" customFormat="1" ht="11.25">
      <c r="B179" s="210"/>
      <c r="C179" s="211"/>
      <c r="D179" s="201" t="s">
        <v>197</v>
      </c>
      <c r="E179" s="212" t="s">
        <v>19</v>
      </c>
      <c r="F179" s="213" t="s">
        <v>78</v>
      </c>
      <c r="G179" s="211"/>
      <c r="H179" s="214">
        <v>1</v>
      </c>
      <c r="I179" s="215"/>
      <c r="J179" s="211"/>
      <c r="K179" s="211"/>
      <c r="L179" s="216"/>
      <c r="M179" s="217"/>
      <c r="N179" s="218"/>
      <c r="O179" s="218"/>
      <c r="P179" s="218"/>
      <c r="Q179" s="218"/>
      <c r="R179" s="218"/>
      <c r="S179" s="218"/>
      <c r="T179" s="219"/>
      <c r="AT179" s="220" t="s">
        <v>197</v>
      </c>
      <c r="AU179" s="220" t="s">
        <v>80</v>
      </c>
      <c r="AV179" s="14" t="s">
        <v>80</v>
      </c>
      <c r="AW179" s="14" t="s">
        <v>32</v>
      </c>
      <c r="AX179" s="14" t="s">
        <v>78</v>
      </c>
      <c r="AY179" s="220" t="s">
        <v>187</v>
      </c>
    </row>
    <row r="180" spans="2:63" s="12" customFormat="1" ht="22.9" customHeight="1">
      <c r="B180" s="165"/>
      <c r="C180" s="166"/>
      <c r="D180" s="167" t="s">
        <v>70</v>
      </c>
      <c r="E180" s="179" t="s">
        <v>300</v>
      </c>
      <c r="F180" s="179" t="s">
        <v>301</v>
      </c>
      <c r="G180" s="166"/>
      <c r="H180" s="166"/>
      <c r="I180" s="169"/>
      <c r="J180" s="180">
        <f>BK180</f>
        <v>0</v>
      </c>
      <c r="K180" s="166"/>
      <c r="L180" s="171"/>
      <c r="M180" s="172"/>
      <c r="N180" s="173"/>
      <c r="O180" s="173"/>
      <c r="P180" s="174">
        <f>SUM(P181:P198)</f>
        <v>0</v>
      </c>
      <c r="Q180" s="173"/>
      <c r="R180" s="174">
        <f>SUM(R181:R198)</f>
        <v>0</v>
      </c>
      <c r="S180" s="173"/>
      <c r="T180" s="175">
        <f>SUM(T181:T198)</f>
        <v>0</v>
      </c>
      <c r="AR180" s="176" t="s">
        <v>78</v>
      </c>
      <c r="AT180" s="177" t="s">
        <v>70</v>
      </c>
      <c r="AU180" s="177" t="s">
        <v>78</v>
      </c>
      <c r="AY180" s="176" t="s">
        <v>187</v>
      </c>
      <c r="BK180" s="178">
        <f>SUM(BK181:BK198)</f>
        <v>0</v>
      </c>
    </row>
    <row r="181" spans="1:65" s="2" customFormat="1" ht="24.2" customHeight="1">
      <c r="A181" s="37"/>
      <c r="B181" s="38"/>
      <c r="C181" s="181" t="s">
        <v>302</v>
      </c>
      <c r="D181" s="181" t="s">
        <v>189</v>
      </c>
      <c r="E181" s="182" t="s">
        <v>303</v>
      </c>
      <c r="F181" s="183" t="s">
        <v>304</v>
      </c>
      <c r="G181" s="184" t="s">
        <v>305</v>
      </c>
      <c r="H181" s="185">
        <v>8.82</v>
      </c>
      <c r="I181" s="186"/>
      <c r="J181" s="187">
        <f>ROUND(I181*H181,2)</f>
        <v>0</v>
      </c>
      <c r="K181" s="183" t="s">
        <v>193</v>
      </c>
      <c r="L181" s="42"/>
      <c r="M181" s="188" t="s">
        <v>19</v>
      </c>
      <c r="N181" s="189" t="s">
        <v>42</v>
      </c>
      <c r="O181" s="67"/>
      <c r="P181" s="190">
        <f>O181*H181</f>
        <v>0</v>
      </c>
      <c r="Q181" s="190">
        <v>0</v>
      </c>
      <c r="R181" s="190">
        <f>Q181*H181</f>
        <v>0</v>
      </c>
      <c r="S181" s="190">
        <v>0</v>
      </c>
      <c r="T181" s="191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192" t="s">
        <v>95</v>
      </c>
      <c r="AT181" s="192" t="s">
        <v>189</v>
      </c>
      <c r="AU181" s="192" t="s">
        <v>80</v>
      </c>
      <c r="AY181" s="20" t="s">
        <v>187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20" t="s">
        <v>78</v>
      </c>
      <c r="BK181" s="193">
        <f>ROUND(I181*H181,2)</f>
        <v>0</v>
      </c>
      <c r="BL181" s="20" t="s">
        <v>95</v>
      </c>
      <c r="BM181" s="192" t="s">
        <v>306</v>
      </c>
    </row>
    <row r="182" spans="1:47" s="2" customFormat="1" ht="11.25">
      <c r="A182" s="37"/>
      <c r="B182" s="38"/>
      <c r="C182" s="39"/>
      <c r="D182" s="194" t="s">
        <v>195</v>
      </c>
      <c r="E182" s="39"/>
      <c r="F182" s="195" t="s">
        <v>307</v>
      </c>
      <c r="G182" s="39"/>
      <c r="H182" s="39"/>
      <c r="I182" s="196"/>
      <c r="J182" s="39"/>
      <c r="K182" s="39"/>
      <c r="L182" s="42"/>
      <c r="M182" s="197"/>
      <c r="N182" s="198"/>
      <c r="O182" s="67"/>
      <c r="P182" s="67"/>
      <c r="Q182" s="67"/>
      <c r="R182" s="67"/>
      <c r="S182" s="67"/>
      <c r="T182" s="68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T182" s="20" t="s">
        <v>195</v>
      </c>
      <c r="AU182" s="20" t="s">
        <v>80</v>
      </c>
    </row>
    <row r="183" spans="1:65" s="2" customFormat="1" ht="21.75" customHeight="1">
      <c r="A183" s="37"/>
      <c r="B183" s="38"/>
      <c r="C183" s="181" t="s">
        <v>308</v>
      </c>
      <c r="D183" s="181" t="s">
        <v>189</v>
      </c>
      <c r="E183" s="182" t="s">
        <v>309</v>
      </c>
      <c r="F183" s="183" t="s">
        <v>310</v>
      </c>
      <c r="G183" s="184" t="s">
        <v>305</v>
      </c>
      <c r="H183" s="185">
        <v>8.82</v>
      </c>
      <c r="I183" s="186"/>
      <c r="J183" s="187">
        <f>ROUND(I183*H183,2)</f>
        <v>0</v>
      </c>
      <c r="K183" s="183" t="s">
        <v>193</v>
      </c>
      <c r="L183" s="42"/>
      <c r="M183" s="188" t="s">
        <v>19</v>
      </c>
      <c r="N183" s="189" t="s">
        <v>42</v>
      </c>
      <c r="O183" s="67"/>
      <c r="P183" s="190">
        <f>O183*H183</f>
        <v>0</v>
      </c>
      <c r="Q183" s="190">
        <v>0</v>
      </c>
      <c r="R183" s="190">
        <f>Q183*H183</f>
        <v>0</v>
      </c>
      <c r="S183" s="190">
        <v>0</v>
      </c>
      <c r="T183" s="191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192" t="s">
        <v>95</v>
      </c>
      <c r="AT183" s="192" t="s">
        <v>189</v>
      </c>
      <c r="AU183" s="192" t="s">
        <v>80</v>
      </c>
      <c r="AY183" s="20" t="s">
        <v>187</v>
      </c>
      <c r="BE183" s="193">
        <f>IF(N183="základní",J183,0)</f>
        <v>0</v>
      </c>
      <c r="BF183" s="193">
        <f>IF(N183="snížená",J183,0)</f>
        <v>0</v>
      </c>
      <c r="BG183" s="193">
        <f>IF(N183="zákl. přenesená",J183,0)</f>
        <v>0</v>
      </c>
      <c r="BH183" s="193">
        <f>IF(N183="sníž. přenesená",J183,0)</f>
        <v>0</v>
      </c>
      <c r="BI183" s="193">
        <f>IF(N183="nulová",J183,0)</f>
        <v>0</v>
      </c>
      <c r="BJ183" s="20" t="s">
        <v>78</v>
      </c>
      <c r="BK183" s="193">
        <f>ROUND(I183*H183,2)</f>
        <v>0</v>
      </c>
      <c r="BL183" s="20" t="s">
        <v>95</v>
      </c>
      <c r="BM183" s="192" t="s">
        <v>311</v>
      </c>
    </row>
    <row r="184" spans="1:47" s="2" customFormat="1" ht="11.25">
      <c r="A184" s="37"/>
      <c r="B184" s="38"/>
      <c r="C184" s="39"/>
      <c r="D184" s="194" t="s">
        <v>195</v>
      </c>
      <c r="E184" s="39"/>
      <c r="F184" s="195" t="s">
        <v>312</v>
      </c>
      <c r="G184" s="39"/>
      <c r="H184" s="39"/>
      <c r="I184" s="196"/>
      <c r="J184" s="39"/>
      <c r="K184" s="39"/>
      <c r="L184" s="42"/>
      <c r="M184" s="197"/>
      <c r="N184" s="198"/>
      <c r="O184" s="67"/>
      <c r="P184" s="67"/>
      <c r="Q184" s="67"/>
      <c r="R184" s="67"/>
      <c r="S184" s="67"/>
      <c r="T184" s="68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T184" s="20" t="s">
        <v>195</v>
      </c>
      <c r="AU184" s="20" t="s">
        <v>80</v>
      </c>
    </row>
    <row r="185" spans="1:65" s="2" customFormat="1" ht="24.2" customHeight="1">
      <c r="A185" s="37"/>
      <c r="B185" s="38"/>
      <c r="C185" s="181" t="s">
        <v>7</v>
      </c>
      <c r="D185" s="181" t="s">
        <v>189</v>
      </c>
      <c r="E185" s="182" t="s">
        <v>313</v>
      </c>
      <c r="F185" s="183" t="s">
        <v>314</v>
      </c>
      <c r="G185" s="184" t="s">
        <v>305</v>
      </c>
      <c r="H185" s="185">
        <v>8.82</v>
      </c>
      <c r="I185" s="186"/>
      <c r="J185" s="187">
        <f>ROUND(I185*H185,2)</f>
        <v>0</v>
      </c>
      <c r="K185" s="183" t="s">
        <v>193</v>
      </c>
      <c r="L185" s="42"/>
      <c r="M185" s="188" t="s">
        <v>19</v>
      </c>
      <c r="N185" s="189" t="s">
        <v>42</v>
      </c>
      <c r="O185" s="67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192" t="s">
        <v>95</v>
      </c>
      <c r="AT185" s="192" t="s">
        <v>189</v>
      </c>
      <c r="AU185" s="192" t="s">
        <v>80</v>
      </c>
      <c r="AY185" s="20" t="s">
        <v>187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20" t="s">
        <v>78</v>
      </c>
      <c r="BK185" s="193">
        <f>ROUND(I185*H185,2)</f>
        <v>0</v>
      </c>
      <c r="BL185" s="20" t="s">
        <v>95</v>
      </c>
      <c r="BM185" s="192" t="s">
        <v>315</v>
      </c>
    </row>
    <row r="186" spans="1:47" s="2" customFormat="1" ht="11.25">
      <c r="A186" s="37"/>
      <c r="B186" s="38"/>
      <c r="C186" s="39"/>
      <c r="D186" s="194" t="s">
        <v>195</v>
      </c>
      <c r="E186" s="39"/>
      <c r="F186" s="195" t="s">
        <v>316</v>
      </c>
      <c r="G186" s="39"/>
      <c r="H186" s="39"/>
      <c r="I186" s="196"/>
      <c r="J186" s="39"/>
      <c r="K186" s="39"/>
      <c r="L186" s="42"/>
      <c r="M186" s="197"/>
      <c r="N186" s="198"/>
      <c r="O186" s="67"/>
      <c r="P186" s="67"/>
      <c r="Q186" s="67"/>
      <c r="R186" s="67"/>
      <c r="S186" s="67"/>
      <c r="T186" s="68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20" t="s">
        <v>195</v>
      </c>
      <c r="AU186" s="20" t="s">
        <v>80</v>
      </c>
    </row>
    <row r="187" spans="1:65" s="2" customFormat="1" ht="24.2" customHeight="1">
      <c r="A187" s="37"/>
      <c r="B187" s="38"/>
      <c r="C187" s="181" t="s">
        <v>317</v>
      </c>
      <c r="D187" s="181" t="s">
        <v>189</v>
      </c>
      <c r="E187" s="182" t="s">
        <v>318</v>
      </c>
      <c r="F187" s="183" t="s">
        <v>319</v>
      </c>
      <c r="G187" s="184" t="s">
        <v>305</v>
      </c>
      <c r="H187" s="185">
        <v>0.644</v>
      </c>
      <c r="I187" s="186"/>
      <c r="J187" s="187">
        <f>ROUND(I187*H187,2)</f>
        <v>0</v>
      </c>
      <c r="K187" s="183" t="s">
        <v>193</v>
      </c>
      <c r="L187" s="42"/>
      <c r="M187" s="188" t="s">
        <v>19</v>
      </c>
      <c r="N187" s="189" t="s">
        <v>42</v>
      </c>
      <c r="O187" s="67"/>
      <c r="P187" s="190">
        <f>O187*H187</f>
        <v>0</v>
      </c>
      <c r="Q187" s="190">
        <v>0</v>
      </c>
      <c r="R187" s="190">
        <f>Q187*H187</f>
        <v>0</v>
      </c>
      <c r="S187" s="190">
        <v>0</v>
      </c>
      <c r="T187" s="191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192" t="s">
        <v>95</v>
      </c>
      <c r="AT187" s="192" t="s">
        <v>189</v>
      </c>
      <c r="AU187" s="192" t="s">
        <v>80</v>
      </c>
      <c r="AY187" s="20" t="s">
        <v>187</v>
      </c>
      <c r="BE187" s="193">
        <f>IF(N187="základní",J187,0)</f>
        <v>0</v>
      </c>
      <c r="BF187" s="193">
        <f>IF(N187="snížená",J187,0)</f>
        <v>0</v>
      </c>
      <c r="BG187" s="193">
        <f>IF(N187="zákl. přenesená",J187,0)</f>
        <v>0</v>
      </c>
      <c r="BH187" s="193">
        <f>IF(N187="sníž. přenesená",J187,0)</f>
        <v>0</v>
      </c>
      <c r="BI187" s="193">
        <f>IF(N187="nulová",J187,0)</f>
        <v>0</v>
      </c>
      <c r="BJ187" s="20" t="s">
        <v>78</v>
      </c>
      <c r="BK187" s="193">
        <f>ROUND(I187*H187,2)</f>
        <v>0</v>
      </c>
      <c r="BL187" s="20" t="s">
        <v>95</v>
      </c>
      <c r="BM187" s="192" t="s">
        <v>320</v>
      </c>
    </row>
    <row r="188" spans="1:47" s="2" customFormat="1" ht="11.25">
      <c r="A188" s="37"/>
      <c r="B188" s="38"/>
      <c r="C188" s="39"/>
      <c r="D188" s="194" t="s">
        <v>195</v>
      </c>
      <c r="E188" s="39"/>
      <c r="F188" s="195" t="s">
        <v>321</v>
      </c>
      <c r="G188" s="39"/>
      <c r="H188" s="39"/>
      <c r="I188" s="196"/>
      <c r="J188" s="39"/>
      <c r="K188" s="39"/>
      <c r="L188" s="42"/>
      <c r="M188" s="197"/>
      <c r="N188" s="198"/>
      <c r="O188" s="67"/>
      <c r="P188" s="67"/>
      <c r="Q188" s="67"/>
      <c r="R188" s="67"/>
      <c r="S188" s="67"/>
      <c r="T188" s="68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T188" s="20" t="s">
        <v>195</v>
      </c>
      <c r="AU188" s="20" t="s">
        <v>80</v>
      </c>
    </row>
    <row r="189" spans="2:51" s="14" customFormat="1" ht="11.25">
      <c r="B189" s="210"/>
      <c r="C189" s="211"/>
      <c r="D189" s="201" t="s">
        <v>197</v>
      </c>
      <c r="E189" s="212" t="s">
        <v>19</v>
      </c>
      <c r="F189" s="213" t="s">
        <v>322</v>
      </c>
      <c r="G189" s="211"/>
      <c r="H189" s="214">
        <v>0.644</v>
      </c>
      <c r="I189" s="215"/>
      <c r="J189" s="211"/>
      <c r="K189" s="211"/>
      <c r="L189" s="216"/>
      <c r="M189" s="217"/>
      <c r="N189" s="218"/>
      <c r="O189" s="218"/>
      <c r="P189" s="218"/>
      <c r="Q189" s="218"/>
      <c r="R189" s="218"/>
      <c r="S189" s="218"/>
      <c r="T189" s="219"/>
      <c r="AT189" s="220" t="s">
        <v>197</v>
      </c>
      <c r="AU189" s="220" t="s">
        <v>80</v>
      </c>
      <c r="AV189" s="14" t="s">
        <v>80</v>
      </c>
      <c r="AW189" s="14" t="s">
        <v>32</v>
      </c>
      <c r="AX189" s="14" t="s">
        <v>78</v>
      </c>
      <c r="AY189" s="220" t="s">
        <v>187</v>
      </c>
    </row>
    <row r="190" spans="1:65" s="2" customFormat="1" ht="24.2" customHeight="1">
      <c r="A190" s="37"/>
      <c r="B190" s="38"/>
      <c r="C190" s="181" t="s">
        <v>323</v>
      </c>
      <c r="D190" s="181" t="s">
        <v>189</v>
      </c>
      <c r="E190" s="182" t="s">
        <v>324</v>
      </c>
      <c r="F190" s="183" t="s">
        <v>325</v>
      </c>
      <c r="G190" s="184" t="s">
        <v>305</v>
      </c>
      <c r="H190" s="185">
        <v>0.059</v>
      </c>
      <c r="I190" s="186"/>
      <c r="J190" s="187">
        <f>ROUND(I190*H190,2)</f>
        <v>0</v>
      </c>
      <c r="K190" s="183" t="s">
        <v>193</v>
      </c>
      <c r="L190" s="42"/>
      <c r="M190" s="188" t="s">
        <v>19</v>
      </c>
      <c r="N190" s="189" t="s">
        <v>42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95</v>
      </c>
      <c r="AT190" s="192" t="s">
        <v>189</v>
      </c>
      <c r="AU190" s="192" t="s">
        <v>80</v>
      </c>
      <c r="AY190" s="20" t="s">
        <v>187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78</v>
      </c>
      <c r="BK190" s="193">
        <f>ROUND(I190*H190,2)</f>
        <v>0</v>
      </c>
      <c r="BL190" s="20" t="s">
        <v>95</v>
      </c>
      <c r="BM190" s="192" t="s">
        <v>326</v>
      </c>
    </row>
    <row r="191" spans="1:47" s="2" customFormat="1" ht="11.25">
      <c r="A191" s="37"/>
      <c r="B191" s="38"/>
      <c r="C191" s="39"/>
      <c r="D191" s="194" t="s">
        <v>195</v>
      </c>
      <c r="E191" s="39"/>
      <c r="F191" s="195" t="s">
        <v>327</v>
      </c>
      <c r="G191" s="39"/>
      <c r="H191" s="39"/>
      <c r="I191" s="196"/>
      <c r="J191" s="39"/>
      <c r="K191" s="39"/>
      <c r="L191" s="42"/>
      <c r="M191" s="197"/>
      <c r="N191" s="198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195</v>
      </c>
      <c r="AU191" s="20" t="s">
        <v>80</v>
      </c>
    </row>
    <row r="192" spans="2:51" s="14" customFormat="1" ht="11.25">
      <c r="B192" s="210"/>
      <c r="C192" s="211"/>
      <c r="D192" s="201" t="s">
        <v>197</v>
      </c>
      <c r="E192" s="212" t="s">
        <v>19</v>
      </c>
      <c r="F192" s="213" t="s">
        <v>328</v>
      </c>
      <c r="G192" s="211"/>
      <c r="H192" s="214">
        <v>0.059</v>
      </c>
      <c r="I192" s="215"/>
      <c r="J192" s="211"/>
      <c r="K192" s="211"/>
      <c r="L192" s="216"/>
      <c r="M192" s="217"/>
      <c r="N192" s="218"/>
      <c r="O192" s="218"/>
      <c r="P192" s="218"/>
      <c r="Q192" s="218"/>
      <c r="R192" s="218"/>
      <c r="S192" s="218"/>
      <c r="T192" s="219"/>
      <c r="AT192" s="220" t="s">
        <v>197</v>
      </c>
      <c r="AU192" s="220" t="s">
        <v>80</v>
      </c>
      <c r="AV192" s="14" t="s">
        <v>80</v>
      </c>
      <c r="AW192" s="14" t="s">
        <v>32</v>
      </c>
      <c r="AX192" s="14" t="s">
        <v>78</v>
      </c>
      <c r="AY192" s="220" t="s">
        <v>187</v>
      </c>
    </row>
    <row r="193" spans="1:65" s="2" customFormat="1" ht="33" customHeight="1">
      <c r="A193" s="37"/>
      <c r="B193" s="38"/>
      <c r="C193" s="181" t="s">
        <v>329</v>
      </c>
      <c r="D193" s="181" t="s">
        <v>189</v>
      </c>
      <c r="E193" s="182" t="s">
        <v>330</v>
      </c>
      <c r="F193" s="183" t="s">
        <v>331</v>
      </c>
      <c r="G193" s="184" t="s">
        <v>305</v>
      </c>
      <c r="H193" s="185">
        <v>0.22</v>
      </c>
      <c r="I193" s="186"/>
      <c r="J193" s="187">
        <f>ROUND(I193*H193,2)</f>
        <v>0</v>
      </c>
      <c r="K193" s="183" t="s">
        <v>193</v>
      </c>
      <c r="L193" s="42"/>
      <c r="M193" s="188" t="s">
        <v>19</v>
      </c>
      <c r="N193" s="189" t="s">
        <v>42</v>
      </c>
      <c r="O193" s="67"/>
      <c r="P193" s="190">
        <f>O193*H193</f>
        <v>0</v>
      </c>
      <c r="Q193" s="190">
        <v>0</v>
      </c>
      <c r="R193" s="190">
        <f>Q193*H193</f>
        <v>0</v>
      </c>
      <c r="S193" s="190">
        <v>0</v>
      </c>
      <c r="T193" s="191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192" t="s">
        <v>95</v>
      </c>
      <c r="AT193" s="192" t="s">
        <v>189</v>
      </c>
      <c r="AU193" s="192" t="s">
        <v>80</v>
      </c>
      <c r="AY193" s="20" t="s">
        <v>187</v>
      </c>
      <c r="BE193" s="193">
        <f>IF(N193="základní",J193,0)</f>
        <v>0</v>
      </c>
      <c r="BF193" s="193">
        <f>IF(N193="snížená",J193,0)</f>
        <v>0</v>
      </c>
      <c r="BG193" s="193">
        <f>IF(N193="zákl. přenesená",J193,0)</f>
        <v>0</v>
      </c>
      <c r="BH193" s="193">
        <f>IF(N193="sníž. přenesená",J193,0)</f>
        <v>0</v>
      </c>
      <c r="BI193" s="193">
        <f>IF(N193="nulová",J193,0)</f>
        <v>0</v>
      </c>
      <c r="BJ193" s="20" t="s">
        <v>78</v>
      </c>
      <c r="BK193" s="193">
        <f>ROUND(I193*H193,2)</f>
        <v>0</v>
      </c>
      <c r="BL193" s="20" t="s">
        <v>95</v>
      </c>
      <c r="BM193" s="192" t="s">
        <v>332</v>
      </c>
    </row>
    <row r="194" spans="1:47" s="2" customFormat="1" ht="11.25">
      <c r="A194" s="37"/>
      <c r="B194" s="38"/>
      <c r="C194" s="39"/>
      <c r="D194" s="194" t="s">
        <v>195</v>
      </c>
      <c r="E194" s="39"/>
      <c r="F194" s="195" t="s">
        <v>333</v>
      </c>
      <c r="G194" s="39"/>
      <c r="H194" s="39"/>
      <c r="I194" s="196"/>
      <c r="J194" s="39"/>
      <c r="K194" s="39"/>
      <c r="L194" s="42"/>
      <c r="M194" s="197"/>
      <c r="N194" s="198"/>
      <c r="O194" s="67"/>
      <c r="P194" s="67"/>
      <c r="Q194" s="67"/>
      <c r="R194" s="67"/>
      <c r="S194" s="67"/>
      <c r="T194" s="68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T194" s="20" t="s">
        <v>195</v>
      </c>
      <c r="AU194" s="20" t="s">
        <v>80</v>
      </c>
    </row>
    <row r="195" spans="2:51" s="14" customFormat="1" ht="11.25">
      <c r="B195" s="210"/>
      <c r="C195" s="211"/>
      <c r="D195" s="201" t="s">
        <v>197</v>
      </c>
      <c r="E195" s="212" t="s">
        <v>19</v>
      </c>
      <c r="F195" s="213" t="s">
        <v>334</v>
      </c>
      <c r="G195" s="211"/>
      <c r="H195" s="214">
        <v>0.22</v>
      </c>
      <c r="I195" s="215"/>
      <c r="J195" s="211"/>
      <c r="K195" s="211"/>
      <c r="L195" s="216"/>
      <c r="M195" s="217"/>
      <c r="N195" s="218"/>
      <c r="O195" s="218"/>
      <c r="P195" s="218"/>
      <c r="Q195" s="218"/>
      <c r="R195" s="218"/>
      <c r="S195" s="218"/>
      <c r="T195" s="219"/>
      <c r="AT195" s="220" t="s">
        <v>197</v>
      </c>
      <c r="AU195" s="220" t="s">
        <v>80</v>
      </c>
      <c r="AV195" s="14" t="s">
        <v>80</v>
      </c>
      <c r="AW195" s="14" t="s">
        <v>32</v>
      </c>
      <c r="AX195" s="14" t="s">
        <v>78</v>
      </c>
      <c r="AY195" s="220" t="s">
        <v>187</v>
      </c>
    </row>
    <row r="196" spans="1:65" s="2" customFormat="1" ht="24.2" customHeight="1">
      <c r="A196" s="37"/>
      <c r="B196" s="38"/>
      <c r="C196" s="181" t="s">
        <v>335</v>
      </c>
      <c r="D196" s="181" t="s">
        <v>189</v>
      </c>
      <c r="E196" s="182" t="s">
        <v>336</v>
      </c>
      <c r="F196" s="183" t="s">
        <v>337</v>
      </c>
      <c r="G196" s="184" t="s">
        <v>305</v>
      </c>
      <c r="H196" s="185">
        <v>7.897</v>
      </c>
      <c r="I196" s="186"/>
      <c r="J196" s="187">
        <f>ROUND(I196*H196,2)</f>
        <v>0</v>
      </c>
      <c r="K196" s="183" t="s">
        <v>193</v>
      </c>
      <c r="L196" s="42"/>
      <c r="M196" s="188" t="s">
        <v>19</v>
      </c>
      <c r="N196" s="189" t="s">
        <v>42</v>
      </c>
      <c r="O196" s="67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95</v>
      </c>
      <c r="AT196" s="192" t="s">
        <v>189</v>
      </c>
      <c r="AU196" s="192" t="s">
        <v>80</v>
      </c>
      <c r="AY196" s="20" t="s">
        <v>187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20" t="s">
        <v>78</v>
      </c>
      <c r="BK196" s="193">
        <f>ROUND(I196*H196,2)</f>
        <v>0</v>
      </c>
      <c r="BL196" s="20" t="s">
        <v>95</v>
      </c>
      <c r="BM196" s="192" t="s">
        <v>338</v>
      </c>
    </row>
    <row r="197" spans="1:47" s="2" customFormat="1" ht="11.25">
      <c r="A197" s="37"/>
      <c r="B197" s="38"/>
      <c r="C197" s="39"/>
      <c r="D197" s="194" t="s">
        <v>195</v>
      </c>
      <c r="E197" s="39"/>
      <c r="F197" s="195" t="s">
        <v>339</v>
      </c>
      <c r="G197" s="39"/>
      <c r="H197" s="39"/>
      <c r="I197" s="196"/>
      <c r="J197" s="39"/>
      <c r="K197" s="39"/>
      <c r="L197" s="42"/>
      <c r="M197" s="197"/>
      <c r="N197" s="198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195</v>
      </c>
      <c r="AU197" s="20" t="s">
        <v>80</v>
      </c>
    </row>
    <row r="198" spans="2:51" s="14" customFormat="1" ht="11.25">
      <c r="B198" s="210"/>
      <c r="C198" s="211"/>
      <c r="D198" s="201" t="s">
        <v>197</v>
      </c>
      <c r="E198" s="212" t="s">
        <v>19</v>
      </c>
      <c r="F198" s="213" t="s">
        <v>340</v>
      </c>
      <c r="G198" s="211"/>
      <c r="H198" s="214">
        <v>7.897</v>
      </c>
      <c r="I198" s="215"/>
      <c r="J198" s="211"/>
      <c r="K198" s="211"/>
      <c r="L198" s="216"/>
      <c r="M198" s="217"/>
      <c r="N198" s="218"/>
      <c r="O198" s="218"/>
      <c r="P198" s="218"/>
      <c r="Q198" s="218"/>
      <c r="R198" s="218"/>
      <c r="S198" s="218"/>
      <c r="T198" s="219"/>
      <c r="AT198" s="220" t="s">
        <v>197</v>
      </c>
      <c r="AU198" s="220" t="s">
        <v>80</v>
      </c>
      <c r="AV198" s="14" t="s">
        <v>80</v>
      </c>
      <c r="AW198" s="14" t="s">
        <v>32</v>
      </c>
      <c r="AX198" s="14" t="s">
        <v>78</v>
      </c>
      <c r="AY198" s="220" t="s">
        <v>187</v>
      </c>
    </row>
    <row r="199" spans="2:63" s="12" customFormat="1" ht="22.9" customHeight="1">
      <c r="B199" s="165"/>
      <c r="C199" s="166"/>
      <c r="D199" s="167" t="s">
        <v>70</v>
      </c>
      <c r="E199" s="179" t="s">
        <v>341</v>
      </c>
      <c r="F199" s="179" t="s">
        <v>342</v>
      </c>
      <c r="G199" s="166"/>
      <c r="H199" s="166"/>
      <c r="I199" s="169"/>
      <c r="J199" s="180">
        <f>BK199</f>
        <v>0</v>
      </c>
      <c r="K199" s="166"/>
      <c r="L199" s="171"/>
      <c r="M199" s="172"/>
      <c r="N199" s="173"/>
      <c r="O199" s="173"/>
      <c r="P199" s="174">
        <f>SUM(P200:P201)</f>
        <v>0</v>
      </c>
      <c r="Q199" s="173"/>
      <c r="R199" s="174">
        <f>SUM(R200:R201)</f>
        <v>0</v>
      </c>
      <c r="S199" s="173"/>
      <c r="T199" s="175">
        <f>SUM(T200:T201)</f>
        <v>0</v>
      </c>
      <c r="AR199" s="176" t="s">
        <v>78</v>
      </c>
      <c r="AT199" s="177" t="s">
        <v>70</v>
      </c>
      <c r="AU199" s="177" t="s">
        <v>78</v>
      </c>
      <c r="AY199" s="176" t="s">
        <v>187</v>
      </c>
      <c r="BK199" s="178">
        <f>SUM(BK200:BK201)</f>
        <v>0</v>
      </c>
    </row>
    <row r="200" spans="1:65" s="2" customFormat="1" ht="33" customHeight="1">
      <c r="A200" s="37"/>
      <c r="B200" s="38"/>
      <c r="C200" s="181" t="s">
        <v>343</v>
      </c>
      <c r="D200" s="181" t="s">
        <v>189</v>
      </c>
      <c r="E200" s="182" t="s">
        <v>344</v>
      </c>
      <c r="F200" s="183" t="s">
        <v>345</v>
      </c>
      <c r="G200" s="184" t="s">
        <v>305</v>
      </c>
      <c r="H200" s="185">
        <v>0.58</v>
      </c>
      <c r="I200" s="186"/>
      <c r="J200" s="187">
        <f>ROUND(I200*H200,2)</f>
        <v>0</v>
      </c>
      <c r="K200" s="183" t="s">
        <v>193</v>
      </c>
      <c r="L200" s="42"/>
      <c r="M200" s="188" t="s">
        <v>19</v>
      </c>
      <c r="N200" s="189" t="s">
        <v>42</v>
      </c>
      <c r="O200" s="67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95</v>
      </c>
      <c r="AT200" s="192" t="s">
        <v>189</v>
      </c>
      <c r="AU200" s="192" t="s">
        <v>80</v>
      </c>
      <c r="AY200" s="20" t="s">
        <v>187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78</v>
      </c>
      <c r="BK200" s="193">
        <f>ROUND(I200*H200,2)</f>
        <v>0</v>
      </c>
      <c r="BL200" s="20" t="s">
        <v>95</v>
      </c>
      <c r="BM200" s="192" t="s">
        <v>346</v>
      </c>
    </row>
    <row r="201" spans="1:47" s="2" customFormat="1" ht="11.25">
      <c r="A201" s="37"/>
      <c r="B201" s="38"/>
      <c r="C201" s="39"/>
      <c r="D201" s="194" t="s">
        <v>195</v>
      </c>
      <c r="E201" s="39"/>
      <c r="F201" s="195" t="s">
        <v>347</v>
      </c>
      <c r="G201" s="39"/>
      <c r="H201" s="39"/>
      <c r="I201" s="196"/>
      <c r="J201" s="39"/>
      <c r="K201" s="39"/>
      <c r="L201" s="42"/>
      <c r="M201" s="197"/>
      <c r="N201" s="198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195</v>
      </c>
      <c r="AU201" s="20" t="s">
        <v>80</v>
      </c>
    </row>
    <row r="202" spans="2:63" s="12" customFormat="1" ht="25.9" customHeight="1">
      <c r="B202" s="165"/>
      <c r="C202" s="166"/>
      <c r="D202" s="167" t="s">
        <v>70</v>
      </c>
      <c r="E202" s="168" t="s">
        <v>348</v>
      </c>
      <c r="F202" s="168" t="s">
        <v>349</v>
      </c>
      <c r="G202" s="166"/>
      <c r="H202" s="166"/>
      <c r="I202" s="169"/>
      <c r="J202" s="170">
        <f>BK202</f>
        <v>0</v>
      </c>
      <c r="K202" s="166"/>
      <c r="L202" s="171"/>
      <c r="M202" s="172"/>
      <c r="N202" s="173"/>
      <c r="O202" s="173"/>
      <c r="P202" s="174">
        <f>P203+P238+P255+P266+P295+P308+P321+P339</f>
        <v>0</v>
      </c>
      <c r="Q202" s="173"/>
      <c r="R202" s="174">
        <f>R203+R238+R255+R266+R295+R308+R321+R339</f>
        <v>3.7291752227999995</v>
      </c>
      <c r="S202" s="173"/>
      <c r="T202" s="175">
        <f>T203+T238+T255+T266+T295+T308+T321+T339</f>
        <v>0.7031016</v>
      </c>
      <c r="AR202" s="176" t="s">
        <v>80</v>
      </c>
      <c r="AT202" s="177" t="s">
        <v>70</v>
      </c>
      <c r="AU202" s="177" t="s">
        <v>71</v>
      </c>
      <c r="AY202" s="176" t="s">
        <v>187</v>
      </c>
      <c r="BK202" s="178">
        <f>BK203+BK238+BK255+BK266+BK295+BK308+BK321+BK339</f>
        <v>0</v>
      </c>
    </row>
    <row r="203" spans="2:63" s="12" customFormat="1" ht="22.9" customHeight="1">
      <c r="B203" s="165"/>
      <c r="C203" s="166"/>
      <c r="D203" s="167" t="s">
        <v>70</v>
      </c>
      <c r="E203" s="179" t="s">
        <v>350</v>
      </c>
      <c r="F203" s="179" t="s">
        <v>351</v>
      </c>
      <c r="G203" s="166"/>
      <c r="H203" s="166"/>
      <c r="I203" s="169"/>
      <c r="J203" s="180">
        <f>BK203</f>
        <v>0</v>
      </c>
      <c r="K203" s="166"/>
      <c r="L203" s="171"/>
      <c r="M203" s="172"/>
      <c r="N203" s="173"/>
      <c r="O203" s="173"/>
      <c r="P203" s="174">
        <f>SUM(P204:P237)</f>
        <v>0</v>
      </c>
      <c r="Q203" s="173"/>
      <c r="R203" s="174">
        <f>SUM(R204:R237)</f>
        <v>1.2614800000000002</v>
      </c>
      <c r="S203" s="173"/>
      <c r="T203" s="175">
        <f>SUM(T204:T237)</f>
        <v>0.64368</v>
      </c>
      <c r="AR203" s="176" t="s">
        <v>80</v>
      </c>
      <c r="AT203" s="177" t="s">
        <v>70</v>
      </c>
      <c r="AU203" s="177" t="s">
        <v>78</v>
      </c>
      <c r="AY203" s="176" t="s">
        <v>187</v>
      </c>
      <c r="BK203" s="178">
        <f>SUM(BK204:BK237)</f>
        <v>0</v>
      </c>
    </row>
    <row r="204" spans="1:65" s="2" customFormat="1" ht="16.5" customHeight="1">
      <c r="A204" s="37"/>
      <c r="B204" s="38"/>
      <c r="C204" s="181" t="s">
        <v>352</v>
      </c>
      <c r="D204" s="181" t="s">
        <v>189</v>
      </c>
      <c r="E204" s="182" t="s">
        <v>353</v>
      </c>
      <c r="F204" s="183" t="s">
        <v>354</v>
      </c>
      <c r="G204" s="184" t="s">
        <v>192</v>
      </c>
      <c r="H204" s="185">
        <v>26.82</v>
      </c>
      <c r="I204" s="186"/>
      <c r="J204" s="187">
        <f>ROUND(I204*H204,2)</f>
        <v>0</v>
      </c>
      <c r="K204" s="183" t="s">
        <v>193</v>
      </c>
      <c r="L204" s="42"/>
      <c r="M204" s="188" t="s">
        <v>19</v>
      </c>
      <c r="N204" s="189" t="s">
        <v>42</v>
      </c>
      <c r="O204" s="67"/>
      <c r="P204" s="190">
        <f>O204*H204</f>
        <v>0</v>
      </c>
      <c r="Q204" s="190">
        <v>0</v>
      </c>
      <c r="R204" s="190">
        <f>Q204*H204</f>
        <v>0</v>
      </c>
      <c r="S204" s="190">
        <v>0.024</v>
      </c>
      <c r="T204" s="191">
        <f>S204*H204</f>
        <v>0.64368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287</v>
      </c>
      <c r="AT204" s="192" t="s">
        <v>189</v>
      </c>
      <c r="AU204" s="192" t="s">
        <v>80</v>
      </c>
      <c r="AY204" s="20" t="s">
        <v>187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0" t="s">
        <v>78</v>
      </c>
      <c r="BK204" s="193">
        <f>ROUND(I204*H204,2)</f>
        <v>0</v>
      </c>
      <c r="BL204" s="20" t="s">
        <v>287</v>
      </c>
      <c r="BM204" s="192" t="s">
        <v>355</v>
      </c>
    </row>
    <row r="205" spans="1:47" s="2" customFormat="1" ht="11.25">
      <c r="A205" s="37"/>
      <c r="B205" s="38"/>
      <c r="C205" s="39"/>
      <c r="D205" s="194" t="s">
        <v>195</v>
      </c>
      <c r="E205" s="39"/>
      <c r="F205" s="195" t="s">
        <v>356</v>
      </c>
      <c r="G205" s="39"/>
      <c r="H205" s="39"/>
      <c r="I205" s="196"/>
      <c r="J205" s="39"/>
      <c r="K205" s="39"/>
      <c r="L205" s="42"/>
      <c r="M205" s="197"/>
      <c r="N205" s="198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195</v>
      </c>
      <c r="AU205" s="20" t="s">
        <v>80</v>
      </c>
    </row>
    <row r="206" spans="2:51" s="13" customFormat="1" ht="11.25">
      <c r="B206" s="199"/>
      <c r="C206" s="200"/>
      <c r="D206" s="201" t="s">
        <v>197</v>
      </c>
      <c r="E206" s="202" t="s">
        <v>19</v>
      </c>
      <c r="F206" s="203" t="s">
        <v>357</v>
      </c>
      <c r="G206" s="200"/>
      <c r="H206" s="202" t="s">
        <v>19</v>
      </c>
      <c r="I206" s="204"/>
      <c r="J206" s="200"/>
      <c r="K206" s="200"/>
      <c r="L206" s="205"/>
      <c r="M206" s="206"/>
      <c r="N206" s="207"/>
      <c r="O206" s="207"/>
      <c r="P206" s="207"/>
      <c r="Q206" s="207"/>
      <c r="R206" s="207"/>
      <c r="S206" s="207"/>
      <c r="T206" s="208"/>
      <c r="AT206" s="209" t="s">
        <v>197</v>
      </c>
      <c r="AU206" s="209" t="s">
        <v>80</v>
      </c>
      <c r="AV206" s="13" t="s">
        <v>78</v>
      </c>
      <c r="AW206" s="13" t="s">
        <v>32</v>
      </c>
      <c r="AX206" s="13" t="s">
        <v>71</v>
      </c>
      <c r="AY206" s="209" t="s">
        <v>187</v>
      </c>
    </row>
    <row r="207" spans="2:51" s="14" customFormat="1" ht="11.25">
      <c r="B207" s="210"/>
      <c r="C207" s="211"/>
      <c r="D207" s="201" t="s">
        <v>197</v>
      </c>
      <c r="E207" s="212" t="s">
        <v>19</v>
      </c>
      <c r="F207" s="213" t="s">
        <v>358</v>
      </c>
      <c r="G207" s="211"/>
      <c r="H207" s="214">
        <v>20.82</v>
      </c>
      <c r="I207" s="215"/>
      <c r="J207" s="211"/>
      <c r="K207" s="211"/>
      <c r="L207" s="216"/>
      <c r="M207" s="217"/>
      <c r="N207" s="218"/>
      <c r="O207" s="218"/>
      <c r="P207" s="218"/>
      <c r="Q207" s="218"/>
      <c r="R207" s="218"/>
      <c r="S207" s="218"/>
      <c r="T207" s="219"/>
      <c r="AT207" s="220" t="s">
        <v>197</v>
      </c>
      <c r="AU207" s="220" t="s">
        <v>80</v>
      </c>
      <c r="AV207" s="14" t="s">
        <v>80</v>
      </c>
      <c r="AW207" s="14" t="s">
        <v>32</v>
      </c>
      <c r="AX207" s="14" t="s">
        <v>71</v>
      </c>
      <c r="AY207" s="220" t="s">
        <v>187</v>
      </c>
    </row>
    <row r="208" spans="2:51" s="13" customFormat="1" ht="11.25">
      <c r="B208" s="199"/>
      <c r="C208" s="200"/>
      <c r="D208" s="201" t="s">
        <v>197</v>
      </c>
      <c r="E208" s="202" t="s">
        <v>19</v>
      </c>
      <c r="F208" s="203" t="s">
        <v>359</v>
      </c>
      <c r="G208" s="200"/>
      <c r="H208" s="202" t="s">
        <v>19</v>
      </c>
      <c r="I208" s="204"/>
      <c r="J208" s="200"/>
      <c r="K208" s="200"/>
      <c r="L208" s="205"/>
      <c r="M208" s="206"/>
      <c r="N208" s="207"/>
      <c r="O208" s="207"/>
      <c r="P208" s="207"/>
      <c r="Q208" s="207"/>
      <c r="R208" s="207"/>
      <c r="S208" s="207"/>
      <c r="T208" s="208"/>
      <c r="AT208" s="209" t="s">
        <v>197</v>
      </c>
      <c r="AU208" s="209" t="s">
        <v>80</v>
      </c>
      <c r="AV208" s="13" t="s">
        <v>78</v>
      </c>
      <c r="AW208" s="13" t="s">
        <v>32</v>
      </c>
      <c r="AX208" s="13" t="s">
        <v>71</v>
      </c>
      <c r="AY208" s="209" t="s">
        <v>187</v>
      </c>
    </row>
    <row r="209" spans="2:51" s="14" customFormat="1" ht="11.25">
      <c r="B209" s="210"/>
      <c r="C209" s="211"/>
      <c r="D209" s="201" t="s">
        <v>197</v>
      </c>
      <c r="E209" s="212" t="s">
        <v>19</v>
      </c>
      <c r="F209" s="213" t="s">
        <v>360</v>
      </c>
      <c r="G209" s="211"/>
      <c r="H209" s="214">
        <v>6</v>
      </c>
      <c r="I209" s="215"/>
      <c r="J209" s="211"/>
      <c r="K209" s="211"/>
      <c r="L209" s="216"/>
      <c r="M209" s="217"/>
      <c r="N209" s="218"/>
      <c r="O209" s="218"/>
      <c r="P209" s="218"/>
      <c r="Q209" s="218"/>
      <c r="R209" s="218"/>
      <c r="S209" s="218"/>
      <c r="T209" s="219"/>
      <c r="AT209" s="220" t="s">
        <v>197</v>
      </c>
      <c r="AU209" s="220" t="s">
        <v>80</v>
      </c>
      <c r="AV209" s="14" t="s">
        <v>80</v>
      </c>
      <c r="AW209" s="14" t="s">
        <v>32</v>
      </c>
      <c r="AX209" s="14" t="s">
        <v>71</v>
      </c>
      <c r="AY209" s="220" t="s">
        <v>187</v>
      </c>
    </row>
    <row r="210" spans="2:51" s="15" customFormat="1" ht="11.25">
      <c r="B210" s="221"/>
      <c r="C210" s="222"/>
      <c r="D210" s="201" t="s">
        <v>197</v>
      </c>
      <c r="E210" s="223" t="s">
        <v>19</v>
      </c>
      <c r="F210" s="224" t="s">
        <v>200</v>
      </c>
      <c r="G210" s="222"/>
      <c r="H210" s="225">
        <v>26.82</v>
      </c>
      <c r="I210" s="226"/>
      <c r="J210" s="222"/>
      <c r="K210" s="222"/>
      <c r="L210" s="227"/>
      <c r="M210" s="228"/>
      <c r="N210" s="229"/>
      <c r="O210" s="229"/>
      <c r="P210" s="229"/>
      <c r="Q210" s="229"/>
      <c r="R210" s="229"/>
      <c r="S210" s="229"/>
      <c r="T210" s="230"/>
      <c r="AT210" s="231" t="s">
        <v>197</v>
      </c>
      <c r="AU210" s="231" t="s">
        <v>80</v>
      </c>
      <c r="AV210" s="15" t="s">
        <v>95</v>
      </c>
      <c r="AW210" s="15" t="s">
        <v>32</v>
      </c>
      <c r="AX210" s="15" t="s">
        <v>78</v>
      </c>
      <c r="AY210" s="231" t="s">
        <v>187</v>
      </c>
    </row>
    <row r="211" spans="1:65" s="2" customFormat="1" ht="24.2" customHeight="1">
      <c r="A211" s="37"/>
      <c r="B211" s="38"/>
      <c r="C211" s="181" t="s">
        <v>361</v>
      </c>
      <c r="D211" s="181" t="s">
        <v>189</v>
      </c>
      <c r="E211" s="182" t="s">
        <v>362</v>
      </c>
      <c r="F211" s="183" t="s">
        <v>363</v>
      </c>
      <c r="G211" s="184" t="s">
        <v>278</v>
      </c>
      <c r="H211" s="185">
        <v>1</v>
      </c>
      <c r="I211" s="186"/>
      <c r="J211" s="187">
        <f>ROUND(I211*H211,2)</f>
        <v>0</v>
      </c>
      <c r="K211" s="183" t="s">
        <v>19</v>
      </c>
      <c r="L211" s="42"/>
      <c r="M211" s="188" t="s">
        <v>19</v>
      </c>
      <c r="N211" s="189" t="s">
        <v>42</v>
      </c>
      <c r="O211" s="67"/>
      <c r="P211" s="190">
        <f>O211*H211</f>
        <v>0</v>
      </c>
      <c r="Q211" s="190">
        <v>0</v>
      </c>
      <c r="R211" s="190">
        <f>Q211*H211</f>
        <v>0</v>
      </c>
      <c r="S211" s="190">
        <v>0</v>
      </c>
      <c r="T211" s="191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192" t="s">
        <v>287</v>
      </c>
      <c r="AT211" s="192" t="s">
        <v>189</v>
      </c>
      <c r="AU211" s="192" t="s">
        <v>80</v>
      </c>
      <c r="AY211" s="20" t="s">
        <v>187</v>
      </c>
      <c r="BE211" s="193">
        <f>IF(N211="základní",J211,0)</f>
        <v>0</v>
      </c>
      <c r="BF211" s="193">
        <f>IF(N211="snížená",J211,0)</f>
        <v>0</v>
      </c>
      <c r="BG211" s="193">
        <f>IF(N211="zákl. přenesená",J211,0)</f>
        <v>0</v>
      </c>
      <c r="BH211" s="193">
        <f>IF(N211="sníž. přenesená",J211,0)</f>
        <v>0</v>
      </c>
      <c r="BI211" s="193">
        <f>IF(N211="nulová",J211,0)</f>
        <v>0</v>
      </c>
      <c r="BJ211" s="20" t="s">
        <v>78</v>
      </c>
      <c r="BK211" s="193">
        <f>ROUND(I211*H211,2)</f>
        <v>0</v>
      </c>
      <c r="BL211" s="20" t="s">
        <v>287</v>
      </c>
      <c r="BM211" s="192" t="s">
        <v>364</v>
      </c>
    </row>
    <row r="212" spans="2:51" s="14" customFormat="1" ht="11.25">
      <c r="B212" s="210"/>
      <c r="C212" s="211"/>
      <c r="D212" s="201" t="s">
        <v>197</v>
      </c>
      <c r="E212" s="212" t="s">
        <v>19</v>
      </c>
      <c r="F212" s="213" t="s">
        <v>78</v>
      </c>
      <c r="G212" s="211"/>
      <c r="H212" s="214">
        <v>1</v>
      </c>
      <c r="I212" s="215"/>
      <c r="J212" s="211"/>
      <c r="K212" s="211"/>
      <c r="L212" s="216"/>
      <c r="M212" s="217"/>
      <c r="N212" s="218"/>
      <c r="O212" s="218"/>
      <c r="P212" s="218"/>
      <c r="Q212" s="218"/>
      <c r="R212" s="218"/>
      <c r="S212" s="218"/>
      <c r="T212" s="219"/>
      <c r="AT212" s="220" t="s">
        <v>197</v>
      </c>
      <c r="AU212" s="220" t="s">
        <v>80</v>
      </c>
      <c r="AV212" s="14" t="s">
        <v>80</v>
      </c>
      <c r="AW212" s="14" t="s">
        <v>32</v>
      </c>
      <c r="AX212" s="14" t="s">
        <v>78</v>
      </c>
      <c r="AY212" s="220" t="s">
        <v>187</v>
      </c>
    </row>
    <row r="213" spans="1:65" s="2" customFormat="1" ht="24.2" customHeight="1">
      <c r="A213" s="37"/>
      <c r="B213" s="38"/>
      <c r="C213" s="181" t="s">
        <v>365</v>
      </c>
      <c r="D213" s="181" t="s">
        <v>189</v>
      </c>
      <c r="E213" s="182" t="s">
        <v>366</v>
      </c>
      <c r="F213" s="183" t="s">
        <v>367</v>
      </c>
      <c r="G213" s="184" t="s">
        <v>205</v>
      </c>
      <c r="H213" s="185">
        <v>48.75</v>
      </c>
      <c r="I213" s="186"/>
      <c r="J213" s="187">
        <f>ROUND(I213*H213,2)</f>
        <v>0</v>
      </c>
      <c r="K213" s="183" t="s">
        <v>193</v>
      </c>
      <c r="L213" s="42"/>
      <c r="M213" s="188" t="s">
        <v>19</v>
      </c>
      <c r="N213" s="189" t="s">
        <v>42</v>
      </c>
      <c r="O213" s="67"/>
      <c r="P213" s="190">
        <f>O213*H213</f>
        <v>0</v>
      </c>
      <c r="Q213" s="190">
        <v>0</v>
      </c>
      <c r="R213" s="190">
        <f>Q213*H213</f>
        <v>0</v>
      </c>
      <c r="S213" s="190">
        <v>0</v>
      </c>
      <c r="T213" s="191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192" t="s">
        <v>287</v>
      </c>
      <c r="AT213" s="192" t="s">
        <v>189</v>
      </c>
      <c r="AU213" s="192" t="s">
        <v>80</v>
      </c>
      <c r="AY213" s="20" t="s">
        <v>187</v>
      </c>
      <c r="BE213" s="193">
        <f>IF(N213="základní",J213,0)</f>
        <v>0</v>
      </c>
      <c r="BF213" s="193">
        <f>IF(N213="snížená",J213,0)</f>
        <v>0</v>
      </c>
      <c r="BG213" s="193">
        <f>IF(N213="zákl. přenesená",J213,0)</f>
        <v>0</v>
      </c>
      <c r="BH213" s="193">
        <f>IF(N213="sníž. přenesená",J213,0)</f>
        <v>0</v>
      </c>
      <c r="BI213" s="193">
        <f>IF(N213="nulová",J213,0)</f>
        <v>0</v>
      </c>
      <c r="BJ213" s="20" t="s">
        <v>78</v>
      </c>
      <c r="BK213" s="193">
        <f>ROUND(I213*H213,2)</f>
        <v>0</v>
      </c>
      <c r="BL213" s="20" t="s">
        <v>287</v>
      </c>
      <c r="BM213" s="192" t="s">
        <v>368</v>
      </c>
    </row>
    <row r="214" spans="1:47" s="2" customFormat="1" ht="11.25">
      <c r="A214" s="37"/>
      <c r="B214" s="38"/>
      <c r="C214" s="39"/>
      <c r="D214" s="194" t="s">
        <v>195</v>
      </c>
      <c r="E214" s="39"/>
      <c r="F214" s="195" t="s">
        <v>369</v>
      </c>
      <c r="G214" s="39"/>
      <c r="H214" s="39"/>
      <c r="I214" s="196"/>
      <c r="J214" s="39"/>
      <c r="K214" s="39"/>
      <c r="L214" s="42"/>
      <c r="M214" s="197"/>
      <c r="N214" s="198"/>
      <c r="O214" s="67"/>
      <c r="P214" s="67"/>
      <c r="Q214" s="67"/>
      <c r="R214" s="67"/>
      <c r="S214" s="67"/>
      <c r="T214" s="68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T214" s="20" t="s">
        <v>195</v>
      </c>
      <c r="AU214" s="20" t="s">
        <v>80</v>
      </c>
    </row>
    <row r="215" spans="2:51" s="13" customFormat="1" ht="11.25">
      <c r="B215" s="199"/>
      <c r="C215" s="200"/>
      <c r="D215" s="201" t="s">
        <v>197</v>
      </c>
      <c r="E215" s="202" t="s">
        <v>19</v>
      </c>
      <c r="F215" s="203" t="s">
        <v>370</v>
      </c>
      <c r="G215" s="200"/>
      <c r="H215" s="202" t="s">
        <v>19</v>
      </c>
      <c r="I215" s="204"/>
      <c r="J215" s="200"/>
      <c r="K215" s="200"/>
      <c r="L215" s="205"/>
      <c r="M215" s="206"/>
      <c r="N215" s="207"/>
      <c r="O215" s="207"/>
      <c r="P215" s="207"/>
      <c r="Q215" s="207"/>
      <c r="R215" s="207"/>
      <c r="S215" s="207"/>
      <c r="T215" s="208"/>
      <c r="AT215" s="209" t="s">
        <v>197</v>
      </c>
      <c r="AU215" s="209" t="s">
        <v>80</v>
      </c>
      <c r="AV215" s="13" t="s">
        <v>78</v>
      </c>
      <c r="AW215" s="13" t="s">
        <v>32</v>
      </c>
      <c r="AX215" s="13" t="s">
        <v>71</v>
      </c>
      <c r="AY215" s="209" t="s">
        <v>187</v>
      </c>
    </row>
    <row r="216" spans="2:51" s="14" customFormat="1" ht="11.25">
      <c r="B216" s="210"/>
      <c r="C216" s="211"/>
      <c r="D216" s="201" t="s">
        <v>197</v>
      </c>
      <c r="E216" s="212" t="s">
        <v>19</v>
      </c>
      <c r="F216" s="213" t="s">
        <v>371</v>
      </c>
      <c r="G216" s="211"/>
      <c r="H216" s="214">
        <v>48.75</v>
      </c>
      <c r="I216" s="215"/>
      <c r="J216" s="211"/>
      <c r="K216" s="211"/>
      <c r="L216" s="216"/>
      <c r="M216" s="217"/>
      <c r="N216" s="218"/>
      <c r="O216" s="218"/>
      <c r="P216" s="218"/>
      <c r="Q216" s="218"/>
      <c r="R216" s="218"/>
      <c r="S216" s="218"/>
      <c r="T216" s="219"/>
      <c r="AT216" s="220" t="s">
        <v>197</v>
      </c>
      <c r="AU216" s="220" t="s">
        <v>80</v>
      </c>
      <c r="AV216" s="14" t="s">
        <v>80</v>
      </c>
      <c r="AW216" s="14" t="s">
        <v>32</v>
      </c>
      <c r="AX216" s="14" t="s">
        <v>71</v>
      </c>
      <c r="AY216" s="220" t="s">
        <v>187</v>
      </c>
    </row>
    <row r="217" spans="2:51" s="15" customFormat="1" ht="11.25">
      <c r="B217" s="221"/>
      <c r="C217" s="222"/>
      <c r="D217" s="201" t="s">
        <v>197</v>
      </c>
      <c r="E217" s="223" t="s">
        <v>19</v>
      </c>
      <c r="F217" s="224" t="s">
        <v>200</v>
      </c>
      <c r="G217" s="222"/>
      <c r="H217" s="225">
        <v>48.75</v>
      </c>
      <c r="I217" s="226"/>
      <c r="J217" s="222"/>
      <c r="K217" s="222"/>
      <c r="L217" s="227"/>
      <c r="M217" s="228"/>
      <c r="N217" s="229"/>
      <c r="O217" s="229"/>
      <c r="P217" s="229"/>
      <c r="Q217" s="229"/>
      <c r="R217" s="229"/>
      <c r="S217" s="229"/>
      <c r="T217" s="230"/>
      <c r="AT217" s="231" t="s">
        <v>197</v>
      </c>
      <c r="AU217" s="231" t="s">
        <v>80</v>
      </c>
      <c r="AV217" s="15" t="s">
        <v>95</v>
      </c>
      <c r="AW217" s="15" t="s">
        <v>32</v>
      </c>
      <c r="AX217" s="15" t="s">
        <v>78</v>
      </c>
      <c r="AY217" s="231" t="s">
        <v>187</v>
      </c>
    </row>
    <row r="218" spans="1:65" s="2" customFormat="1" ht="16.5" customHeight="1">
      <c r="A218" s="37"/>
      <c r="B218" s="38"/>
      <c r="C218" s="232" t="s">
        <v>372</v>
      </c>
      <c r="D218" s="232" t="s">
        <v>373</v>
      </c>
      <c r="E218" s="233" t="s">
        <v>374</v>
      </c>
      <c r="F218" s="234" t="s">
        <v>375</v>
      </c>
      <c r="G218" s="235" t="s">
        <v>376</v>
      </c>
      <c r="H218" s="236">
        <v>0.257</v>
      </c>
      <c r="I218" s="237"/>
      <c r="J218" s="238">
        <f>ROUND(I218*H218,2)</f>
        <v>0</v>
      </c>
      <c r="K218" s="234" t="s">
        <v>19</v>
      </c>
      <c r="L218" s="239"/>
      <c r="M218" s="240" t="s">
        <v>19</v>
      </c>
      <c r="N218" s="241" t="s">
        <v>42</v>
      </c>
      <c r="O218" s="67"/>
      <c r="P218" s="190">
        <f>O218*H218</f>
        <v>0</v>
      </c>
      <c r="Q218" s="190">
        <v>0.44</v>
      </c>
      <c r="R218" s="190">
        <f>Q218*H218</f>
        <v>0.11308</v>
      </c>
      <c r="S218" s="190">
        <v>0</v>
      </c>
      <c r="T218" s="19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2" t="s">
        <v>377</v>
      </c>
      <c r="AT218" s="192" t="s">
        <v>373</v>
      </c>
      <c r="AU218" s="192" t="s">
        <v>80</v>
      </c>
      <c r="AY218" s="20" t="s">
        <v>187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20" t="s">
        <v>78</v>
      </c>
      <c r="BK218" s="193">
        <f>ROUND(I218*H218,2)</f>
        <v>0</v>
      </c>
      <c r="BL218" s="20" t="s">
        <v>287</v>
      </c>
      <c r="BM218" s="192" t="s">
        <v>378</v>
      </c>
    </row>
    <row r="219" spans="2:51" s="14" customFormat="1" ht="11.25">
      <c r="B219" s="210"/>
      <c r="C219" s="211"/>
      <c r="D219" s="201" t="s">
        <v>197</v>
      </c>
      <c r="E219" s="212" t="s">
        <v>19</v>
      </c>
      <c r="F219" s="213" t="s">
        <v>379</v>
      </c>
      <c r="G219" s="211"/>
      <c r="H219" s="214">
        <v>0.257</v>
      </c>
      <c r="I219" s="215"/>
      <c r="J219" s="211"/>
      <c r="K219" s="211"/>
      <c r="L219" s="216"/>
      <c r="M219" s="217"/>
      <c r="N219" s="218"/>
      <c r="O219" s="218"/>
      <c r="P219" s="218"/>
      <c r="Q219" s="218"/>
      <c r="R219" s="218"/>
      <c r="S219" s="218"/>
      <c r="T219" s="219"/>
      <c r="AT219" s="220" t="s">
        <v>197</v>
      </c>
      <c r="AU219" s="220" t="s">
        <v>80</v>
      </c>
      <c r="AV219" s="14" t="s">
        <v>80</v>
      </c>
      <c r="AW219" s="14" t="s">
        <v>32</v>
      </c>
      <c r="AX219" s="14" t="s">
        <v>78</v>
      </c>
      <c r="AY219" s="220" t="s">
        <v>187</v>
      </c>
    </row>
    <row r="220" spans="1:65" s="2" customFormat="1" ht="16.5" customHeight="1">
      <c r="A220" s="37"/>
      <c r="B220" s="38"/>
      <c r="C220" s="181" t="s">
        <v>380</v>
      </c>
      <c r="D220" s="181" t="s">
        <v>189</v>
      </c>
      <c r="E220" s="182" t="s">
        <v>381</v>
      </c>
      <c r="F220" s="183" t="s">
        <v>382</v>
      </c>
      <c r="G220" s="184" t="s">
        <v>256</v>
      </c>
      <c r="H220" s="185">
        <v>24</v>
      </c>
      <c r="I220" s="186"/>
      <c r="J220" s="187">
        <f>ROUND(I220*H220,2)</f>
        <v>0</v>
      </c>
      <c r="K220" s="183" t="s">
        <v>19</v>
      </c>
      <c r="L220" s="42"/>
      <c r="M220" s="188" t="s">
        <v>19</v>
      </c>
      <c r="N220" s="189" t="s">
        <v>42</v>
      </c>
      <c r="O220" s="67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287</v>
      </c>
      <c r="AT220" s="192" t="s">
        <v>189</v>
      </c>
      <c r="AU220" s="192" t="s">
        <v>80</v>
      </c>
      <c r="AY220" s="20" t="s">
        <v>187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78</v>
      </c>
      <c r="BK220" s="193">
        <f>ROUND(I220*H220,2)</f>
        <v>0</v>
      </c>
      <c r="BL220" s="20" t="s">
        <v>287</v>
      </c>
      <c r="BM220" s="192" t="s">
        <v>383</v>
      </c>
    </row>
    <row r="221" spans="2:51" s="13" customFormat="1" ht="11.25">
      <c r="B221" s="199"/>
      <c r="C221" s="200"/>
      <c r="D221" s="201" t="s">
        <v>197</v>
      </c>
      <c r="E221" s="202" t="s">
        <v>19</v>
      </c>
      <c r="F221" s="203" t="s">
        <v>384</v>
      </c>
      <c r="G221" s="200"/>
      <c r="H221" s="202" t="s">
        <v>19</v>
      </c>
      <c r="I221" s="204"/>
      <c r="J221" s="200"/>
      <c r="K221" s="200"/>
      <c r="L221" s="205"/>
      <c r="M221" s="206"/>
      <c r="N221" s="207"/>
      <c r="O221" s="207"/>
      <c r="P221" s="207"/>
      <c r="Q221" s="207"/>
      <c r="R221" s="207"/>
      <c r="S221" s="207"/>
      <c r="T221" s="208"/>
      <c r="AT221" s="209" t="s">
        <v>197</v>
      </c>
      <c r="AU221" s="209" t="s">
        <v>80</v>
      </c>
      <c r="AV221" s="13" t="s">
        <v>78</v>
      </c>
      <c r="AW221" s="13" t="s">
        <v>32</v>
      </c>
      <c r="AX221" s="13" t="s">
        <v>71</v>
      </c>
      <c r="AY221" s="209" t="s">
        <v>187</v>
      </c>
    </row>
    <row r="222" spans="2:51" s="14" customFormat="1" ht="11.25">
      <c r="B222" s="210"/>
      <c r="C222" s="211"/>
      <c r="D222" s="201" t="s">
        <v>197</v>
      </c>
      <c r="E222" s="212" t="s">
        <v>19</v>
      </c>
      <c r="F222" s="213" t="s">
        <v>385</v>
      </c>
      <c r="G222" s="211"/>
      <c r="H222" s="214">
        <v>24</v>
      </c>
      <c r="I222" s="215"/>
      <c r="J222" s="211"/>
      <c r="K222" s="211"/>
      <c r="L222" s="216"/>
      <c r="M222" s="217"/>
      <c r="N222" s="218"/>
      <c r="O222" s="218"/>
      <c r="P222" s="218"/>
      <c r="Q222" s="218"/>
      <c r="R222" s="218"/>
      <c r="S222" s="218"/>
      <c r="T222" s="219"/>
      <c r="AT222" s="220" t="s">
        <v>197</v>
      </c>
      <c r="AU222" s="220" t="s">
        <v>80</v>
      </c>
      <c r="AV222" s="14" t="s">
        <v>80</v>
      </c>
      <c r="AW222" s="14" t="s">
        <v>32</v>
      </c>
      <c r="AX222" s="14" t="s">
        <v>71</v>
      </c>
      <c r="AY222" s="220" t="s">
        <v>187</v>
      </c>
    </row>
    <row r="223" spans="2:51" s="15" customFormat="1" ht="11.25">
      <c r="B223" s="221"/>
      <c r="C223" s="222"/>
      <c r="D223" s="201" t="s">
        <v>197</v>
      </c>
      <c r="E223" s="223" t="s">
        <v>19</v>
      </c>
      <c r="F223" s="224" t="s">
        <v>200</v>
      </c>
      <c r="G223" s="222"/>
      <c r="H223" s="225">
        <v>24</v>
      </c>
      <c r="I223" s="226"/>
      <c r="J223" s="222"/>
      <c r="K223" s="222"/>
      <c r="L223" s="227"/>
      <c r="M223" s="228"/>
      <c r="N223" s="229"/>
      <c r="O223" s="229"/>
      <c r="P223" s="229"/>
      <c r="Q223" s="229"/>
      <c r="R223" s="229"/>
      <c r="S223" s="229"/>
      <c r="T223" s="230"/>
      <c r="AT223" s="231" t="s">
        <v>197</v>
      </c>
      <c r="AU223" s="231" t="s">
        <v>80</v>
      </c>
      <c r="AV223" s="15" t="s">
        <v>95</v>
      </c>
      <c r="AW223" s="15" t="s">
        <v>32</v>
      </c>
      <c r="AX223" s="15" t="s">
        <v>78</v>
      </c>
      <c r="AY223" s="231" t="s">
        <v>187</v>
      </c>
    </row>
    <row r="224" spans="1:65" s="2" customFormat="1" ht="16.5" customHeight="1">
      <c r="A224" s="37"/>
      <c r="B224" s="38"/>
      <c r="C224" s="181" t="s">
        <v>386</v>
      </c>
      <c r="D224" s="181" t="s">
        <v>189</v>
      </c>
      <c r="E224" s="182" t="s">
        <v>387</v>
      </c>
      <c r="F224" s="183" t="s">
        <v>388</v>
      </c>
      <c r="G224" s="184" t="s">
        <v>389</v>
      </c>
      <c r="H224" s="185">
        <v>813.12</v>
      </c>
      <c r="I224" s="186"/>
      <c r="J224" s="187">
        <f>ROUND(I224*H224,2)</f>
        <v>0</v>
      </c>
      <c r="K224" s="183" t="s">
        <v>19</v>
      </c>
      <c r="L224" s="42"/>
      <c r="M224" s="188" t="s">
        <v>19</v>
      </c>
      <c r="N224" s="189" t="s">
        <v>42</v>
      </c>
      <c r="O224" s="67"/>
      <c r="P224" s="190">
        <f>O224*H224</f>
        <v>0</v>
      </c>
      <c r="Q224" s="190">
        <v>0.001</v>
      </c>
      <c r="R224" s="190">
        <f>Q224*H224</f>
        <v>0.8131200000000001</v>
      </c>
      <c r="S224" s="190">
        <v>0</v>
      </c>
      <c r="T224" s="19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287</v>
      </c>
      <c r="AT224" s="192" t="s">
        <v>189</v>
      </c>
      <c r="AU224" s="192" t="s">
        <v>80</v>
      </c>
      <c r="AY224" s="20" t="s">
        <v>187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0" t="s">
        <v>78</v>
      </c>
      <c r="BK224" s="193">
        <f>ROUND(I224*H224,2)</f>
        <v>0</v>
      </c>
      <c r="BL224" s="20" t="s">
        <v>287</v>
      </c>
      <c r="BM224" s="192" t="s">
        <v>390</v>
      </c>
    </row>
    <row r="225" spans="2:51" s="13" customFormat="1" ht="11.25">
      <c r="B225" s="199"/>
      <c r="C225" s="200"/>
      <c r="D225" s="201" t="s">
        <v>197</v>
      </c>
      <c r="E225" s="202" t="s">
        <v>19</v>
      </c>
      <c r="F225" s="203" t="s">
        <v>391</v>
      </c>
      <c r="G225" s="200"/>
      <c r="H225" s="202" t="s">
        <v>19</v>
      </c>
      <c r="I225" s="204"/>
      <c r="J225" s="200"/>
      <c r="K225" s="200"/>
      <c r="L225" s="205"/>
      <c r="M225" s="206"/>
      <c r="N225" s="207"/>
      <c r="O225" s="207"/>
      <c r="P225" s="207"/>
      <c r="Q225" s="207"/>
      <c r="R225" s="207"/>
      <c r="S225" s="207"/>
      <c r="T225" s="208"/>
      <c r="AT225" s="209" t="s">
        <v>197</v>
      </c>
      <c r="AU225" s="209" t="s">
        <v>80</v>
      </c>
      <c r="AV225" s="13" t="s">
        <v>78</v>
      </c>
      <c r="AW225" s="13" t="s">
        <v>32</v>
      </c>
      <c r="AX225" s="13" t="s">
        <v>71</v>
      </c>
      <c r="AY225" s="209" t="s">
        <v>187</v>
      </c>
    </row>
    <row r="226" spans="2:51" s="14" customFormat="1" ht="11.25">
      <c r="B226" s="210"/>
      <c r="C226" s="211"/>
      <c r="D226" s="201" t="s">
        <v>197</v>
      </c>
      <c r="E226" s="212" t="s">
        <v>19</v>
      </c>
      <c r="F226" s="213" t="s">
        <v>392</v>
      </c>
      <c r="G226" s="211"/>
      <c r="H226" s="214">
        <v>813.12</v>
      </c>
      <c r="I226" s="215"/>
      <c r="J226" s="211"/>
      <c r="K226" s="211"/>
      <c r="L226" s="216"/>
      <c r="M226" s="217"/>
      <c r="N226" s="218"/>
      <c r="O226" s="218"/>
      <c r="P226" s="218"/>
      <c r="Q226" s="218"/>
      <c r="R226" s="218"/>
      <c r="S226" s="218"/>
      <c r="T226" s="219"/>
      <c r="AT226" s="220" t="s">
        <v>197</v>
      </c>
      <c r="AU226" s="220" t="s">
        <v>80</v>
      </c>
      <c r="AV226" s="14" t="s">
        <v>80</v>
      </c>
      <c r="AW226" s="14" t="s">
        <v>32</v>
      </c>
      <c r="AX226" s="14" t="s">
        <v>71</v>
      </c>
      <c r="AY226" s="220" t="s">
        <v>187</v>
      </c>
    </row>
    <row r="227" spans="2:51" s="15" customFormat="1" ht="11.25">
      <c r="B227" s="221"/>
      <c r="C227" s="222"/>
      <c r="D227" s="201" t="s">
        <v>197</v>
      </c>
      <c r="E227" s="223" t="s">
        <v>19</v>
      </c>
      <c r="F227" s="224" t="s">
        <v>200</v>
      </c>
      <c r="G227" s="222"/>
      <c r="H227" s="225">
        <v>813.12</v>
      </c>
      <c r="I227" s="226"/>
      <c r="J227" s="222"/>
      <c r="K227" s="222"/>
      <c r="L227" s="227"/>
      <c r="M227" s="228"/>
      <c r="N227" s="229"/>
      <c r="O227" s="229"/>
      <c r="P227" s="229"/>
      <c r="Q227" s="229"/>
      <c r="R227" s="229"/>
      <c r="S227" s="229"/>
      <c r="T227" s="230"/>
      <c r="AT227" s="231" t="s">
        <v>197</v>
      </c>
      <c r="AU227" s="231" t="s">
        <v>80</v>
      </c>
      <c r="AV227" s="15" t="s">
        <v>95</v>
      </c>
      <c r="AW227" s="15" t="s">
        <v>32</v>
      </c>
      <c r="AX227" s="15" t="s">
        <v>78</v>
      </c>
      <c r="AY227" s="231" t="s">
        <v>187</v>
      </c>
    </row>
    <row r="228" spans="1:65" s="2" customFormat="1" ht="16.5" customHeight="1">
      <c r="A228" s="37"/>
      <c r="B228" s="38"/>
      <c r="C228" s="181" t="s">
        <v>393</v>
      </c>
      <c r="D228" s="181" t="s">
        <v>189</v>
      </c>
      <c r="E228" s="182" t="s">
        <v>394</v>
      </c>
      <c r="F228" s="183" t="s">
        <v>395</v>
      </c>
      <c r="G228" s="184" t="s">
        <v>389</v>
      </c>
      <c r="H228" s="185">
        <v>276.1</v>
      </c>
      <c r="I228" s="186"/>
      <c r="J228" s="187">
        <f>ROUND(I228*H228,2)</f>
        <v>0</v>
      </c>
      <c r="K228" s="183" t="s">
        <v>19</v>
      </c>
      <c r="L228" s="42"/>
      <c r="M228" s="188" t="s">
        <v>19</v>
      </c>
      <c r="N228" s="189" t="s">
        <v>42</v>
      </c>
      <c r="O228" s="67"/>
      <c r="P228" s="190">
        <f>O228*H228</f>
        <v>0</v>
      </c>
      <c r="Q228" s="190">
        <v>0.001</v>
      </c>
      <c r="R228" s="190">
        <f>Q228*H228</f>
        <v>0.2761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287</v>
      </c>
      <c r="AT228" s="192" t="s">
        <v>189</v>
      </c>
      <c r="AU228" s="192" t="s">
        <v>80</v>
      </c>
      <c r="AY228" s="20" t="s">
        <v>187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0" t="s">
        <v>78</v>
      </c>
      <c r="BK228" s="193">
        <f>ROUND(I228*H228,2)</f>
        <v>0</v>
      </c>
      <c r="BL228" s="20" t="s">
        <v>287</v>
      </c>
      <c r="BM228" s="192" t="s">
        <v>396</v>
      </c>
    </row>
    <row r="229" spans="2:51" s="13" customFormat="1" ht="11.25">
      <c r="B229" s="199"/>
      <c r="C229" s="200"/>
      <c r="D229" s="201" t="s">
        <v>197</v>
      </c>
      <c r="E229" s="202" t="s">
        <v>19</v>
      </c>
      <c r="F229" s="203" t="s">
        <v>397</v>
      </c>
      <c r="G229" s="200"/>
      <c r="H229" s="202" t="s">
        <v>19</v>
      </c>
      <c r="I229" s="204"/>
      <c r="J229" s="200"/>
      <c r="K229" s="200"/>
      <c r="L229" s="205"/>
      <c r="M229" s="206"/>
      <c r="N229" s="207"/>
      <c r="O229" s="207"/>
      <c r="P229" s="207"/>
      <c r="Q229" s="207"/>
      <c r="R229" s="207"/>
      <c r="S229" s="207"/>
      <c r="T229" s="208"/>
      <c r="AT229" s="209" t="s">
        <v>197</v>
      </c>
      <c r="AU229" s="209" t="s">
        <v>80</v>
      </c>
      <c r="AV229" s="13" t="s">
        <v>78</v>
      </c>
      <c r="AW229" s="13" t="s">
        <v>32</v>
      </c>
      <c r="AX229" s="13" t="s">
        <v>71</v>
      </c>
      <c r="AY229" s="209" t="s">
        <v>187</v>
      </c>
    </row>
    <row r="230" spans="2:51" s="14" customFormat="1" ht="11.25">
      <c r="B230" s="210"/>
      <c r="C230" s="211"/>
      <c r="D230" s="201" t="s">
        <v>197</v>
      </c>
      <c r="E230" s="212" t="s">
        <v>19</v>
      </c>
      <c r="F230" s="213" t="s">
        <v>398</v>
      </c>
      <c r="G230" s="211"/>
      <c r="H230" s="214">
        <v>276.1</v>
      </c>
      <c r="I230" s="215"/>
      <c r="J230" s="211"/>
      <c r="K230" s="211"/>
      <c r="L230" s="216"/>
      <c r="M230" s="217"/>
      <c r="N230" s="218"/>
      <c r="O230" s="218"/>
      <c r="P230" s="218"/>
      <c r="Q230" s="218"/>
      <c r="R230" s="218"/>
      <c r="S230" s="218"/>
      <c r="T230" s="219"/>
      <c r="AT230" s="220" t="s">
        <v>197</v>
      </c>
      <c r="AU230" s="220" t="s">
        <v>80</v>
      </c>
      <c r="AV230" s="14" t="s">
        <v>80</v>
      </c>
      <c r="AW230" s="14" t="s">
        <v>32</v>
      </c>
      <c r="AX230" s="14" t="s">
        <v>71</v>
      </c>
      <c r="AY230" s="220" t="s">
        <v>187</v>
      </c>
    </row>
    <row r="231" spans="2:51" s="15" customFormat="1" ht="11.25">
      <c r="B231" s="221"/>
      <c r="C231" s="222"/>
      <c r="D231" s="201" t="s">
        <v>197</v>
      </c>
      <c r="E231" s="223" t="s">
        <v>19</v>
      </c>
      <c r="F231" s="224" t="s">
        <v>200</v>
      </c>
      <c r="G231" s="222"/>
      <c r="H231" s="225">
        <v>276.1</v>
      </c>
      <c r="I231" s="226"/>
      <c r="J231" s="222"/>
      <c r="K231" s="222"/>
      <c r="L231" s="227"/>
      <c r="M231" s="228"/>
      <c r="N231" s="229"/>
      <c r="O231" s="229"/>
      <c r="P231" s="229"/>
      <c r="Q231" s="229"/>
      <c r="R231" s="229"/>
      <c r="S231" s="229"/>
      <c r="T231" s="230"/>
      <c r="AT231" s="231" t="s">
        <v>197</v>
      </c>
      <c r="AU231" s="231" t="s">
        <v>80</v>
      </c>
      <c r="AV231" s="15" t="s">
        <v>95</v>
      </c>
      <c r="AW231" s="15" t="s">
        <v>32</v>
      </c>
      <c r="AX231" s="15" t="s">
        <v>78</v>
      </c>
      <c r="AY231" s="231" t="s">
        <v>187</v>
      </c>
    </row>
    <row r="232" spans="1:65" s="2" customFormat="1" ht="16.5" customHeight="1">
      <c r="A232" s="37"/>
      <c r="B232" s="38"/>
      <c r="C232" s="181" t="s">
        <v>399</v>
      </c>
      <c r="D232" s="181" t="s">
        <v>189</v>
      </c>
      <c r="E232" s="182" t="s">
        <v>400</v>
      </c>
      <c r="F232" s="183" t="s">
        <v>401</v>
      </c>
      <c r="G232" s="184" t="s">
        <v>389</v>
      </c>
      <c r="H232" s="185">
        <v>59.18</v>
      </c>
      <c r="I232" s="186"/>
      <c r="J232" s="187">
        <f>ROUND(I232*H232,2)</f>
        <v>0</v>
      </c>
      <c r="K232" s="183" t="s">
        <v>19</v>
      </c>
      <c r="L232" s="42"/>
      <c r="M232" s="188" t="s">
        <v>19</v>
      </c>
      <c r="N232" s="189" t="s">
        <v>42</v>
      </c>
      <c r="O232" s="67"/>
      <c r="P232" s="190">
        <f>O232*H232</f>
        <v>0</v>
      </c>
      <c r="Q232" s="190">
        <v>0.001</v>
      </c>
      <c r="R232" s="190">
        <f>Q232*H232</f>
        <v>0.05918</v>
      </c>
      <c r="S232" s="190">
        <v>0</v>
      </c>
      <c r="T232" s="19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287</v>
      </c>
      <c r="AT232" s="192" t="s">
        <v>189</v>
      </c>
      <c r="AU232" s="192" t="s">
        <v>80</v>
      </c>
      <c r="AY232" s="20" t="s">
        <v>187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0" t="s">
        <v>78</v>
      </c>
      <c r="BK232" s="193">
        <f>ROUND(I232*H232,2)</f>
        <v>0</v>
      </c>
      <c r="BL232" s="20" t="s">
        <v>287</v>
      </c>
      <c r="BM232" s="192" t="s">
        <v>402</v>
      </c>
    </row>
    <row r="233" spans="2:51" s="13" customFormat="1" ht="11.25">
      <c r="B233" s="199"/>
      <c r="C233" s="200"/>
      <c r="D233" s="201" t="s">
        <v>197</v>
      </c>
      <c r="E233" s="202" t="s">
        <v>19</v>
      </c>
      <c r="F233" s="203" t="s">
        <v>397</v>
      </c>
      <c r="G233" s="200"/>
      <c r="H233" s="202" t="s">
        <v>19</v>
      </c>
      <c r="I233" s="204"/>
      <c r="J233" s="200"/>
      <c r="K233" s="200"/>
      <c r="L233" s="205"/>
      <c r="M233" s="206"/>
      <c r="N233" s="207"/>
      <c r="O233" s="207"/>
      <c r="P233" s="207"/>
      <c r="Q233" s="207"/>
      <c r="R233" s="207"/>
      <c r="S233" s="207"/>
      <c r="T233" s="208"/>
      <c r="AT233" s="209" t="s">
        <v>197</v>
      </c>
      <c r="AU233" s="209" t="s">
        <v>80</v>
      </c>
      <c r="AV233" s="13" t="s">
        <v>78</v>
      </c>
      <c r="AW233" s="13" t="s">
        <v>32</v>
      </c>
      <c r="AX233" s="13" t="s">
        <v>71</v>
      </c>
      <c r="AY233" s="209" t="s">
        <v>187</v>
      </c>
    </row>
    <row r="234" spans="2:51" s="14" customFormat="1" ht="11.25">
      <c r="B234" s="210"/>
      <c r="C234" s="211"/>
      <c r="D234" s="201" t="s">
        <v>197</v>
      </c>
      <c r="E234" s="212" t="s">
        <v>19</v>
      </c>
      <c r="F234" s="213" t="s">
        <v>403</v>
      </c>
      <c r="G234" s="211"/>
      <c r="H234" s="214">
        <v>59.18</v>
      </c>
      <c r="I234" s="215"/>
      <c r="J234" s="211"/>
      <c r="K234" s="211"/>
      <c r="L234" s="216"/>
      <c r="M234" s="217"/>
      <c r="N234" s="218"/>
      <c r="O234" s="218"/>
      <c r="P234" s="218"/>
      <c r="Q234" s="218"/>
      <c r="R234" s="218"/>
      <c r="S234" s="218"/>
      <c r="T234" s="219"/>
      <c r="AT234" s="220" t="s">
        <v>197</v>
      </c>
      <c r="AU234" s="220" t="s">
        <v>80</v>
      </c>
      <c r="AV234" s="14" t="s">
        <v>80</v>
      </c>
      <c r="AW234" s="14" t="s">
        <v>32</v>
      </c>
      <c r="AX234" s="14" t="s">
        <v>71</v>
      </c>
      <c r="AY234" s="220" t="s">
        <v>187</v>
      </c>
    </row>
    <row r="235" spans="2:51" s="15" customFormat="1" ht="11.25">
      <c r="B235" s="221"/>
      <c r="C235" s="222"/>
      <c r="D235" s="201" t="s">
        <v>197</v>
      </c>
      <c r="E235" s="223" t="s">
        <v>19</v>
      </c>
      <c r="F235" s="224" t="s">
        <v>200</v>
      </c>
      <c r="G235" s="222"/>
      <c r="H235" s="225">
        <v>59.18</v>
      </c>
      <c r="I235" s="226"/>
      <c r="J235" s="222"/>
      <c r="K235" s="222"/>
      <c r="L235" s="227"/>
      <c r="M235" s="228"/>
      <c r="N235" s="229"/>
      <c r="O235" s="229"/>
      <c r="P235" s="229"/>
      <c r="Q235" s="229"/>
      <c r="R235" s="229"/>
      <c r="S235" s="229"/>
      <c r="T235" s="230"/>
      <c r="AT235" s="231" t="s">
        <v>197</v>
      </c>
      <c r="AU235" s="231" t="s">
        <v>80</v>
      </c>
      <c r="AV235" s="15" t="s">
        <v>95</v>
      </c>
      <c r="AW235" s="15" t="s">
        <v>32</v>
      </c>
      <c r="AX235" s="15" t="s">
        <v>78</v>
      </c>
      <c r="AY235" s="231" t="s">
        <v>187</v>
      </c>
    </row>
    <row r="236" spans="1:65" s="2" customFormat="1" ht="24.2" customHeight="1">
      <c r="A236" s="37"/>
      <c r="B236" s="38"/>
      <c r="C236" s="181" t="s">
        <v>404</v>
      </c>
      <c r="D236" s="181" t="s">
        <v>189</v>
      </c>
      <c r="E236" s="182" t="s">
        <v>405</v>
      </c>
      <c r="F236" s="183" t="s">
        <v>406</v>
      </c>
      <c r="G236" s="184" t="s">
        <v>305</v>
      </c>
      <c r="H236" s="185">
        <v>1.261</v>
      </c>
      <c r="I236" s="186"/>
      <c r="J236" s="187">
        <f>ROUND(I236*H236,2)</f>
        <v>0</v>
      </c>
      <c r="K236" s="183" t="s">
        <v>193</v>
      </c>
      <c r="L236" s="42"/>
      <c r="M236" s="188" t="s">
        <v>19</v>
      </c>
      <c r="N236" s="189" t="s">
        <v>42</v>
      </c>
      <c r="O236" s="67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2" t="s">
        <v>287</v>
      </c>
      <c r="AT236" s="192" t="s">
        <v>189</v>
      </c>
      <c r="AU236" s="192" t="s">
        <v>80</v>
      </c>
      <c r="AY236" s="20" t="s">
        <v>187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0" t="s">
        <v>78</v>
      </c>
      <c r="BK236" s="193">
        <f>ROUND(I236*H236,2)</f>
        <v>0</v>
      </c>
      <c r="BL236" s="20" t="s">
        <v>287</v>
      </c>
      <c r="BM236" s="192" t="s">
        <v>407</v>
      </c>
    </row>
    <row r="237" spans="1:47" s="2" customFormat="1" ht="11.25">
      <c r="A237" s="37"/>
      <c r="B237" s="38"/>
      <c r="C237" s="39"/>
      <c r="D237" s="194" t="s">
        <v>195</v>
      </c>
      <c r="E237" s="39"/>
      <c r="F237" s="195" t="s">
        <v>408</v>
      </c>
      <c r="G237" s="39"/>
      <c r="H237" s="39"/>
      <c r="I237" s="196"/>
      <c r="J237" s="39"/>
      <c r="K237" s="39"/>
      <c r="L237" s="42"/>
      <c r="M237" s="197"/>
      <c r="N237" s="198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20" t="s">
        <v>195</v>
      </c>
      <c r="AU237" s="20" t="s">
        <v>80</v>
      </c>
    </row>
    <row r="238" spans="2:63" s="12" customFormat="1" ht="22.9" customHeight="1">
      <c r="B238" s="165"/>
      <c r="C238" s="166"/>
      <c r="D238" s="167" t="s">
        <v>70</v>
      </c>
      <c r="E238" s="179" t="s">
        <v>409</v>
      </c>
      <c r="F238" s="179" t="s">
        <v>410</v>
      </c>
      <c r="G238" s="166"/>
      <c r="H238" s="166"/>
      <c r="I238" s="169"/>
      <c r="J238" s="180">
        <f>BK238</f>
        <v>0</v>
      </c>
      <c r="K238" s="166"/>
      <c r="L238" s="171"/>
      <c r="M238" s="172"/>
      <c r="N238" s="173"/>
      <c r="O238" s="173"/>
      <c r="P238" s="174">
        <f>SUM(P239:P254)</f>
        <v>0</v>
      </c>
      <c r="Q238" s="173"/>
      <c r="R238" s="174">
        <f>SUM(R239:R254)</f>
        <v>0.5652823428</v>
      </c>
      <c r="S238" s="173"/>
      <c r="T238" s="175">
        <f>SUM(T239:T254)</f>
        <v>0.0594216</v>
      </c>
      <c r="AR238" s="176" t="s">
        <v>80</v>
      </c>
      <c r="AT238" s="177" t="s">
        <v>70</v>
      </c>
      <c r="AU238" s="177" t="s">
        <v>78</v>
      </c>
      <c r="AY238" s="176" t="s">
        <v>187</v>
      </c>
      <c r="BK238" s="178">
        <f>SUM(BK239:BK254)</f>
        <v>0</v>
      </c>
    </row>
    <row r="239" spans="1:65" s="2" customFormat="1" ht="33" customHeight="1">
      <c r="A239" s="37"/>
      <c r="B239" s="38"/>
      <c r="C239" s="181" t="s">
        <v>411</v>
      </c>
      <c r="D239" s="181" t="s">
        <v>189</v>
      </c>
      <c r="E239" s="182" t="s">
        <v>412</v>
      </c>
      <c r="F239" s="183" t="s">
        <v>413</v>
      </c>
      <c r="G239" s="184" t="s">
        <v>192</v>
      </c>
      <c r="H239" s="185">
        <v>3.784</v>
      </c>
      <c r="I239" s="186"/>
      <c r="J239" s="187">
        <f>ROUND(I239*H239,2)</f>
        <v>0</v>
      </c>
      <c r="K239" s="183" t="s">
        <v>19</v>
      </c>
      <c r="L239" s="42"/>
      <c r="M239" s="188" t="s">
        <v>19</v>
      </c>
      <c r="N239" s="189" t="s">
        <v>42</v>
      </c>
      <c r="O239" s="67"/>
      <c r="P239" s="190">
        <f>O239*H239</f>
        <v>0</v>
      </c>
      <c r="Q239" s="190">
        <v>0.0165242</v>
      </c>
      <c r="R239" s="190">
        <f>Q239*H239</f>
        <v>0.0625275728</v>
      </c>
      <c r="S239" s="190">
        <v>0</v>
      </c>
      <c r="T239" s="191">
        <f>S239*H239</f>
        <v>0</v>
      </c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R239" s="192" t="s">
        <v>287</v>
      </c>
      <c r="AT239" s="192" t="s">
        <v>189</v>
      </c>
      <c r="AU239" s="192" t="s">
        <v>80</v>
      </c>
      <c r="AY239" s="20" t="s">
        <v>187</v>
      </c>
      <c r="BE239" s="193">
        <f>IF(N239="základní",J239,0)</f>
        <v>0</v>
      </c>
      <c r="BF239" s="193">
        <f>IF(N239="snížená",J239,0)</f>
        <v>0</v>
      </c>
      <c r="BG239" s="193">
        <f>IF(N239="zákl. přenesená",J239,0)</f>
        <v>0</v>
      </c>
      <c r="BH239" s="193">
        <f>IF(N239="sníž. přenesená",J239,0)</f>
        <v>0</v>
      </c>
      <c r="BI239" s="193">
        <f>IF(N239="nulová",J239,0)</f>
        <v>0</v>
      </c>
      <c r="BJ239" s="20" t="s">
        <v>78</v>
      </c>
      <c r="BK239" s="193">
        <f>ROUND(I239*H239,2)</f>
        <v>0</v>
      </c>
      <c r="BL239" s="20" t="s">
        <v>287</v>
      </c>
      <c r="BM239" s="192" t="s">
        <v>414</v>
      </c>
    </row>
    <row r="240" spans="2:51" s="13" customFormat="1" ht="11.25">
      <c r="B240" s="199"/>
      <c r="C240" s="200"/>
      <c r="D240" s="201" t="s">
        <v>197</v>
      </c>
      <c r="E240" s="202" t="s">
        <v>19</v>
      </c>
      <c r="F240" s="203" t="s">
        <v>198</v>
      </c>
      <c r="G240" s="200"/>
      <c r="H240" s="202" t="s">
        <v>19</v>
      </c>
      <c r="I240" s="204"/>
      <c r="J240" s="200"/>
      <c r="K240" s="200"/>
      <c r="L240" s="205"/>
      <c r="M240" s="206"/>
      <c r="N240" s="207"/>
      <c r="O240" s="207"/>
      <c r="P240" s="207"/>
      <c r="Q240" s="207"/>
      <c r="R240" s="207"/>
      <c r="S240" s="207"/>
      <c r="T240" s="208"/>
      <c r="AT240" s="209" t="s">
        <v>197</v>
      </c>
      <c r="AU240" s="209" t="s">
        <v>80</v>
      </c>
      <c r="AV240" s="13" t="s">
        <v>78</v>
      </c>
      <c r="AW240" s="13" t="s">
        <v>32</v>
      </c>
      <c r="AX240" s="13" t="s">
        <v>71</v>
      </c>
      <c r="AY240" s="209" t="s">
        <v>187</v>
      </c>
    </row>
    <row r="241" spans="2:51" s="14" customFormat="1" ht="11.25">
      <c r="B241" s="210"/>
      <c r="C241" s="211"/>
      <c r="D241" s="201" t="s">
        <v>197</v>
      </c>
      <c r="E241" s="212" t="s">
        <v>19</v>
      </c>
      <c r="F241" s="213" t="s">
        <v>415</v>
      </c>
      <c r="G241" s="211"/>
      <c r="H241" s="214">
        <v>3.784</v>
      </c>
      <c r="I241" s="215"/>
      <c r="J241" s="211"/>
      <c r="K241" s="211"/>
      <c r="L241" s="216"/>
      <c r="M241" s="217"/>
      <c r="N241" s="218"/>
      <c r="O241" s="218"/>
      <c r="P241" s="218"/>
      <c r="Q241" s="218"/>
      <c r="R241" s="218"/>
      <c r="S241" s="218"/>
      <c r="T241" s="219"/>
      <c r="AT241" s="220" t="s">
        <v>197</v>
      </c>
      <c r="AU241" s="220" t="s">
        <v>80</v>
      </c>
      <c r="AV241" s="14" t="s">
        <v>80</v>
      </c>
      <c r="AW241" s="14" t="s">
        <v>32</v>
      </c>
      <c r="AX241" s="14" t="s">
        <v>71</v>
      </c>
      <c r="AY241" s="220" t="s">
        <v>187</v>
      </c>
    </row>
    <row r="242" spans="2:51" s="15" customFormat="1" ht="11.25">
      <c r="B242" s="221"/>
      <c r="C242" s="222"/>
      <c r="D242" s="201" t="s">
        <v>197</v>
      </c>
      <c r="E242" s="223" t="s">
        <v>19</v>
      </c>
      <c r="F242" s="224" t="s">
        <v>200</v>
      </c>
      <c r="G242" s="222"/>
      <c r="H242" s="225">
        <v>3.784</v>
      </c>
      <c r="I242" s="226"/>
      <c r="J242" s="222"/>
      <c r="K242" s="222"/>
      <c r="L242" s="227"/>
      <c r="M242" s="228"/>
      <c r="N242" s="229"/>
      <c r="O242" s="229"/>
      <c r="P242" s="229"/>
      <c r="Q242" s="229"/>
      <c r="R242" s="229"/>
      <c r="S242" s="229"/>
      <c r="T242" s="230"/>
      <c r="AT242" s="231" t="s">
        <v>197</v>
      </c>
      <c r="AU242" s="231" t="s">
        <v>80</v>
      </c>
      <c r="AV242" s="15" t="s">
        <v>95</v>
      </c>
      <c r="AW242" s="15" t="s">
        <v>32</v>
      </c>
      <c r="AX242" s="15" t="s">
        <v>78</v>
      </c>
      <c r="AY242" s="231" t="s">
        <v>187</v>
      </c>
    </row>
    <row r="243" spans="1:65" s="2" customFormat="1" ht="24.2" customHeight="1">
      <c r="A243" s="37"/>
      <c r="B243" s="38"/>
      <c r="C243" s="181" t="s">
        <v>416</v>
      </c>
      <c r="D243" s="181" t="s">
        <v>189</v>
      </c>
      <c r="E243" s="182" t="s">
        <v>417</v>
      </c>
      <c r="F243" s="183" t="s">
        <v>418</v>
      </c>
      <c r="G243" s="184" t="s">
        <v>192</v>
      </c>
      <c r="H243" s="185">
        <v>3.24</v>
      </c>
      <c r="I243" s="186"/>
      <c r="J243" s="187">
        <f>ROUND(I243*H243,2)</f>
        <v>0</v>
      </c>
      <c r="K243" s="183" t="s">
        <v>193</v>
      </c>
      <c r="L243" s="42"/>
      <c r="M243" s="188" t="s">
        <v>19</v>
      </c>
      <c r="N243" s="189" t="s">
        <v>42</v>
      </c>
      <c r="O243" s="67"/>
      <c r="P243" s="190">
        <f>O243*H243</f>
        <v>0</v>
      </c>
      <c r="Q243" s="190">
        <v>0</v>
      </c>
      <c r="R243" s="190">
        <f>Q243*H243</f>
        <v>0</v>
      </c>
      <c r="S243" s="190">
        <v>0.01834</v>
      </c>
      <c r="T243" s="191">
        <f>S243*H243</f>
        <v>0.0594216</v>
      </c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R243" s="192" t="s">
        <v>287</v>
      </c>
      <c r="AT243" s="192" t="s">
        <v>189</v>
      </c>
      <c r="AU243" s="192" t="s">
        <v>80</v>
      </c>
      <c r="AY243" s="20" t="s">
        <v>187</v>
      </c>
      <c r="BE243" s="193">
        <f>IF(N243="základní",J243,0)</f>
        <v>0</v>
      </c>
      <c r="BF243" s="193">
        <f>IF(N243="snížená",J243,0)</f>
        <v>0</v>
      </c>
      <c r="BG243" s="193">
        <f>IF(N243="zákl. přenesená",J243,0)</f>
        <v>0</v>
      </c>
      <c r="BH243" s="193">
        <f>IF(N243="sníž. přenesená",J243,0)</f>
        <v>0</v>
      </c>
      <c r="BI243" s="193">
        <f>IF(N243="nulová",J243,0)</f>
        <v>0</v>
      </c>
      <c r="BJ243" s="20" t="s">
        <v>78</v>
      </c>
      <c r="BK243" s="193">
        <f>ROUND(I243*H243,2)</f>
        <v>0</v>
      </c>
      <c r="BL243" s="20" t="s">
        <v>287</v>
      </c>
      <c r="BM243" s="192" t="s">
        <v>419</v>
      </c>
    </row>
    <row r="244" spans="1:47" s="2" customFormat="1" ht="11.25">
      <c r="A244" s="37"/>
      <c r="B244" s="38"/>
      <c r="C244" s="39"/>
      <c r="D244" s="194" t="s">
        <v>195</v>
      </c>
      <c r="E244" s="39"/>
      <c r="F244" s="195" t="s">
        <v>420</v>
      </c>
      <c r="G244" s="39"/>
      <c r="H244" s="39"/>
      <c r="I244" s="196"/>
      <c r="J244" s="39"/>
      <c r="K244" s="39"/>
      <c r="L244" s="42"/>
      <c r="M244" s="197"/>
      <c r="N244" s="198"/>
      <c r="O244" s="67"/>
      <c r="P244" s="67"/>
      <c r="Q244" s="67"/>
      <c r="R244" s="67"/>
      <c r="S244" s="67"/>
      <c r="T244" s="68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T244" s="20" t="s">
        <v>195</v>
      </c>
      <c r="AU244" s="20" t="s">
        <v>80</v>
      </c>
    </row>
    <row r="245" spans="2:51" s="14" customFormat="1" ht="11.25">
      <c r="B245" s="210"/>
      <c r="C245" s="211"/>
      <c r="D245" s="201" t="s">
        <v>197</v>
      </c>
      <c r="E245" s="212" t="s">
        <v>19</v>
      </c>
      <c r="F245" s="213" t="s">
        <v>269</v>
      </c>
      <c r="G245" s="211"/>
      <c r="H245" s="214">
        <v>3.24</v>
      </c>
      <c r="I245" s="215"/>
      <c r="J245" s="211"/>
      <c r="K245" s="211"/>
      <c r="L245" s="216"/>
      <c r="M245" s="217"/>
      <c r="N245" s="218"/>
      <c r="O245" s="218"/>
      <c r="P245" s="218"/>
      <c r="Q245" s="218"/>
      <c r="R245" s="218"/>
      <c r="S245" s="218"/>
      <c r="T245" s="219"/>
      <c r="AT245" s="220" t="s">
        <v>197</v>
      </c>
      <c r="AU245" s="220" t="s">
        <v>80</v>
      </c>
      <c r="AV245" s="14" t="s">
        <v>80</v>
      </c>
      <c r="AW245" s="14" t="s">
        <v>32</v>
      </c>
      <c r="AX245" s="14" t="s">
        <v>78</v>
      </c>
      <c r="AY245" s="220" t="s">
        <v>187</v>
      </c>
    </row>
    <row r="246" spans="1:65" s="2" customFormat="1" ht="24.2" customHeight="1">
      <c r="A246" s="37"/>
      <c r="B246" s="38"/>
      <c r="C246" s="181" t="s">
        <v>421</v>
      </c>
      <c r="D246" s="181" t="s">
        <v>189</v>
      </c>
      <c r="E246" s="182" t="s">
        <v>422</v>
      </c>
      <c r="F246" s="183" t="s">
        <v>423</v>
      </c>
      <c r="G246" s="184" t="s">
        <v>192</v>
      </c>
      <c r="H246" s="185">
        <v>80.699</v>
      </c>
      <c r="I246" s="186"/>
      <c r="J246" s="187">
        <f>ROUND(I246*H246,2)</f>
        <v>0</v>
      </c>
      <c r="K246" s="183" t="s">
        <v>19</v>
      </c>
      <c r="L246" s="42"/>
      <c r="M246" s="188" t="s">
        <v>19</v>
      </c>
      <c r="N246" s="189" t="s">
        <v>42</v>
      </c>
      <c r="O246" s="67"/>
      <c r="P246" s="190">
        <f>O246*H246</f>
        <v>0</v>
      </c>
      <c r="Q246" s="190">
        <v>0.00623</v>
      </c>
      <c r="R246" s="190">
        <f>Q246*H246</f>
        <v>0.50275477</v>
      </c>
      <c r="S246" s="190">
        <v>0</v>
      </c>
      <c r="T246" s="19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2" t="s">
        <v>287</v>
      </c>
      <c r="AT246" s="192" t="s">
        <v>189</v>
      </c>
      <c r="AU246" s="192" t="s">
        <v>80</v>
      </c>
      <c r="AY246" s="20" t="s">
        <v>187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0" t="s">
        <v>78</v>
      </c>
      <c r="BK246" s="193">
        <f>ROUND(I246*H246,2)</f>
        <v>0</v>
      </c>
      <c r="BL246" s="20" t="s">
        <v>287</v>
      </c>
      <c r="BM246" s="192" t="s">
        <v>424</v>
      </c>
    </row>
    <row r="247" spans="2:51" s="13" customFormat="1" ht="11.25">
      <c r="B247" s="199"/>
      <c r="C247" s="200"/>
      <c r="D247" s="201" t="s">
        <v>197</v>
      </c>
      <c r="E247" s="202" t="s">
        <v>19</v>
      </c>
      <c r="F247" s="203" t="s">
        <v>425</v>
      </c>
      <c r="G247" s="200"/>
      <c r="H247" s="202" t="s">
        <v>19</v>
      </c>
      <c r="I247" s="204"/>
      <c r="J247" s="200"/>
      <c r="K247" s="200"/>
      <c r="L247" s="205"/>
      <c r="M247" s="206"/>
      <c r="N247" s="207"/>
      <c r="O247" s="207"/>
      <c r="P247" s="207"/>
      <c r="Q247" s="207"/>
      <c r="R247" s="207"/>
      <c r="S247" s="207"/>
      <c r="T247" s="208"/>
      <c r="AT247" s="209" t="s">
        <v>197</v>
      </c>
      <c r="AU247" s="209" t="s">
        <v>80</v>
      </c>
      <c r="AV247" s="13" t="s">
        <v>78</v>
      </c>
      <c r="AW247" s="13" t="s">
        <v>32</v>
      </c>
      <c r="AX247" s="13" t="s">
        <v>71</v>
      </c>
      <c r="AY247" s="209" t="s">
        <v>187</v>
      </c>
    </row>
    <row r="248" spans="2:51" s="14" customFormat="1" ht="11.25">
      <c r="B248" s="210"/>
      <c r="C248" s="211"/>
      <c r="D248" s="201" t="s">
        <v>197</v>
      </c>
      <c r="E248" s="212" t="s">
        <v>19</v>
      </c>
      <c r="F248" s="213" t="s">
        <v>426</v>
      </c>
      <c r="G248" s="211"/>
      <c r="H248" s="214">
        <v>59.194</v>
      </c>
      <c r="I248" s="215"/>
      <c r="J248" s="211"/>
      <c r="K248" s="211"/>
      <c r="L248" s="216"/>
      <c r="M248" s="217"/>
      <c r="N248" s="218"/>
      <c r="O248" s="218"/>
      <c r="P248" s="218"/>
      <c r="Q248" s="218"/>
      <c r="R248" s="218"/>
      <c r="S248" s="218"/>
      <c r="T248" s="219"/>
      <c r="AT248" s="220" t="s">
        <v>197</v>
      </c>
      <c r="AU248" s="220" t="s">
        <v>80</v>
      </c>
      <c r="AV248" s="14" t="s">
        <v>80</v>
      </c>
      <c r="AW248" s="14" t="s">
        <v>32</v>
      </c>
      <c r="AX248" s="14" t="s">
        <v>71</v>
      </c>
      <c r="AY248" s="220" t="s">
        <v>187</v>
      </c>
    </row>
    <row r="249" spans="2:51" s="13" customFormat="1" ht="11.25">
      <c r="B249" s="199"/>
      <c r="C249" s="200"/>
      <c r="D249" s="201" t="s">
        <v>197</v>
      </c>
      <c r="E249" s="202" t="s">
        <v>19</v>
      </c>
      <c r="F249" s="203" t="s">
        <v>427</v>
      </c>
      <c r="G249" s="200"/>
      <c r="H249" s="202" t="s">
        <v>19</v>
      </c>
      <c r="I249" s="204"/>
      <c r="J249" s="200"/>
      <c r="K249" s="200"/>
      <c r="L249" s="205"/>
      <c r="M249" s="206"/>
      <c r="N249" s="207"/>
      <c r="O249" s="207"/>
      <c r="P249" s="207"/>
      <c r="Q249" s="207"/>
      <c r="R249" s="207"/>
      <c r="S249" s="207"/>
      <c r="T249" s="208"/>
      <c r="AT249" s="209" t="s">
        <v>197</v>
      </c>
      <c r="AU249" s="209" t="s">
        <v>80</v>
      </c>
      <c r="AV249" s="13" t="s">
        <v>78</v>
      </c>
      <c r="AW249" s="13" t="s">
        <v>32</v>
      </c>
      <c r="AX249" s="13" t="s">
        <v>71</v>
      </c>
      <c r="AY249" s="209" t="s">
        <v>187</v>
      </c>
    </row>
    <row r="250" spans="2:51" s="14" customFormat="1" ht="11.25">
      <c r="B250" s="210"/>
      <c r="C250" s="211"/>
      <c r="D250" s="201" t="s">
        <v>197</v>
      </c>
      <c r="E250" s="212" t="s">
        <v>19</v>
      </c>
      <c r="F250" s="213" t="s">
        <v>428</v>
      </c>
      <c r="G250" s="211"/>
      <c r="H250" s="214">
        <v>12.88</v>
      </c>
      <c r="I250" s="215"/>
      <c r="J250" s="211"/>
      <c r="K250" s="211"/>
      <c r="L250" s="216"/>
      <c r="M250" s="217"/>
      <c r="N250" s="218"/>
      <c r="O250" s="218"/>
      <c r="P250" s="218"/>
      <c r="Q250" s="218"/>
      <c r="R250" s="218"/>
      <c r="S250" s="218"/>
      <c r="T250" s="219"/>
      <c r="AT250" s="220" t="s">
        <v>197</v>
      </c>
      <c r="AU250" s="220" t="s">
        <v>80</v>
      </c>
      <c r="AV250" s="14" t="s">
        <v>80</v>
      </c>
      <c r="AW250" s="14" t="s">
        <v>32</v>
      </c>
      <c r="AX250" s="14" t="s">
        <v>71</v>
      </c>
      <c r="AY250" s="220" t="s">
        <v>187</v>
      </c>
    </row>
    <row r="251" spans="2:51" s="14" customFormat="1" ht="11.25">
      <c r="B251" s="210"/>
      <c r="C251" s="211"/>
      <c r="D251" s="201" t="s">
        <v>197</v>
      </c>
      <c r="E251" s="212" t="s">
        <v>19</v>
      </c>
      <c r="F251" s="213" t="s">
        <v>429</v>
      </c>
      <c r="G251" s="211"/>
      <c r="H251" s="214">
        <v>8.625</v>
      </c>
      <c r="I251" s="215"/>
      <c r="J251" s="211"/>
      <c r="K251" s="211"/>
      <c r="L251" s="216"/>
      <c r="M251" s="217"/>
      <c r="N251" s="218"/>
      <c r="O251" s="218"/>
      <c r="P251" s="218"/>
      <c r="Q251" s="218"/>
      <c r="R251" s="218"/>
      <c r="S251" s="218"/>
      <c r="T251" s="219"/>
      <c r="AT251" s="220" t="s">
        <v>197</v>
      </c>
      <c r="AU251" s="220" t="s">
        <v>80</v>
      </c>
      <c r="AV251" s="14" t="s">
        <v>80</v>
      </c>
      <c r="AW251" s="14" t="s">
        <v>32</v>
      </c>
      <c r="AX251" s="14" t="s">
        <v>71</v>
      </c>
      <c r="AY251" s="220" t="s">
        <v>187</v>
      </c>
    </row>
    <row r="252" spans="2:51" s="15" customFormat="1" ht="11.25">
      <c r="B252" s="221"/>
      <c r="C252" s="222"/>
      <c r="D252" s="201" t="s">
        <v>197</v>
      </c>
      <c r="E252" s="223" t="s">
        <v>19</v>
      </c>
      <c r="F252" s="224" t="s">
        <v>200</v>
      </c>
      <c r="G252" s="222"/>
      <c r="H252" s="225">
        <v>80.699</v>
      </c>
      <c r="I252" s="226"/>
      <c r="J252" s="222"/>
      <c r="K252" s="222"/>
      <c r="L252" s="227"/>
      <c r="M252" s="228"/>
      <c r="N252" s="229"/>
      <c r="O252" s="229"/>
      <c r="P252" s="229"/>
      <c r="Q252" s="229"/>
      <c r="R252" s="229"/>
      <c r="S252" s="229"/>
      <c r="T252" s="230"/>
      <c r="AT252" s="231" t="s">
        <v>197</v>
      </c>
      <c r="AU252" s="231" t="s">
        <v>80</v>
      </c>
      <c r="AV252" s="15" t="s">
        <v>95</v>
      </c>
      <c r="AW252" s="15" t="s">
        <v>32</v>
      </c>
      <c r="AX252" s="15" t="s">
        <v>78</v>
      </c>
      <c r="AY252" s="231" t="s">
        <v>187</v>
      </c>
    </row>
    <row r="253" spans="1:65" s="2" customFormat="1" ht="37.9" customHeight="1">
      <c r="A253" s="37"/>
      <c r="B253" s="38"/>
      <c r="C253" s="181" t="s">
        <v>430</v>
      </c>
      <c r="D253" s="181" t="s">
        <v>189</v>
      </c>
      <c r="E253" s="182" t="s">
        <v>431</v>
      </c>
      <c r="F253" s="183" t="s">
        <v>432</v>
      </c>
      <c r="G253" s="184" t="s">
        <v>305</v>
      </c>
      <c r="H253" s="185">
        <v>0.565</v>
      </c>
      <c r="I253" s="186"/>
      <c r="J253" s="187">
        <f>ROUND(I253*H253,2)</f>
        <v>0</v>
      </c>
      <c r="K253" s="183" t="s">
        <v>193</v>
      </c>
      <c r="L253" s="42"/>
      <c r="M253" s="188" t="s">
        <v>19</v>
      </c>
      <c r="N253" s="189" t="s">
        <v>42</v>
      </c>
      <c r="O253" s="67"/>
      <c r="P253" s="190">
        <f>O253*H253</f>
        <v>0</v>
      </c>
      <c r="Q253" s="190">
        <v>0</v>
      </c>
      <c r="R253" s="190">
        <f>Q253*H253</f>
        <v>0</v>
      </c>
      <c r="S253" s="190">
        <v>0</v>
      </c>
      <c r="T253" s="191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192" t="s">
        <v>287</v>
      </c>
      <c r="AT253" s="192" t="s">
        <v>189</v>
      </c>
      <c r="AU253" s="192" t="s">
        <v>80</v>
      </c>
      <c r="AY253" s="20" t="s">
        <v>187</v>
      </c>
      <c r="BE253" s="193">
        <f>IF(N253="základní",J253,0)</f>
        <v>0</v>
      </c>
      <c r="BF253" s="193">
        <f>IF(N253="snížená",J253,0)</f>
        <v>0</v>
      </c>
      <c r="BG253" s="193">
        <f>IF(N253="zákl. přenesená",J253,0)</f>
        <v>0</v>
      </c>
      <c r="BH253" s="193">
        <f>IF(N253="sníž. přenesená",J253,0)</f>
        <v>0</v>
      </c>
      <c r="BI253" s="193">
        <f>IF(N253="nulová",J253,0)</f>
        <v>0</v>
      </c>
      <c r="BJ253" s="20" t="s">
        <v>78</v>
      </c>
      <c r="BK253" s="193">
        <f>ROUND(I253*H253,2)</f>
        <v>0</v>
      </c>
      <c r="BL253" s="20" t="s">
        <v>287</v>
      </c>
      <c r="BM253" s="192" t="s">
        <v>433</v>
      </c>
    </row>
    <row r="254" spans="1:47" s="2" customFormat="1" ht="11.25">
      <c r="A254" s="37"/>
      <c r="B254" s="38"/>
      <c r="C254" s="39"/>
      <c r="D254" s="194" t="s">
        <v>195</v>
      </c>
      <c r="E254" s="39"/>
      <c r="F254" s="195" t="s">
        <v>434</v>
      </c>
      <c r="G254" s="39"/>
      <c r="H254" s="39"/>
      <c r="I254" s="196"/>
      <c r="J254" s="39"/>
      <c r="K254" s="39"/>
      <c r="L254" s="42"/>
      <c r="M254" s="197"/>
      <c r="N254" s="198"/>
      <c r="O254" s="67"/>
      <c r="P254" s="67"/>
      <c r="Q254" s="67"/>
      <c r="R254" s="67"/>
      <c r="S254" s="67"/>
      <c r="T254" s="68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20" t="s">
        <v>195</v>
      </c>
      <c r="AU254" s="20" t="s">
        <v>80</v>
      </c>
    </row>
    <row r="255" spans="2:63" s="12" customFormat="1" ht="22.9" customHeight="1">
      <c r="B255" s="165"/>
      <c r="C255" s="166"/>
      <c r="D255" s="167" t="s">
        <v>70</v>
      </c>
      <c r="E255" s="179" t="s">
        <v>435</v>
      </c>
      <c r="F255" s="179" t="s">
        <v>436</v>
      </c>
      <c r="G255" s="166"/>
      <c r="H255" s="166"/>
      <c r="I255" s="169"/>
      <c r="J255" s="180">
        <f>BK255</f>
        <v>0</v>
      </c>
      <c r="K255" s="166"/>
      <c r="L255" s="171"/>
      <c r="M255" s="172"/>
      <c r="N255" s="173"/>
      <c r="O255" s="173"/>
      <c r="P255" s="174">
        <f>SUM(P256:P265)</f>
        <v>0</v>
      </c>
      <c r="Q255" s="173"/>
      <c r="R255" s="174">
        <f>SUM(R256:R265)</f>
        <v>0</v>
      </c>
      <c r="S255" s="173"/>
      <c r="T255" s="175">
        <f>SUM(T256:T265)</f>
        <v>0</v>
      </c>
      <c r="AR255" s="176" t="s">
        <v>80</v>
      </c>
      <c r="AT255" s="177" t="s">
        <v>70</v>
      </c>
      <c r="AU255" s="177" t="s">
        <v>78</v>
      </c>
      <c r="AY255" s="176" t="s">
        <v>187</v>
      </c>
      <c r="BK255" s="178">
        <f>SUM(BK256:BK265)</f>
        <v>0</v>
      </c>
    </row>
    <row r="256" spans="1:65" s="2" customFormat="1" ht="16.5" customHeight="1">
      <c r="A256" s="37"/>
      <c r="B256" s="38"/>
      <c r="C256" s="181" t="s">
        <v>437</v>
      </c>
      <c r="D256" s="181" t="s">
        <v>189</v>
      </c>
      <c r="E256" s="182" t="s">
        <v>438</v>
      </c>
      <c r="F256" s="183" t="s">
        <v>439</v>
      </c>
      <c r="G256" s="184" t="s">
        <v>205</v>
      </c>
      <c r="H256" s="185">
        <v>43.02</v>
      </c>
      <c r="I256" s="186"/>
      <c r="J256" s="187">
        <f>ROUND(I256*H256,2)</f>
        <v>0</v>
      </c>
      <c r="K256" s="183" t="s">
        <v>19</v>
      </c>
      <c r="L256" s="42"/>
      <c r="M256" s="188" t="s">
        <v>19</v>
      </c>
      <c r="N256" s="189" t="s">
        <v>42</v>
      </c>
      <c r="O256" s="67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2" t="s">
        <v>287</v>
      </c>
      <c r="AT256" s="192" t="s">
        <v>189</v>
      </c>
      <c r="AU256" s="192" t="s">
        <v>80</v>
      </c>
      <c r="AY256" s="20" t="s">
        <v>187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0" t="s">
        <v>78</v>
      </c>
      <c r="BK256" s="193">
        <f>ROUND(I256*H256,2)</f>
        <v>0</v>
      </c>
      <c r="BL256" s="20" t="s">
        <v>287</v>
      </c>
      <c r="BM256" s="192" t="s">
        <v>440</v>
      </c>
    </row>
    <row r="257" spans="2:51" s="14" customFormat="1" ht="11.25">
      <c r="B257" s="210"/>
      <c r="C257" s="211"/>
      <c r="D257" s="201" t="s">
        <v>197</v>
      </c>
      <c r="E257" s="212" t="s">
        <v>19</v>
      </c>
      <c r="F257" s="213" t="s">
        <v>441</v>
      </c>
      <c r="G257" s="211"/>
      <c r="H257" s="214">
        <v>31.32</v>
      </c>
      <c r="I257" s="215"/>
      <c r="J257" s="211"/>
      <c r="K257" s="211"/>
      <c r="L257" s="216"/>
      <c r="M257" s="217"/>
      <c r="N257" s="218"/>
      <c r="O257" s="218"/>
      <c r="P257" s="218"/>
      <c r="Q257" s="218"/>
      <c r="R257" s="218"/>
      <c r="S257" s="218"/>
      <c r="T257" s="219"/>
      <c r="AT257" s="220" t="s">
        <v>197</v>
      </c>
      <c r="AU257" s="220" t="s">
        <v>80</v>
      </c>
      <c r="AV257" s="14" t="s">
        <v>80</v>
      </c>
      <c r="AW257" s="14" t="s">
        <v>32</v>
      </c>
      <c r="AX257" s="14" t="s">
        <v>71</v>
      </c>
      <c r="AY257" s="220" t="s">
        <v>187</v>
      </c>
    </row>
    <row r="258" spans="2:51" s="14" customFormat="1" ht="11.25">
      <c r="B258" s="210"/>
      <c r="C258" s="211"/>
      <c r="D258" s="201" t="s">
        <v>197</v>
      </c>
      <c r="E258" s="212" t="s">
        <v>19</v>
      </c>
      <c r="F258" s="213" t="s">
        <v>442</v>
      </c>
      <c r="G258" s="211"/>
      <c r="H258" s="214">
        <v>11.7</v>
      </c>
      <c r="I258" s="215"/>
      <c r="J258" s="211"/>
      <c r="K258" s="211"/>
      <c r="L258" s="216"/>
      <c r="M258" s="217"/>
      <c r="N258" s="218"/>
      <c r="O258" s="218"/>
      <c r="P258" s="218"/>
      <c r="Q258" s="218"/>
      <c r="R258" s="218"/>
      <c r="S258" s="218"/>
      <c r="T258" s="219"/>
      <c r="AT258" s="220" t="s">
        <v>197</v>
      </c>
      <c r="AU258" s="220" t="s">
        <v>80</v>
      </c>
      <c r="AV258" s="14" t="s">
        <v>80</v>
      </c>
      <c r="AW258" s="14" t="s">
        <v>32</v>
      </c>
      <c r="AX258" s="14" t="s">
        <v>71</v>
      </c>
      <c r="AY258" s="220" t="s">
        <v>187</v>
      </c>
    </row>
    <row r="259" spans="2:51" s="15" customFormat="1" ht="11.25">
      <c r="B259" s="221"/>
      <c r="C259" s="222"/>
      <c r="D259" s="201" t="s">
        <v>197</v>
      </c>
      <c r="E259" s="223" t="s">
        <v>19</v>
      </c>
      <c r="F259" s="224" t="s">
        <v>200</v>
      </c>
      <c r="G259" s="222"/>
      <c r="H259" s="225">
        <v>43.02</v>
      </c>
      <c r="I259" s="226"/>
      <c r="J259" s="222"/>
      <c r="K259" s="222"/>
      <c r="L259" s="227"/>
      <c r="M259" s="228"/>
      <c r="N259" s="229"/>
      <c r="O259" s="229"/>
      <c r="P259" s="229"/>
      <c r="Q259" s="229"/>
      <c r="R259" s="229"/>
      <c r="S259" s="229"/>
      <c r="T259" s="230"/>
      <c r="AT259" s="231" t="s">
        <v>197</v>
      </c>
      <c r="AU259" s="231" t="s">
        <v>80</v>
      </c>
      <c r="AV259" s="15" t="s">
        <v>95</v>
      </c>
      <c r="AW259" s="15" t="s">
        <v>32</v>
      </c>
      <c r="AX259" s="15" t="s">
        <v>78</v>
      </c>
      <c r="AY259" s="231" t="s">
        <v>187</v>
      </c>
    </row>
    <row r="260" spans="1:65" s="2" customFormat="1" ht="24.2" customHeight="1">
      <c r="A260" s="37"/>
      <c r="B260" s="38"/>
      <c r="C260" s="181" t="s">
        <v>443</v>
      </c>
      <c r="D260" s="181" t="s">
        <v>189</v>
      </c>
      <c r="E260" s="182" t="s">
        <v>444</v>
      </c>
      <c r="F260" s="183" t="s">
        <v>445</v>
      </c>
      <c r="G260" s="184" t="s">
        <v>192</v>
      </c>
      <c r="H260" s="185">
        <v>11.502</v>
      </c>
      <c r="I260" s="186"/>
      <c r="J260" s="187">
        <f>ROUND(I260*H260,2)</f>
        <v>0</v>
      </c>
      <c r="K260" s="183" t="s">
        <v>19</v>
      </c>
      <c r="L260" s="42"/>
      <c r="M260" s="188" t="s">
        <v>19</v>
      </c>
      <c r="N260" s="189" t="s">
        <v>42</v>
      </c>
      <c r="O260" s="67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2" t="s">
        <v>287</v>
      </c>
      <c r="AT260" s="192" t="s">
        <v>189</v>
      </c>
      <c r="AU260" s="192" t="s">
        <v>80</v>
      </c>
      <c r="AY260" s="20" t="s">
        <v>187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0" t="s">
        <v>78</v>
      </c>
      <c r="BK260" s="193">
        <f>ROUND(I260*H260,2)</f>
        <v>0</v>
      </c>
      <c r="BL260" s="20" t="s">
        <v>287</v>
      </c>
      <c r="BM260" s="192" t="s">
        <v>446</v>
      </c>
    </row>
    <row r="261" spans="2:51" s="13" customFormat="1" ht="11.25">
      <c r="B261" s="199"/>
      <c r="C261" s="200"/>
      <c r="D261" s="201" t="s">
        <v>197</v>
      </c>
      <c r="E261" s="202" t="s">
        <v>19</v>
      </c>
      <c r="F261" s="203" t="s">
        <v>447</v>
      </c>
      <c r="G261" s="200"/>
      <c r="H261" s="202" t="s">
        <v>19</v>
      </c>
      <c r="I261" s="204"/>
      <c r="J261" s="200"/>
      <c r="K261" s="200"/>
      <c r="L261" s="205"/>
      <c r="M261" s="206"/>
      <c r="N261" s="207"/>
      <c r="O261" s="207"/>
      <c r="P261" s="207"/>
      <c r="Q261" s="207"/>
      <c r="R261" s="207"/>
      <c r="S261" s="207"/>
      <c r="T261" s="208"/>
      <c r="AT261" s="209" t="s">
        <v>197</v>
      </c>
      <c r="AU261" s="209" t="s">
        <v>80</v>
      </c>
      <c r="AV261" s="13" t="s">
        <v>78</v>
      </c>
      <c r="AW261" s="13" t="s">
        <v>32</v>
      </c>
      <c r="AX261" s="13" t="s">
        <v>71</v>
      </c>
      <c r="AY261" s="209" t="s">
        <v>187</v>
      </c>
    </row>
    <row r="262" spans="2:51" s="14" customFormat="1" ht="11.25">
      <c r="B262" s="210"/>
      <c r="C262" s="211"/>
      <c r="D262" s="201" t="s">
        <v>197</v>
      </c>
      <c r="E262" s="212" t="s">
        <v>19</v>
      </c>
      <c r="F262" s="213" t="s">
        <v>448</v>
      </c>
      <c r="G262" s="211"/>
      <c r="H262" s="214">
        <v>11.502</v>
      </c>
      <c r="I262" s="215"/>
      <c r="J262" s="211"/>
      <c r="K262" s="211"/>
      <c r="L262" s="216"/>
      <c r="M262" s="217"/>
      <c r="N262" s="218"/>
      <c r="O262" s="218"/>
      <c r="P262" s="218"/>
      <c r="Q262" s="218"/>
      <c r="R262" s="218"/>
      <c r="S262" s="218"/>
      <c r="T262" s="219"/>
      <c r="AT262" s="220" t="s">
        <v>197</v>
      </c>
      <c r="AU262" s="220" t="s">
        <v>80</v>
      </c>
      <c r="AV262" s="14" t="s">
        <v>80</v>
      </c>
      <c r="AW262" s="14" t="s">
        <v>32</v>
      </c>
      <c r="AX262" s="14" t="s">
        <v>71</v>
      </c>
      <c r="AY262" s="220" t="s">
        <v>187</v>
      </c>
    </row>
    <row r="263" spans="2:51" s="15" customFormat="1" ht="11.25">
      <c r="B263" s="221"/>
      <c r="C263" s="222"/>
      <c r="D263" s="201" t="s">
        <v>197</v>
      </c>
      <c r="E263" s="223" t="s">
        <v>19</v>
      </c>
      <c r="F263" s="224" t="s">
        <v>200</v>
      </c>
      <c r="G263" s="222"/>
      <c r="H263" s="225">
        <v>11.502</v>
      </c>
      <c r="I263" s="226"/>
      <c r="J263" s="222"/>
      <c r="K263" s="222"/>
      <c r="L263" s="227"/>
      <c r="M263" s="228"/>
      <c r="N263" s="229"/>
      <c r="O263" s="229"/>
      <c r="P263" s="229"/>
      <c r="Q263" s="229"/>
      <c r="R263" s="229"/>
      <c r="S263" s="229"/>
      <c r="T263" s="230"/>
      <c r="AT263" s="231" t="s">
        <v>197</v>
      </c>
      <c r="AU263" s="231" t="s">
        <v>80</v>
      </c>
      <c r="AV263" s="15" t="s">
        <v>95</v>
      </c>
      <c r="AW263" s="15" t="s">
        <v>32</v>
      </c>
      <c r="AX263" s="15" t="s">
        <v>78</v>
      </c>
      <c r="AY263" s="231" t="s">
        <v>187</v>
      </c>
    </row>
    <row r="264" spans="1:65" s="2" customFormat="1" ht="16.5" customHeight="1">
      <c r="A264" s="37"/>
      <c r="B264" s="38"/>
      <c r="C264" s="181" t="s">
        <v>449</v>
      </c>
      <c r="D264" s="181" t="s">
        <v>189</v>
      </c>
      <c r="E264" s="182" t="s">
        <v>450</v>
      </c>
      <c r="F264" s="183" t="s">
        <v>451</v>
      </c>
      <c r="G264" s="184" t="s">
        <v>256</v>
      </c>
      <c r="H264" s="185">
        <v>1</v>
      </c>
      <c r="I264" s="186"/>
      <c r="J264" s="187">
        <f>ROUND(I264*H264,2)</f>
        <v>0</v>
      </c>
      <c r="K264" s="183" t="s">
        <v>19</v>
      </c>
      <c r="L264" s="42"/>
      <c r="M264" s="188" t="s">
        <v>19</v>
      </c>
      <c r="N264" s="189" t="s">
        <v>42</v>
      </c>
      <c r="O264" s="67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2" t="s">
        <v>287</v>
      </c>
      <c r="AT264" s="192" t="s">
        <v>189</v>
      </c>
      <c r="AU264" s="192" t="s">
        <v>80</v>
      </c>
      <c r="AY264" s="20" t="s">
        <v>187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0" t="s">
        <v>78</v>
      </c>
      <c r="BK264" s="193">
        <f>ROUND(I264*H264,2)</f>
        <v>0</v>
      </c>
      <c r="BL264" s="20" t="s">
        <v>287</v>
      </c>
      <c r="BM264" s="192" t="s">
        <v>452</v>
      </c>
    </row>
    <row r="265" spans="2:51" s="14" customFormat="1" ht="11.25">
      <c r="B265" s="210"/>
      <c r="C265" s="211"/>
      <c r="D265" s="201" t="s">
        <v>197</v>
      </c>
      <c r="E265" s="212" t="s">
        <v>19</v>
      </c>
      <c r="F265" s="213" t="s">
        <v>78</v>
      </c>
      <c r="G265" s="211"/>
      <c r="H265" s="214">
        <v>1</v>
      </c>
      <c r="I265" s="215"/>
      <c r="J265" s="211"/>
      <c r="K265" s="211"/>
      <c r="L265" s="216"/>
      <c r="M265" s="217"/>
      <c r="N265" s="218"/>
      <c r="O265" s="218"/>
      <c r="P265" s="218"/>
      <c r="Q265" s="218"/>
      <c r="R265" s="218"/>
      <c r="S265" s="218"/>
      <c r="T265" s="219"/>
      <c r="AT265" s="220" t="s">
        <v>197</v>
      </c>
      <c r="AU265" s="220" t="s">
        <v>80</v>
      </c>
      <c r="AV265" s="14" t="s">
        <v>80</v>
      </c>
      <c r="AW265" s="14" t="s">
        <v>32</v>
      </c>
      <c r="AX265" s="14" t="s">
        <v>78</v>
      </c>
      <c r="AY265" s="220" t="s">
        <v>187</v>
      </c>
    </row>
    <row r="266" spans="2:63" s="12" customFormat="1" ht="22.9" customHeight="1">
      <c r="B266" s="165"/>
      <c r="C266" s="166"/>
      <c r="D266" s="167" t="s">
        <v>70</v>
      </c>
      <c r="E266" s="179" t="s">
        <v>453</v>
      </c>
      <c r="F266" s="179" t="s">
        <v>454</v>
      </c>
      <c r="G266" s="166"/>
      <c r="H266" s="166"/>
      <c r="I266" s="169"/>
      <c r="J266" s="180">
        <f>BK266</f>
        <v>0</v>
      </c>
      <c r="K266" s="166"/>
      <c r="L266" s="171"/>
      <c r="M266" s="172"/>
      <c r="N266" s="173"/>
      <c r="O266" s="173"/>
      <c r="P266" s="174">
        <f>SUM(P267:P294)</f>
        <v>0</v>
      </c>
      <c r="Q266" s="173"/>
      <c r="R266" s="174">
        <f>SUM(R267:R294)</f>
        <v>0</v>
      </c>
      <c r="S266" s="173"/>
      <c r="T266" s="175">
        <f>SUM(T267:T294)</f>
        <v>0</v>
      </c>
      <c r="AR266" s="176" t="s">
        <v>80</v>
      </c>
      <c r="AT266" s="177" t="s">
        <v>70</v>
      </c>
      <c r="AU266" s="177" t="s">
        <v>78</v>
      </c>
      <c r="AY266" s="176" t="s">
        <v>187</v>
      </c>
      <c r="BK266" s="178">
        <f>SUM(BK267:BK294)</f>
        <v>0</v>
      </c>
    </row>
    <row r="267" spans="1:65" s="2" customFormat="1" ht="21.75" customHeight="1">
      <c r="A267" s="37"/>
      <c r="B267" s="38"/>
      <c r="C267" s="181" t="s">
        <v>455</v>
      </c>
      <c r="D267" s="181" t="s">
        <v>189</v>
      </c>
      <c r="E267" s="182" t="s">
        <v>456</v>
      </c>
      <c r="F267" s="183" t="s">
        <v>457</v>
      </c>
      <c r="G267" s="184" t="s">
        <v>389</v>
      </c>
      <c r="H267" s="185">
        <v>3140</v>
      </c>
      <c r="I267" s="186"/>
      <c r="J267" s="187">
        <f>ROUND(I267*H267,2)</f>
        <v>0</v>
      </c>
      <c r="K267" s="183" t="s">
        <v>19</v>
      </c>
      <c r="L267" s="42"/>
      <c r="M267" s="188" t="s">
        <v>19</v>
      </c>
      <c r="N267" s="189" t="s">
        <v>42</v>
      </c>
      <c r="O267" s="67"/>
      <c r="P267" s="190">
        <f>O267*H267</f>
        <v>0</v>
      </c>
      <c r="Q267" s="190">
        <v>0</v>
      </c>
      <c r="R267" s="190">
        <f>Q267*H267</f>
        <v>0</v>
      </c>
      <c r="S267" s="190">
        <v>0</v>
      </c>
      <c r="T267" s="191">
        <f>S267*H267</f>
        <v>0</v>
      </c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R267" s="192" t="s">
        <v>287</v>
      </c>
      <c r="AT267" s="192" t="s">
        <v>189</v>
      </c>
      <c r="AU267" s="192" t="s">
        <v>80</v>
      </c>
      <c r="AY267" s="20" t="s">
        <v>187</v>
      </c>
      <c r="BE267" s="193">
        <f>IF(N267="základní",J267,0)</f>
        <v>0</v>
      </c>
      <c r="BF267" s="193">
        <f>IF(N267="snížená",J267,0)</f>
        <v>0</v>
      </c>
      <c r="BG267" s="193">
        <f>IF(N267="zákl. přenesená",J267,0)</f>
        <v>0</v>
      </c>
      <c r="BH267" s="193">
        <f>IF(N267="sníž. přenesená",J267,0)</f>
        <v>0</v>
      </c>
      <c r="BI267" s="193">
        <f>IF(N267="nulová",J267,0)</f>
        <v>0</v>
      </c>
      <c r="BJ267" s="20" t="s">
        <v>78</v>
      </c>
      <c r="BK267" s="193">
        <f>ROUND(I267*H267,2)</f>
        <v>0</v>
      </c>
      <c r="BL267" s="20" t="s">
        <v>287</v>
      </c>
      <c r="BM267" s="192" t="s">
        <v>458</v>
      </c>
    </row>
    <row r="268" spans="2:51" s="13" customFormat="1" ht="11.25">
      <c r="B268" s="199"/>
      <c r="C268" s="200"/>
      <c r="D268" s="201" t="s">
        <v>197</v>
      </c>
      <c r="E268" s="202" t="s">
        <v>19</v>
      </c>
      <c r="F268" s="203" t="s">
        <v>459</v>
      </c>
      <c r="G268" s="200"/>
      <c r="H268" s="202" t="s">
        <v>19</v>
      </c>
      <c r="I268" s="204"/>
      <c r="J268" s="200"/>
      <c r="K268" s="200"/>
      <c r="L268" s="205"/>
      <c r="M268" s="206"/>
      <c r="N268" s="207"/>
      <c r="O268" s="207"/>
      <c r="P268" s="207"/>
      <c r="Q268" s="207"/>
      <c r="R268" s="207"/>
      <c r="S268" s="207"/>
      <c r="T268" s="208"/>
      <c r="AT268" s="209" t="s">
        <v>197</v>
      </c>
      <c r="AU268" s="209" t="s">
        <v>80</v>
      </c>
      <c r="AV268" s="13" t="s">
        <v>78</v>
      </c>
      <c r="AW268" s="13" t="s">
        <v>32</v>
      </c>
      <c r="AX268" s="13" t="s">
        <v>71</v>
      </c>
      <c r="AY268" s="209" t="s">
        <v>187</v>
      </c>
    </row>
    <row r="269" spans="2:51" s="14" customFormat="1" ht="11.25">
      <c r="B269" s="210"/>
      <c r="C269" s="211"/>
      <c r="D269" s="201" t="s">
        <v>197</v>
      </c>
      <c r="E269" s="212" t="s">
        <v>19</v>
      </c>
      <c r="F269" s="213" t="s">
        <v>460</v>
      </c>
      <c r="G269" s="211"/>
      <c r="H269" s="214">
        <v>3140</v>
      </c>
      <c r="I269" s="215"/>
      <c r="J269" s="211"/>
      <c r="K269" s="211"/>
      <c r="L269" s="216"/>
      <c r="M269" s="217"/>
      <c r="N269" s="218"/>
      <c r="O269" s="218"/>
      <c r="P269" s="218"/>
      <c r="Q269" s="218"/>
      <c r="R269" s="218"/>
      <c r="S269" s="218"/>
      <c r="T269" s="219"/>
      <c r="AT269" s="220" t="s">
        <v>197</v>
      </c>
      <c r="AU269" s="220" t="s">
        <v>80</v>
      </c>
      <c r="AV269" s="14" t="s">
        <v>80</v>
      </c>
      <c r="AW269" s="14" t="s">
        <v>32</v>
      </c>
      <c r="AX269" s="14" t="s">
        <v>71</v>
      </c>
      <c r="AY269" s="220" t="s">
        <v>187</v>
      </c>
    </row>
    <row r="270" spans="2:51" s="15" customFormat="1" ht="11.25">
      <c r="B270" s="221"/>
      <c r="C270" s="222"/>
      <c r="D270" s="201" t="s">
        <v>197</v>
      </c>
      <c r="E270" s="223" t="s">
        <v>19</v>
      </c>
      <c r="F270" s="224" t="s">
        <v>200</v>
      </c>
      <c r="G270" s="222"/>
      <c r="H270" s="225">
        <v>3140</v>
      </c>
      <c r="I270" s="226"/>
      <c r="J270" s="222"/>
      <c r="K270" s="222"/>
      <c r="L270" s="227"/>
      <c r="M270" s="228"/>
      <c r="N270" s="229"/>
      <c r="O270" s="229"/>
      <c r="P270" s="229"/>
      <c r="Q270" s="229"/>
      <c r="R270" s="229"/>
      <c r="S270" s="229"/>
      <c r="T270" s="230"/>
      <c r="AT270" s="231" t="s">
        <v>197</v>
      </c>
      <c r="AU270" s="231" t="s">
        <v>80</v>
      </c>
      <c r="AV270" s="15" t="s">
        <v>95</v>
      </c>
      <c r="AW270" s="15" t="s">
        <v>32</v>
      </c>
      <c r="AX270" s="15" t="s">
        <v>78</v>
      </c>
      <c r="AY270" s="231" t="s">
        <v>187</v>
      </c>
    </row>
    <row r="271" spans="1:65" s="2" customFormat="1" ht="24.2" customHeight="1">
      <c r="A271" s="37"/>
      <c r="B271" s="38"/>
      <c r="C271" s="181" t="s">
        <v>461</v>
      </c>
      <c r="D271" s="181" t="s">
        <v>189</v>
      </c>
      <c r="E271" s="182" t="s">
        <v>462</v>
      </c>
      <c r="F271" s="183" t="s">
        <v>463</v>
      </c>
      <c r="G271" s="184" t="s">
        <v>389</v>
      </c>
      <c r="H271" s="185">
        <v>119.926</v>
      </c>
      <c r="I271" s="186"/>
      <c r="J271" s="187">
        <f>ROUND(I271*H271,2)</f>
        <v>0</v>
      </c>
      <c r="K271" s="183" t="s">
        <v>19</v>
      </c>
      <c r="L271" s="42"/>
      <c r="M271" s="188" t="s">
        <v>19</v>
      </c>
      <c r="N271" s="189" t="s">
        <v>42</v>
      </c>
      <c r="O271" s="67"/>
      <c r="P271" s="190">
        <f>O271*H271</f>
        <v>0</v>
      </c>
      <c r="Q271" s="190">
        <v>0</v>
      </c>
      <c r="R271" s="190">
        <f>Q271*H271</f>
        <v>0</v>
      </c>
      <c r="S271" s="190">
        <v>0</v>
      </c>
      <c r="T271" s="191">
        <f>S271*H271</f>
        <v>0</v>
      </c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R271" s="192" t="s">
        <v>287</v>
      </c>
      <c r="AT271" s="192" t="s">
        <v>189</v>
      </c>
      <c r="AU271" s="192" t="s">
        <v>80</v>
      </c>
      <c r="AY271" s="20" t="s">
        <v>187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20" t="s">
        <v>78</v>
      </c>
      <c r="BK271" s="193">
        <f>ROUND(I271*H271,2)</f>
        <v>0</v>
      </c>
      <c r="BL271" s="20" t="s">
        <v>287</v>
      </c>
      <c r="BM271" s="192" t="s">
        <v>464</v>
      </c>
    </row>
    <row r="272" spans="2:51" s="13" customFormat="1" ht="11.25">
      <c r="B272" s="199"/>
      <c r="C272" s="200"/>
      <c r="D272" s="201" t="s">
        <v>197</v>
      </c>
      <c r="E272" s="202" t="s">
        <v>19</v>
      </c>
      <c r="F272" s="203" t="s">
        <v>465</v>
      </c>
      <c r="G272" s="200"/>
      <c r="H272" s="202" t="s">
        <v>19</v>
      </c>
      <c r="I272" s="204"/>
      <c r="J272" s="200"/>
      <c r="K272" s="200"/>
      <c r="L272" s="205"/>
      <c r="M272" s="206"/>
      <c r="N272" s="207"/>
      <c r="O272" s="207"/>
      <c r="P272" s="207"/>
      <c r="Q272" s="207"/>
      <c r="R272" s="207"/>
      <c r="S272" s="207"/>
      <c r="T272" s="208"/>
      <c r="AT272" s="209" t="s">
        <v>197</v>
      </c>
      <c r="AU272" s="209" t="s">
        <v>80</v>
      </c>
      <c r="AV272" s="13" t="s">
        <v>78</v>
      </c>
      <c r="AW272" s="13" t="s">
        <v>32</v>
      </c>
      <c r="AX272" s="13" t="s">
        <v>71</v>
      </c>
      <c r="AY272" s="209" t="s">
        <v>187</v>
      </c>
    </row>
    <row r="273" spans="2:51" s="14" customFormat="1" ht="11.25">
      <c r="B273" s="210"/>
      <c r="C273" s="211"/>
      <c r="D273" s="201" t="s">
        <v>197</v>
      </c>
      <c r="E273" s="212" t="s">
        <v>19</v>
      </c>
      <c r="F273" s="213" t="s">
        <v>466</v>
      </c>
      <c r="G273" s="211"/>
      <c r="H273" s="214">
        <v>119.926</v>
      </c>
      <c r="I273" s="215"/>
      <c r="J273" s="211"/>
      <c r="K273" s="211"/>
      <c r="L273" s="216"/>
      <c r="M273" s="217"/>
      <c r="N273" s="218"/>
      <c r="O273" s="218"/>
      <c r="P273" s="218"/>
      <c r="Q273" s="218"/>
      <c r="R273" s="218"/>
      <c r="S273" s="218"/>
      <c r="T273" s="219"/>
      <c r="AT273" s="220" t="s">
        <v>197</v>
      </c>
      <c r="AU273" s="220" t="s">
        <v>80</v>
      </c>
      <c r="AV273" s="14" t="s">
        <v>80</v>
      </c>
      <c r="AW273" s="14" t="s">
        <v>32</v>
      </c>
      <c r="AX273" s="14" t="s">
        <v>71</v>
      </c>
      <c r="AY273" s="220" t="s">
        <v>187</v>
      </c>
    </row>
    <row r="274" spans="2:51" s="15" customFormat="1" ht="11.25">
      <c r="B274" s="221"/>
      <c r="C274" s="222"/>
      <c r="D274" s="201" t="s">
        <v>197</v>
      </c>
      <c r="E274" s="223" t="s">
        <v>19</v>
      </c>
      <c r="F274" s="224" t="s">
        <v>200</v>
      </c>
      <c r="G274" s="222"/>
      <c r="H274" s="225">
        <v>119.926</v>
      </c>
      <c r="I274" s="226"/>
      <c r="J274" s="222"/>
      <c r="K274" s="222"/>
      <c r="L274" s="227"/>
      <c r="M274" s="228"/>
      <c r="N274" s="229"/>
      <c r="O274" s="229"/>
      <c r="P274" s="229"/>
      <c r="Q274" s="229"/>
      <c r="R274" s="229"/>
      <c r="S274" s="229"/>
      <c r="T274" s="230"/>
      <c r="AT274" s="231" t="s">
        <v>197</v>
      </c>
      <c r="AU274" s="231" t="s">
        <v>80</v>
      </c>
      <c r="AV274" s="15" t="s">
        <v>95</v>
      </c>
      <c r="AW274" s="15" t="s">
        <v>32</v>
      </c>
      <c r="AX274" s="15" t="s">
        <v>78</v>
      </c>
      <c r="AY274" s="231" t="s">
        <v>187</v>
      </c>
    </row>
    <row r="275" spans="1:65" s="2" customFormat="1" ht="21.75" customHeight="1">
      <c r="A275" s="37"/>
      <c r="B275" s="38"/>
      <c r="C275" s="181" t="s">
        <v>467</v>
      </c>
      <c r="D275" s="181" t="s">
        <v>189</v>
      </c>
      <c r="E275" s="182" t="s">
        <v>468</v>
      </c>
      <c r="F275" s="183" t="s">
        <v>469</v>
      </c>
      <c r="G275" s="184" t="s">
        <v>192</v>
      </c>
      <c r="H275" s="185">
        <v>17.293</v>
      </c>
      <c r="I275" s="186"/>
      <c r="J275" s="187">
        <f>ROUND(I275*H275,2)</f>
        <v>0</v>
      </c>
      <c r="K275" s="183" t="s">
        <v>19</v>
      </c>
      <c r="L275" s="42"/>
      <c r="M275" s="188" t="s">
        <v>19</v>
      </c>
      <c r="N275" s="189" t="s">
        <v>42</v>
      </c>
      <c r="O275" s="67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2" t="s">
        <v>287</v>
      </c>
      <c r="AT275" s="192" t="s">
        <v>189</v>
      </c>
      <c r="AU275" s="192" t="s">
        <v>80</v>
      </c>
      <c r="AY275" s="20" t="s">
        <v>187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20" t="s">
        <v>78</v>
      </c>
      <c r="BK275" s="193">
        <f>ROUND(I275*H275,2)</f>
        <v>0</v>
      </c>
      <c r="BL275" s="20" t="s">
        <v>287</v>
      </c>
      <c r="BM275" s="192" t="s">
        <v>470</v>
      </c>
    </row>
    <row r="276" spans="2:51" s="13" customFormat="1" ht="11.25">
      <c r="B276" s="199"/>
      <c r="C276" s="200"/>
      <c r="D276" s="201" t="s">
        <v>197</v>
      </c>
      <c r="E276" s="202" t="s">
        <v>19</v>
      </c>
      <c r="F276" s="203" t="s">
        <v>471</v>
      </c>
      <c r="G276" s="200"/>
      <c r="H276" s="202" t="s">
        <v>19</v>
      </c>
      <c r="I276" s="204"/>
      <c r="J276" s="200"/>
      <c r="K276" s="200"/>
      <c r="L276" s="205"/>
      <c r="M276" s="206"/>
      <c r="N276" s="207"/>
      <c r="O276" s="207"/>
      <c r="P276" s="207"/>
      <c r="Q276" s="207"/>
      <c r="R276" s="207"/>
      <c r="S276" s="207"/>
      <c r="T276" s="208"/>
      <c r="AT276" s="209" t="s">
        <v>197</v>
      </c>
      <c r="AU276" s="209" t="s">
        <v>80</v>
      </c>
      <c r="AV276" s="13" t="s">
        <v>78</v>
      </c>
      <c r="AW276" s="13" t="s">
        <v>32</v>
      </c>
      <c r="AX276" s="13" t="s">
        <v>71</v>
      </c>
      <c r="AY276" s="209" t="s">
        <v>187</v>
      </c>
    </row>
    <row r="277" spans="2:51" s="14" customFormat="1" ht="11.25">
      <c r="B277" s="210"/>
      <c r="C277" s="211"/>
      <c r="D277" s="201" t="s">
        <v>197</v>
      </c>
      <c r="E277" s="212" t="s">
        <v>19</v>
      </c>
      <c r="F277" s="213" t="s">
        <v>472</v>
      </c>
      <c r="G277" s="211"/>
      <c r="H277" s="214">
        <v>3.6</v>
      </c>
      <c r="I277" s="215"/>
      <c r="J277" s="211"/>
      <c r="K277" s="211"/>
      <c r="L277" s="216"/>
      <c r="M277" s="217"/>
      <c r="N277" s="218"/>
      <c r="O277" s="218"/>
      <c r="P277" s="218"/>
      <c r="Q277" s="218"/>
      <c r="R277" s="218"/>
      <c r="S277" s="218"/>
      <c r="T277" s="219"/>
      <c r="AT277" s="220" t="s">
        <v>197</v>
      </c>
      <c r="AU277" s="220" t="s">
        <v>80</v>
      </c>
      <c r="AV277" s="14" t="s">
        <v>80</v>
      </c>
      <c r="AW277" s="14" t="s">
        <v>32</v>
      </c>
      <c r="AX277" s="14" t="s">
        <v>71</v>
      </c>
      <c r="AY277" s="220" t="s">
        <v>187</v>
      </c>
    </row>
    <row r="278" spans="2:51" s="14" customFormat="1" ht="11.25">
      <c r="B278" s="210"/>
      <c r="C278" s="211"/>
      <c r="D278" s="201" t="s">
        <v>197</v>
      </c>
      <c r="E278" s="212" t="s">
        <v>19</v>
      </c>
      <c r="F278" s="213" t="s">
        <v>473</v>
      </c>
      <c r="G278" s="211"/>
      <c r="H278" s="214">
        <v>0.35</v>
      </c>
      <c r="I278" s="215"/>
      <c r="J278" s="211"/>
      <c r="K278" s="211"/>
      <c r="L278" s="216"/>
      <c r="M278" s="217"/>
      <c r="N278" s="218"/>
      <c r="O278" s="218"/>
      <c r="P278" s="218"/>
      <c r="Q278" s="218"/>
      <c r="R278" s="218"/>
      <c r="S278" s="218"/>
      <c r="T278" s="219"/>
      <c r="AT278" s="220" t="s">
        <v>197</v>
      </c>
      <c r="AU278" s="220" t="s">
        <v>80</v>
      </c>
      <c r="AV278" s="14" t="s">
        <v>80</v>
      </c>
      <c r="AW278" s="14" t="s">
        <v>32</v>
      </c>
      <c r="AX278" s="14" t="s">
        <v>71</v>
      </c>
      <c r="AY278" s="220" t="s">
        <v>187</v>
      </c>
    </row>
    <row r="279" spans="2:51" s="14" customFormat="1" ht="11.25">
      <c r="B279" s="210"/>
      <c r="C279" s="211"/>
      <c r="D279" s="201" t="s">
        <v>197</v>
      </c>
      <c r="E279" s="212" t="s">
        <v>19</v>
      </c>
      <c r="F279" s="213" t="s">
        <v>474</v>
      </c>
      <c r="G279" s="211"/>
      <c r="H279" s="214">
        <v>0.625</v>
      </c>
      <c r="I279" s="215"/>
      <c r="J279" s="211"/>
      <c r="K279" s="211"/>
      <c r="L279" s="216"/>
      <c r="M279" s="217"/>
      <c r="N279" s="218"/>
      <c r="O279" s="218"/>
      <c r="P279" s="218"/>
      <c r="Q279" s="218"/>
      <c r="R279" s="218"/>
      <c r="S279" s="218"/>
      <c r="T279" s="219"/>
      <c r="AT279" s="220" t="s">
        <v>197</v>
      </c>
      <c r="AU279" s="220" t="s">
        <v>80</v>
      </c>
      <c r="AV279" s="14" t="s">
        <v>80</v>
      </c>
      <c r="AW279" s="14" t="s">
        <v>32</v>
      </c>
      <c r="AX279" s="14" t="s">
        <v>71</v>
      </c>
      <c r="AY279" s="220" t="s">
        <v>187</v>
      </c>
    </row>
    <row r="280" spans="2:51" s="14" customFormat="1" ht="11.25">
      <c r="B280" s="210"/>
      <c r="C280" s="211"/>
      <c r="D280" s="201" t="s">
        <v>197</v>
      </c>
      <c r="E280" s="212" t="s">
        <v>19</v>
      </c>
      <c r="F280" s="213" t="s">
        <v>475</v>
      </c>
      <c r="G280" s="211"/>
      <c r="H280" s="214">
        <v>1.05</v>
      </c>
      <c r="I280" s="215"/>
      <c r="J280" s="211"/>
      <c r="K280" s="211"/>
      <c r="L280" s="216"/>
      <c r="M280" s="217"/>
      <c r="N280" s="218"/>
      <c r="O280" s="218"/>
      <c r="P280" s="218"/>
      <c r="Q280" s="218"/>
      <c r="R280" s="218"/>
      <c r="S280" s="218"/>
      <c r="T280" s="219"/>
      <c r="AT280" s="220" t="s">
        <v>197</v>
      </c>
      <c r="AU280" s="220" t="s">
        <v>80</v>
      </c>
      <c r="AV280" s="14" t="s">
        <v>80</v>
      </c>
      <c r="AW280" s="14" t="s">
        <v>32</v>
      </c>
      <c r="AX280" s="14" t="s">
        <v>71</v>
      </c>
      <c r="AY280" s="220" t="s">
        <v>187</v>
      </c>
    </row>
    <row r="281" spans="2:51" s="13" customFormat="1" ht="11.25">
      <c r="B281" s="199"/>
      <c r="C281" s="200"/>
      <c r="D281" s="201" t="s">
        <v>197</v>
      </c>
      <c r="E281" s="202" t="s">
        <v>19</v>
      </c>
      <c r="F281" s="203" t="s">
        <v>476</v>
      </c>
      <c r="G281" s="200"/>
      <c r="H281" s="202" t="s">
        <v>19</v>
      </c>
      <c r="I281" s="204"/>
      <c r="J281" s="200"/>
      <c r="K281" s="200"/>
      <c r="L281" s="205"/>
      <c r="M281" s="206"/>
      <c r="N281" s="207"/>
      <c r="O281" s="207"/>
      <c r="P281" s="207"/>
      <c r="Q281" s="207"/>
      <c r="R281" s="207"/>
      <c r="S281" s="207"/>
      <c r="T281" s="208"/>
      <c r="AT281" s="209" t="s">
        <v>197</v>
      </c>
      <c r="AU281" s="209" t="s">
        <v>80</v>
      </c>
      <c r="AV281" s="13" t="s">
        <v>78</v>
      </c>
      <c r="AW281" s="13" t="s">
        <v>32</v>
      </c>
      <c r="AX281" s="13" t="s">
        <v>71</v>
      </c>
      <c r="AY281" s="209" t="s">
        <v>187</v>
      </c>
    </row>
    <row r="282" spans="2:51" s="14" customFormat="1" ht="11.25">
      <c r="B282" s="210"/>
      <c r="C282" s="211"/>
      <c r="D282" s="201" t="s">
        <v>197</v>
      </c>
      <c r="E282" s="212" t="s">
        <v>19</v>
      </c>
      <c r="F282" s="213" t="s">
        <v>477</v>
      </c>
      <c r="G282" s="211"/>
      <c r="H282" s="214">
        <v>4.8</v>
      </c>
      <c r="I282" s="215"/>
      <c r="J282" s="211"/>
      <c r="K282" s="211"/>
      <c r="L282" s="216"/>
      <c r="M282" s="217"/>
      <c r="N282" s="218"/>
      <c r="O282" s="218"/>
      <c r="P282" s="218"/>
      <c r="Q282" s="218"/>
      <c r="R282" s="218"/>
      <c r="S282" s="218"/>
      <c r="T282" s="219"/>
      <c r="AT282" s="220" t="s">
        <v>197</v>
      </c>
      <c r="AU282" s="220" t="s">
        <v>80</v>
      </c>
      <c r="AV282" s="14" t="s">
        <v>80</v>
      </c>
      <c r="AW282" s="14" t="s">
        <v>32</v>
      </c>
      <c r="AX282" s="14" t="s">
        <v>71</v>
      </c>
      <c r="AY282" s="220" t="s">
        <v>187</v>
      </c>
    </row>
    <row r="283" spans="2:51" s="14" customFormat="1" ht="11.25">
      <c r="B283" s="210"/>
      <c r="C283" s="211"/>
      <c r="D283" s="201" t="s">
        <v>197</v>
      </c>
      <c r="E283" s="212" t="s">
        <v>19</v>
      </c>
      <c r="F283" s="213" t="s">
        <v>478</v>
      </c>
      <c r="G283" s="211"/>
      <c r="H283" s="214">
        <v>0.56</v>
      </c>
      <c r="I283" s="215"/>
      <c r="J283" s="211"/>
      <c r="K283" s="211"/>
      <c r="L283" s="216"/>
      <c r="M283" s="217"/>
      <c r="N283" s="218"/>
      <c r="O283" s="218"/>
      <c r="P283" s="218"/>
      <c r="Q283" s="218"/>
      <c r="R283" s="218"/>
      <c r="S283" s="218"/>
      <c r="T283" s="219"/>
      <c r="AT283" s="220" t="s">
        <v>197</v>
      </c>
      <c r="AU283" s="220" t="s">
        <v>80</v>
      </c>
      <c r="AV283" s="14" t="s">
        <v>80</v>
      </c>
      <c r="AW283" s="14" t="s">
        <v>32</v>
      </c>
      <c r="AX283" s="14" t="s">
        <v>71</v>
      </c>
      <c r="AY283" s="220" t="s">
        <v>187</v>
      </c>
    </row>
    <row r="284" spans="2:51" s="14" customFormat="1" ht="11.25">
      <c r="B284" s="210"/>
      <c r="C284" s="211"/>
      <c r="D284" s="201" t="s">
        <v>197</v>
      </c>
      <c r="E284" s="212" t="s">
        <v>19</v>
      </c>
      <c r="F284" s="213" t="s">
        <v>479</v>
      </c>
      <c r="G284" s="211"/>
      <c r="H284" s="214">
        <v>1</v>
      </c>
      <c r="I284" s="215"/>
      <c r="J284" s="211"/>
      <c r="K284" s="211"/>
      <c r="L284" s="216"/>
      <c r="M284" s="217"/>
      <c r="N284" s="218"/>
      <c r="O284" s="218"/>
      <c r="P284" s="218"/>
      <c r="Q284" s="218"/>
      <c r="R284" s="218"/>
      <c r="S284" s="218"/>
      <c r="T284" s="219"/>
      <c r="AT284" s="220" t="s">
        <v>197</v>
      </c>
      <c r="AU284" s="220" t="s">
        <v>80</v>
      </c>
      <c r="AV284" s="14" t="s">
        <v>80</v>
      </c>
      <c r="AW284" s="14" t="s">
        <v>32</v>
      </c>
      <c r="AX284" s="14" t="s">
        <v>71</v>
      </c>
      <c r="AY284" s="220" t="s">
        <v>187</v>
      </c>
    </row>
    <row r="285" spans="2:51" s="14" customFormat="1" ht="11.25">
      <c r="B285" s="210"/>
      <c r="C285" s="211"/>
      <c r="D285" s="201" t="s">
        <v>197</v>
      </c>
      <c r="E285" s="212" t="s">
        <v>19</v>
      </c>
      <c r="F285" s="213" t="s">
        <v>480</v>
      </c>
      <c r="G285" s="211"/>
      <c r="H285" s="214">
        <v>1.12</v>
      </c>
      <c r="I285" s="215"/>
      <c r="J285" s="211"/>
      <c r="K285" s="211"/>
      <c r="L285" s="216"/>
      <c r="M285" s="217"/>
      <c r="N285" s="218"/>
      <c r="O285" s="218"/>
      <c r="P285" s="218"/>
      <c r="Q285" s="218"/>
      <c r="R285" s="218"/>
      <c r="S285" s="218"/>
      <c r="T285" s="219"/>
      <c r="AT285" s="220" t="s">
        <v>197</v>
      </c>
      <c r="AU285" s="220" t="s">
        <v>80</v>
      </c>
      <c r="AV285" s="14" t="s">
        <v>80</v>
      </c>
      <c r="AW285" s="14" t="s">
        <v>32</v>
      </c>
      <c r="AX285" s="14" t="s">
        <v>71</v>
      </c>
      <c r="AY285" s="220" t="s">
        <v>187</v>
      </c>
    </row>
    <row r="286" spans="2:51" s="13" customFormat="1" ht="11.25">
      <c r="B286" s="199"/>
      <c r="C286" s="200"/>
      <c r="D286" s="201" t="s">
        <v>197</v>
      </c>
      <c r="E286" s="202" t="s">
        <v>19</v>
      </c>
      <c r="F286" s="203" t="s">
        <v>481</v>
      </c>
      <c r="G286" s="200"/>
      <c r="H286" s="202" t="s">
        <v>19</v>
      </c>
      <c r="I286" s="204"/>
      <c r="J286" s="200"/>
      <c r="K286" s="200"/>
      <c r="L286" s="205"/>
      <c r="M286" s="206"/>
      <c r="N286" s="207"/>
      <c r="O286" s="207"/>
      <c r="P286" s="207"/>
      <c r="Q286" s="207"/>
      <c r="R286" s="207"/>
      <c r="S286" s="207"/>
      <c r="T286" s="208"/>
      <c r="AT286" s="209" t="s">
        <v>197</v>
      </c>
      <c r="AU286" s="209" t="s">
        <v>80</v>
      </c>
      <c r="AV286" s="13" t="s">
        <v>78</v>
      </c>
      <c r="AW286" s="13" t="s">
        <v>32</v>
      </c>
      <c r="AX286" s="13" t="s">
        <v>71</v>
      </c>
      <c r="AY286" s="209" t="s">
        <v>187</v>
      </c>
    </row>
    <row r="287" spans="2:51" s="14" customFormat="1" ht="11.25">
      <c r="B287" s="210"/>
      <c r="C287" s="211"/>
      <c r="D287" s="201" t="s">
        <v>197</v>
      </c>
      <c r="E287" s="212" t="s">
        <v>19</v>
      </c>
      <c r="F287" s="213" t="s">
        <v>482</v>
      </c>
      <c r="G287" s="211"/>
      <c r="H287" s="214">
        <v>2.948</v>
      </c>
      <c r="I287" s="215"/>
      <c r="J287" s="211"/>
      <c r="K287" s="211"/>
      <c r="L287" s="216"/>
      <c r="M287" s="217"/>
      <c r="N287" s="218"/>
      <c r="O287" s="218"/>
      <c r="P287" s="218"/>
      <c r="Q287" s="218"/>
      <c r="R287" s="218"/>
      <c r="S287" s="218"/>
      <c r="T287" s="219"/>
      <c r="AT287" s="220" t="s">
        <v>197</v>
      </c>
      <c r="AU287" s="220" t="s">
        <v>80</v>
      </c>
      <c r="AV287" s="14" t="s">
        <v>80</v>
      </c>
      <c r="AW287" s="14" t="s">
        <v>32</v>
      </c>
      <c r="AX287" s="14" t="s">
        <v>71</v>
      </c>
      <c r="AY287" s="220" t="s">
        <v>187</v>
      </c>
    </row>
    <row r="288" spans="2:51" s="13" customFormat="1" ht="11.25">
      <c r="B288" s="199"/>
      <c r="C288" s="200"/>
      <c r="D288" s="201" t="s">
        <v>197</v>
      </c>
      <c r="E288" s="202" t="s">
        <v>19</v>
      </c>
      <c r="F288" s="203" t="s">
        <v>483</v>
      </c>
      <c r="G288" s="200"/>
      <c r="H288" s="202" t="s">
        <v>19</v>
      </c>
      <c r="I288" s="204"/>
      <c r="J288" s="200"/>
      <c r="K288" s="200"/>
      <c r="L288" s="205"/>
      <c r="M288" s="206"/>
      <c r="N288" s="207"/>
      <c r="O288" s="207"/>
      <c r="P288" s="207"/>
      <c r="Q288" s="207"/>
      <c r="R288" s="207"/>
      <c r="S288" s="207"/>
      <c r="T288" s="208"/>
      <c r="AT288" s="209" t="s">
        <v>197</v>
      </c>
      <c r="AU288" s="209" t="s">
        <v>80</v>
      </c>
      <c r="AV288" s="13" t="s">
        <v>78</v>
      </c>
      <c r="AW288" s="13" t="s">
        <v>32</v>
      </c>
      <c r="AX288" s="13" t="s">
        <v>71</v>
      </c>
      <c r="AY288" s="209" t="s">
        <v>187</v>
      </c>
    </row>
    <row r="289" spans="2:51" s="14" customFormat="1" ht="11.25">
      <c r="B289" s="210"/>
      <c r="C289" s="211"/>
      <c r="D289" s="201" t="s">
        <v>197</v>
      </c>
      <c r="E289" s="212" t="s">
        <v>19</v>
      </c>
      <c r="F289" s="213" t="s">
        <v>484</v>
      </c>
      <c r="G289" s="211"/>
      <c r="H289" s="214">
        <v>1.24</v>
      </c>
      <c r="I289" s="215"/>
      <c r="J289" s="211"/>
      <c r="K289" s="211"/>
      <c r="L289" s="216"/>
      <c r="M289" s="217"/>
      <c r="N289" s="218"/>
      <c r="O289" s="218"/>
      <c r="P289" s="218"/>
      <c r="Q289" s="218"/>
      <c r="R289" s="218"/>
      <c r="S289" s="218"/>
      <c r="T289" s="219"/>
      <c r="AT289" s="220" t="s">
        <v>197</v>
      </c>
      <c r="AU289" s="220" t="s">
        <v>80</v>
      </c>
      <c r="AV289" s="14" t="s">
        <v>80</v>
      </c>
      <c r="AW289" s="14" t="s">
        <v>32</v>
      </c>
      <c r="AX289" s="14" t="s">
        <v>71</v>
      </c>
      <c r="AY289" s="220" t="s">
        <v>187</v>
      </c>
    </row>
    <row r="290" spans="2:51" s="15" customFormat="1" ht="11.25">
      <c r="B290" s="221"/>
      <c r="C290" s="222"/>
      <c r="D290" s="201" t="s">
        <v>197</v>
      </c>
      <c r="E290" s="223" t="s">
        <v>19</v>
      </c>
      <c r="F290" s="224" t="s">
        <v>200</v>
      </c>
      <c r="G290" s="222"/>
      <c r="H290" s="225">
        <v>17.293</v>
      </c>
      <c r="I290" s="226"/>
      <c r="J290" s="222"/>
      <c r="K290" s="222"/>
      <c r="L290" s="227"/>
      <c r="M290" s="228"/>
      <c r="N290" s="229"/>
      <c r="O290" s="229"/>
      <c r="P290" s="229"/>
      <c r="Q290" s="229"/>
      <c r="R290" s="229"/>
      <c r="S290" s="229"/>
      <c r="T290" s="230"/>
      <c r="AT290" s="231" t="s">
        <v>197</v>
      </c>
      <c r="AU290" s="231" t="s">
        <v>80</v>
      </c>
      <c r="AV290" s="15" t="s">
        <v>95</v>
      </c>
      <c r="AW290" s="15" t="s">
        <v>32</v>
      </c>
      <c r="AX290" s="15" t="s">
        <v>78</v>
      </c>
      <c r="AY290" s="231" t="s">
        <v>187</v>
      </c>
    </row>
    <row r="291" spans="1:65" s="2" customFormat="1" ht="21.75" customHeight="1">
      <c r="A291" s="37"/>
      <c r="B291" s="38"/>
      <c r="C291" s="181" t="s">
        <v>485</v>
      </c>
      <c r="D291" s="181" t="s">
        <v>189</v>
      </c>
      <c r="E291" s="182" t="s">
        <v>486</v>
      </c>
      <c r="F291" s="183" t="s">
        <v>487</v>
      </c>
      <c r="G291" s="184" t="s">
        <v>389</v>
      </c>
      <c r="H291" s="185">
        <v>250</v>
      </c>
      <c r="I291" s="186"/>
      <c r="J291" s="187">
        <f>ROUND(I291*H291,2)</f>
        <v>0</v>
      </c>
      <c r="K291" s="183" t="s">
        <v>19</v>
      </c>
      <c r="L291" s="42"/>
      <c r="M291" s="188" t="s">
        <v>19</v>
      </c>
      <c r="N291" s="189" t="s">
        <v>42</v>
      </c>
      <c r="O291" s="67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287</v>
      </c>
      <c r="AT291" s="192" t="s">
        <v>189</v>
      </c>
      <c r="AU291" s="192" t="s">
        <v>80</v>
      </c>
      <c r="AY291" s="20" t="s">
        <v>187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0" t="s">
        <v>78</v>
      </c>
      <c r="BK291" s="193">
        <f>ROUND(I291*H291,2)</f>
        <v>0</v>
      </c>
      <c r="BL291" s="20" t="s">
        <v>287</v>
      </c>
      <c r="BM291" s="192" t="s">
        <v>488</v>
      </c>
    </row>
    <row r="292" spans="2:51" s="13" customFormat="1" ht="11.25">
      <c r="B292" s="199"/>
      <c r="C292" s="200"/>
      <c r="D292" s="201" t="s">
        <v>197</v>
      </c>
      <c r="E292" s="202" t="s">
        <v>19</v>
      </c>
      <c r="F292" s="203" t="s">
        <v>291</v>
      </c>
      <c r="G292" s="200"/>
      <c r="H292" s="202" t="s">
        <v>19</v>
      </c>
      <c r="I292" s="204"/>
      <c r="J292" s="200"/>
      <c r="K292" s="200"/>
      <c r="L292" s="205"/>
      <c r="M292" s="206"/>
      <c r="N292" s="207"/>
      <c r="O292" s="207"/>
      <c r="P292" s="207"/>
      <c r="Q292" s="207"/>
      <c r="R292" s="207"/>
      <c r="S292" s="207"/>
      <c r="T292" s="208"/>
      <c r="AT292" s="209" t="s">
        <v>197</v>
      </c>
      <c r="AU292" s="209" t="s">
        <v>80</v>
      </c>
      <c r="AV292" s="13" t="s">
        <v>78</v>
      </c>
      <c r="AW292" s="13" t="s">
        <v>32</v>
      </c>
      <c r="AX292" s="13" t="s">
        <v>71</v>
      </c>
      <c r="AY292" s="209" t="s">
        <v>187</v>
      </c>
    </row>
    <row r="293" spans="2:51" s="14" customFormat="1" ht="11.25">
      <c r="B293" s="210"/>
      <c r="C293" s="211"/>
      <c r="D293" s="201" t="s">
        <v>197</v>
      </c>
      <c r="E293" s="212" t="s">
        <v>19</v>
      </c>
      <c r="F293" s="213" t="s">
        <v>489</v>
      </c>
      <c r="G293" s="211"/>
      <c r="H293" s="214">
        <v>250</v>
      </c>
      <c r="I293" s="215"/>
      <c r="J293" s="211"/>
      <c r="K293" s="211"/>
      <c r="L293" s="216"/>
      <c r="M293" s="217"/>
      <c r="N293" s="218"/>
      <c r="O293" s="218"/>
      <c r="P293" s="218"/>
      <c r="Q293" s="218"/>
      <c r="R293" s="218"/>
      <c r="S293" s="218"/>
      <c r="T293" s="219"/>
      <c r="AT293" s="220" t="s">
        <v>197</v>
      </c>
      <c r="AU293" s="220" t="s">
        <v>80</v>
      </c>
      <c r="AV293" s="14" t="s">
        <v>80</v>
      </c>
      <c r="AW293" s="14" t="s">
        <v>32</v>
      </c>
      <c r="AX293" s="14" t="s">
        <v>71</v>
      </c>
      <c r="AY293" s="220" t="s">
        <v>187</v>
      </c>
    </row>
    <row r="294" spans="2:51" s="15" customFormat="1" ht="11.25">
      <c r="B294" s="221"/>
      <c r="C294" s="222"/>
      <c r="D294" s="201" t="s">
        <v>197</v>
      </c>
      <c r="E294" s="223" t="s">
        <v>19</v>
      </c>
      <c r="F294" s="224" t="s">
        <v>200</v>
      </c>
      <c r="G294" s="222"/>
      <c r="H294" s="225">
        <v>250</v>
      </c>
      <c r="I294" s="226"/>
      <c r="J294" s="222"/>
      <c r="K294" s="222"/>
      <c r="L294" s="227"/>
      <c r="M294" s="228"/>
      <c r="N294" s="229"/>
      <c r="O294" s="229"/>
      <c r="P294" s="229"/>
      <c r="Q294" s="229"/>
      <c r="R294" s="229"/>
      <c r="S294" s="229"/>
      <c r="T294" s="230"/>
      <c r="AT294" s="231" t="s">
        <v>197</v>
      </c>
      <c r="AU294" s="231" t="s">
        <v>80</v>
      </c>
      <c r="AV294" s="15" t="s">
        <v>95</v>
      </c>
      <c r="AW294" s="15" t="s">
        <v>32</v>
      </c>
      <c r="AX294" s="15" t="s">
        <v>78</v>
      </c>
      <c r="AY294" s="231" t="s">
        <v>187</v>
      </c>
    </row>
    <row r="295" spans="2:63" s="12" customFormat="1" ht="22.9" customHeight="1">
      <c r="B295" s="165"/>
      <c r="C295" s="166"/>
      <c r="D295" s="167" t="s">
        <v>70</v>
      </c>
      <c r="E295" s="179" t="s">
        <v>490</v>
      </c>
      <c r="F295" s="179" t="s">
        <v>491</v>
      </c>
      <c r="G295" s="166"/>
      <c r="H295" s="166"/>
      <c r="I295" s="169"/>
      <c r="J295" s="180">
        <f>BK295</f>
        <v>0</v>
      </c>
      <c r="K295" s="166"/>
      <c r="L295" s="171"/>
      <c r="M295" s="172"/>
      <c r="N295" s="173"/>
      <c r="O295" s="173"/>
      <c r="P295" s="174">
        <f>SUM(P296:P307)</f>
        <v>0</v>
      </c>
      <c r="Q295" s="173"/>
      <c r="R295" s="174">
        <f>SUM(R296:R307)</f>
        <v>1.7765</v>
      </c>
      <c r="S295" s="173"/>
      <c r="T295" s="175">
        <f>SUM(T296:T307)</f>
        <v>0</v>
      </c>
      <c r="AR295" s="176" t="s">
        <v>80</v>
      </c>
      <c r="AT295" s="177" t="s">
        <v>70</v>
      </c>
      <c r="AU295" s="177" t="s">
        <v>78</v>
      </c>
      <c r="AY295" s="176" t="s">
        <v>187</v>
      </c>
      <c r="BK295" s="178">
        <f>SUM(BK296:BK307)</f>
        <v>0</v>
      </c>
    </row>
    <row r="296" spans="1:65" s="2" customFormat="1" ht="24.2" customHeight="1">
      <c r="A296" s="37"/>
      <c r="B296" s="38"/>
      <c r="C296" s="181" t="s">
        <v>492</v>
      </c>
      <c r="D296" s="181" t="s">
        <v>189</v>
      </c>
      <c r="E296" s="182" t="s">
        <v>493</v>
      </c>
      <c r="F296" s="183" t="s">
        <v>494</v>
      </c>
      <c r="G296" s="184" t="s">
        <v>192</v>
      </c>
      <c r="H296" s="185">
        <v>80.743</v>
      </c>
      <c r="I296" s="186"/>
      <c r="J296" s="187">
        <f>ROUND(I296*H296,2)</f>
        <v>0</v>
      </c>
      <c r="K296" s="183" t="s">
        <v>19</v>
      </c>
      <c r="L296" s="42"/>
      <c r="M296" s="188" t="s">
        <v>19</v>
      </c>
      <c r="N296" s="189" t="s">
        <v>42</v>
      </c>
      <c r="O296" s="67"/>
      <c r="P296" s="190">
        <f>O296*H296</f>
        <v>0</v>
      </c>
      <c r="Q296" s="190">
        <v>0</v>
      </c>
      <c r="R296" s="190">
        <f>Q296*H296</f>
        <v>0</v>
      </c>
      <c r="S296" s="190">
        <v>0</v>
      </c>
      <c r="T296" s="191">
        <f>S296*H296</f>
        <v>0</v>
      </c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R296" s="192" t="s">
        <v>287</v>
      </c>
      <c r="AT296" s="192" t="s">
        <v>189</v>
      </c>
      <c r="AU296" s="192" t="s">
        <v>80</v>
      </c>
      <c r="AY296" s="20" t="s">
        <v>187</v>
      </c>
      <c r="BE296" s="193">
        <f>IF(N296="základní",J296,0)</f>
        <v>0</v>
      </c>
      <c r="BF296" s="193">
        <f>IF(N296="snížená",J296,0)</f>
        <v>0</v>
      </c>
      <c r="BG296" s="193">
        <f>IF(N296="zákl. přenesená",J296,0)</f>
        <v>0</v>
      </c>
      <c r="BH296" s="193">
        <f>IF(N296="sníž. přenesená",J296,0)</f>
        <v>0</v>
      </c>
      <c r="BI296" s="193">
        <f>IF(N296="nulová",J296,0)</f>
        <v>0</v>
      </c>
      <c r="BJ296" s="20" t="s">
        <v>78</v>
      </c>
      <c r="BK296" s="193">
        <f>ROUND(I296*H296,2)</f>
        <v>0</v>
      </c>
      <c r="BL296" s="20" t="s">
        <v>287</v>
      </c>
      <c r="BM296" s="192" t="s">
        <v>495</v>
      </c>
    </row>
    <row r="297" spans="2:51" s="13" customFormat="1" ht="11.25">
      <c r="B297" s="199"/>
      <c r="C297" s="200"/>
      <c r="D297" s="201" t="s">
        <v>197</v>
      </c>
      <c r="E297" s="202" t="s">
        <v>19</v>
      </c>
      <c r="F297" s="203" t="s">
        <v>496</v>
      </c>
      <c r="G297" s="200"/>
      <c r="H297" s="202" t="s">
        <v>19</v>
      </c>
      <c r="I297" s="204"/>
      <c r="J297" s="200"/>
      <c r="K297" s="200"/>
      <c r="L297" s="205"/>
      <c r="M297" s="206"/>
      <c r="N297" s="207"/>
      <c r="O297" s="207"/>
      <c r="P297" s="207"/>
      <c r="Q297" s="207"/>
      <c r="R297" s="207"/>
      <c r="S297" s="207"/>
      <c r="T297" s="208"/>
      <c r="AT297" s="209" t="s">
        <v>197</v>
      </c>
      <c r="AU297" s="209" t="s">
        <v>80</v>
      </c>
      <c r="AV297" s="13" t="s">
        <v>78</v>
      </c>
      <c r="AW297" s="13" t="s">
        <v>32</v>
      </c>
      <c r="AX297" s="13" t="s">
        <v>71</v>
      </c>
      <c r="AY297" s="209" t="s">
        <v>187</v>
      </c>
    </row>
    <row r="298" spans="2:51" s="13" customFormat="1" ht="11.25">
      <c r="B298" s="199"/>
      <c r="C298" s="200"/>
      <c r="D298" s="201" t="s">
        <v>197</v>
      </c>
      <c r="E298" s="202" t="s">
        <v>19</v>
      </c>
      <c r="F298" s="203" t="s">
        <v>497</v>
      </c>
      <c r="G298" s="200"/>
      <c r="H298" s="202" t="s">
        <v>19</v>
      </c>
      <c r="I298" s="204"/>
      <c r="J298" s="200"/>
      <c r="K298" s="200"/>
      <c r="L298" s="205"/>
      <c r="M298" s="206"/>
      <c r="N298" s="207"/>
      <c r="O298" s="207"/>
      <c r="P298" s="207"/>
      <c r="Q298" s="207"/>
      <c r="R298" s="207"/>
      <c r="S298" s="207"/>
      <c r="T298" s="208"/>
      <c r="AT298" s="209" t="s">
        <v>197</v>
      </c>
      <c r="AU298" s="209" t="s">
        <v>80</v>
      </c>
      <c r="AV298" s="13" t="s">
        <v>78</v>
      </c>
      <c r="AW298" s="13" t="s">
        <v>32</v>
      </c>
      <c r="AX298" s="13" t="s">
        <v>71</v>
      </c>
      <c r="AY298" s="209" t="s">
        <v>187</v>
      </c>
    </row>
    <row r="299" spans="2:51" s="14" customFormat="1" ht="11.25">
      <c r="B299" s="210"/>
      <c r="C299" s="211"/>
      <c r="D299" s="201" t="s">
        <v>197</v>
      </c>
      <c r="E299" s="212" t="s">
        <v>19</v>
      </c>
      <c r="F299" s="213" t="s">
        <v>498</v>
      </c>
      <c r="G299" s="211"/>
      <c r="H299" s="214">
        <v>64.627</v>
      </c>
      <c r="I299" s="215"/>
      <c r="J299" s="211"/>
      <c r="K299" s="211"/>
      <c r="L299" s="216"/>
      <c r="M299" s="217"/>
      <c r="N299" s="218"/>
      <c r="O299" s="218"/>
      <c r="P299" s="218"/>
      <c r="Q299" s="218"/>
      <c r="R299" s="218"/>
      <c r="S299" s="218"/>
      <c r="T299" s="219"/>
      <c r="AT299" s="220" t="s">
        <v>197</v>
      </c>
      <c r="AU299" s="220" t="s">
        <v>80</v>
      </c>
      <c r="AV299" s="14" t="s">
        <v>80</v>
      </c>
      <c r="AW299" s="14" t="s">
        <v>32</v>
      </c>
      <c r="AX299" s="14" t="s">
        <v>71</v>
      </c>
      <c r="AY299" s="220" t="s">
        <v>187</v>
      </c>
    </row>
    <row r="300" spans="2:51" s="13" customFormat="1" ht="11.25">
      <c r="B300" s="199"/>
      <c r="C300" s="200"/>
      <c r="D300" s="201" t="s">
        <v>197</v>
      </c>
      <c r="E300" s="202" t="s">
        <v>19</v>
      </c>
      <c r="F300" s="203" t="s">
        <v>499</v>
      </c>
      <c r="G300" s="200"/>
      <c r="H300" s="202" t="s">
        <v>19</v>
      </c>
      <c r="I300" s="204"/>
      <c r="J300" s="200"/>
      <c r="K300" s="200"/>
      <c r="L300" s="205"/>
      <c r="M300" s="206"/>
      <c r="N300" s="207"/>
      <c r="O300" s="207"/>
      <c r="P300" s="207"/>
      <c r="Q300" s="207"/>
      <c r="R300" s="207"/>
      <c r="S300" s="207"/>
      <c r="T300" s="208"/>
      <c r="AT300" s="209" t="s">
        <v>197</v>
      </c>
      <c r="AU300" s="209" t="s">
        <v>80</v>
      </c>
      <c r="AV300" s="13" t="s">
        <v>78</v>
      </c>
      <c r="AW300" s="13" t="s">
        <v>32</v>
      </c>
      <c r="AX300" s="13" t="s">
        <v>71</v>
      </c>
      <c r="AY300" s="209" t="s">
        <v>187</v>
      </c>
    </row>
    <row r="301" spans="2:51" s="14" customFormat="1" ht="11.25">
      <c r="B301" s="210"/>
      <c r="C301" s="211"/>
      <c r="D301" s="201" t="s">
        <v>197</v>
      </c>
      <c r="E301" s="212" t="s">
        <v>19</v>
      </c>
      <c r="F301" s="213" t="s">
        <v>500</v>
      </c>
      <c r="G301" s="211"/>
      <c r="H301" s="214">
        <v>8.308</v>
      </c>
      <c r="I301" s="215"/>
      <c r="J301" s="211"/>
      <c r="K301" s="211"/>
      <c r="L301" s="216"/>
      <c r="M301" s="217"/>
      <c r="N301" s="218"/>
      <c r="O301" s="218"/>
      <c r="P301" s="218"/>
      <c r="Q301" s="218"/>
      <c r="R301" s="218"/>
      <c r="S301" s="218"/>
      <c r="T301" s="219"/>
      <c r="AT301" s="220" t="s">
        <v>197</v>
      </c>
      <c r="AU301" s="220" t="s">
        <v>80</v>
      </c>
      <c r="AV301" s="14" t="s">
        <v>80</v>
      </c>
      <c r="AW301" s="14" t="s">
        <v>32</v>
      </c>
      <c r="AX301" s="14" t="s">
        <v>71</v>
      </c>
      <c r="AY301" s="220" t="s">
        <v>187</v>
      </c>
    </row>
    <row r="302" spans="2:51" s="14" customFormat="1" ht="11.25">
      <c r="B302" s="210"/>
      <c r="C302" s="211"/>
      <c r="D302" s="201" t="s">
        <v>197</v>
      </c>
      <c r="E302" s="212" t="s">
        <v>19</v>
      </c>
      <c r="F302" s="213" t="s">
        <v>501</v>
      </c>
      <c r="G302" s="211"/>
      <c r="H302" s="214">
        <v>7.808</v>
      </c>
      <c r="I302" s="215"/>
      <c r="J302" s="211"/>
      <c r="K302" s="211"/>
      <c r="L302" s="216"/>
      <c r="M302" s="217"/>
      <c r="N302" s="218"/>
      <c r="O302" s="218"/>
      <c r="P302" s="218"/>
      <c r="Q302" s="218"/>
      <c r="R302" s="218"/>
      <c r="S302" s="218"/>
      <c r="T302" s="219"/>
      <c r="AT302" s="220" t="s">
        <v>197</v>
      </c>
      <c r="AU302" s="220" t="s">
        <v>80</v>
      </c>
      <c r="AV302" s="14" t="s">
        <v>80</v>
      </c>
      <c r="AW302" s="14" t="s">
        <v>32</v>
      </c>
      <c r="AX302" s="14" t="s">
        <v>71</v>
      </c>
      <c r="AY302" s="220" t="s">
        <v>187</v>
      </c>
    </row>
    <row r="303" spans="2:51" s="15" customFormat="1" ht="11.25">
      <c r="B303" s="221"/>
      <c r="C303" s="222"/>
      <c r="D303" s="201" t="s">
        <v>197</v>
      </c>
      <c r="E303" s="223" t="s">
        <v>19</v>
      </c>
      <c r="F303" s="224" t="s">
        <v>200</v>
      </c>
      <c r="G303" s="222"/>
      <c r="H303" s="225">
        <v>80.743</v>
      </c>
      <c r="I303" s="226"/>
      <c r="J303" s="222"/>
      <c r="K303" s="222"/>
      <c r="L303" s="227"/>
      <c r="M303" s="228"/>
      <c r="N303" s="229"/>
      <c r="O303" s="229"/>
      <c r="P303" s="229"/>
      <c r="Q303" s="229"/>
      <c r="R303" s="229"/>
      <c r="S303" s="229"/>
      <c r="T303" s="230"/>
      <c r="AT303" s="231" t="s">
        <v>197</v>
      </c>
      <c r="AU303" s="231" t="s">
        <v>80</v>
      </c>
      <c r="AV303" s="15" t="s">
        <v>95</v>
      </c>
      <c r="AW303" s="15" t="s">
        <v>32</v>
      </c>
      <c r="AX303" s="15" t="s">
        <v>78</v>
      </c>
      <c r="AY303" s="231" t="s">
        <v>187</v>
      </c>
    </row>
    <row r="304" spans="1:65" s="2" customFormat="1" ht="16.5" customHeight="1">
      <c r="A304" s="37"/>
      <c r="B304" s="38"/>
      <c r="C304" s="232" t="s">
        <v>502</v>
      </c>
      <c r="D304" s="232" t="s">
        <v>373</v>
      </c>
      <c r="E304" s="233" t="s">
        <v>503</v>
      </c>
      <c r="F304" s="234" t="s">
        <v>504</v>
      </c>
      <c r="G304" s="235" t="s">
        <v>376</v>
      </c>
      <c r="H304" s="236">
        <v>3.553</v>
      </c>
      <c r="I304" s="237"/>
      <c r="J304" s="238">
        <f>ROUND(I304*H304,2)</f>
        <v>0</v>
      </c>
      <c r="K304" s="234" t="s">
        <v>19</v>
      </c>
      <c r="L304" s="239"/>
      <c r="M304" s="240" t="s">
        <v>19</v>
      </c>
      <c r="N304" s="241" t="s">
        <v>42</v>
      </c>
      <c r="O304" s="67"/>
      <c r="P304" s="190">
        <f>O304*H304</f>
        <v>0</v>
      </c>
      <c r="Q304" s="190">
        <v>0.5</v>
      </c>
      <c r="R304" s="190">
        <f>Q304*H304</f>
        <v>1.7765</v>
      </c>
      <c r="S304" s="190">
        <v>0</v>
      </c>
      <c r="T304" s="191">
        <f>S304*H304</f>
        <v>0</v>
      </c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R304" s="192" t="s">
        <v>377</v>
      </c>
      <c r="AT304" s="192" t="s">
        <v>373</v>
      </c>
      <c r="AU304" s="192" t="s">
        <v>80</v>
      </c>
      <c r="AY304" s="20" t="s">
        <v>187</v>
      </c>
      <c r="BE304" s="193">
        <f>IF(N304="základní",J304,0)</f>
        <v>0</v>
      </c>
      <c r="BF304" s="193">
        <f>IF(N304="snížená",J304,0)</f>
        <v>0</v>
      </c>
      <c r="BG304" s="193">
        <f>IF(N304="zákl. přenesená",J304,0)</f>
        <v>0</v>
      </c>
      <c r="BH304" s="193">
        <f>IF(N304="sníž. přenesená",J304,0)</f>
        <v>0</v>
      </c>
      <c r="BI304" s="193">
        <f>IF(N304="nulová",J304,0)</f>
        <v>0</v>
      </c>
      <c r="BJ304" s="20" t="s">
        <v>78</v>
      </c>
      <c r="BK304" s="193">
        <f>ROUND(I304*H304,2)</f>
        <v>0</v>
      </c>
      <c r="BL304" s="20" t="s">
        <v>287</v>
      </c>
      <c r="BM304" s="192" t="s">
        <v>505</v>
      </c>
    </row>
    <row r="305" spans="2:51" s="14" customFormat="1" ht="11.25">
      <c r="B305" s="210"/>
      <c r="C305" s="211"/>
      <c r="D305" s="201" t="s">
        <v>197</v>
      </c>
      <c r="E305" s="212" t="s">
        <v>19</v>
      </c>
      <c r="F305" s="213" t="s">
        <v>506</v>
      </c>
      <c r="G305" s="211"/>
      <c r="H305" s="214">
        <v>3.553</v>
      </c>
      <c r="I305" s="215"/>
      <c r="J305" s="211"/>
      <c r="K305" s="211"/>
      <c r="L305" s="216"/>
      <c r="M305" s="217"/>
      <c r="N305" s="218"/>
      <c r="O305" s="218"/>
      <c r="P305" s="218"/>
      <c r="Q305" s="218"/>
      <c r="R305" s="218"/>
      <c r="S305" s="218"/>
      <c r="T305" s="219"/>
      <c r="AT305" s="220" t="s">
        <v>197</v>
      </c>
      <c r="AU305" s="220" t="s">
        <v>80</v>
      </c>
      <c r="AV305" s="14" t="s">
        <v>80</v>
      </c>
      <c r="AW305" s="14" t="s">
        <v>32</v>
      </c>
      <c r="AX305" s="14" t="s">
        <v>78</v>
      </c>
      <c r="AY305" s="220" t="s">
        <v>187</v>
      </c>
    </row>
    <row r="306" spans="1:65" s="2" customFormat="1" ht="24.2" customHeight="1">
      <c r="A306" s="37"/>
      <c r="B306" s="38"/>
      <c r="C306" s="181" t="s">
        <v>507</v>
      </c>
      <c r="D306" s="181" t="s">
        <v>189</v>
      </c>
      <c r="E306" s="182" t="s">
        <v>508</v>
      </c>
      <c r="F306" s="183" t="s">
        <v>509</v>
      </c>
      <c r="G306" s="184" t="s">
        <v>305</v>
      </c>
      <c r="H306" s="185">
        <v>1.777</v>
      </c>
      <c r="I306" s="186"/>
      <c r="J306" s="187">
        <f>ROUND(I306*H306,2)</f>
        <v>0</v>
      </c>
      <c r="K306" s="183" t="s">
        <v>193</v>
      </c>
      <c r="L306" s="42"/>
      <c r="M306" s="188" t="s">
        <v>19</v>
      </c>
      <c r="N306" s="189" t="s">
        <v>42</v>
      </c>
      <c r="O306" s="67"/>
      <c r="P306" s="190">
        <f>O306*H306</f>
        <v>0</v>
      </c>
      <c r="Q306" s="190">
        <v>0</v>
      </c>
      <c r="R306" s="190">
        <f>Q306*H306</f>
        <v>0</v>
      </c>
      <c r="S306" s="190">
        <v>0</v>
      </c>
      <c r="T306" s="191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192" t="s">
        <v>287</v>
      </c>
      <c r="AT306" s="192" t="s">
        <v>189</v>
      </c>
      <c r="AU306" s="192" t="s">
        <v>80</v>
      </c>
      <c r="AY306" s="20" t="s">
        <v>187</v>
      </c>
      <c r="BE306" s="193">
        <f>IF(N306="základní",J306,0)</f>
        <v>0</v>
      </c>
      <c r="BF306" s="193">
        <f>IF(N306="snížená",J306,0)</f>
        <v>0</v>
      </c>
      <c r="BG306" s="193">
        <f>IF(N306="zákl. přenesená",J306,0)</f>
        <v>0</v>
      </c>
      <c r="BH306" s="193">
        <f>IF(N306="sníž. přenesená",J306,0)</f>
        <v>0</v>
      </c>
      <c r="BI306" s="193">
        <f>IF(N306="nulová",J306,0)</f>
        <v>0</v>
      </c>
      <c r="BJ306" s="20" t="s">
        <v>78</v>
      </c>
      <c r="BK306" s="193">
        <f>ROUND(I306*H306,2)</f>
        <v>0</v>
      </c>
      <c r="BL306" s="20" t="s">
        <v>287</v>
      </c>
      <c r="BM306" s="192" t="s">
        <v>510</v>
      </c>
    </row>
    <row r="307" spans="1:47" s="2" customFormat="1" ht="11.25">
      <c r="A307" s="37"/>
      <c r="B307" s="38"/>
      <c r="C307" s="39"/>
      <c r="D307" s="194" t="s">
        <v>195</v>
      </c>
      <c r="E307" s="39"/>
      <c r="F307" s="195" t="s">
        <v>511</v>
      </c>
      <c r="G307" s="39"/>
      <c r="H307" s="39"/>
      <c r="I307" s="196"/>
      <c r="J307" s="39"/>
      <c r="K307" s="39"/>
      <c r="L307" s="42"/>
      <c r="M307" s="197"/>
      <c r="N307" s="198"/>
      <c r="O307" s="67"/>
      <c r="P307" s="67"/>
      <c r="Q307" s="67"/>
      <c r="R307" s="67"/>
      <c r="S307" s="67"/>
      <c r="T307" s="68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20" t="s">
        <v>195</v>
      </c>
      <c r="AU307" s="20" t="s">
        <v>80</v>
      </c>
    </row>
    <row r="308" spans="2:63" s="12" customFormat="1" ht="22.9" customHeight="1">
      <c r="B308" s="165"/>
      <c r="C308" s="166"/>
      <c r="D308" s="167" t="s">
        <v>70</v>
      </c>
      <c r="E308" s="179" t="s">
        <v>512</v>
      </c>
      <c r="F308" s="179" t="s">
        <v>513</v>
      </c>
      <c r="G308" s="166"/>
      <c r="H308" s="166"/>
      <c r="I308" s="169"/>
      <c r="J308" s="180">
        <f>BK308</f>
        <v>0</v>
      </c>
      <c r="K308" s="166"/>
      <c r="L308" s="171"/>
      <c r="M308" s="172"/>
      <c r="N308" s="173"/>
      <c r="O308" s="173"/>
      <c r="P308" s="174">
        <f>SUM(P309:P320)</f>
        <v>0</v>
      </c>
      <c r="Q308" s="173"/>
      <c r="R308" s="174">
        <f>SUM(R309:R320)</f>
        <v>0.03726</v>
      </c>
      <c r="S308" s="173"/>
      <c r="T308" s="175">
        <f>SUM(T309:T320)</f>
        <v>0</v>
      </c>
      <c r="AR308" s="176" t="s">
        <v>80</v>
      </c>
      <c r="AT308" s="177" t="s">
        <v>70</v>
      </c>
      <c r="AU308" s="177" t="s">
        <v>78</v>
      </c>
      <c r="AY308" s="176" t="s">
        <v>187</v>
      </c>
      <c r="BK308" s="178">
        <f>SUM(BK309:BK320)</f>
        <v>0</v>
      </c>
    </row>
    <row r="309" spans="1:65" s="2" customFormat="1" ht="16.5" customHeight="1">
      <c r="A309" s="37"/>
      <c r="B309" s="38"/>
      <c r="C309" s="181" t="s">
        <v>514</v>
      </c>
      <c r="D309" s="181" t="s">
        <v>189</v>
      </c>
      <c r="E309" s="182" t="s">
        <v>515</v>
      </c>
      <c r="F309" s="183" t="s">
        <v>516</v>
      </c>
      <c r="G309" s="184" t="s">
        <v>192</v>
      </c>
      <c r="H309" s="185">
        <v>69</v>
      </c>
      <c r="I309" s="186"/>
      <c r="J309" s="187">
        <f>ROUND(I309*H309,2)</f>
        <v>0</v>
      </c>
      <c r="K309" s="183" t="s">
        <v>193</v>
      </c>
      <c r="L309" s="42"/>
      <c r="M309" s="188" t="s">
        <v>19</v>
      </c>
      <c r="N309" s="189" t="s">
        <v>42</v>
      </c>
      <c r="O309" s="67"/>
      <c r="P309" s="190">
        <f>O309*H309</f>
        <v>0</v>
      </c>
      <c r="Q309" s="190">
        <v>0.0003</v>
      </c>
      <c r="R309" s="190">
        <f>Q309*H309</f>
        <v>0.0207</v>
      </c>
      <c r="S309" s="190">
        <v>0</v>
      </c>
      <c r="T309" s="19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2" t="s">
        <v>287</v>
      </c>
      <c r="AT309" s="192" t="s">
        <v>189</v>
      </c>
      <c r="AU309" s="192" t="s">
        <v>80</v>
      </c>
      <c r="AY309" s="20" t="s">
        <v>187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20" t="s">
        <v>78</v>
      </c>
      <c r="BK309" s="193">
        <f>ROUND(I309*H309,2)</f>
        <v>0</v>
      </c>
      <c r="BL309" s="20" t="s">
        <v>287</v>
      </c>
      <c r="BM309" s="192" t="s">
        <v>517</v>
      </c>
    </row>
    <row r="310" spans="1:47" s="2" customFormat="1" ht="11.25">
      <c r="A310" s="37"/>
      <c r="B310" s="38"/>
      <c r="C310" s="39"/>
      <c r="D310" s="194" t="s">
        <v>195</v>
      </c>
      <c r="E310" s="39"/>
      <c r="F310" s="195" t="s">
        <v>518</v>
      </c>
      <c r="G310" s="39"/>
      <c r="H310" s="39"/>
      <c r="I310" s="196"/>
      <c r="J310" s="39"/>
      <c r="K310" s="39"/>
      <c r="L310" s="42"/>
      <c r="M310" s="197"/>
      <c r="N310" s="198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195</v>
      </c>
      <c r="AU310" s="20" t="s">
        <v>80</v>
      </c>
    </row>
    <row r="311" spans="2:51" s="13" customFormat="1" ht="11.25">
      <c r="B311" s="199"/>
      <c r="C311" s="200"/>
      <c r="D311" s="201" t="s">
        <v>197</v>
      </c>
      <c r="E311" s="202" t="s">
        <v>19</v>
      </c>
      <c r="F311" s="203" t="s">
        <v>213</v>
      </c>
      <c r="G311" s="200"/>
      <c r="H311" s="202" t="s">
        <v>19</v>
      </c>
      <c r="I311" s="204"/>
      <c r="J311" s="200"/>
      <c r="K311" s="200"/>
      <c r="L311" s="205"/>
      <c r="M311" s="206"/>
      <c r="N311" s="207"/>
      <c r="O311" s="207"/>
      <c r="P311" s="207"/>
      <c r="Q311" s="207"/>
      <c r="R311" s="207"/>
      <c r="S311" s="207"/>
      <c r="T311" s="208"/>
      <c r="AT311" s="209" t="s">
        <v>197</v>
      </c>
      <c r="AU311" s="209" t="s">
        <v>80</v>
      </c>
      <c r="AV311" s="13" t="s">
        <v>78</v>
      </c>
      <c r="AW311" s="13" t="s">
        <v>32</v>
      </c>
      <c r="AX311" s="13" t="s">
        <v>71</v>
      </c>
      <c r="AY311" s="209" t="s">
        <v>187</v>
      </c>
    </row>
    <row r="312" spans="2:51" s="14" customFormat="1" ht="11.25">
      <c r="B312" s="210"/>
      <c r="C312" s="211"/>
      <c r="D312" s="201" t="s">
        <v>197</v>
      </c>
      <c r="E312" s="212" t="s">
        <v>19</v>
      </c>
      <c r="F312" s="213" t="s">
        <v>519</v>
      </c>
      <c r="G312" s="211"/>
      <c r="H312" s="214">
        <v>69</v>
      </c>
      <c r="I312" s="215"/>
      <c r="J312" s="211"/>
      <c r="K312" s="211"/>
      <c r="L312" s="216"/>
      <c r="M312" s="217"/>
      <c r="N312" s="218"/>
      <c r="O312" s="218"/>
      <c r="P312" s="218"/>
      <c r="Q312" s="218"/>
      <c r="R312" s="218"/>
      <c r="S312" s="218"/>
      <c r="T312" s="219"/>
      <c r="AT312" s="220" t="s">
        <v>197</v>
      </c>
      <c r="AU312" s="220" t="s">
        <v>80</v>
      </c>
      <c r="AV312" s="14" t="s">
        <v>80</v>
      </c>
      <c r="AW312" s="14" t="s">
        <v>32</v>
      </c>
      <c r="AX312" s="14" t="s">
        <v>71</v>
      </c>
      <c r="AY312" s="220" t="s">
        <v>187</v>
      </c>
    </row>
    <row r="313" spans="2:51" s="15" customFormat="1" ht="11.25">
      <c r="B313" s="221"/>
      <c r="C313" s="222"/>
      <c r="D313" s="201" t="s">
        <v>197</v>
      </c>
      <c r="E313" s="223" t="s">
        <v>19</v>
      </c>
      <c r="F313" s="224" t="s">
        <v>200</v>
      </c>
      <c r="G313" s="222"/>
      <c r="H313" s="225">
        <v>69</v>
      </c>
      <c r="I313" s="226"/>
      <c r="J313" s="222"/>
      <c r="K313" s="222"/>
      <c r="L313" s="227"/>
      <c r="M313" s="228"/>
      <c r="N313" s="229"/>
      <c r="O313" s="229"/>
      <c r="P313" s="229"/>
      <c r="Q313" s="229"/>
      <c r="R313" s="229"/>
      <c r="S313" s="229"/>
      <c r="T313" s="230"/>
      <c r="AT313" s="231" t="s">
        <v>197</v>
      </c>
      <c r="AU313" s="231" t="s">
        <v>80</v>
      </c>
      <c r="AV313" s="15" t="s">
        <v>95</v>
      </c>
      <c r="AW313" s="15" t="s">
        <v>32</v>
      </c>
      <c r="AX313" s="15" t="s">
        <v>78</v>
      </c>
      <c r="AY313" s="231" t="s">
        <v>187</v>
      </c>
    </row>
    <row r="314" spans="1:65" s="2" customFormat="1" ht="16.5" customHeight="1">
      <c r="A314" s="37"/>
      <c r="B314" s="38"/>
      <c r="C314" s="181" t="s">
        <v>520</v>
      </c>
      <c r="D314" s="181" t="s">
        <v>189</v>
      </c>
      <c r="E314" s="182" t="s">
        <v>521</v>
      </c>
      <c r="F314" s="183" t="s">
        <v>522</v>
      </c>
      <c r="G314" s="184" t="s">
        <v>192</v>
      </c>
      <c r="H314" s="185">
        <v>69</v>
      </c>
      <c r="I314" s="186"/>
      <c r="J314" s="187">
        <f>ROUND(I314*H314,2)</f>
        <v>0</v>
      </c>
      <c r="K314" s="183" t="s">
        <v>193</v>
      </c>
      <c r="L314" s="42"/>
      <c r="M314" s="188" t="s">
        <v>19</v>
      </c>
      <c r="N314" s="189" t="s">
        <v>42</v>
      </c>
      <c r="O314" s="67"/>
      <c r="P314" s="190">
        <f>O314*H314</f>
        <v>0</v>
      </c>
      <c r="Q314" s="190">
        <v>0.00024</v>
      </c>
      <c r="R314" s="190">
        <f>Q314*H314</f>
        <v>0.016560000000000002</v>
      </c>
      <c r="S314" s="190">
        <v>0</v>
      </c>
      <c r="T314" s="191">
        <f>S314*H314</f>
        <v>0</v>
      </c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R314" s="192" t="s">
        <v>287</v>
      </c>
      <c r="AT314" s="192" t="s">
        <v>189</v>
      </c>
      <c r="AU314" s="192" t="s">
        <v>80</v>
      </c>
      <c r="AY314" s="20" t="s">
        <v>187</v>
      </c>
      <c r="BE314" s="193">
        <f>IF(N314="základní",J314,0)</f>
        <v>0</v>
      </c>
      <c r="BF314" s="193">
        <f>IF(N314="snížená",J314,0)</f>
        <v>0</v>
      </c>
      <c r="BG314" s="193">
        <f>IF(N314="zákl. přenesená",J314,0)</f>
        <v>0</v>
      </c>
      <c r="BH314" s="193">
        <f>IF(N314="sníž. přenesená",J314,0)</f>
        <v>0</v>
      </c>
      <c r="BI314" s="193">
        <f>IF(N314="nulová",J314,0)</f>
        <v>0</v>
      </c>
      <c r="BJ314" s="20" t="s">
        <v>78</v>
      </c>
      <c r="BK314" s="193">
        <f>ROUND(I314*H314,2)</f>
        <v>0</v>
      </c>
      <c r="BL314" s="20" t="s">
        <v>287</v>
      </c>
      <c r="BM314" s="192" t="s">
        <v>523</v>
      </c>
    </row>
    <row r="315" spans="1:47" s="2" customFormat="1" ht="11.25">
      <c r="A315" s="37"/>
      <c r="B315" s="38"/>
      <c r="C315" s="39"/>
      <c r="D315" s="194" t="s">
        <v>195</v>
      </c>
      <c r="E315" s="39"/>
      <c r="F315" s="195" t="s">
        <v>524</v>
      </c>
      <c r="G315" s="39"/>
      <c r="H315" s="39"/>
      <c r="I315" s="196"/>
      <c r="J315" s="39"/>
      <c r="K315" s="39"/>
      <c r="L315" s="42"/>
      <c r="M315" s="197"/>
      <c r="N315" s="198"/>
      <c r="O315" s="67"/>
      <c r="P315" s="67"/>
      <c r="Q315" s="67"/>
      <c r="R315" s="67"/>
      <c r="S315" s="67"/>
      <c r="T315" s="68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T315" s="20" t="s">
        <v>195</v>
      </c>
      <c r="AU315" s="20" t="s">
        <v>80</v>
      </c>
    </row>
    <row r="316" spans="2:51" s="13" customFormat="1" ht="11.25">
      <c r="B316" s="199"/>
      <c r="C316" s="200"/>
      <c r="D316" s="201" t="s">
        <v>197</v>
      </c>
      <c r="E316" s="202" t="s">
        <v>19</v>
      </c>
      <c r="F316" s="203" t="s">
        <v>213</v>
      </c>
      <c r="G316" s="200"/>
      <c r="H316" s="202" t="s">
        <v>19</v>
      </c>
      <c r="I316" s="204"/>
      <c r="J316" s="200"/>
      <c r="K316" s="200"/>
      <c r="L316" s="205"/>
      <c r="M316" s="206"/>
      <c r="N316" s="207"/>
      <c r="O316" s="207"/>
      <c r="P316" s="207"/>
      <c r="Q316" s="207"/>
      <c r="R316" s="207"/>
      <c r="S316" s="207"/>
      <c r="T316" s="208"/>
      <c r="AT316" s="209" t="s">
        <v>197</v>
      </c>
      <c r="AU316" s="209" t="s">
        <v>80</v>
      </c>
      <c r="AV316" s="13" t="s">
        <v>78</v>
      </c>
      <c r="AW316" s="13" t="s">
        <v>32</v>
      </c>
      <c r="AX316" s="13" t="s">
        <v>71</v>
      </c>
      <c r="AY316" s="209" t="s">
        <v>187</v>
      </c>
    </row>
    <row r="317" spans="2:51" s="14" customFormat="1" ht="11.25">
      <c r="B317" s="210"/>
      <c r="C317" s="211"/>
      <c r="D317" s="201" t="s">
        <v>197</v>
      </c>
      <c r="E317" s="212" t="s">
        <v>19</v>
      </c>
      <c r="F317" s="213" t="s">
        <v>519</v>
      </c>
      <c r="G317" s="211"/>
      <c r="H317" s="214">
        <v>69</v>
      </c>
      <c r="I317" s="215"/>
      <c r="J317" s="211"/>
      <c r="K317" s="211"/>
      <c r="L317" s="216"/>
      <c r="M317" s="217"/>
      <c r="N317" s="218"/>
      <c r="O317" s="218"/>
      <c r="P317" s="218"/>
      <c r="Q317" s="218"/>
      <c r="R317" s="218"/>
      <c r="S317" s="218"/>
      <c r="T317" s="219"/>
      <c r="AT317" s="220" t="s">
        <v>197</v>
      </c>
      <c r="AU317" s="220" t="s">
        <v>80</v>
      </c>
      <c r="AV317" s="14" t="s">
        <v>80</v>
      </c>
      <c r="AW317" s="14" t="s">
        <v>32</v>
      </c>
      <c r="AX317" s="14" t="s">
        <v>71</v>
      </c>
      <c r="AY317" s="220" t="s">
        <v>187</v>
      </c>
    </row>
    <row r="318" spans="2:51" s="15" customFormat="1" ht="11.25">
      <c r="B318" s="221"/>
      <c r="C318" s="222"/>
      <c r="D318" s="201" t="s">
        <v>197</v>
      </c>
      <c r="E318" s="223" t="s">
        <v>19</v>
      </c>
      <c r="F318" s="224" t="s">
        <v>200</v>
      </c>
      <c r="G318" s="222"/>
      <c r="H318" s="225">
        <v>69</v>
      </c>
      <c r="I318" s="226"/>
      <c r="J318" s="222"/>
      <c r="K318" s="222"/>
      <c r="L318" s="227"/>
      <c r="M318" s="228"/>
      <c r="N318" s="229"/>
      <c r="O318" s="229"/>
      <c r="P318" s="229"/>
      <c r="Q318" s="229"/>
      <c r="R318" s="229"/>
      <c r="S318" s="229"/>
      <c r="T318" s="230"/>
      <c r="AT318" s="231" t="s">
        <v>197</v>
      </c>
      <c r="AU318" s="231" t="s">
        <v>80</v>
      </c>
      <c r="AV318" s="15" t="s">
        <v>95</v>
      </c>
      <c r="AW318" s="15" t="s">
        <v>32</v>
      </c>
      <c r="AX318" s="15" t="s">
        <v>78</v>
      </c>
      <c r="AY318" s="231" t="s">
        <v>187</v>
      </c>
    </row>
    <row r="319" spans="1:65" s="2" customFormat="1" ht="24.2" customHeight="1">
      <c r="A319" s="37"/>
      <c r="B319" s="38"/>
      <c r="C319" s="181" t="s">
        <v>525</v>
      </c>
      <c r="D319" s="181" t="s">
        <v>189</v>
      </c>
      <c r="E319" s="182" t="s">
        <v>526</v>
      </c>
      <c r="F319" s="183" t="s">
        <v>527</v>
      </c>
      <c r="G319" s="184" t="s">
        <v>305</v>
      </c>
      <c r="H319" s="185">
        <v>0.037</v>
      </c>
      <c r="I319" s="186"/>
      <c r="J319" s="187">
        <f>ROUND(I319*H319,2)</f>
        <v>0</v>
      </c>
      <c r="K319" s="183" t="s">
        <v>193</v>
      </c>
      <c r="L319" s="42"/>
      <c r="M319" s="188" t="s">
        <v>19</v>
      </c>
      <c r="N319" s="189" t="s">
        <v>42</v>
      </c>
      <c r="O319" s="67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287</v>
      </c>
      <c r="AT319" s="192" t="s">
        <v>189</v>
      </c>
      <c r="AU319" s="192" t="s">
        <v>80</v>
      </c>
      <c r="AY319" s="20" t="s">
        <v>187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0" t="s">
        <v>78</v>
      </c>
      <c r="BK319" s="193">
        <f>ROUND(I319*H319,2)</f>
        <v>0</v>
      </c>
      <c r="BL319" s="20" t="s">
        <v>287</v>
      </c>
      <c r="BM319" s="192" t="s">
        <v>528</v>
      </c>
    </row>
    <row r="320" spans="1:47" s="2" customFormat="1" ht="11.25">
      <c r="A320" s="37"/>
      <c r="B320" s="38"/>
      <c r="C320" s="39"/>
      <c r="D320" s="194" t="s">
        <v>195</v>
      </c>
      <c r="E320" s="39"/>
      <c r="F320" s="195" t="s">
        <v>529</v>
      </c>
      <c r="G320" s="39"/>
      <c r="H320" s="39"/>
      <c r="I320" s="196"/>
      <c r="J320" s="39"/>
      <c r="K320" s="39"/>
      <c r="L320" s="42"/>
      <c r="M320" s="197"/>
      <c r="N320" s="198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195</v>
      </c>
      <c r="AU320" s="20" t="s">
        <v>80</v>
      </c>
    </row>
    <row r="321" spans="2:63" s="12" customFormat="1" ht="22.9" customHeight="1">
      <c r="B321" s="165"/>
      <c r="C321" s="166"/>
      <c r="D321" s="167" t="s">
        <v>70</v>
      </c>
      <c r="E321" s="179" t="s">
        <v>530</v>
      </c>
      <c r="F321" s="179" t="s">
        <v>531</v>
      </c>
      <c r="G321" s="166"/>
      <c r="H321" s="166"/>
      <c r="I321" s="169"/>
      <c r="J321" s="180">
        <f>BK321</f>
        <v>0</v>
      </c>
      <c r="K321" s="166"/>
      <c r="L321" s="171"/>
      <c r="M321" s="172"/>
      <c r="N321" s="173"/>
      <c r="O321" s="173"/>
      <c r="P321" s="174">
        <f>SUM(P322:P338)</f>
        <v>0</v>
      </c>
      <c r="Q321" s="173"/>
      <c r="R321" s="174">
        <f>SUM(R322:R338)</f>
        <v>0.086994</v>
      </c>
      <c r="S321" s="173"/>
      <c r="T321" s="175">
        <f>SUM(T322:T338)</f>
        <v>0</v>
      </c>
      <c r="AR321" s="176" t="s">
        <v>80</v>
      </c>
      <c r="AT321" s="177" t="s">
        <v>70</v>
      </c>
      <c r="AU321" s="177" t="s">
        <v>78</v>
      </c>
      <c r="AY321" s="176" t="s">
        <v>187</v>
      </c>
      <c r="BK321" s="178">
        <f>SUM(BK322:BK338)</f>
        <v>0</v>
      </c>
    </row>
    <row r="322" spans="1:65" s="2" customFormat="1" ht="24.2" customHeight="1">
      <c r="A322" s="37"/>
      <c r="B322" s="38"/>
      <c r="C322" s="181" t="s">
        <v>532</v>
      </c>
      <c r="D322" s="181" t="s">
        <v>189</v>
      </c>
      <c r="E322" s="182" t="s">
        <v>533</v>
      </c>
      <c r="F322" s="183" t="s">
        <v>534</v>
      </c>
      <c r="G322" s="184" t="s">
        <v>192</v>
      </c>
      <c r="H322" s="185">
        <v>2.626</v>
      </c>
      <c r="I322" s="186"/>
      <c r="J322" s="187">
        <f>ROUND(I322*H322,2)</f>
        <v>0</v>
      </c>
      <c r="K322" s="183" t="s">
        <v>193</v>
      </c>
      <c r="L322" s="42"/>
      <c r="M322" s="188" t="s">
        <v>19</v>
      </c>
      <c r="N322" s="189" t="s">
        <v>42</v>
      </c>
      <c r="O322" s="67"/>
      <c r="P322" s="190">
        <f>O322*H322</f>
        <v>0</v>
      </c>
      <c r="Q322" s="190">
        <v>0.009</v>
      </c>
      <c r="R322" s="190">
        <f>Q322*H322</f>
        <v>0.023634</v>
      </c>
      <c r="S322" s="190">
        <v>0</v>
      </c>
      <c r="T322" s="191">
        <f>S322*H322</f>
        <v>0</v>
      </c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R322" s="192" t="s">
        <v>287</v>
      </c>
      <c r="AT322" s="192" t="s">
        <v>189</v>
      </c>
      <c r="AU322" s="192" t="s">
        <v>80</v>
      </c>
      <c r="AY322" s="20" t="s">
        <v>187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20" t="s">
        <v>78</v>
      </c>
      <c r="BK322" s="193">
        <f>ROUND(I322*H322,2)</f>
        <v>0</v>
      </c>
      <c r="BL322" s="20" t="s">
        <v>287</v>
      </c>
      <c r="BM322" s="192" t="s">
        <v>535</v>
      </c>
    </row>
    <row r="323" spans="1:47" s="2" customFormat="1" ht="11.25">
      <c r="A323" s="37"/>
      <c r="B323" s="38"/>
      <c r="C323" s="39"/>
      <c r="D323" s="194" t="s">
        <v>195</v>
      </c>
      <c r="E323" s="39"/>
      <c r="F323" s="195" t="s">
        <v>536</v>
      </c>
      <c r="G323" s="39"/>
      <c r="H323" s="39"/>
      <c r="I323" s="196"/>
      <c r="J323" s="39"/>
      <c r="K323" s="39"/>
      <c r="L323" s="42"/>
      <c r="M323" s="197"/>
      <c r="N323" s="198"/>
      <c r="O323" s="67"/>
      <c r="P323" s="67"/>
      <c r="Q323" s="67"/>
      <c r="R323" s="67"/>
      <c r="S323" s="67"/>
      <c r="T323" s="68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T323" s="20" t="s">
        <v>195</v>
      </c>
      <c r="AU323" s="20" t="s">
        <v>80</v>
      </c>
    </row>
    <row r="324" spans="2:51" s="13" customFormat="1" ht="11.25">
      <c r="B324" s="199"/>
      <c r="C324" s="200"/>
      <c r="D324" s="201" t="s">
        <v>197</v>
      </c>
      <c r="E324" s="202" t="s">
        <v>19</v>
      </c>
      <c r="F324" s="203" t="s">
        <v>537</v>
      </c>
      <c r="G324" s="200"/>
      <c r="H324" s="202" t="s">
        <v>19</v>
      </c>
      <c r="I324" s="204"/>
      <c r="J324" s="200"/>
      <c r="K324" s="200"/>
      <c r="L324" s="205"/>
      <c r="M324" s="206"/>
      <c r="N324" s="207"/>
      <c r="O324" s="207"/>
      <c r="P324" s="207"/>
      <c r="Q324" s="207"/>
      <c r="R324" s="207"/>
      <c r="S324" s="207"/>
      <c r="T324" s="208"/>
      <c r="AT324" s="209" t="s">
        <v>197</v>
      </c>
      <c r="AU324" s="209" t="s">
        <v>80</v>
      </c>
      <c r="AV324" s="13" t="s">
        <v>78</v>
      </c>
      <c r="AW324" s="13" t="s">
        <v>32</v>
      </c>
      <c r="AX324" s="13" t="s">
        <v>71</v>
      </c>
      <c r="AY324" s="209" t="s">
        <v>187</v>
      </c>
    </row>
    <row r="325" spans="2:51" s="14" customFormat="1" ht="11.25">
      <c r="B325" s="210"/>
      <c r="C325" s="211"/>
      <c r="D325" s="201" t="s">
        <v>197</v>
      </c>
      <c r="E325" s="212" t="s">
        <v>19</v>
      </c>
      <c r="F325" s="213" t="s">
        <v>538</v>
      </c>
      <c r="G325" s="211"/>
      <c r="H325" s="214">
        <v>2.122</v>
      </c>
      <c r="I325" s="215"/>
      <c r="J325" s="211"/>
      <c r="K325" s="211"/>
      <c r="L325" s="216"/>
      <c r="M325" s="217"/>
      <c r="N325" s="218"/>
      <c r="O325" s="218"/>
      <c r="P325" s="218"/>
      <c r="Q325" s="218"/>
      <c r="R325" s="218"/>
      <c r="S325" s="218"/>
      <c r="T325" s="219"/>
      <c r="AT325" s="220" t="s">
        <v>197</v>
      </c>
      <c r="AU325" s="220" t="s">
        <v>80</v>
      </c>
      <c r="AV325" s="14" t="s">
        <v>80</v>
      </c>
      <c r="AW325" s="14" t="s">
        <v>32</v>
      </c>
      <c r="AX325" s="14" t="s">
        <v>71</v>
      </c>
      <c r="AY325" s="220" t="s">
        <v>187</v>
      </c>
    </row>
    <row r="326" spans="2:51" s="14" customFormat="1" ht="11.25">
      <c r="B326" s="210"/>
      <c r="C326" s="211"/>
      <c r="D326" s="201" t="s">
        <v>197</v>
      </c>
      <c r="E326" s="212" t="s">
        <v>19</v>
      </c>
      <c r="F326" s="213" t="s">
        <v>539</v>
      </c>
      <c r="G326" s="211"/>
      <c r="H326" s="214">
        <v>0.504</v>
      </c>
      <c r="I326" s="215"/>
      <c r="J326" s="211"/>
      <c r="K326" s="211"/>
      <c r="L326" s="216"/>
      <c r="M326" s="217"/>
      <c r="N326" s="218"/>
      <c r="O326" s="218"/>
      <c r="P326" s="218"/>
      <c r="Q326" s="218"/>
      <c r="R326" s="218"/>
      <c r="S326" s="218"/>
      <c r="T326" s="219"/>
      <c r="AT326" s="220" t="s">
        <v>197</v>
      </c>
      <c r="AU326" s="220" t="s">
        <v>80</v>
      </c>
      <c r="AV326" s="14" t="s">
        <v>80</v>
      </c>
      <c r="AW326" s="14" t="s">
        <v>32</v>
      </c>
      <c r="AX326" s="14" t="s">
        <v>71</v>
      </c>
      <c r="AY326" s="220" t="s">
        <v>187</v>
      </c>
    </row>
    <row r="327" spans="2:51" s="15" customFormat="1" ht="11.25">
      <c r="B327" s="221"/>
      <c r="C327" s="222"/>
      <c r="D327" s="201" t="s">
        <v>197</v>
      </c>
      <c r="E327" s="223" t="s">
        <v>19</v>
      </c>
      <c r="F327" s="224" t="s">
        <v>200</v>
      </c>
      <c r="G327" s="222"/>
      <c r="H327" s="225">
        <v>2.626</v>
      </c>
      <c r="I327" s="226"/>
      <c r="J327" s="222"/>
      <c r="K327" s="222"/>
      <c r="L327" s="227"/>
      <c r="M327" s="228"/>
      <c r="N327" s="229"/>
      <c r="O327" s="229"/>
      <c r="P327" s="229"/>
      <c r="Q327" s="229"/>
      <c r="R327" s="229"/>
      <c r="S327" s="229"/>
      <c r="T327" s="230"/>
      <c r="AT327" s="231" t="s">
        <v>197</v>
      </c>
      <c r="AU327" s="231" t="s">
        <v>80</v>
      </c>
      <c r="AV327" s="15" t="s">
        <v>95</v>
      </c>
      <c r="AW327" s="15" t="s">
        <v>32</v>
      </c>
      <c r="AX327" s="15" t="s">
        <v>78</v>
      </c>
      <c r="AY327" s="231" t="s">
        <v>187</v>
      </c>
    </row>
    <row r="328" spans="1:65" s="2" customFormat="1" ht="16.5" customHeight="1">
      <c r="A328" s="37"/>
      <c r="B328" s="38"/>
      <c r="C328" s="232" t="s">
        <v>540</v>
      </c>
      <c r="D328" s="232" t="s">
        <v>373</v>
      </c>
      <c r="E328" s="233" t="s">
        <v>541</v>
      </c>
      <c r="F328" s="234" t="s">
        <v>542</v>
      </c>
      <c r="G328" s="235" t="s">
        <v>192</v>
      </c>
      <c r="H328" s="236">
        <v>3.02</v>
      </c>
      <c r="I328" s="237"/>
      <c r="J328" s="238">
        <f>ROUND(I328*H328,2)</f>
        <v>0</v>
      </c>
      <c r="K328" s="234" t="s">
        <v>193</v>
      </c>
      <c r="L328" s="239"/>
      <c r="M328" s="240" t="s">
        <v>19</v>
      </c>
      <c r="N328" s="241" t="s">
        <v>42</v>
      </c>
      <c r="O328" s="67"/>
      <c r="P328" s="190">
        <f>O328*H328</f>
        <v>0</v>
      </c>
      <c r="Q328" s="190">
        <v>0.02</v>
      </c>
      <c r="R328" s="190">
        <f>Q328*H328</f>
        <v>0.0604</v>
      </c>
      <c r="S328" s="190">
        <v>0</v>
      </c>
      <c r="T328" s="19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2" t="s">
        <v>377</v>
      </c>
      <c r="AT328" s="192" t="s">
        <v>373</v>
      </c>
      <c r="AU328" s="192" t="s">
        <v>80</v>
      </c>
      <c r="AY328" s="20" t="s">
        <v>187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20" t="s">
        <v>78</v>
      </c>
      <c r="BK328" s="193">
        <f>ROUND(I328*H328,2)</f>
        <v>0</v>
      </c>
      <c r="BL328" s="20" t="s">
        <v>287</v>
      </c>
      <c r="BM328" s="192" t="s">
        <v>543</v>
      </c>
    </row>
    <row r="329" spans="2:51" s="14" customFormat="1" ht="11.25">
      <c r="B329" s="210"/>
      <c r="C329" s="211"/>
      <c r="D329" s="201" t="s">
        <v>197</v>
      </c>
      <c r="E329" s="212" t="s">
        <v>19</v>
      </c>
      <c r="F329" s="213" t="s">
        <v>544</v>
      </c>
      <c r="G329" s="211"/>
      <c r="H329" s="214">
        <v>3.02</v>
      </c>
      <c r="I329" s="215"/>
      <c r="J329" s="211"/>
      <c r="K329" s="211"/>
      <c r="L329" s="216"/>
      <c r="M329" s="217"/>
      <c r="N329" s="218"/>
      <c r="O329" s="218"/>
      <c r="P329" s="218"/>
      <c r="Q329" s="218"/>
      <c r="R329" s="218"/>
      <c r="S329" s="218"/>
      <c r="T329" s="219"/>
      <c r="AT329" s="220" t="s">
        <v>197</v>
      </c>
      <c r="AU329" s="220" t="s">
        <v>80</v>
      </c>
      <c r="AV329" s="14" t="s">
        <v>80</v>
      </c>
      <c r="AW329" s="14" t="s">
        <v>32</v>
      </c>
      <c r="AX329" s="14" t="s">
        <v>78</v>
      </c>
      <c r="AY329" s="220" t="s">
        <v>187</v>
      </c>
    </row>
    <row r="330" spans="1:65" s="2" customFormat="1" ht="21.75" customHeight="1">
      <c r="A330" s="37"/>
      <c r="B330" s="38"/>
      <c r="C330" s="181" t="s">
        <v>545</v>
      </c>
      <c r="D330" s="181" t="s">
        <v>189</v>
      </c>
      <c r="E330" s="182" t="s">
        <v>546</v>
      </c>
      <c r="F330" s="183" t="s">
        <v>547</v>
      </c>
      <c r="G330" s="184" t="s">
        <v>192</v>
      </c>
      <c r="H330" s="185">
        <v>2.626</v>
      </c>
      <c r="I330" s="186"/>
      <c r="J330" s="187">
        <f>ROUND(I330*H330,2)</f>
        <v>0</v>
      </c>
      <c r="K330" s="183" t="s">
        <v>193</v>
      </c>
      <c r="L330" s="42"/>
      <c r="M330" s="188" t="s">
        <v>19</v>
      </c>
      <c r="N330" s="189" t="s">
        <v>42</v>
      </c>
      <c r="O330" s="67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2" t="s">
        <v>287</v>
      </c>
      <c r="AT330" s="192" t="s">
        <v>189</v>
      </c>
      <c r="AU330" s="192" t="s">
        <v>80</v>
      </c>
      <c r="AY330" s="20" t="s">
        <v>187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20" t="s">
        <v>78</v>
      </c>
      <c r="BK330" s="193">
        <f>ROUND(I330*H330,2)</f>
        <v>0</v>
      </c>
      <c r="BL330" s="20" t="s">
        <v>287</v>
      </c>
      <c r="BM330" s="192" t="s">
        <v>548</v>
      </c>
    </row>
    <row r="331" spans="1:47" s="2" customFormat="1" ht="11.25">
      <c r="A331" s="37"/>
      <c r="B331" s="38"/>
      <c r="C331" s="39"/>
      <c r="D331" s="194" t="s">
        <v>195</v>
      </c>
      <c r="E331" s="39"/>
      <c r="F331" s="195" t="s">
        <v>549</v>
      </c>
      <c r="G331" s="39"/>
      <c r="H331" s="39"/>
      <c r="I331" s="196"/>
      <c r="J331" s="39"/>
      <c r="K331" s="39"/>
      <c r="L331" s="42"/>
      <c r="M331" s="197"/>
      <c r="N331" s="198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20" t="s">
        <v>195</v>
      </c>
      <c r="AU331" s="20" t="s">
        <v>80</v>
      </c>
    </row>
    <row r="332" spans="2:51" s="14" customFormat="1" ht="11.25">
      <c r="B332" s="210"/>
      <c r="C332" s="211"/>
      <c r="D332" s="201" t="s">
        <v>197</v>
      </c>
      <c r="E332" s="212" t="s">
        <v>19</v>
      </c>
      <c r="F332" s="213" t="s">
        <v>550</v>
      </c>
      <c r="G332" s="211"/>
      <c r="H332" s="214">
        <v>2.626</v>
      </c>
      <c r="I332" s="215"/>
      <c r="J332" s="211"/>
      <c r="K332" s="211"/>
      <c r="L332" s="216"/>
      <c r="M332" s="217"/>
      <c r="N332" s="218"/>
      <c r="O332" s="218"/>
      <c r="P332" s="218"/>
      <c r="Q332" s="218"/>
      <c r="R332" s="218"/>
      <c r="S332" s="218"/>
      <c r="T332" s="219"/>
      <c r="AT332" s="220" t="s">
        <v>197</v>
      </c>
      <c r="AU332" s="220" t="s">
        <v>80</v>
      </c>
      <c r="AV332" s="14" t="s">
        <v>80</v>
      </c>
      <c r="AW332" s="14" t="s">
        <v>32</v>
      </c>
      <c r="AX332" s="14" t="s">
        <v>78</v>
      </c>
      <c r="AY332" s="220" t="s">
        <v>187</v>
      </c>
    </row>
    <row r="333" spans="1:65" s="2" customFormat="1" ht="16.5" customHeight="1">
      <c r="A333" s="37"/>
      <c r="B333" s="38"/>
      <c r="C333" s="181" t="s">
        <v>551</v>
      </c>
      <c r="D333" s="181" t="s">
        <v>189</v>
      </c>
      <c r="E333" s="182" t="s">
        <v>552</v>
      </c>
      <c r="F333" s="183" t="s">
        <v>553</v>
      </c>
      <c r="G333" s="184" t="s">
        <v>205</v>
      </c>
      <c r="H333" s="185">
        <v>5.92</v>
      </c>
      <c r="I333" s="186"/>
      <c r="J333" s="187">
        <f>ROUND(I333*H333,2)</f>
        <v>0</v>
      </c>
      <c r="K333" s="183" t="s">
        <v>19</v>
      </c>
      <c r="L333" s="42"/>
      <c r="M333" s="188" t="s">
        <v>19</v>
      </c>
      <c r="N333" s="189" t="s">
        <v>42</v>
      </c>
      <c r="O333" s="67"/>
      <c r="P333" s="190">
        <f>O333*H333</f>
        <v>0</v>
      </c>
      <c r="Q333" s="190">
        <v>0.0005</v>
      </c>
      <c r="R333" s="190">
        <f>Q333*H333</f>
        <v>0.00296</v>
      </c>
      <c r="S333" s="190">
        <v>0</v>
      </c>
      <c r="T333" s="191">
        <f>S333*H333</f>
        <v>0</v>
      </c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R333" s="192" t="s">
        <v>287</v>
      </c>
      <c r="AT333" s="192" t="s">
        <v>189</v>
      </c>
      <c r="AU333" s="192" t="s">
        <v>80</v>
      </c>
      <c r="AY333" s="20" t="s">
        <v>187</v>
      </c>
      <c r="BE333" s="193">
        <f>IF(N333="základní",J333,0)</f>
        <v>0</v>
      </c>
      <c r="BF333" s="193">
        <f>IF(N333="snížená",J333,0)</f>
        <v>0</v>
      </c>
      <c r="BG333" s="193">
        <f>IF(N333="zákl. přenesená",J333,0)</f>
        <v>0</v>
      </c>
      <c r="BH333" s="193">
        <f>IF(N333="sníž. přenesená",J333,0)</f>
        <v>0</v>
      </c>
      <c r="BI333" s="193">
        <f>IF(N333="nulová",J333,0)</f>
        <v>0</v>
      </c>
      <c r="BJ333" s="20" t="s">
        <v>78</v>
      </c>
      <c r="BK333" s="193">
        <f>ROUND(I333*H333,2)</f>
        <v>0</v>
      </c>
      <c r="BL333" s="20" t="s">
        <v>287</v>
      </c>
      <c r="BM333" s="192" t="s">
        <v>554</v>
      </c>
    </row>
    <row r="334" spans="2:51" s="13" customFormat="1" ht="11.25">
      <c r="B334" s="199"/>
      <c r="C334" s="200"/>
      <c r="D334" s="201" t="s">
        <v>197</v>
      </c>
      <c r="E334" s="202" t="s">
        <v>19</v>
      </c>
      <c r="F334" s="203" t="s">
        <v>555</v>
      </c>
      <c r="G334" s="200"/>
      <c r="H334" s="202" t="s">
        <v>19</v>
      </c>
      <c r="I334" s="204"/>
      <c r="J334" s="200"/>
      <c r="K334" s="200"/>
      <c r="L334" s="205"/>
      <c r="M334" s="206"/>
      <c r="N334" s="207"/>
      <c r="O334" s="207"/>
      <c r="P334" s="207"/>
      <c r="Q334" s="207"/>
      <c r="R334" s="207"/>
      <c r="S334" s="207"/>
      <c r="T334" s="208"/>
      <c r="AT334" s="209" t="s">
        <v>197</v>
      </c>
      <c r="AU334" s="209" t="s">
        <v>80</v>
      </c>
      <c r="AV334" s="13" t="s">
        <v>78</v>
      </c>
      <c r="AW334" s="13" t="s">
        <v>32</v>
      </c>
      <c r="AX334" s="13" t="s">
        <v>71</v>
      </c>
      <c r="AY334" s="209" t="s">
        <v>187</v>
      </c>
    </row>
    <row r="335" spans="2:51" s="14" customFormat="1" ht="11.25">
      <c r="B335" s="210"/>
      <c r="C335" s="211"/>
      <c r="D335" s="201" t="s">
        <v>197</v>
      </c>
      <c r="E335" s="212" t="s">
        <v>19</v>
      </c>
      <c r="F335" s="213" t="s">
        <v>556</v>
      </c>
      <c r="G335" s="211"/>
      <c r="H335" s="214">
        <v>5.92</v>
      </c>
      <c r="I335" s="215"/>
      <c r="J335" s="211"/>
      <c r="K335" s="211"/>
      <c r="L335" s="216"/>
      <c r="M335" s="217"/>
      <c r="N335" s="218"/>
      <c r="O335" s="218"/>
      <c r="P335" s="218"/>
      <c r="Q335" s="218"/>
      <c r="R335" s="218"/>
      <c r="S335" s="218"/>
      <c r="T335" s="219"/>
      <c r="AT335" s="220" t="s">
        <v>197</v>
      </c>
      <c r="AU335" s="220" t="s">
        <v>80</v>
      </c>
      <c r="AV335" s="14" t="s">
        <v>80</v>
      </c>
      <c r="AW335" s="14" t="s">
        <v>32</v>
      </c>
      <c r="AX335" s="14" t="s">
        <v>71</v>
      </c>
      <c r="AY335" s="220" t="s">
        <v>187</v>
      </c>
    </row>
    <row r="336" spans="2:51" s="15" customFormat="1" ht="11.25">
      <c r="B336" s="221"/>
      <c r="C336" s="222"/>
      <c r="D336" s="201" t="s">
        <v>197</v>
      </c>
      <c r="E336" s="223" t="s">
        <v>19</v>
      </c>
      <c r="F336" s="224" t="s">
        <v>200</v>
      </c>
      <c r="G336" s="222"/>
      <c r="H336" s="225">
        <v>5.92</v>
      </c>
      <c r="I336" s="226"/>
      <c r="J336" s="222"/>
      <c r="K336" s="222"/>
      <c r="L336" s="227"/>
      <c r="M336" s="228"/>
      <c r="N336" s="229"/>
      <c r="O336" s="229"/>
      <c r="P336" s="229"/>
      <c r="Q336" s="229"/>
      <c r="R336" s="229"/>
      <c r="S336" s="229"/>
      <c r="T336" s="230"/>
      <c r="AT336" s="231" t="s">
        <v>197</v>
      </c>
      <c r="AU336" s="231" t="s">
        <v>80</v>
      </c>
      <c r="AV336" s="15" t="s">
        <v>95</v>
      </c>
      <c r="AW336" s="15" t="s">
        <v>32</v>
      </c>
      <c r="AX336" s="15" t="s">
        <v>78</v>
      </c>
      <c r="AY336" s="231" t="s">
        <v>187</v>
      </c>
    </row>
    <row r="337" spans="1:65" s="2" customFormat="1" ht="24.2" customHeight="1">
      <c r="A337" s="37"/>
      <c r="B337" s="38"/>
      <c r="C337" s="181" t="s">
        <v>557</v>
      </c>
      <c r="D337" s="181" t="s">
        <v>189</v>
      </c>
      <c r="E337" s="182" t="s">
        <v>558</v>
      </c>
      <c r="F337" s="183" t="s">
        <v>559</v>
      </c>
      <c r="G337" s="184" t="s">
        <v>305</v>
      </c>
      <c r="H337" s="185">
        <v>0.087</v>
      </c>
      <c r="I337" s="186"/>
      <c r="J337" s="187">
        <f>ROUND(I337*H337,2)</f>
        <v>0</v>
      </c>
      <c r="K337" s="183" t="s">
        <v>193</v>
      </c>
      <c r="L337" s="42"/>
      <c r="M337" s="188" t="s">
        <v>19</v>
      </c>
      <c r="N337" s="189" t="s">
        <v>42</v>
      </c>
      <c r="O337" s="67"/>
      <c r="P337" s="190">
        <f>O337*H337</f>
        <v>0</v>
      </c>
      <c r="Q337" s="190">
        <v>0</v>
      </c>
      <c r="R337" s="190">
        <f>Q337*H337</f>
        <v>0</v>
      </c>
      <c r="S337" s="190">
        <v>0</v>
      </c>
      <c r="T337" s="191">
        <f>S337*H337</f>
        <v>0</v>
      </c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R337" s="192" t="s">
        <v>287</v>
      </c>
      <c r="AT337" s="192" t="s">
        <v>189</v>
      </c>
      <c r="AU337" s="192" t="s">
        <v>80</v>
      </c>
      <c r="AY337" s="20" t="s">
        <v>187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20" t="s">
        <v>78</v>
      </c>
      <c r="BK337" s="193">
        <f>ROUND(I337*H337,2)</f>
        <v>0</v>
      </c>
      <c r="BL337" s="20" t="s">
        <v>287</v>
      </c>
      <c r="BM337" s="192" t="s">
        <v>560</v>
      </c>
    </row>
    <row r="338" spans="1:47" s="2" customFormat="1" ht="11.25">
      <c r="A338" s="37"/>
      <c r="B338" s="38"/>
      <c r="C338" s="39"/>
      <c r="D338" s="194" t="s">
        <v>195</v>
      </c>
      <c r="E338" s="39"/>
      <c r="F338" s="195" t="s">
        <v>561</v>
      </c>
      <c r="G338" s="39"/>
      <c r="H338" s="39"/>
      <c r="I338" s="196"/>
      <c r="J338" s="39"/>
      <c r="K338" s="39"/>
      <c r="L338" s="42"/>
      <c r="M338" s="197"/>
      <c r="N338" s="198"/>
      <c r="O338" s="67"/>
      <c r="P338" s="67"/>
      <c r="Q338" s="67"/>
      <c r="R338" s="67"/>
      <c r="S338" s="67"/>
      <c r="T338" s="68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T338" s="20" t="s">
        <v>195</v>
      </c>
      <c r="AU338" s="20" t="s">
        <v>80</v>
      </c>
    </row>
    <row r="339" spans="2:63" s="12" customFormat="1" ht="22.9" customHeight="1">
      <c r="B339" s="165"/>
      <c r="C339" s="166"/>
      <c r="D339" s="167" t="s">
        <v>70</v>
      </c>
      <c r="E339" s="179" t="s">
        <v>562</v>
      </c>
      <c r="F339" s="179" t="s">
        <v>563</v>
      </c>
      <c r="G339" s="166"/>
      <c r="H339" s="166"/>
      <c r="I339" s="169"/>
      <c r="J339" s="180">
        <f>BK339</f>
        <v>0</v>
      </c>
      <c r="K339" s="166"/>
      <c r="L339" s="171"/>
      <c r="M339" s="172"/>
      <c r="N339" s="173"/>
      <c r="O339" s="173"/>
      <c r="P339" s="174">
        <f>SUM(P340:P347)</f>
        <v>0</v>
      </c>
      <c r="Q339" s="173"/>
      <c r="R339" s="174">
        <f>SUM(R340:R347)</f>
        <v>0.0016588800000000002</v>
      </c>
      <c r="S339" s="173"/>
      <c r="T339" s="175">
        <f>SUM(T340:T347)</f>
        <v>0</v>
      </c>
      <c r="AR339" s="176" t="s">
        <v>80</v>
      </c>
      <c r="AT339" s="177" t="s">
        <v>70</v>
      </c>
      <c r="AU339" s="177" t="s">
        <v>78</v>
      </c>
      <c r="AY339" s="176" t="s">
        <v>187</v>
      </c>
      <c r="BK339" s="178">
        <f>SUM(BK340:BK347)</f>
        <v>0</v>
      </c>
    </row>
    <row r="340" spans="1:65" s="2" customFormat="1" ht="16.5" customHeight="1">
      <c r="A340" s="37"/>
      <c r="B340" s="38"/>
      <c r="C340" s="181" t="s">
        <v>564</v>
      </c>
      <c r="D340" s="181" t="s">
        <v>189</v>
      </c>
      <c r="E340" s="182" t="s">
        <v>565</v>
      </c>
      <c r="F340" s="183" t="s">
        <v>566</v>
      </c>
      <c r="G340" s="184" t="s">
        <v>192</v>
      </c>
      <c r="H340" s="185">
        <v>20.736</v>
      </c>
      <c r="I340" s="186"/>
      <c r="J340" s="187">
        <f>ROUND(I340*H340,2)</f>
        <v>0</v>
      </c>
      <c r="K340" s="183" t="s">
        <v>19</v>
      </c>
      <c r="L340" s="42"/>
      <c r="M340" s="188" t="s">
        <v>19</v>
      </c>
      <c r="N340" s="189" t="s">
        <v>42</v>
      </c>
      <c r="O340" s="67"/>
      <c r="P340" s="190">
        <f>O340*H340</f>
        <v>0</v>
      </c>
      <c r="Q340" s="190">
        <v>8E-05</v>
      </c>
      <c r="R340" s="190">
        <f>Q340*H340</f>
        <v>0.0016588800000000002</v>
      </c>
      <c r="S340" s="190">
        <v>0</v>
      </c>
      <c r="T340" s="19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2" t="s">
        <v>287</v>
      </c>
      <c r="AT340" s="192" t="s">
        <v>189</v>
      </c>
      <c r="AU340" s="192" t="s">
        <v>80</v>
      </c>
      <c r="AY340" s="20" t="s">
        <v>187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0" t="s">
        <v>78</v>
      </c>
      <c r="BK340" s="193">
        <f>ROUND(I340*H340,2)</f>
        <v>0</v>
      </c>
      <c r="BL340" s="20" t="s">
        <v>287</v>
      </c>
      <c r="BM340" s="192" t="s">
        <v>567</v>
      </c>
    </row>
    <row r="341" spans="2:51" s="13" customFormat="1" ht="11.25">
      <c r="B341" s="199"/>
      <c r="C341" s="200"/>
      <c r="D341" s="201" t="s">
        <v>197</v>
      </c>
      <c r="E341" s="202" t="s">
        <v>19</v>
      </c>
      <c r="F341" s="203" t="s">
        <v>568</v>
      </c>
      <c r="G341" s="200"/>
      <c r="H341" s="202" t="s">
        <v>19</v>
      </c>
      <c r="I341" s="204"/>
      <c r="J341" s="200"/>
      <c r="K341" s="200"/>
      <c r="L341" s="205"/>
      <c r="M341" s="206"/>
      <c r="N341" s="207"/>
      <c r="O341" s="207"/>
      <c r="P341" s="207"/>
      <c r="Q341" s="207"/>
      <c r="R341" s="207"/>
      <c r="S341" s="207"/>
      <c r="T341" s="208"/>
      <c r="AT341" s="209" t="s">
        <v>197</v>
      </c>
      <c r="AU341" s="209" t="s">
        <v>80</v>
      </c>
      <c r="AV341" s="13" t="s">
        <v>78</v>
      </c>
      <c r="AW341" s="13" t="s">
        <v>32</v>
      </c>
      <c r="AX341" s="13" t="s">
        <v>71</v>
      </c>
      <c r="AY341" s="209" t="s">
        <v>187</v>
      </c>
    </row>
    <row r="342" spans="2:51" s="13" customFormat="1" ht="11.25">
      <c r="B342" s="199"/>
      <c r="C342" s="200"/>
      <c r="D342" s="201" t="s">
        <v>197</v>
      </c>
      <c r="E342" s="202" t="s">
        <v>19</v>
      </c>
      <c r="F342" s="203" t="s">
        <v>569</v>
      </c>
      <c r="G342" s="200"/>
      <c r="H342" s="202" t="s">
        <v>19</v>
      </c>
      <c r="I342" s="204"/>
      <c r="J342" s="200"/>
      <c r="K342" s="200"/>
      <c r="L342" s="205"/>
      <c r="M342" s="206"/>
      <c r="N342" s="207"/>
      <c r="O342" s="207"/>
      <c r="P342" s="207"/>
      <c r="Q342" s="207"/>
      <c r="R342" s="207"/>
      <c r="S342" s="207"/>
      <c r="T342" s="208"/>
      <c r="AT342" s="209" t="s">
        <v>197</v>
      </c>
      <c r="AU342" s="209" t="s">
        <v>80</v>
      </c>
      <c r="AV342" s="13" t="s">
        <v>78</v>
      </c>
      <c r="AW342" s="13" t="s">
        <v>32</v>
      </c>
      <c r="AX342" s="13" t="s">
        <v>71</v>
      </c>
      <c r="AY342" s="209" t="s">
        <v>187</v>
      </c>
    </row>
    <row r="343" spans="2:51" s="13" customFormat="1" ht="11.25">
      <c r="B343" s="199"/>
      <c r="C343" s="200"/>
      <c r="D343" s="201" t="s">
        <v>197</v>
      </c>
      <c r="E343" s="202" t="s">
        <v>19</v>
      </c>
      <c r="F343" s="203" t="s">
        <v>570</v>
      </c>
      <c r="G343" s="200"/>
      <c r="H343" s="202" t="s">
        <v>19</v>
      </c>
      <c r="I343" s="204"/>
      <c r="J343" s="200"/>
      <c r="K343" s="200"/>
      <c r="L343" s="205"/>
      <c r="M343" s="206"/>
      <c r="N343" s="207"/>
      <c r="O343" s="207"/>
      <c r="P343" s="207"/>
      <c r="Q343" s="207"/>
      <c r="R343" s="207"/>
      <c r="S343" s="207"/>
      <c r="T343" s="208"/>
      <c r="AT343" s="209" t="s">
        <v>197</v>
      </c>
      <c r="AU343" s="209" t="s">
        <v>80</v>
      </c>
      <c r="AV343" s="13" t="s">
        <v>78</v>
      </c>
      <c r="AW343" s="13" t="s">
        <v>32</v>
      </c>
      <c r="AX343" s="13" t="s">
        <v>71</v>
      </c>
      <c r="AY343" s="209" t="s">
        <v>187</v>
      </c>
    </row>
    <row r="344" spans="2:51" s="14" customFormat="1" ht="11.25">
      <c r="B344" s="210"/>
      <c r="C344" s="211"/>
      <c r="D344" s="201" t="s">
        <v>197</v>
      </c>
      <c r="E344" s="212" t="s">
        <v>19</v>
      </c>
      <c r="F344" s="213" t="s">
        <v>571</v>
      </c>
      <c r="G344" s="211"/>
      <c r="H344" s="214">
        <v>12.768</v>
      </c>
      <c r="I344" s="215"/>
      <c r="J344" s="211"/>
      <c r="K344" s="211"/>
      <c r="L344" s="216"/>
      <c r="M344" s="217"/>
      <c r="N344" s="218"/>
      <c r="O344" s="218"/>
      <c r="P344" s="218"/>
      <c r="Q344" s="218"/>
      <c r="R344" s="218"/>
      <c r="S344" s="218"/>
      <c r="T344" s="219"/>
      <c r="AT344" s="220" t="s">
        <v>197</v>
      </c>
      <c r="AU344" s="220" t="s">
        <v>80</v>
      </c>
      <c r="AV344" s="14" t="s">
        <v>80</v>
      </c>
      <c r="AW344" s="14" t="s">
        <v>32</v>
      </c>
      <c r="AX344" s="14" t="s">
        <v>71</v>
      </c>
      <c r="AY344" s="220" t="s">
        <v>187</v>
      </c>
    </row>
    <row r="345" spans="2:51" s="14" customFormat="1" ht="11.25">
      <c r="B345" s="210"/>
      <c r="C345" s="211"/>
      <c r="D345" s="201" t="s">
        <v>197</v>
      </c>
      <c r="E345" s="212" t="s">
        <v>19</v>
      </c>
      <c r="F345" s="213" t="s">
        <v>572</v>
      </c>
      <c r="G345" s="211"/>
      <c r="H345" s="214">
        <v>3.968</v>
      </c>
      <c r="I345" s="215"/>
      <c r="J345" s="211"/>
      <c r="K345" s="211"/>
      <c r="L345" s="216"/>
      <c r="M345" s="217"/>
      <c r="N345" s="218"/>
      <c r="O345" s="218"/>
      <c r="P345" s="218"/>
      <c r="Q345" s="218"/>
      <c r="R345" s="218"/>
      <c r="S345" s="218"/>
      <c r="T345" s="219"/>
      <c r="AT345" s="220" t="s">
        <v>197</v>
      </c>
      <c r="AU345" s="220" t="s">
        <v>80</v>
      </c>
      <c r="AV345" s="14" t="s">
        <v>80</v>
      </c>
      <c r="AW345" s="14" t="s">
        <v>32</v>
      </c>
      <c r="AX345" s="14" t="s">
        <v>71</v>
      </c>
      <c r="AY345" s="220" t="s">
        <v>187</v>
      </c>
    </row>
    <row r="346" spans="2:51" s="14" customFormat="1" ht="11.25">
      <c r="B346" s="210"/>
      <c r="C346" s="211"/>
      <c r="D346" s="201" t="s">
        <v>197</v>
      </c>
      <c r="E346" s="212" t="s">
        <v>19</v>
      </c>
      <c r="F346" s="213" t="s">
        <v>573</v>
      </c>
      <c r="G346" s="211"/>
      <c r="H346" s="214">
        <v>4</v>
      </c>
      <c r="I346" s="215"/>
      <c r="J346" s="211"/>
      <c r="K346" s="211"/>
      <c r="L346" s="216"/>
      <c r="M346" s="217"/>
      <c r="N346" s="218"/>
      <c r="O346" s="218"/>
      <c r="P346" s="218"/>
      <c r="Q346" s="218"/>
      <c r="R346" s="218"/>
      <c r="S346" s="218"/>
      <c r="T346" s="219"/>
      <c r="AT346" s="220" t="s">
        <v>197</v>
      </c>
      <c r="AU346" s="220" t="s">
        <v>80</v>
      </c>
      <c r="AV346" s="14" t="s">
        <v>80</v>
      </c>
      <c r="AW346" s="14" t="s">
        <v>32</v>
      </c>
      <c r="AX346" s="14" t="s">
        <v>71</v>
      </c>
      <c r="AY346" s="220" t="s">
        <v>187</v>
      </c>
    </row>
    <row r="347" spans="2:51" s="15" customFormat="1" ht="11.25">
      <c r="B347" s="221"/>
      <c r="C347" s="222"/>
      <c r="D347" s="201" t="s">
        <v>197</v>
      </c>
      <c r="E347" s="223" t="s">
        <v>19</v>
      </c>
      <c r="F347" s="224" t="s">
        <v>200</v>
      </c>
      <c r="G347" s="222"/>
      <c r="H347" s="225">
        <v>20.736</v>
      </c>
      <c r="I347" s="226"/>
      <c r="J347" s="222"/>
      <c r="K347" s="222"/>
      <c r="L347" s="227"/>
      <c r="M347" s="242"/>
      <c r="N347" s="243"/>
      <c r="O347" s="243"/>
      <c r="P347" s="243"/>
      <c r="Q347" s="243"/>
      <c r="R347" s="243"/>
      <c r="S347" s="243"/>
      <c r="T347" s="244"/>
      <c r="AT347" s="231" t="s">
        <v>197</v>
      </c>
      <c r="AU347" s="231" t="s">
        <v>80</v>
      </c>
      <c r="AV347" s="15" t="s">
        <v>95</v>
      </c>
      <c r="AW347" s="15" t="s">
        <v>32</v>
      </c>
      <c r="AX347" s="15" t="s">
        <v>78</v>
      </c>
      <c r="AY347" s="231" t="s">
        <v>187</v>
      </c>
    </row>
    <row r="348" spans="1:31" s="2" customFormat="1" ht="6.95" customHeight="1">
      <c r="A348" s="37"/>
      <c r="B348" s="50"/>
      <c r="C348" s="51"/>
      <c r="D348" s="51"/>
      <c r="E348" s="51"/>
      <c r="F348" s="51"/>
      <c r="G348" s="51"/>
      <c r="H348" s="51"/>
      <c r="I348" s="51"/>
      <c r="J348" s="51"/>
      <c r="K348" s="51"/>
      <c r="L348" s="42"/>
      <c r="M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</row>
  </sheetData>
  <sheetProtection algorithmName="SHA-512" hashValue="XqrtRezVkX0h42kRDGG0rrdocb7uD5kCvIYnCbPTDHUya+4Xwu7NnAm+QGtix7NRZ68DlnNWKXnG5V6slEQ4KA==" saltValue="R6x0OSmXl47ui1wB4OzKy55duLF9rJbboihoUAQMJz4qGg3hd+2Teo87CMkPXexBppfdrmX4N7c50xTKuHJYCw==" spinCount="100000" sheet="1" objects="1" scenarios="1" formatColumns="0" formatRows="0" autoFilter="0"/>
  <autoFilter ref="C105:K347"/>
  <mergeCells count="15">
    <mergeCell ref="E92:H92"/>
    <mergeCell ref="E96:H96"/>
    <mergeCell ref="E94:H94"/>
    <mergeCell ref="E98:H98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10" r:id="rId1" display="https://podminky.urs.cz/item/CS_URS_2021_02/342272215"/>
    <hyperlink ref="F120" r:id="rId2" display="https://podminky.urs.cz/item/CS_URS_2021_02/632451111"/>
    <hyperlink ref="F126" r:id="rId3" display="https://podminky.urs.cz/item/CS_URS_2021_02/949101111"/>
    <hyperlink ref="F134" r:id="rId4" display="https://podminky.urs.cz/item/CS_URS_2021_02/949101112"/>
    <hyperlink ref="F139" r:id="rId5" display="https://podminky.urs.cz/item/CS_URS_2021_02/952901111"/>
    <hyperlink ref="F142" r:id="rId6" display="https://podminky.urs.cz/item/CS_URS_2021_02/962031132"/>
    <hyperlink ref="F145" r:id="rId7" display="https://podminky.urs.cz/item/CS_URS_2021_02/965045113"/>
    <hyperlink ref="F153" r:id="rId8" display="https://podminky.urs.cz/item/CS_URS_2021_02/971033371"/>
    <hyperlink ref="F162" r:id="rId9" display="https://podminky.urs.cz/item/CS_URS_2021_02/978059541"/>
    <hyperlink ref="F182" r:id="rId10" display="https://podminky.urs.cz/item/CS_URS_2021_02/997013151"/>
    <hyperlink ref="F184" r:id="rId11" display="https://podminky.urs.cz/item/CS_URS_2021_02/997013501"/>
    <hyperlink ref="F186" r:id="rId12" display="https://podminky.urs.cz/item/CS_URS_2021_02/997013509"/>
    <hyperlink ref="F188" r:id="rId13" display="https://podminky.urs.cz/item/CS_URS_2021_02/997013811"/>
    <hyperlink ref="F191" r:id="rId14" display="https://podminky.urs.cz/item/CS_URS_2021_02/997013812"/>
    <hyperlink ref="F194" r:id="rId15" display="https://podminky.urs.cz/item/CS_URS_2021_02/997013869"/>
    <hyperlink ref="F197" r:id="rId16" display="https://podminky.urs.cz/item/CS_URS_2021_02/997013871"/>
    <hyperlink ref="F201" r:id="rId17" display="https://podminky.urs.cz/item/CS_URS_2021_02/998011002"/>
    <hyperlink ref="F205" r:id="rId18" display="https://podminky.urs.cz/item/CS_URS_2021_02/762521812"/>
    <hyperlink ref="F214" r:id="rId19" display="https://podminky.urs.cz/item/CS_URS_2021_02/762713211"/>
    <hyperlink ref="F237" r:id="rId20" display="https://podminky.urs.cz/item/CS_URS_2021_02/998762102"/>
    <hyperlink ref="F244" r:id="rId21" display="https://podminky.urs.cz/item/CS_URS_2021_02/763121821"/>
    <hyperlink ref="F254" r:id="rId22" display="https://podminky.urs.cz/item/CS_URS_2021_02/998763302"/>
    <hyperlink ref="F307" r:id="rId23" display="https://podminky.urs.cz/item/CS_URS_2021_02/998775102"/>
    <hyperlink ref="F310" r:id="rId24" display="https://podminky.urs.cz/item/CS_URS_2021_02/777131101"/>
    <hyperlink ref="F315" r:id="rId25" display="https://podminky.urs.cz/item/CS_URS_2021_02/777611101"/>
    <hyperlink ref="F320" r:id="rId26" display="https://podminky.urs.cz/item/CS_URS_2021_02/998777102"/>
    <hyperlink ref="F323" r:id="rId27" display="https://podminky.urs.cz/item/CS_URS_2021_02/781474154"/>
    <hyperlink ref="F331" r:id="rId28" display="https://podminky.urs.cz/item/CS_URS_2021_02/781477111"/>
    <hyperlink ref="F338" r:id="rId29" display="https://podminky.urs.cz/item/CS_URS_2021_02/99878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96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574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575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ROUND(J94,2)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ROUND((SUM(BE94:BE132)),2)</f>
        <v>0</v>
      </c>
      <c r="G37" s="37"/>
      <c r="H37" s="37"/>
      <c r="I37" s="127">
        <v>0.21</v>
      </c>
      <c r="J37" s="126">
        <f>ROUND(((SUM(BE94:BE132))*I37),2)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ROUND((SUM(BF94:BF132)),2)</f>
        <v>0</v>
      </c>
      <c r="G38" s="37"/>
      <c r="H38" s="37"/>
      <c r="I38" s="127">
        <v>0.15</v>
      </c>
      <c r="J38" s="126">
        <f>ROUND(((SUM(BF94:BF132))*I38),2)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ROUND((SUM(BG94:BG132)),2)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ROUND((SUM(BH94:BH132)),2)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ROUND((SUM(BI94:BI132)),2)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574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IN-ZP.02.1 - ZTI - investiční náklady - 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J94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576</v>
      </c>
      <c r="E68" s="146"/>
      <c r="F68" s="146"/>
      <c r="G68" s="146"/>
      <c r="H68" s="146"/>
      <c r="I68" s="146"/>
      <c r="J68" s="147">
        <f>J95</f>
        <v>0</v>
      </c>
      <c r="K68" s="144"/>
      <c r="L68" s="148"/>
    </row>
    <row r="69" spans="2:12" s="9" customFormat="1" ht="24.95" customHeight="1">
      <c r="B69" s="143"/>
      <c r="C69" s="144"/>
      <c r="D69" s="145" t="s">
        <v>577</v>
      </c>
      <c r="E69" s="146"/>
      <c r="F69" s="146"/>
      <c r="G69" s="146"/>
      <c r="H69" s="146"/>
      <c r="I69" s="146"/>
      <c r="J69" s="147">
        <f>J106</f>
        <v>0</v>
      </c>
      <c r="K69" s="144"/>
      <c r="L69" s="148"/>
    </row>
    <row r="70" spans="2:12" s="9" customFormat="1" ht="24.95" customHeight="1">
      <c r="B70" s="143"/>
      <c r="C70" s="144"/>
      <c r="D70" s="145" t="s">
        <v>578</v>
      </c>
      <c r="E70" s="146"/>
      <c r="F70" s="146"/>
      <c r="G70" s="146"/>
      <c r="H70" s="146"/>
      <c r="I70" s="146"/>
      <c r="J70" s="147">
        <f>J118</f>
        <v>0</v>
      </c>
      <c r="K70" s="144"/>
      <c r="L70" s="148"/>
    </row>
    <row r="71" spans="1:31" s="2" customFormat="1" ht="21.75" customHeight="1">
      <c r="A71" s="37"/>
      <c r="B71" s="38"/>
      <c r="C71" s="39"/>
      <c r="D71" s="39"/>
      <c r="E71" s="39"/>
      <c r="F71" s="39"/>
      <c r="G71" s="39"/>
      <c r="H71" s="39"/>
      <c r="I71" s="39"/>
      <c r="J71" s="39"/>
      <c r="K71" s="39"/>
      <c r="L71" s="11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6.95" customHeight="1">
      <c r="A72" s="37"/>
      <c r="B72" s="50"/>
      <c r="C72" s="51"/>
      <c r="D72" s="51"/>
      <c r="E72" s="51"/>
      <c r="F72" s="51"/>
      <c r="G72" s="51"/>
      <c r="H72" s="51"/>
      <c r="I72" s="51"/>
      <c r="J72" s="51"/>
      <c r="K72" s="51"/>
      <c r="L72" s="11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6" spans="1:31" s="2" customFormat="1" ht="6.95" customHeight="1">
      <c r="A76" s="37"/>
      <c r="B76" s="52"/>
      <c r="C76" s="53"/>
      <c r="D76" s="53"/>
      <c r="E76" s="53"/>
      <c r="F76" s="53"/>
      <c r="G76" s="53"/>
      <c r="H76" s="53"/>
      <c r="I76" s="53"/>
      <c r="J76" s="53"/>
      <c r="K76" s="53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24.95" customHeight="1">
      <c r="A77" s="37"/>
      <c r="B77" s="38"/>
      <c r="C77" s="26" t="s">
        <v>172</v>
      </c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6.95" customHeight="1">
      <c r="A78" s="37"/>
      <c r="B78" s="38"/>
      <c r="C78" s="39"/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2" customHeight="1">
      <c r="A79" s="37"/>
      <c r="B79" s="38"/>
      <c r="C79" s="32" t="s">
        <v>16</v>
      </c>
      <c r="D79" s="39"/>
      <c r="E79" s="39"/>
      <c r="F79" s="39"/>
      <c r="G79" s="39"/>
      <c r="H79" s="3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16.5" customHeight="1">
      <c r="A80" s="37"/>
      <c r="B80" s="38"/>
      <c r="C80" s="39"/>
      <c r="D80" s="39"/>
      <c r="E80" s="408" t="str">
        <f>E7</f>
        <v>ÚPRAVA PODKROVI BUDOVY A TUL, HÁLKOVA 917/6, LIBEREC</v>
      </c>
      <c r="F80" s="409"/>
      <c r="G80" s="409"/>
      <c r="H80" s="40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2:12" s="1" customFormat="1" ht="12" customHeight="1">
      <c r="B81" s="24"/>
      <c r="C81" s="32" t="s">
        <v>147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2:12" s="1" customFormat="1" ht="16.5" customHeight="1">
      <c r="B82" s="24"/>
      <c r="C82" s="25"/>
      <c r="D82" s="25"/>
      <c r="E82" s="408" t="s">
        <v>148</v>
      </c>
      <c r="F82" s="384"/>
      <c r="G82" s="384"/>
      <c r="H82" s="384"/>
      <c r="I82" s="25"/>
      <c r="J82" s="25"/>
      <c r="K82" s="25"/>
      <c r="L82" s="23"/>
    </row>
    <row r="83" spans="2:12" s="1" customFormat="1" ht="12" customHeight="1">
      <c r="B83" s="24"/>
      <c r="C83" s="32" t="s">
        <v>149</v>
      </c>
      <c r="D83" s="25"/>
      <c r="E83" s="25"/>
      <c r="F83" s="25"/>
      <c r="G83" s="25"/>
      <c r="H83" s="25"/>
      <c r="I83" s="25"/>
      <c r="J83" s="25"/>
      <c r="K83" s="25"/>
      <c r="L83" s="23"/>
    </row>
    <row r="84" spans="1:31" s="2" customFormat="1" ht="16.5" customHeight="1">
      <c r="A84" s="37"/>
      <c r="B84" s="38"/>
      <c r="C84" s="39"/>
      <c r="D84" s="39"/>
      <c r="E84" s="410" t="s">
        <v>150</v>
      </c>
      <c r="F84" s="411"/>
      <c r="G84" s="411"/>
      <c r="H84" s="411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2" customHeight="1">
      <c r="A85" s="37"/>
      <c r="B85" s="38"/>
      <c r="C85" s="32" t="s">
        <v>574</v>
      </c>
      <c r="D85" s="39"/>
      <c r="E85" s="39"/>
      <c r="F85" s="39"/>
      <c r="G85" s="39"/>
      <c r="H85" s="39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6.5" customHeight="1">
      <c r="A86" s="37"/>
      <c r="B86" s="38"/>
      <c r="C86" s="39"/>
      <c r="D86" s="39"/>
      <c r="E86" s="355" t="str">
        <f>E13</f>
        <v>IN-ZP.02.1 - ZTI - investiční náklady - způsobilé</v>
      </c>
      <c r="F86" s="411"/>
      <c r="G86" s="411"/>
      <c r="H86" s="411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21</v>
      </c>
      <c r="D88" s="39"/>
      <c r="E88" s="39"/>
      <c r="F88" s="30" t="str">
        <f>F16</f>
        <v>LIBEREC</v>
      </c>
      <c r="G88" s="39"/>
      <c r="H88" s="39"/>
      <c r="I88" s="32" t="s">
        <v>23</v>
      </c>
      <c r="J88" s="62">
        <f>IF(J16="","",J16)</f>
        <v>45307</v>
      </c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6.95" customHeight="1">
      <c r="A89" s="37"/>
      <c r="B89" s="38"/>
      <c r="C89" s="39"/>
      <c r="D89" s="39"/>
      <c r="E89" s="39"/>
      <c r="F89" s="39"/>
      <c r="G89" s="39"/>
      <c r="H89" s="3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7" customHeight="1">
      <c r="A90" s="37"/>
      <c r="B90" s="38"/>
      <c r="C90" s="32" t="s">
        <v>24</v>
      </c>
      <c r="D90" s="39"/>
      <c r="E90" s="39"/>
      <c r="F90" s="30" t="str">
        <f>E19</f>
        <v>Technická univerzita v Liberci</v>
      </c>
      <c r="G90" s="39"/>
      <c r="H90" s="39"/>
      <c r="I90" s="32" t="s">
        <v>30</v>
      </c>
      <c r="J90" s="35" t="str">
        <f>E25</f>
        <v>ING.ARCH.MARTIN ŠAML</v>
      </c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25.7" customHeight="1">
      <c r="A91" s="37"/>
      <c r="B91" s="38"/>
      <c r="C91" s="32" t="s">
        <v>28</v>
      </c>
      <c r="D91" s="39"/>
      <c r="E91" s="39"/>
      <c r="F91" s="30" t="str">
        <f>IF(E22="","",E22)</f>
        <v>Vyplň údaj</v>
      </c>
      <c r="G91" s="39"/>
      <c r="H91" s="39"/>
      <c r="I91" s="32" t="s">
        <v>33</v>
      </c>
      <c r="J91" s="35" t="str">
        <f>E28</f>
        <v>PROPOS LIBEREC S.R.O.</v>
      </c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0.3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11" customFormat="1" ht="29.25" customHeight="1">
      <c r="A93" s="154"/>
      <c r="B93" s="155"/>
      <c r="C93" s="156" t="s">
        <v>173</v>
      </c>
      <c r="D93" s="157" t="s">
        <v>56</v>
      </c>
      <c r="E93" s="157" t="s">
        <v>52</v>
      </c>
      <c r="F93" s="157" t="s">
        <v>53</v>
      </c>
      <c r="G93" s="157" t="s">
        <v>174</v>
      </c>
      <c r="H93" s="157" t="s">
        <v>175</v>
      </c>
      <c r="I93" s="157" t="s">
        <v>176</v>
      </c>
      <c r="J93" s="157" t="s">
        <v>155</v>
      </c>
      <c r="K93" s="158" t="s">
        <v>177</v>
      </c>
      <c r="L93" s="159"/>
      <c r="M93" s="71" t="s">
        <v>19</v>
      </c>
      <c r="N93" s="72" t="s">
        <v>41</v>
      </c>
      <c r="O93" s="72" t="s">
        <v>178</v>
      </c>
      <c r="P93" s="72" t="s">
        <v>179</v>
      </c>
      <c r="Q93" s="72" t="s">
        <v>180</v>
      </c>
      <c r="R93" s="72" t="s">
        <v>181</v>
      </c>
      <c r="S93" s="72" t="s">
        <v>182</v>
      </c>
      <c r="T93" s="73" t="s">
        <v>183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7"/>
      <c r="B94" s="38"/>
      <c r="C94" s="78" t="s">
        <v>184</v>
      </c>
      <c r="D94" s="39"/>
      <c r="E94" s="39"/>
      <c r="F94" s="39"/>
      <c r="G94" s="39"/>
      <c r="H94" s="39"/>
      <c r="I94" s="39"/>
      <c r="J94" s="160">
        <f>BK94</f>
        <v>0</v>
      </c>
      <c r="K94" s="39"/>
      <c r="L94" s="42"/>
      <c r="M94" s="74"/>
      <c r="N94" s="161"/>
      <c r="O94" s="75"/>
      <c r="P94" s="162">
        <f>P95+P106+P118</f>
        <v>0</v>
      </c>
      <c r="Q94" s="75"/>
      <c r="R94" s="162">
        <f>R95+R106+R118</f>
        <v>0</v>
      </c>
      <c r="S94" s="75"/>
      <c r="T94" s="163">
        <f>T95+T106+T118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20" t="s">
        <v>70</v>
      </c>
      <c r="AU94" s="20" t="s">
        <v>156</v>
      </c>
      <c r="BK94" s="164">
        <f>BK95+BK106+BK118</f>
        <v>0</v>
      </c>
    </row>
    <row r="95" spans="2:63" s="12" customFormat="1" ht="25.9" customHeight="1">
      <c r="B95" s="165"/>
      <c r="C95" s="166"/>
      <c r="D95" s="167" t="s">
        <v>70</v>
      </c>
      <c r="E95" s="168" t="s">
        <v>579</v>
      </c>
      <c r="F95" s="168" t="s">
        <v>580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SUM(P96:P105)</f>
        <v>0</v>
      </c>
      <c r="Q95" s="173"/>
      <c r="R95" s="174">
        <f>SUM(R96:R105)</f>
        <v>0</v>
      </c>
      <c r="S95" s="173"/>
      <c r="T95" s="175">
        <f>SUM(T96:T105)</f>
        <v>0</v>
      </c>
      <c r="AR95" s="176" t="s">
        <v>80</v>
      </c>
      <c r="AT95" s="177" t="s">
        <v>70</v>
      </c>
      <c r="AU95" s="177" t="s">
        <v>71</v>
      </c>
      <c r="AY95" s="176" t="s">
        <v>187</v>
      </c>
      <c r="BK95" s="178">
        <f>SUM(BK96:BK105)</f>
        <v>0</v>
      </c>
    </row>
    <row r="96" spans="1:65" s="2" customFormat="1" ht="16.5" customHeight="1">
      <c r="A96" s="37"/>
      <c r="B96" s="38"/>
      <c r="C96" s="181" t="s">
        <v>78</v>
      </c>
      <c r="D96" s="181" t="s">
        <v>189</v>
      </c>
      <c r="E96" s="182" t="s">
        <v>581</v>
      </c>
      <c r="F96" s="183" t="s">
        <v>582</v>
      </c>
      <c r="G96" s="184" t="s">
        <v>256</v>
      </c>
      <c r="H96" s="185">
        <v>2</v>
      </c>
      <c r="I96" s="186"/>
      <c r="J96" s="187">
        <f aca="true" t="shared" si="0" ref="J96:J105">ROUND(I96*H96,2)</f>
        <v>0</v>
      </c>
      <c r="K96" s="183" t="s">
        <v>19</v>
      </c>
      <c r="L96" s="42"/>
      <c r="M96" s="188" t="s">
        <v>19</v>
      </c>
      <c r="N96" s="189" t="s">
        <v>42</v>
      </c>
      <c r="O96" s="67"/>
      <c r="P96" s="190">
        <f aca="true" t="shared" si="1" ref="P96:P105">O96*H96</f>
        <v>0</v>
      </c>
      <c r="Q96" s="190">
        <v>0</v>
      </c>
      <c r="R96" s="190">
        <f aca="true" t="shared" si="2" ref="R96:R105">Q96*H96</f>
        <v>0</v>
      </c>
      <c r="S96" s="190">
        <v>0</v>
      </c>
      <c r="T96" s="191">
        <f aca="true" t="shared" si="3" ref="T96:T105"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2" t="s">
        <v>287</v>
      </c>
      <c r="AT96" s="192" t="s">
        <v>189</v>
      </c>
      <c r="AU96" s="192" t="s">
        <v>78</v>
      </c>
      <c r="AY96" s="20" t="s">
        <v>187</v>
      </c>
      <c r="BE96" s="193">
        <f aca="true" t="shared" si="4" ref="BE96:BE105">IF(N96="základní",J96,0)</f>
        <v>0</v>
      </c>
      <c r="BF96" s="193">
        <f aca="true" t="shared" si="5" ref="BF96:BF105">IF(N96="snížená",J96,0)</f>
        <v>0</v>
      </c>
      <c r="BG96" s="193">
        <f aca="true" t="shared" si="6" ref="BG96:BG105">IF(N96="zákl. přenesená",J96,0)</f>
        <v>0</v>
      </c>
      <c r="BH96" s="193">
        <f aca="true" t="shared" si="7" ref="BH96:BH105">IF(N96="sníž. přenesená",J96,0)</f>
        <v>0</v>
      </c>
      <c r="BI96" s="193">
        <f aca="true" t="shared" si="8" ref="BI96:BI105">IF(N96="nulová",J96,0)</f>
        <v>0</v>
      </c>
      <c r="BJ96" s="20" t="s">
        <v>78</v>
      </c>
      <c r="BK96" s="193">
        <f aca="true" t="shared" si="9" ref="BK96:BK105">ROUND(I96*H96,2)</f>
        <v>0</v>
      </c>
      <c r="BL96" s="20" t="s">
        <v>287</v>
      </c>
      <c r="BM96" s="192" t="s">
        <v>583</v>
      </c>
    </row>
    <row r="97" spans="1:65" s="2" customFormat="1" ht="16.5" customHeight="1">
      <c r="A97" s="37"/>
      <c r="B97" s="38"/>
      <c r="C97" s="181" t="s">
        <v>80</v>
      </c>
      <c r="D97" s="181" t="s">
        <v>189</v>
      </c>
      <c r="E97" s="182" t="s">
        <v>584</v>
      </c>
      <c r="F97" s="183" t="s">
        <v>585</v>
      </c>
      <c r="G97" s="184" t="s">
        <v>256</v>
      </c>
      <c r="H97" s="185">
        <v>2</v>
      </c>
      <c r="I97" s="186"/>
      <c r="J97" s="187">
        <f t="shared" si="0"/>
        <v>0</v>
      </c>
      <c r="K97" s="183" t="s">
        <v>19</v>
      </c>
      <c r="L97" s="42"/>
      <c r="M97" s="188" t="s">
        <v>19</v>
      </c>
      <c r="N97" s="189" t="s">
        <v>42</v>
      </c>
      <c r="O97" s="67"/>
      <c r="P97" s="190">
        <f t="shared" si="1"/>
        <v>0</v>
      </c>
      <c r="Q97" s="190">
        <v>0</v>
      </c>
      <c r="R97" s="190">
        <f t="shared" si="2"/>
        <v>0</v>
      </c>
      <c r="S97" s="190">
        <v>0</v>
      </c>
      <c r="T97" s="191">
        <f t="shared" si="3"/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287</v>
      </c>
      <c r="AT97" s="192" t="s">
        <v>189</v>
      </c>
      <c r="AU97" s="192" t="s">
        <v>78</v>
      </c>
      <c r="AY97" s="20" t="s">
        <v>187</v>
      </c>
      <c r="BE97" s="193">
        <f t="shared" si="4"/>
        <v>0</v>
      </c>
      <c r="BF97" s="193">
        <f t="shared" si="5"/>
        <v>0</v>
      </c>
      <c r="BG97" s="193">
        <f t="shared" si="6"/>
        <v>0</v>
      </c>
      <c r="BH97" s="193">
        <f t="shared" si="7"/>
        <v>0</v>
      </c>
      <c r="BI97" s="193">
        <f t="shared" si="8"/>
        <v>0</v>
      </c>
      <c r="BJ97" s="20" t="s">
        <v>78</v>
      </c>
      <c r="BK97" s="193">
        <f t="shared" si="9"/>
        <v>0</v>
      </c>
      <c r="BL97" s="20" t="s">
        <v>287</v>
      </c>
      <c r="BM97" s="192" t="s">
        <v>586</v>
      </c>
    </row>
    <row r="98" spans="1:65" s="2" customFormat="1" ht="16.5" customHeight="1">
      <c r="A98" s="37"/>
      <c r="B98" s="38"/>
      <c r="C98" s="181" t="s">
        <v>88</v>
      </c>
      <c r="D98" s="181" t="s">
        <v>189</v>
      </c>
      <c r="E98" s="182" t="s">
        <v>587</v>
      </c>
      <c r="F98" s="183" t="s">
        <v>588</v>
      </c>
      <c r="G98" s="184" t="s">
        <v>205</v>
      </c>
      <c r="H98" s="185">
        <v>2</v>
      </c>
      <c r="I98" s="186"/>
      <c r="J98" s="187">
        <f t="shared" si="0"/>
        <v>0</v>
      </c>
      <c r="K98" s="183" t="s">
        <v>19</v>
      </c>
      <c r="L98" s="42"/>
      <c r="M98" s="188" t="s">
        <v>19</v>
      </c>
      <c r="N98" s="189" t="s">
        <v>42</v>
      </c>
      <c r="O98" s="67"/>
      <c r="P98" s="190">
        <f t="shared" si="1"/>
        <v>0</v>
      </c>
      <c r="Q98" s="190">
        <v>0</v>
      </c>
      <c r="R98" s="190">
        <f t="shared" si="2"/>
        <v>0</v>
      </c>
      <c r="S98" s="190">
        <v>0</v>
      </c>
      <c r="T98" s="191">
        <f t="shared" si="3"/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287</v>
      </c>
      <c r="AT98" s="192" t="s">
        <v>189</v>
      </c>
      <c r="AU98" s="192" t="s">
        <v>78</v>
      </c>
      <c r="AY98" s="20" t="s">
        <v>187</v>
      </c>
      <c r="BE98" s="193">
        <f t="shared" si="4"/>
        <v>0</v>
      </c>
      <c r="BF98" s="193">
        <f t="shared" si="5"/>
        <v>0</v>
      </c>
      <c r="BG98" s="193">
        <f t="shared" si="6"/>
        <v>0</v>
      </c>
      <c r="BH98" s="193">
        <f t="shared" si="7"/>
        <v>0</v>
      </c>
      <c r="BI98" s="193">
        <f t="shared" si="8"/>
        <v>0</v>
      </c>
      <c r="BJ98" s="20" t="s">
        <v>78</v>
      </c>
      <c r="BK98" s="193">
        <f t="shared" si="9"/>
        <v>0</v>
      </c>
      <c r="BL98" s="20" t="s">
        <v>287</v>
      </c>
      <c r="BM98" s="192" t="s">
        <v>589</v>
      </c>
    </row>
    <row r="99" spans="1:65" s="2" customFormat="1" ht="16.5" customHeight="1">
      <c r="A99" s="37"/>
      <c r="B99" s="38"/>
      <c r="C99" s="181" t="s">
        <v>95</v>
      </c>
      <c r="D99" s="181" t="s">
        <v>189</v>
      </c>
      <c r="E99" s="182" t="s">
        <v>590</v>
      </c>
      <c r="F99" s="183" t="s">
        <v>591</v>
      </c>
      <c r="G99" s="184" t="s">
        <v>205</v>
      </c>
      <c r="H99" s="185">
        <v>25</v>
      </c>
      <c r="I99" s="186"/>
      <c r="J99" s="187">
        <f t="shared" si="0"/>
        <v>0</v>
      </c>
      <c r="K99" s="183" t="s">
        <v>19</v>
      </c>
      <c r="L99" s="42"/>
      <c r="M99" s="188" t="s">
        <v>19</v>
      </c>
      <c r="N99" s="189" t="s">
        <v>42</v>
      </c>
      <c r="O99" s="67"/>
      <c r="P99" s="190">
        <f t="shared" si="1"/>
        <v>0</v>
      </c>
      <c r="Q99" s="190">
        <v>0</v>
      </c>
      <c r="R99" s="190">
        <f t="shared" si="2"/>
        <v>0</v>
      </c>
      <c r="S99" s="190">
        <v>0</v>
      </c>
      <c r="T99" s="191">
        <f t="shared" si="3"/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287</v>
      </c>
      <c r="AT99" s="192" t="s">
        <v>189</v>
      </c>
      <c r="AU99" s="192" t="s">
        <v>78</v>
      </c>
      <c r="AY99" s="20" t="s">
        <v>187</v>
      </c>
      <c r="BE99" s="193">
        <f t="shared" si="4"/>
        <v>0</v>
      </c>
      <c r="BF99" s="193">
        <f t="shared" si="5"/>
        <v>0</v>
      </c>
      <c r="BG99" s="193">
        <f t="shared" si="6"/>
        <v>0</v>
      </c>
      <c r="BH99" s="193">
        <f t="shared" si="7"/>
        <v>0</v>
      </c>
      <c r="BI99" s="193">
        <f t="shared" si="8"/>
        <v>0</v>
      </c>
      <c r="BJ99" s="20" t="s">
        <v>78</v>
      </c>
      <c r="BK99" s="193">
        <f t="shared" si="9"/>
        <v>0</v>
      </c>
      <c r="BL99" s="20" t="s">
        <v>287</v>
      </c>
      <c r="BM99" s="192" t="s">
        <v>592</v>
      </c>
    </row>
    <row r="100" spans="1:65" s="2" customFormat="1" ht="16.5" customHeight="1">
      <c r="A100" s="37"/>
      <c r="B100" s="38"/>
      <c r="C100" s="181" t="s">
        <v>226</v>
      </c>
      <c r="D100" s="181" t="s">
        <v>189</v>
      </c>
      <c r="E100" s="182" t="s">
        <v>593</v>
      </c>
      <c r="F100" s="183" t="s">
        <v>594</v>
      </c>
      <c r="G100" s="184" t="s">
        <v>205</v>
      </c>
      <c r="H100" s="185">
        <v>10</v>
      </c>
      <c r="I100" s="186"/>
      <c r="J100" s="187">
        <f t="shared" si="0"/>
        <v>0</v>
      </c>
      <c r="K100" s="183" t="s">
        <v>19</v>
      </c>
      <c r="L100" s="42"/>
      <c r="M100" s="188" t="s">
        <v>19</v>
      </c>
      <c r="N100" s="189" t="s">
        <v>42</v>
      </c>
      <c r="O100" s="67"/>
      <c r="P100" s="190">
        <f t="shared" si="1"/>
        <v>0</v>
      </c>
      <c r="Q100" s="190">
        <v>0</v>
      </c>
      <c r="R100" s="190">
        <f t="shared" si="2"/>
        <v>0</v>
      </c>
      <c r="S100" s="190">
        <v>0</v>
      </c>
      <c r="T100" s="191">
        <f t="shared" si="3"/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287</v>
      </c>
      <c r="AT100" s="192" t="s">
        <v>189</v>
      </c>
      <c r="AU100" s="192" t="s">
        <v>78</v>
      </c>
      <c r="AY100" s="20" t="s">
        <v>187</v>
      </c>
      <c r="BE100" s="193">
        <f t="shared" si="4"/>
        <v>0</v>
      </c>
      <c r="BF100" s="193">
        <f t="shared" si="5"/>
        <v>0</v>
      </c>
      <c r="BG100" s="193">
        <f t="shared" si="6"/>
        <v>0</v>
      </c>
      <c r="BH100" s="193">
        <f t="shared" si="7"/>
        <v>0</v>
      </c>
      <c r="BI100" s="193">
        <f t="shared" si="8"/>
        <v>0</v>
      </c>
      <c r="BJ100" s="20" t="s">
        <v>78</v>
      </c>
      <c r="BK100" s="193">
        <f t="shared" si="9"/>
        <v>0</v>
      </c>
      <c r="BL100" s="20" t="s">
        <v>287</v>
      </c>
      <c r="BM100" s="192" t="s">
        <v>595</v>
      </c>
    </row>
    <row r="101" spans="1:65" s="2" customFormat="1" ht="16.5" customHeight="1">
      <c r="A101" s="37"/>
      <c r="B101" s="38"/>
      <c r="C101" s="181" t="s">
        <v>201</v>
      </c>
      <c r="D101" s="181" t="s">
        <v>189</v>
      </c>
      <c r="E101" s="182" t="s">
        <v>596</v>
      </c>
      <c r="F101" s="183" t="s">
        <v>597</v>
      </c>
      <c r="G101" s="184" t="s">
        <v>205</v>
      </c>
      <c r="H101" s="185">
        <v>5</v>
      </c>
      <c r="I101" s="186"/>
      <c r="J101" s="187">
        <f t="shared" si="0"/>
        <v>0</v>
      </c>
      <c r="K101" s="183" t="s">
        <v>19</v>
      </c>
      <c r="L101" s="42"/>
      <c r="M101" s="188" t="s">
        <v>19</v>
      </c>
      <c r="N101" s="189" t="s">
        <v>42</v>
      </c>
      <c r="O101" s="67"/>
      <c r="P101" s="190">
        <f t="shared" si="1"/>
        <v>0</v>
      </c>
      <c r="Q101" s="190">
        <v>0</v>
      </c>
      <c r="R101" s="190">
        <f t="shared" si="2"/>
        <v>0</v>
      </c>
      <c r="S101" s="190">
        <v>0</v>
      </c>
      <c r="T101" s="191">
        <f t="shared" si="3"/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287</v>
      </c>
      <c r="AT101" s="192" t="s">
        <v>189</v>
      </c>
      <c r="AU101" s="192" t="s">
        <v>78</v>
      </c>
      <c r="AY101" s="20" t="s">
        <v>187</v>
      </c>
      <c r="BE101" s="193">
        <f t="shared" si="4"/>
        <v>0</v>
      </c>
      <c r="BF101" s="193">
        <f t="shared" si="5"/>
        <v>0</v>
      </c>
      <c r="BG101" s="193">
        <f t="shared" si="6"/>
        <v>0</v>
      </c>
      <c r="BH101" s="193">
        <f t="shared" si="7"/>
        <v>0</v>
      </c>
      <c r="BI101" s="193">
        <f t="shared" si="8"/>
        <v>0</v>
      </c>
      <c r="BJ101" s="20" t="s">
        <v>78</v>
      </c>
      <c r="BK101" s="193">
        <f t="shared" si="9"/>
        <v>0</v>
      </c>
      <c r="BL101" s="20" t="s">
        <v>287</v>
      </c>
      <c r="BM101" s="192" t="s">
        <v>598</v>
      </c>
    </row>
    <row r="102" spans="1:65" s="2" customFormat="1" ht="16.5" customHeight="1">
      <c r="A102" s="37"/>
      <c r="B102" s="38"/>
      <c r="C102" s="181" t="s">
        <v>238</v>
      </c>
      <c r="D102" s="181" t="s">
        <v>189</v>
      </c>
      <c r="E102" s="182" t="s">
        <v>599</v>
      </c>
      <c r="F102" s="183" t="s">
        <v>600</v>
      </c>
      <c r="G102" s="184" t="s">
        <v>256</v>
      </c>
      <c r="H102" s="185">
        <v>3</v>
      </c>
      <c r="I102" s="186"/>
      <c r="J102" s="187">
        <f t="shared" si="0"/>
        <v>0</v>
      </c>
      <c r="K102" s="183" t="s">
        <v>19</v>
      </c>
      <c r="L102" s="42"/>
      <c r="M102" s="188" t="s">
        <v>19</v>
      </c>
      <c r="N102" s="189" t="s">
        <v>42</v>
      </c>
      <c r="O102" s="67"/>
      <c r="P102" s="190">
        <f t="shared" si="1"/>
        <v>0</v>
      </c>
      <c r="Q102" s="190">
        <v>0</v>
      </c>
      <c r="R102" s="190">
        <f t="shared" si="2"/>
        <v>0</v>
      </c>
      <c r="S102" s="190">
        <v>0</v>
      </c>
      <c r="T102" s="191">
        <f t="shared" si="3"/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287</v>
      </c>
      <c r="AT102" s="192" t="s">
        <v>189</v>
      </c>
      <c r="AU102" s="192" t="s">
        <v>78</v>
      </c>
      <c r="AY102" s="20" t="s">
        <v>187</v>
      </c>
      <c r="BE102" s="193">
        <f t="shared" si="4"/>
        <v>0</v>
      </c>
      <c r="BF102" s="193">
        <f t="shared" si="5"/>
        <v>0</v>
      </c>
      <c r="BG102" s="193">
        <f t="shared" si="6"/>
        <v>0</v>
      </c>
      <c r="BH102" s="193">
        <f t="shared" si="7"/>
        <v>0</v>
      </c>
      <c r="BI102" s="193">
        <f t="shared" si="8"/>
        <v>0</v>
      </c>
      <c r="BJ102" s="20" t="s">
        <v>78</v>
      </c>
      <c r="BK102" s="193">
        <f t="shared" si="9"/>
        <v>0</v>
      </c>
      <c r="BL102" s="20" t="s">
        <v>287</v>
      </c>
      <c r="BM102" s="192" t="s">
        <v>601</v>
      </c>
    </row>
    <row r="103" spans="1:65" s="2" customFormat="1" ht="16.5" customHeight="1">
      <c r="A103" s="37"/>
      <c r="B103" s="38"/>
      <c r="C103" s="181" t="s">
        <v>244</v>
      </c>
      <c r="D103" s="181" t="s">
        <v>189</v>
      </c>
      <c r="E103" s="182" t="s">
        <v>602</v>
      </c>
      <c r="F103" s="183" t="s">
        <v>603</v>
      </c>
      <c r="G103" s="184" t="s">
        <v>256</v>
      </c>
      <c r="H103" s="185">
        <v>1</v>
      </c>
      <c r="I103" s="186"/>
      <c r="J103" s="187">
        <f t="shared" si="0"/>
        <v>0</v>
      </c>
      <c r="K103" s="183" t="s">
        <v>19</v>
      </c>
      <c r="L103" s="42"/>
      <c r="M103" s="188" t="s">
        <v>19</v>
      </c>
      <c r="N103" s="189" t="s">
        <v>42</v>
      </c>
      <c r="O103" s="67"/>
      <c r="P103" s="190">
        <f t="shared" si="1"/>
        <v>0</v>
      </c>
      <c r="Q103" s="190">
        <v>0</v>
      </c>
      <c r="R103" s="190">
        <f t="shared" si="2"/>
        <v>0</v>
      </c>
      <c r="S103" s="190">
        <v>0</v>
      </c>
      <c r="T103" s="191">
        <f t="shared" si="3"/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287</v>
      </c>
      <c r="AT103" s="192" t="s">
        <v>189</v>
      </c>
      <c r="AU103" s="192" t="s">
        <v>78</v>
      </c>
      <c r="AY103" s="20" t="s">
        <v>187</v>
      </c>
      <c r="BE103" s="193">
        <f t="shared" si="4"/>
        <v>0</v>
      </c>
      <c r="BF103" s="193">
        <f t="shared" si="5"/>
        <v>0</v>
      </c>
      <c r="BG103" s="193">
        <f t="shared" si="6"/>
        <v>0</v>
      </c>
      <c r="BH103" s="193">
        <f t="shared" si="7"/>
        <v>0</v>
      </c>
      <c r="BI103" s="193">
        <f t="shared" si="8"/>
        <v>0</v>
      </c>
      <c r="BJ103" s="20" t="s">
        <v>78</v>
      </c>
      <c r="BK103" s="193">
        <f t="shared" si="9"/>
        <v>0</v>
      </c>
      <c r="BL103" s="20" t="s">
        <v>287</v>
      </c>
      <c r="BM103" s="192" t="s">
        <v>604</v>
      </c>
    </row>
    <row r="104" spans="1:65" s="2" customFormat="1" ht="16.5" customHeight="1">
      <c r="A104" s="37"/>
      <c r="B104" s="38"/>
      <c r="C104" s="181" t="s">
        <v>215</v>
      </c>
      <c r="D104" s="181" t="s">
        <v>189</v>
      </c>
      <c r="E104" s="182" t="s">
        <v>605</v>
      </c>
      <c r="F104" s="183" t="s">
        <v>606</v>
      </c>
      <c r="G104" s="184" t="s">
        <v>205</v>
      </c>
      <c r="H104" s="185">
        <v>40</v>
      </c>
      <c r="I104" s="186"/>
      <c r="J104" s="187">
        <f t="shared" si="0"/>
        <v>0</v>
      </c>
      <c r="K104" s="183" t="s">
        <v>19</v>
      </c>
      <c r="L104" s="42"/>
      <c r="M104" s="188" t="s">
        <v>19</v>
      </c>
      <c r="N104" s="189" t="s">
        <v>42</v>
      </c>
      <c r="O104" s="67"/>
      <c r="P104" s="190">
        <f t="shared" si="1"/>
        <v>0</v>
      </c>
      <c r="Q104" s="190">
        <v>0</v>
      </c>
      <c r="R104" s="190">
        <f t="shared" si="2"/>
        <v>0</v>
      </c>
      <c r="S104" s="190">
        <v>0</v>
      </c>
      <c r="T104" s="191">
        <f t="shared" si="3"/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287</v>
      </c>
      <c r="AT104" s="192" t="s">
        <v>189</v>
      </c>
      <c r="AU104" s="192" t="s">
        <v>78</v>
      </c>
      <c r="AY104" s="20" t="s">
        <v>187</v>
      </c>
      <c r="BE104" s="193">
        <f t="shared" si="4"/>
        <v>0</v>
      </c>
      <c r="BF104" s="193">
        <f t="shared" si="5"/>
        <v>0</v>
      </c>
      <c r="BG104" s="193">
        <f t="shared" si="6"/>
        <v>0</v>
      </c>
      <c r="BH104" s="193">
        <f t="shared" si="7"/>
        <v>0</v>
      </c>
      <c r="BI104" s="193">
        <f t="shared" si="8"/>
        <v>0</v>
      </c>
      <c r="BJ104" s="20" t="s">
        <v>78</v>
      </c>
      <c r="BK104" s="193">
        <f t="shared" si="9"/>
        <v>0</v>
      </c>
      <c r="BL104" s="20" t="s">
        <v>287</v>
      </c>
      <c r="BM104" s="192" t="s">
        <v>607</v>
      </c>
    </row>
    <row r="105" spans="1:65" s="2" customFormat="1" ht="16.5" customHeight="1">
      <c r="A105" s="37"/>
      <c r="B105" s="38"/>
      <c r="C105" s="181" t="s">
        <v>260</v>
      </c>
      <c r="D105" s="181" t="s">
        <v>189</v>
      </c>
      <c r="E105" s="182" t="s">
        <v>608</v>
      </c>
      <c r="F105" s="183" t="s">
        <v>609</v>
      </c>
      <c r="G105" s="184" t="s">
        <v>305</v>
      </c>
      <c r="H105" s="185">
        <v>0.041</v>
      </c>
      <c r="I105" s="186"/>
      <c r="J105" s="187">
        <f t="shared" si="0"/>
        <v>0</v>
      </c>
      <c r="K105" s="183" t="s">
        <v>19</v>
      </c>
      <c r="L105" s="42"/>
      <c r="M105" s="188" t="s">
        <v>19</v>
      </c>
      <c r="N105" s="189" t="s">
        <v>42</v>
      </c>
      <c r="O105" s="67"/>
      <c r="P105" s="190">
        <f t="shared" si="1"/>
        <v>0</v>
      </c>
      <c r="Q105" s="190">
        <v>0</v>
      </c>
      <c r="R105" s="190">
        <f t="shared" si="2"/>
        <v>0</v>
      </c>
      <c r="S105" s="190">
        <v>0</v>
      </c>
      <c r="T105" s="191">
        <f t="shared" si="3"/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287</v>
      </c>
      <c r="AT105" s="192" t="s">
        <v>189</v>
      </c>
      <c r="AU105" s="192" t="s">
        <v>78</v>
      </c>
      <c r="AY105" s="20" t="s">
        <v>187</v>
      </c>
      <c r="BE105" s="193">
        <f t="shared" si="4"/>
        <v>0</v>
      </c>
      <c r="BF105" s="193">
        <f t="shared" si="5"/>
        <v>0</v>
      </c>
      <c r="BG105" s="193">
        <f t="shared" si="6"/>
        <v>0</v>
      </c>
      <c r="BH105" s="193">
        <f t="shared" si="7"/>
        <v>0</v>
      </c>
      <c r="BI105" s="193">
        <f t="shared" si="8"/>
        <v>0</v>
      </c>
      <c r="BJ105" s="20" t="s">
        <v>78</v>
      </c>
      <c r="BK105" s="193">
        <f t="shared" si="9"/>
        <v>0</v>
      </c>
      <c r="BL105" s="20" t="s">
        <v>287</v>
      </c>
      <c r="BM105" s="192" t="s">
        <v>610</v>
      </c>
    </row>
    <row r="106" spans="2:63" s="12" customFormat="1" ht="25.9" customHeight="1">
      <c r="B106" s="165"/>
      <c r="C106" s="166"/>
      <c r="D106" s="167" t="s">
        <v>70</v>
      </c>
      <c r="E106" s="168" t="s">
        <v>611</v>
      </c>
      <c r="F106" s="168" t="s">
        <v>612</v>
      </c>
      <c r="G106" s="166"/>
      <c r="H106" s="166"/>
      <c r="I106" s="169"/>
      <c r="J106" s="170">
        <f>BK106</f>
        <v>0</v>
      </c>
      <c r="K106" s="166"/>
      <c r="L106" s="171"/>
      <c r="M106" s="172"/>
      <c r="N106" s="173"/>
      <c r="O106" s="173"/>
      <c r="P106" s="174">
        <f>SUM(P107:P117)</f>
        <v>0</v>
      </c>
      <c r="Q106" s="173"/>
      <c r="R106" s="174">
        <f>SUM(R107:R117)</f>
        <v>0</v>
      </c>
      <c r="S106" s="173"/>
      <c r="T106" s="175">
        <f>SUM(T107:T117)</f>
        <v>0</v>
      </c>
      <c r="AR106" s="176" t="s">
        <v>80</v>
      </c>
      <c r="AT106" s="177" t="s">
        <v>70</v>
      </c>
      <c r="AU106" s="177" t="s">
        <v>71</v>
      </c>
      <c r="AY106" s="176" t="s">
        <v>187</v>
      </c>
      <c r="BK106" s="178">
        <f>SUM(BK107:BK117)</f>
        <v>0</v>
      </c>
    </row>
    <row r="107" spans="1:65" s="2" customFormat="1" ht="16.5" customHeight="1">
      <c r="A107" s="37"/>
      <c r="B107" s="38"/>
      <c r="C107" s="181" t="s">
        <v>264</v>
      </c>
      <c r="D107" s="181" t="s">
        <v>189</v>
      </c>
      <c r="E107" s="182" t="s">
        <v>613</v>
      </c>
      <c r="F107" s="183" t="s">
        <v>614</v>
      </c>
      <c r="G107" s="184" t="s">
        <v>205</v>
      </c>
      <c r="H107" s="185">
        <v>4</v>
      </c>
      <c r="I107" s="186"/>
      <c r="J107" s="187">
        <f aca="true" t="shared" si="10" ref="J107:J117">ROUND(I107*H107,2)</f>
        <v>0</v>
      </c>
      <c r="K107" s="183" t="s">
        <v>19</v>
      </c>
      <c r="L107" s="42"/>
      <c r="M107" s="188" t="s">
        <v>19</v>
      </c>
      <c r="N107" s="189" t="s">
        <v>42</v>
      </c>
      <c r="O107" s="67"/>
      <c r="P107" s="190">
        <f aca="true" t="shared" si="11" ref="P107:P117">O107*H107</f>
        <v>0</v>
      </c>
      <c r="Q107" s="190">
        <v>0</v>
      </c>
      <c r="R107" s="190">
        <f aca="true" t="shared" si="12" ref="R107:R117">Q107*H107</f>
        <v>0</v>
      </c>
      <c r="S107" s="190">
        <v>0</v>
      </c>
      <c r="T107" s="191">
        <f aca="true" t="shared" si="13" ref="T107:T117">S107*H107</f>
        <v>0</v>
      </c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R107" s="192" t="s">
        <v>287</v>
      </c>
      <c r="AT107" s="192" t="s">
        <v>189</v>
      </c>
      <c r="AU107" s="192" t="s">
        <v>78</v>
      </c>
      <c r="AY107" s="20" t="s">
        <v>187</v>
      </c>
      <c r="BE107" s="193">
        <f aca="true" t="shared" si="14" ref="BE107:BE117">IF(N107="základní",J107,0)</f>
        <v>0</v>
      </c>
      <c r="BF107" s="193">
        <f aca="true" t="shared" si="15" ref="BF107:BF117">IF(N107="snížená",J107,0)</f>
        <v>0</v>
      </c>
      <c r="BG107" s="193">
        <f aca="true" t="shared" si="16" ref="BG107:BG117">IF(N107="zákl. přenesená",J107,0)</f>
        <v>0</v>
      </c>
      <c r="BH107" s="193">
        <f aca="true" t="shared" si="17" ref="BH107:BH117">IF(N107="sníž. přenesená",J107,0)</f>
        <v>0</v>
      </c>
      <c r="BI107" s="193">
        <f aca="true" t="shared" si="18" ref="BI107:BI117">IF(N107="nulová",J107,0)</f>
        <v>0</v>
      </c>
      <c r="BJ107" s="20" t="s">
        <v>78</v>
      </c>
      <c r="BK107" s="193">
        <f aca="true" t="shared" si="19" ref="BK107:BK117">ROUND(I107*H107,2)</f>
        <v>0</v>
      </c>
      <c r="BL107" s="20" t="s">
        <v>287</v>
      </c>
      <c r="BM107" s="192" t="s">
        <v>615</v>
      </c>
    </row>
    <row r="108" spans="1:65" s="2" customFormat="1" ht="16.5" customHeight="1">
      <c r="A108" s="37"/>
      <c r="B108" s="38"/>
      <c r="C108" s="181" t="s">
        <v>270</v>
      </c>
      <c r="D108" s="181" t="s">
        <v>189</v>
      </c>
      <c r="E108" s="182" t="s">
        <v>616</v>
      </c>
      <c r="F108" s="183" t="s">
        <v>617</v>
      </c>
      <c r="G108" s="184" t="s">
        <v>256</v>
      </c>
      <c r="H108" s="185">
        <v>1</v>
      </c>
      <c r="I108" s="186"/>
      <c r="J108" s="187">
        <f t="shared" si="10"/>
        <v>0</v>
      </c>
      <c r="K108" s="183" t="s">
        <v>19</v>
      </c>
      <c r="L108" s="42"/>
      <c r="M108" s="188" t="s">
        <v>19</v>
      </c>
      <c r="N108" s="189" t="s">
        <v>42</v>
      </c>
      <c r="O108" s="67"/>
      <c r="P108" s="190">
        <f t="shared" si="11"/>
        <v>0</v>
      </c>
      <c r="Q108" s="190">
        <v>0</v>
      </c>
      <c r="R108" s="190">
        <f t="shared" si="12"/>
        <v>0</v>
      </c>
      <c r="S108" s="190">
        <v>0</v>
      </c>
      <c r="T108" s="191">
        <f t="shared" si="13"/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287</v>
      </c>
      <c r="AT108" s="192" t="s">
        <v>189</v>
      </c>
      <c r="AU108" s="192" t="s">
        <v>78</v>
      </c>
      <c r="AY108" s="20" t="s">
        <v>187</v>
      </c>
      <c r="BE108" s="193">
        <f t="shared" si="14"/>
        <v>0</v>
      </c>
      <c r="BF108" s="193">
        <f t="shared" si="15"/>
        <v>0</v>
      </c>
      <c r="BG108" s="193">
        <f t="shared" si="16"/>
        <v>0</v>
      </c>
      <c r="BH108" s="193">
        <f t="shared" si="17"/>
        <v>0</v>
      </c>
      <c r="BI108" s="193">
        <f t="shared" si="18"/>
        <v>0</v>
      </c>
      <c r="BJ108" s="20" t="s">
        <v>78</v>
      </c>
      <c r="BK108" s="193">
        <f t="shared" si="19"/>
        <v>0</v>
      </c>
      <c r="BL108" s="20" t="s">
        <v>287</v>
      </c>
      <c r="BM108" s="192" t="s">
        <v>618</v>
      </c>
    </row>
    <row r="109" spans="1:65" s="2" customFormat="1" ht="16.5" customHeight="1">
      <c r="A109" s="37"/>
      <c r="B109" s="38"/>
      <c r="C109" s="181" t="s">
        <v>275</v>
      </c>
      <c r="D109" s="181" t="s">
        <v>189</v>
      </c>
      <c r="E109" s="182" t="s">
        <v>619</v>
      </c>
      <c r="F109" s="183" t="s">
        <v>620</v>
      </c>
      <c r="G109" s="184" t="s">
        <v>621</v>
      </c>
      <c r="H109" s="185">
        <v>1</v>
      </c>
      <c r="I109" s="186"/>
      <c r="J109" s="187">
        <f t="shared" si="10"/>
        <v>0</v>
      </c>
      <c r="K109" s="183" t="s">
        <v>19</v>
      </c>
      <c r="L109" s="42"/>
      <c r="M109" s="188" t="s">
        <v>19</v>
      </c>
      <c r="N109" s="189" t="s">
        <v>42</v>
      </c>
      <c r="O109" s="67"/>
      <c r="P109" s="190">
        <f t="shared" si="11"/>
        <v>0</v>
      </c>
      <c r="Q109" s="190">
        <v>0</v>
      </c>
      <c r="R109" s="190">
        <f t="shared" si="12"/>
        <v>0</v>
      </c>
      <c r="S109" s="190">
        <v>0</v>
      </c>
      <c r="T109" s="191">
        <f t="shared" si="13"/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287</v>
      </c>
      <c r="AT109" s="192" t="s">
        <v>189</v>
      </c>
      <c r="AU109" s="192" t="s">
        <v>78</v>
      </c>
      <c r="AY109" s="20" t="s">
        <v>187</v>
      </c>
      <c r="BE109" s="193">
        <f t="shared" si="14"/>
        <v>0</v>
      </c>
      <c r="BF109" s="193">
        <f t="shared" si="15"/>
        <v>0</v>
      </c>
      <c r="BG109" s="193">
        <f t="shared" si="16"/>
        <v>0</v>
      </c>
      <c r="BH109" s="193">
        <f t="shared" si="17"/>
        <v>0</v>
      </c>
      <c r="BI109" s="193">
        <f t="shared" si="18"/>
        <v>0</v>
      </c>
      <c r="BJ109" s="20" t="s">
        <v>78</v>
      </c>
      <c r="BK109" s="193">
        <f t="shared" si="19"/>
        <v>0</v>
      </c>
      <c r="BL109" s="20" t="s">
        <v>287</v>
      </c>
      <c r="BM109" s="192" t="s">
        <v>622</v>
      </c>
    </row>
    <row r="110" spans="1:65" s="2" customFormat="1" ht="16.5" customHeight="1">
      <c r="A110" s="37"/>
      <c r="B110" s="38"/>
      <c r="C110" s="181" t="s">
        <v>280</v>
      </c>
      <c r="D110" s="181" t="s">
        <v>189</v>
      </c>
      <c r="E110" s="182" t="s">
        <v>623</v>
      </c>
      <c r="F110" s="183" t="s">
        <v>624</v>
      </c>
      <c r="G110" s="184" t="s">
        <v>205</v>
      </c>
      <c r="H110" s="185">
        <v>12</v>
      </c>
      <c r="I110" s="186"/>
      <c r="J110" s="187">
        <f t="shared" si="10"/>
        <v>0</v>
      </c>
      <c r="K110" s="183" t="s">
        <v>19</v>
      </c>
      <c r="L110" s="42"/>
      <c r="M110" s="188" t="s">
        <v>19</v>
      </c>
      <c r="N110" s="189" t="s">
        <v>42</v>
      </c>
      <c r="O110" s="67"/>
      <c r="P110" s="190">
        <f t="shared" si="11"/>
        <v>0</v>
      </c>
      <c r="Q110" s="190">
        <v>0</v>
      </c>
      <c r="R110" s="190">
        <f t="shared" si="12"/>
        <v>0</v>
      </c>
      <c r="S110" s="190">
        <v>0</v>
      </c>
      <c r="T110" s="191">
        <f t="shared" si="13"/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287</v>
      </c>
      <c r="AT110" s="192" t="s">
        <v>189</v>
      </c>
      <c r="AU110" s="192" t="s">
        <v>78</v>
      </c>
      <c r="AY110" s="20" t="s">
        <v>187</v>
      </c>
      <c r="BE110" s="193">
        <f t="shared" si="14"/>
        <v>0</v>
      </c>
      <c r="BF110" s="193">
        <f t="shared" si="15"/>
        <v>0</v>
      </c>
      <c r="BG110" s="193">
        <f t="shared" si="16"/>
        <v>0</v>
      </c>
      <c r="BH110" s="193">
        <f t="shared" si="17"/>
        <v>0</v>
      </c>
      <c r="BI110" s="193">
        <f t="shared" si="18"/>
        <v>0</v>
      </c>
      <c r="BJ110" s="20" t="s">
        <v>78</v>
      </c>
      <c r="BK110" s="193">
        <f t="shared" si="19"/>
        <v>0</v>
      </c>
      <c r="BL110" s="20" t="s">
        <v>287</v>
      </c>
      <c r="BM110" s="192" t="s">
        <v>625</v>
      </c>
    </row>
    <row r="111" spans="1:65" s="2" customFormat="1" ht="16.5" customHeight="1">
      <c r="A111" s="37"/>
      <c r="B111" s="38"/>
      <c r="C111" s="181" t="s">
        <v>8</v>
      </c>
      <c r="D111" s="181" t="s">
        <v>189</v>
      </c>
      <c r="E111" s="182" t="s">
        <v>626</v>
      </c>
      <c r="F111" s="183" t="s">
        <v>627</v>
      </c>
      <c r="G111" s="184" t="s">
        <v>205</v>
      </c>
      <c r="H111" s="185">
        <v>12</v>
      </c>
      <c r="I111" s="186"/>
      <c r="J111" s="187">
        <f t="shared" si="10"/>
        <v>0</v>
      </c>
      <c r="K111" s="183" t="s">
        <v>19</v>
      </c>
      <c r="L111" s="42"/>
      <c r="M111" s="188" t="s">
        <v>19</v>
      </c>
      <c r="N111" s="189" t="s">
        <v>42</v>
      </c>
      <c r="O111" s="67"/>
      <c r="P111" s="190">
        <f t="shared" si="11"/>
        <v>0</v>
      </c>
      <c r="Q111" s="190">
        <v>0</v>
      </c>
      <c r="R111" s="190">
        <f t="shared" si="12"/>
        <v>0</v>
      </c>
      <c r="S111" s="190">
        <v>0</v>
      </c>
      <c r="T111" s="191">
        <f t="shared" si="13"/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287</v>
      </c>
      <c r="AT111" s="192" t="s">
        <v>189</v>
      </c>
      <c r="AU111" s="192" t="s">
        <v>78</v>
      </c>
      <c r="AY111" s="20" t="s">
        <v>187</v>
      </c>
      <c r="BE111" s="193">
        <f t="shared" si="14"/>
        <v>0</v>
      </c>
      <c r="BF111" s="193">
        <f t="shared" si="15"/>
        <v>0</v>
      </c>
      <c r="BG111" s="193">
        <f t="shared" si="16"/>
        <v>0</v>
      </c>
      <c r="BH111" s="193">
        <f t="shared" si="17"/>
        <v>0</v>
      </c>
      <c r="BI111" s="193">
        <f t="shared" si="18"/>
        <v>0</v>
      </c>
      <c r="BJ111" s="20" t="s">
        <v>78</v>
      </c>
      <c r="BK111" s="193">
        <f t="shared" si="19"/>
        <v>0</v>
      </c>
      <c r="BL111" s="20" t="s">
        <v>287</v>
      </c>
      <c r="BM111" s="192" t="s">
        <v>628</v>
      </c>
    </row>
    <row r="112" spans="1:65" s="2" customFormat="1" ht="16.5" customHeight="1">
      <c r="A112" s="37"/>
      <c r="B112" s="38"/>
      <c r="C112" s="181" t="s">
        <v>287</v>
      </c>
      <c r="D112" s="181" t="s">
        <v>189</v>
      </c>
      <c r="E112" s="182" t="s">
        <v>629</v>
      </c>
      <c r="F112" s="183" t="s">
        <v>630</v>
      </c>
      <c r="G112" s="184" t="s">
        <v>256</v>
      </c>
      <c r="H112" s="185">
        <v>1</v>
      </c>
      <c r="I112" s="186"/>
      <c r="J112" s="187">
        <f t="shared" si="10"/>
        <v>0</v>
      </c>
      <c r="K112" s="183" t="s">
        <v>19</v>
      </c>
      <c r="L112" s="42"/>
      <c r="M112" s="188" t="s">
        <v>19</v>
      </c>
      <c r="N112" s="189" t="s">
        <v>42</v>
      </c>
      <c r="O112" s="67"/>
      <c r="P112" s="190">
        <f t="shared" si="11"/>
        <v>0</v>
      </c>
      <c r="Q112" s="190">
        <v>0</v>
      </c>
      <c r="R112" s="190">
        <f t="shared" si="12"/>
        <v>0</v>
      </c>
      <c r="S112" s="190">
        <v>0</v>
      </c>
      <c r="T112" s="191">
        <f t="shared" si="13"/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287</v>
      </c>
      <c r="AT112" s="192" t="s">
        <v>189</v>
      </c>
      <c r="AU112" s="192" t="s">
        <v>78</v>
      </c>
      <c r="AY112" s="20" t="s">
        <v>187</v>
      </c>
      <c r="BE112" s="193">
        <f t="shared" si="14"/>
        <v>0</v>
      </c>
      <c r="BF112" s="193">
        <f t="shared" si="15"/>
        <v>0</v>
      </c>
      <c r="BG112" s="193">
        <f t="shared" si="16"/>
        <v>0</v>
      </c>
      <c r="BH112" s="193">
        <f t="shared" si="17"/>
        <v>0</v>
      </c>
      <c r="BI112" s="193">
        <f t="shared" si="18"/>
        <v>0</v>
      </c>
      <c r="BJ112" s="20" t="s">
        <v>78</v>
      </c>
      <c r="BK112" s="193">
        <f t="shared" si="19"/>
        <v>0</v>
      </c>
      <c r="BL112" s="20" t="s">
        <v>287</v>
      </c>
      <c r="BM112" s="192" t="s">
        <v>631</v>
      </c>
    </row>
    <row r="113" spans="1:65" s="2" customFormat="1" ht="16.5" customHeight="1">
      <c r="A113" s="37"/>
      <c r="B113" s="38"/>
      <c r="C113" s="181" t="s">
        <v>292</v>
      </c>
      <c r="D113" s="181" t="s">
        <v>189</v>
      </c>
      <c r="E113" s="182" t="s">
        <v>632</v>
      </c>
      <c r="F113" s="183" t="s">
        <v>633</v>
      </c>
      <c r="G113" s="184" t="s">
        <v>256</v>
      </c>
      <c r="H113" s="185">
        <v>1</v>
      </c>
      <c r="I113" s="186"/>
      <c r="J113" s="187">
        <f t="shared" si="10"/>
        <v>0</v>
      </c>
      <c r="K113" s="183" t="s">
        <v>19</v>
      </c>
      <c r="L113" s="42"/>
      <c r="M113" s="188" t="s">
        <v>19</v>
      </c>
      <c r="N113" s="189" t="s">
        <v>42</v>
      </c>
      <c r="O113" s="67"/>
      <c r="P113" s="190">
        <f t="shared" si="11"/>
        <v>0</v>
      </c>
      <c r="Q113" s="190">
        <v>0</v>
      </c>
      <c r="R113" s="190">
        <f t="shared" si="12"/>
        <v>0</v>
      </c>
      <c r="S113" s="190">
        <v>0</v>
      </c>
      <c r="T113" s="191">
        <f t="shared" si="13"/>
        <v>0</v>
      </c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R113" s="192" t="s">
        <v>287</v>
      </c>
      <c r="AT113" s="192" t="s">
        <v>189</v>
      </c>
      <c r="AU113" s="192" t="s">
        <v>78</v>
      </c>
      <c r="AY113" s="20" t="s">
        <v>187</v>
      </c>
      <c r="BE113" s="193">
        <f t="shared" si="14"/>
        <v>0</v>
      </c>
      <c r="BF113" s="193">
        <f t="shared" si="15"/>
        <v>0</v>
      </c>
      <c r="BG113" s="193">
        <f t="shared" si="16"/>
        <v>0</v>
      </c>
      <c r="BH113" s="193">
        <f t="shared" si="17"/>
        <v>0</v>
      </c>
      <c r="BI113" s="193">
        <f t="shared" si="18"/>
        <v>0</v>
      </c>
      <c r="BJ113" s="20" t="s">
        <v>78</v>
      </c>
      <c r="BK113" s="193">
        <f t="shared" si="19"/>
        <v>0</v>
      </c>
      <c r="BL113" s="20" t="s">
        <v>287</v>
      </c>
      <c r="BM113" s="192" t="s">
        <v>634</v>
      </c>
    </row>
    <row r="114" spans="1:65" s="2" customFormat="1" ht="16.5" customHeight="1">
      <c r="A114" s="37"/>
      <c r="B114" s="38"/>
      <c r="C114" s="181" t="s">
        <v>296</v>
      </c>
      <c r="D114" s="181" t="s">
        <v>189</v>
      </c>
      <c r="E114" s="182" t="s">
        <v>635</v>
      </c>
      <c r="F114" s="183" t="s">
        <v>636</v>
      </c>
      <c r="G114" s="184" t="s">
        <v>256</v>
      </c>
      <c r="H114" s="185">
        <v>1</v>
      </c>
      <c r="I114" s="186"/>
      <c r="J114" s="187">
        <f t="shared" si="10"/>
        <v>0</v>
      </c>
      <c r="K114" s="183" t="s">
        <v>19</v>
      </c>
      <c r="L114" s="42"/>
      <c r="M114" s="188" t="s">
        <v>19</v>
      </c>
      <c r="N114" s="189" t="s">
        <v>42</v>
      </c>
      <c r="O114" s="67"/>
      <c r="P114" s="190">
        <f t="shared" si="11"/>
        <v>0</v>
      </c>
      <c r="Q114" s="190">
        <v>0</v>
      </c>
      <c r="R114" s="190">
        <f t="shared" si="12"/>
        <v>0</v>
      </c>
      <c r="S114" s="190">
        <v>0</v>
      </c>
      <c r="T114" s="191">
        <f t="shared" si="13"/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287</v>
      </c>
      <c r="AT114" s="192" t="s">
        <v>189</v>
      </c>
      <c r="AU114" s="192" t="s">
        <v>78</v>
      </c>
      <c r="AY114" s="20" t="s">
        <v>187</v>
      </c>
      <c r="BE114" s="193">
        <f t="shared" si="14"/>
        <v>0</v>
      </c>
      <c r="BF114" s="193">
        <f t="shared" si="15"/>
        <v>0</v>
      </c>
      <c r="BG114" s="193">
        <f t="shared" si="16"/>
        <v>0</v>
      </c>
      <c r="BH114" s="193">
        <f t="shared" si="17"/>
        <v>0</v>
      </c>
      <c r="BI114" s="193">
        <f t="shared" si="18"/>
        <v>0</v>
      </c>
      <c r="BJ114" s="20" t="s">
        <v>78</v>
      </c>
      <c r="BK114" s="193">
        <f t="shared" si="19"/>
        <v>0</v>
      </c>
      <c r="BL114" s="20" t="s">
        <v>287</v>
      </c>
      <c r="BM114" s="192" t="s">
        <v>637</v>
      </c>
    </row>
    <row r="115" spans="1:65" s="2" customFormat="1" ht="16.5" customHeight="1">
      <c r="A115" s="37"/>
      <c r="B115" s="38"/>
      <c r="C115" s="181" t="s">
        <v>302</v>
      </c>
      <c r="D115" s="181" t="s">
        <v>189</v>
      </c>
      <c r="E115" s="182" t="s">
        <v>638</v>
      </c>
      <c r="F115" s="183" t="s">
        <v>639</v>
      </c>
      <c r="G115" s="184" t="s">
        <v>205</v>
      </c>
      <c r="H115" s="185">
        <v>12</v>
      </c>
      <c r="I115" s="186"/>
      <c r="J115" s="187">
        <f t="shared" si="10"/>
        <v>0</v>
      </c>
      <c r="K115" s="183" t="s">
        <v>19</v>
      </c>
      <c r="L115" s="42"/>
      <c r="M115" s="188" t="s">
        <v>19</v>
      </c>
      <c r="N115" s="189" t="s">
        <v>42</v>
      </c>
      <c r="O115" s="67"/>
      <c r="P115" s="190">
        <f t="shared" si="11"/>
        <v>0</v>
      </c>
      <c r="Q115" s="190">
        <v>0</v>
      </c>
      <c r="R115" s="190">
        <f t="shared" si="12"/>
        <v>0</v>
      </c>
      <c r="S115" s="190">
        <v>0</v>
      </c>
      <c r="T115" s="191">
        <f t="shared" si="13"/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287</v>
      </c>
      <c r="AT115" s="192" t="s">
        <v>189</v>
      </c>
      <c r="AU115" s="192" t="s">
        <v>78</v>
      </c>
      <c r="AY115" s="20" t="s">
        <v>187</v>
      </c>
      <c r="BE115" s="193">
        <f t="shared" si="14"/>
        <v>0</v>
      </c>
      <c r="BF115" s="193">
        <f t="shared" si="15"/>
        <v>0</v>
      </c>
      <c r="BG115" s="193">
        <f t="shared" si="16"/>
        <v>0</v>
      </c>
      <c r="BH115" s="193">
        <f t="shared" si="17"/>
        <v>0</v>
      </c>
      <c r="BI115" s="193">
        <f t="shared" si="18"/>
        <v>0</v>
      </c>
      <c r="BJ115" s="20" t="s">
        <v>78</v>
      </c>
      <c r="BK115" s="193">
        <f t="shared" si="19"/>
        <v>0</v>
      </c>
      <c r="BL115" s="20" t="s">
        <v>287</v>
      </c>
      <c r="BM115" s="192" t="s">
        <v>640</v>
      </c>
    </row>
    <row r="116" spans="1:65" s="2" customFormat="1" ht="16.5" customHeight="1">
      <c r="A116" s="37"/>
      <c r="B116" s="38"/>
      <c r="C116" s="181" t="s">
        <v>308</v>
      </c>
      <c r="D116" s="181" t="s">
        <v>189</v>
      </c>
      <c r="E116" s="182" t="s">
        <v>641</v>
      </c>
      <c r="F116" s="183" t="s">
        <v>642</v>
      </c>
      <c r="G116" s="184" t="s">
        <v>205</v>
      </c>
      <c r="H116" s="185">
        <v>12</v>
      </c>
      <c r="I116" s="186"/>
      <c r="J116" s="187">
        <f t="shared" si="10"/>
        <v>0</v>
      </c>
      <c r="K116" s="183" t="s">
        <v>19</v>
      </c>
      <c r="L116" s="42"/>
      <c r="M116" s="188" t="s">
        <v>19</v>
      </c>
      <c r="N116" s="189" t="s">
        <v>42</v>
      </c>
      <c r="O116" s="67"/>
      <c r="P116" s="190">
        <f t="shared" si="11"/>
        <v>0</v>
      </c>
      <c r="Q116" s="190">
        <v>0</v>
      </c>
      <c r="R116" s="190">
        <f t="shared" si="12"/>
        <v>0</v>
      </c>
      <c r="S116" s="190">
        <v>0</v>
      </c>
      <c r="T116" s="191">
        <f t="shared" si="13"/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287</v>
      </c>
      <c r="AT116" s="192" t="s">
        <v>189</v>
      </c>
      <c r="AU116" s="192" t="s">
        <v>78</v>
      </c>
      <c r="AY116" s="20" t="s">
        <v>187</v>
      </c>
      <c r="BE116" s="193">
        <f t="shared" si="14"/>
        <v>0</v>
      </c>
      <c r="BF116" s="193">
        <f t="shared" si="15"/>
        <v>0</v>
      </c>
      <c r="BG116" s="193">
        <f t="shared" si="16"/>
        <v>0</v>
      </c>
      <c r="BH116" s="193">
        <f t="shared" si="17"/>
        <v>0</v>
      </c>
      <c r="BI116" s="193">
        <f t="shared" si="18"/>
        <v>0</v>
      </c>
      <c r="BJ116" s="20" t="s">
        <v>78</v>
      </c>
      <c r="BK116" s="193">
        <f t="shared" si="19"/>
        <v>0</v>
      </c>
      <c r="BL116" s="20" t="s">
        <v>287</v>
      </c>
      <c r="BM116" s="192" t="s">
        <v>643</v>
      </c>
    </row>
    <row r="117" spans="1:65" s="2" customFormat="1" ht="16.5" customHeight="1">
      <c r="A117" s="37"/>
      <c r="B117" s="38"/>
      <c r="C117" s="181" t="s">
        <v>7</v>
      </c>
      <c r="D117" s="181" t="s">
        <v>189</v>
      </c>
      <c r="E117" s="182" t="s">
        <v>644</v>
      </c>
      <c r="F117" s="183" t="s">
        <v>645</v>
      </c>
      <c r="G117" s="184" t="s">
        <v>305</v>
      </c>
      <c r="H117" s="185">
        <v>0.06</v>
      </c>
      <c r="I117" s="186"/>
      <c r="J117" s="187">
        <f t="shared" si="10"/>
        <v>0</v>
      </c>
      <c r="K117" s="183" t="s">
        <v>19</v>
      </c>
      <c r="L117" s="42"/>
      <c r="M117" s="188" t="s">
        <v>19</v>
      </c>
      <c r="N117" s="189" t="s">
        <v>42</v>
      </c>
      <c r="O117" s="67"/>
      <c r="P117" s="190">
        <f t="shared" si="11"/>
        <v>0</v>
      </c>
      <c r="Q117" s="190">
        <v>0</v>
      </c>
      <c r="R117" s="190">
        <f t="shared" si="12"/>
        <v>0</v>
      </c>
      <c r="S117" s="190">
        <v>0</v>
      </c>
      <c r="T117" s="191">
        <f t="shared" si="13"/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287</v>
      </c>
      <c r="AT117" s="192" t="s">
        <v>189</v>
      </c>
      <c r="AU117" s="192" t="s">
        <v>78</v>
      </c>
      <c r="AY117" s="20" t="s">
        <v>187</v>
      </c>
      <c r="BE117" s="193">
        <f t="shared" si="14"/>
        <v>0</v>
      </c>
      <c r="BF117" s="193">
        <f t="shared" si="15"/>
        <v>0</v>
      </c>
      <c r="BG117" s="193">
        <f t="shared" si="16"/>
        <v>0</v>
      </c>
      <c r="BH117" s="193">
        <f t="shared" si="17"/>
        <v>0</v>
      </c>
      <c r="BI117" s="193">
        <f t="shared" si="18"/>
        <v>0</v>
      </c>
      <c r="BJ117" s="20" t="s">
        <v>78</v>
      </c>
      <c r="BK117" s="193">
        <f t="shared" si="19"/>
        <v>0</v>
      </c>
      <c r="BL117" s="20" t="s">
        <v>287</v>
      </c>
      <c r="BM117" s="192" t="s">
        <v>646</v>
      </c>
    </row>
    <row r="118" spans="2:63" s="12" customFormat="1" ht="25.9" customHeight="1">
      <c r="B118" s="165"/>
      <c r="C118" s="166"/>
      <c r="D118" s="167" t="s">
        <v>70</v>
      </c>
      <c r="E118" s="168" t="s">
        <v>647</v>
      </c>
      <c r="F118" s="168" t="s">
        <v>648</v>
      </c>
      <c r="G118" s="166"/>
      <c r="H118" s="166"/>
      <c r="I118" s="169"/>
      <c r="J118" s="170">
        <f>BK118</f>
        <v>0</v>
      </c>
      <c r="K118" s="166"/>
      <c r="L118" s="171"/>
      <c r="M118" s="172"/>
      <c r="N118" s="173"/>
      <c r="O118" s="173"/>
      <c r="P118" s="174">
        <f>SUM(P119:P132)</f>
        <v>0</v>
      </c>
      <c r="Q118" s="173"/>
      <c r="R118" s="174">
        <f>SUM(R119:R132)</f>
        <v>0</v>
      </c>
      <c r="S118" s="173"/>
      <c r="T118" s="175">
        <f>SUM(T119:T132)</f>
        <v>0</v>
      </c>
      <c r="AR118" s="176" t="s">
        <v>80</v>
      </c>
      <c r="AT118" s="177" t="s">
        <v>70</v>
      </c>
      <c r="AU118" s="177" t="s">
        <v>71</v>
      </c>
      <c r="AY118" s="176" t="s">
        <v>187</v>
      </c>
      <c r="BK118" s="178">
        <f>SUM(BK119:BK132)</f>
        <v>0</v>
      </c>
    </row>
    <row r="119" spans="1:65" s="2" customFormat="1" ht="16.5" customHeight="1">
      <c r="A119" s="37"/>
      <c r="B119" s="38"/>
      <c r="C119" s="181" t="s">
        <v>317</v>
      </c>
      <c r="D119" s="181" t="s">
        <v>189</v>
      </c>
      <c r="E119" s="182" t="s">
        <v>649</v>
      </c>
      <c r="F119" s="183" t="s">
        <v>650</v>
      </c>
      <c r="G119" s="184" t="s">
        <v>621</v>
      </c>
      <c r="H119" s="185">
        <v>1</v>
      </c>
      <c r="I119" s="186"/>
      <c r="J119" s="187">
        <f aca="true" t="shared" si="20" ref="J119:J132">ROUND(I119*H119,2)</f>
        <v>0</v>
      </c>
      <c r="K119" s="183" t="s">
        <v>19</v>
      </c>
      <c r="L119" s="42"/>
      <c r="M119" s="188" t="s">
        <v>19</v>
      </c>
      <c r="N119" s="189" t="s">
        <v>42</v>
      </c>
      <c r="O119" s="67"/>
      <c r="P119" s="190">
        <f aca="true" t="shared" si="21" ref="P119:P132">O119*H119</f>
        <v>0</v>
      </c>
      <c r="Q119" s="190">
        <v>0</v>
      </c>
      <c r="R119" s="190">
        <f aca="true" t="shared" si="22" ref="R119:R132">Q119*H119</f>
        <v>0</v>
      </c>
      <c r="S119" s="190">
        <v>0</v>
      </c>
      <c r="T119" s="191">
        <f aca="true" t="shared" si="23" ref="T119:T132">S119*H119</f>
        <v>0</v>
      </c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R119" s="192" t="s">
        <v>287</v>
      </c>
      <c r="AT119" s="192" t="s">
        <v>189</v>
      </c>
      <c r="AU119" s="192" t="s">
        <v>78</v>
      </c>
      <c r="AY119" s="20" t="s">
        <v>187</v>
      </c>
      <c r="BE119" s="193">
        <f aca="true" t="shared" si="24" ref="BE119:BE132">IF(N119="základní",J119,0)</f>
        <v>0</v>
      </c>
      <c r="BF119" s="193">
        <f aca="true" t="shared" si="25" ref="BF119:BF132">IF(N119="snížená",J119,0)</f>
        <v>0</v>
      </c>
      <c r="BG119" s="193">
        <f aca="true" t="shared" si="26" ref="BG119:BG132">IF(N119="zákl. přenesená",J119,0)</f>
        <v>0</v>
      </c>
      <c r="BH119" s="193">
        <f aca="true" t="shared" si="27" ref="BH119:BH132">IF(N119="sníž. přenesená",J119,0)</f>
        <v>0</v>
      </c>
      <c r="BI119" s="193">
        <f aca="true" t="shared" si="28" ref="BI119:BI132">IF(N119="nulová",J119,0)</f>
        <v>0</v>
      </c>
      <c r="BJ119" s="20" t="s">
        <v>78</v>
      </c>
      <c r="BK119" s="193">
        <f aca="true" t="shared" si="29" ref="BK119:BK132">ROUND(I119*H119,2)</f>
        <v>0</v>
      </c>
      <c r="BL119" s="20" t="s">
        <v>287</v>
      </c>
      <c r="BM119" s="192" t="s">
        <v>651</v>
      </c>
    </row>
    <row r="120" spans="1:65" s="2" customFormat="1" ht="16.5" customHeight="1">
      <c r="A120" s="37"/>
      <c r="B120" s="38"/>
      <c r="C120" s="181" t="s">
        <v>323</v>
      </c>
      <c r="D120" s="181" t="s">
        <v>189</v>
      </c>
      <c r="E120" s="182" t="s">
        <v>652</v>
      </c>
      <c r="F120" s="183" t="s">
        <v>653</v>
      </c>
      <c r="G120" s="184" t="s">
        <v>621</v>
      </c>
      <c r="H120" s="185">
        <v>1</v>
      </c>
      <c r="I120" s="186"/>
      <c r="J120" s="187">
        <f t="shared" si="20"/>
        <v>0</v>
      </c>
      <c r="K120" s="183" t="s">
        <v>19</v>
      </c>
      <c r="L120" s="42"/>
      <c r="M120" s="188" t="s">
        <v>19</v>
      </c>
      <c r="N120" s="189" t="s">
        <v>42</v>
      </c>
      <c r="O120" s="67"/>
      <c r="P120" s="190">
        <f t="shared" si="21"/>
        <v>0</v>
      </c>
      <c r="Q120" s="190">
        <v>0</v>
      </c>
      <c r="R120" s="190">
        <f t="shared" si="22"/>
        <v>0</v>
      </c>
      <c r="S120" s="190">
        <v>0</v>
      </c>
      <c r="T120" s="191">
        <f t="shared" si="23"/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287</v>
      </c>
      <c r="AT120" s="192" t="s">
        <v>189</v>
      </c>
      <c r="AU120" s="192" t="s">
        <v>78</v>
      </c>
      <c r="AY120" s="20" t="s">
        <v>187</v>
      </c>
      <c r="BE120" s="193">
        <f t="shared" si="24"/>
        <v>0</v>
      </c>
      <c r="BF120" s="193">
        <f t="shared" si="25"/>
        <v>0</v>
      </c>
      <c r="BG120" s="193">
        <f t="shared" si="26"/>
        <v>0</v>
      </c>
      <c r="BH120" s="193">
        <f t="shared" si="27"/>
        <v>0</v>
      </c>
      <c r="BI120" s="193">
        <f t="shared" si="28"/>
        <v>0</v>
      </c>
      <c r="BJ120" s="20" t="s">
        <v>78</v>
      </c>
      <c r="BK120" s="193">
        <f t="shared" si="29"/>
        <v>0</v>
      </c>
      <c r="BL120" s="20" t="s">
        <v>287</v>
      </c>
      <c r="BM120" s="192" t="s">
        <v>654</v>
      </c>
    </row>
    <row r="121" spans="1:65" s="2" customFormat="1" ht="16.5" customHeight="1">
      <c r="A121" s="37"/>
      <c r="B121" s="38"/>
      <c r="C121" s="181" t="s">
        <v>329</v>
      </c>
      <c r="D121" s="181" t="s">
        <v>189</v>
      </c>
      <c r="E121" s="182" t="s">
        <v>655</v>
      </c>
      <c r="F121" s="183" t="s">
        <v>656</v>
      </c>
      <c r="G121" s="184" t="s">
        <v>621</v>
      </c>
      <c r="H121" s="185">
        <v>1</v>
      </c>
      <c r="I121" s="186"/>
      <c r="J121" s="187">
        <f t="shared" si="20"/>
        <v>0</v>
      </c>
      <c r="K121" s="183" t="s">
        <v>19</v>
      </c>
      <c r="L121" s="42"/>
      <c r="M121" s="188" t="s">
        <v>19</v>
      </c>
      <c r="N121" s="189" t="s">
        <v>42</v>
      </c>
      <c r="O121" s="67"/>
      <c r="P121" s="190">
        <f t="shared" si="21"/>
        <v>0</v>
      </c>
      <c r="Q121" s="190">
        <v>0</v>
      </c>
      <c r="R121" s="190">
        <f t="shared" si="22"/>
        <v>0</v>
      </c>
      <c r="S121" s="190">
        <v>0</v>
      </c>
      <c r="T121" s="191">
        <f t="shared" si="23"/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287</v>
      </c>
      <c r="AT121" s="192" t="s">
        <v>189</v>
      </c>
      <c r="AU121" s="192" t="s">
        <v>78</v>
      </c>
      <c r="AY121" s="20" t="s">
        <v>187</v>
      </c>
      <c r="BE121" s="193">
        <f t="shared" si="24"/>
        <v>0</v>
      </c>
      <c r="BF121" s="193">
        <f t="shared" si="25"/>
        <v>0</v>
      </c>
      <c r="BG121" s="193">
        <f t="shared" si="26"/>
        <v>0</v>
      </c>
      <c r="BH121" s="193">
        <f t="shared" si="27"/>
        <v>0</v>
      </c>
      <c r="BI121" s="193">
        <f t="shared" si="28"/>
        <v>0</v>
      </c>
      <c r="BJ121" s="20" t="s">
        <v>78</v>
      </c>
      <c r="BK121" s="193">
        <f t="shared" si="29"/>
        <v>0</v>
      </c>
      <c r="BL121" s="20" t="s">
        <v>287</v>
      </c>
      <c r="BM121" s="192" t="s">
        <v>657</v>
      </c>
    </row>
    <row r="122" spans="1:65" s="2" customFormat="1" ht="16.5" customHeight="1">
      <c r="A122" s="37"/>
      <c r="B122" s="38"/>
      <c r="C122" s="181" t="s">
        <v>335</v>
      </c>
      <c r="D122" s="181" t="s">
        <v>189</v>
      </c>
      <c r="E122" s="182" t="s">
        <v>658</v>
      </c>
      <c r="F122" s="183" t="s">
        <v>659</v>
      </c>
      <c r="G122" s="184" t="s">
        <v>256</v>
      </c>
      <c r="H122" s="185">
        <v>1</v>
      </c>
      <c r="I122" s="186"/>
      <c r="J122" s="187">
        <f t="shared" si="20"/>
        <v>0</v>
      </c>
      <c r="K122" s="183" t="s">
        <v>19</v>
      </c>
      <c r="L122" s="42"/>
      <c r="M122" s="188" t="s">
        <v>19</v>
      </c>
      <c r="N122" s="189" t="s">
        <v>42</v>
      </c>
      <c r="O122" s="67"/>
      <c r="P122" s="190">
        <f t="shared" si="21"/>
        <v>0</v>
      </c>
      <c r="Q122" s="190">
        <v>0</v>
      </c>
      <c r="R122" s="190">
        <f t="shared" si="22"/>
        <v>0</v>
      </c>
      <c r="S122" s="190">
        <v>0</v>
      </c>
      <c r="T122" s="191">
        <f t="shared" si="23"/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192" t="s">
        <v>287</v>
      </c>
      <c r="AT122" s="192" t="s">
        <v>189</v>
      </c>
      <c r="AU122" s="192" t="s">
        <v>78</v>
      </c>
      <c r="AY122" s="20" t="s">
        <v>187</v>
      </c>
      <c r="BE122" s="193">
        <f t="shared" si="24"/>
        <v>0</v>
      </c>
      <c r="BF122" s="193">
        <f t="shared" si="25"/>
        <v>0</v>
      </c>
      <c r="BG122" s="193">
        <f t="shared" si="26"/>
        <v>0</v>
      </c>
      <c r="BH122" s="193">
        <f t="shared" si="27"/>
        <v>0</v>
      </c>
      <c r="BI122" s="193">
        <f t="shared" si="28"/>
        <v>0</v>
      </c>
      <c r="BJ122" s="20" t="s">
        <v>78</v>
      </c>
      <c r="BK122" s="193">
        <f t="shared" si="29"/>
        <v>0</v>
      </c>
      <c r="BL122" s="20" t="s">
        <v>287</v>
      </c>
      <c r="BM122" s="192" t="s">
        <v>660</v>
      </c>
    </row>
    <row r="123" spans="1:65" s="2" customFormat="1" ht="16.5" customHeight="1">
      <c r="A123" s="37"/>
      <c r="B123" s="38"/>
      <c r="C123" s="181" t="s">
        <v>343</v>
      </c>
      <c r="D123" s="181" t="s">
        <v>189</v>
      </c>
      <c r="E123" s="182" t="s">
        <v>661</v>
      </c>
      <c r="F123" s="183" t="s">
        <v>662</v>
      </c>
      <c r="G123" s="184" t="s">
        <v>621</v>
      </c>
      <c r="H123" s="185">
        <v>1</v>
      </c>
      <c r="I123" s="186"/>
      <c r="J123" s="187">
        <f t="shared" si="20"/>
        <v>0</v>
      </c>
      <c r="K123" s="183" t="s">
        <v>19</v>
      </c>
      <c r="L123" s="42"/>
      <c r="M123" s="188" t="s">
        <v>19</v>
      </c>
      <c r="N123" s="189" t="s">
        <v>42</v>
      </c>
      <c r="O123" s="67"/>
      <c r="P123" s="190">
        <f t="shared" si="21"/>
        <v>0</v>
      </c>
      <c r="Q123" s="190">
        <v>0</v>
      </c>
      <c r="R123" s="190">
        <f t="shared" si="22"/>
        <v>0</v>
      </c>
      <c r="S123" s="190">
        <v>0</v>
      </c>
      <c r="T123" s="191">
        <f t="shared" si="23"/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287</v>
      </c>
      <c r="AT123" s="192" t="s">
        <v>189</v>
      </c>
      <c r="AU123" s="192" t="s">
        <v>78</v>
      </c>
      <c r="AY123" s="20" t="s">
        <v>187</v>
      </c>
      <c r="BE123" s="193">
        <f t="shared" si="24"/>
        <v>0</v>
      </c>
      <c r="BF123" s="193">
        <f t="shared" si="25"/>
        <v>0</v>
      </c>
      <c r="BG123" s="193">
        <f t="shared" si="26"/>
        <v>0</v>
      </c>
      <c r="BH123" s="193">
        <f t="shared" si="27"/>
        <v>0</v>
      </c>
      <c r="BI123" s="193">
        <f t="shared" si="28"/>
        <v>0</v>
      </c>
      <c r="BJ123" s="20" t="s">
        <v>78</v>
      </c>
      <c r="BK123" s="193">
        <f t="shared" si="29"/>
        <v>0</v>
      </c>
      <c r="BL123" s="20" t="s">
        <v>287</v>
      </c>
      <c r="BM123" s="192" t="s">
        <v>663</v>
      </c>
    </row>
    <row r="124" spans="1:65" s="2" customFormat="1" ht="16.5" customHeight="1">
      <c r="A124" s="37"/>
      <c r="B124" s="38"/>
      <c r="C124" s="181" t="s">
        <v>664</v>
      </c>
      <c r="D124" s="181" t="s">
        <v>189</v>
      </c>
      <c r="E124" s="182" t="s">
        <v>665</v>
      </c>
      <c r="F124" s="183" t="s">
        <v>666</v>
      </c>
      <c r="G124" s="184" t="s">
        <v>621</v>
      </c>
      <c r="H124" s="185">
        <v>1</v>
      </c>
      <c r="I124" s="186"/>
      <c r="J124" s="187">
        <f t="shared" si="20"/>
        <v>0</v>
      </c>
      <c r="K124" s="183" t="s">
        <v>19</v>
      </c>
      <c r="L124" s="42"/>
      <c r="M124" s="188" t="s">
        <v>19</v>
      </c>
      <c r="N124" s="189" t="s">
        <v>42</v>
      </c>
      <c r="O124" s="67"/>
      <c r="P124" s="190">
        <f t="shared" si="21"/>
        <v>0</v>
      </c>
      <c r="Q124" s="190">
        <v>0</v>
      </c>
      <c r="R124" s="190">
        <f t="shared" si="22"/>
        <v>0</v>
      </c>
      <c r="S124" s="190">
        <v>0</v>
      </c>
      <c r="T124" s="191">
        <f t="shared" si="23"/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287</v>
      </c>
      <c r="AT124" s="192" t="s">
        <v>189</v>
      </c>
      <c r="AU124" s="192" t="s">
        <v>78</v>
      </c>
      <c r="AY124" s="20" t="s">
        <v>187</v>
      </c>
      <c r="BE124" s="193">
        <f t="shared" si="24"/>
        <v>0</v>
      </c>
      <c r="BF124" s="193">
        <f t="shared" si="25"/>
        <v>0</v>
      </c>
      <c r="BG124" s="193">
        <f t="shared" si="26"/>
        <v>0</v>
      </c>
      <c r="BH124" s="193">
        <f t="shared" si="27"/>
        <v>0</v>
      </c>
      <c r="BI124" s="193">
        <f t="shared" si="28"/>
        <v>0</v>
      </c>
      <c r="BJ124" s="20" t="s">
        <v>78</v>
      </c>
      <c r="BK124" s="193">
        <f t="shared" si="29"/>
        <v>0</v>
      </c>
      <c r="BL124" s="20" t="s">
        <v>287</v>
      </c>
      <c r="BM124" s="192" t="s">
        <v>667</v>
      </c>
    </row>
    <row r="125" spans="1:65" s="2" customFormat="1" ht="16.5" customHeight="1">
      <c r="A125" s="37"/>
      <c r="B125" s="38"/>
      <c r="C125" s="181" t="s">
        <v>668</v>
      </c>
      <c r="D125" s="181" t="s">
        <v>189</v>
      </c>
      <c r="E125" s="182" t="s">
        <v>669</v>
      </c>
      <c r="F125" s="183" t="s">
        <v>670</v>
      </c>
      <c r="G125" s="184" t="s">
        <v>621</v>
      </c>
      <c r="H125" s="185">
        <v>1</v>
      </c>
      <c r="I125" s="186"/>
      <c r="J125" s="187">
        <f t="shared" si="20"/>
        <v>0</v>
      </c>
      <c r="K125" s="183" t="s">
        <v>19</v>
      </c>
      <c r="L125" s="42"/>
      <c r="M125" s="188" t="s">
        <v>19</v>
      </c>
      <c r="N125" s="189" t="s">
        <v>42</v>
      </c>
      <c r="O125" s="67"/>
      <c r="P125" s="190">
        <f t="shared" si="21"/>
        <v>0</v>
      </c>
      <c r="Q125" s="190">
        <v>0</v>
      </c>
      <c r="R125" s="190">
        <f t="shared" si="22"/>
        <v>0</v>
      </c>
      <c r="S125" s="190">
        <v>0</v>
      </c>
      <c r="T125" s="191">
        <f t="shared" si="23"/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287</v>
      </c>
      <c r="AT125" s="192" t="s">
        <v>189</v>
      </c>
      <c r="AU125" s="192" t="s">
        <v>78</v>
      </c>
      <c r="AY125" s="20" t="s">
        <v>187</v>
      </c>
      <c r="BE125" s="193">
        <f t="shared" si="24"/>
        <v>0</v>
      </c>
      <c r="BF125" s="193">
        <f t="shared" si="25"/>
        <v>0</v>
      </c>
      <c r="BG125" s="193">
        <f t="shared" si="26"/>
        <v>0</v>
      </c>
      <c r="BH125" s="193">
        <f t="shared" si="27"/>
        <v>0</v>
      </c>
      <c r="BI125" s="193">
        <f t="shared" si="28"/>
        <v>0</v>
      </c>
      <c r="BJ125" s="20" t="s">
        <v>78</v>
      </c>
      <c r="BK125" s="193">
        <f t="shared" si="29"/>
        <v>0</v>
      </c>
      <c r="BL125" s="20" t="s">
        <v>287</v>
      </c>
      <c r="BM125" s="192" t="s">
        <v>671</v>
      </c>
    </row>
    <row r="126" spans="1:65" s="2" customFormat="1" ht="16.5" customHeight="1">
      <c r="A126" s="37"/>
      <c r="B126" s="38"/>
      <c r="C126" s="181" t="s">
        <v>672</v>
      </c>
      <c r="D126" s="181" t="s">
        <v>189</v>
      </c>
      <c r="E126" s="182" t="s">
        <v>673</v>
      </c>
      <c r="F126" s="183" t="s">
        <v>674</v>
      </c>
      <c r="G126" s="184" t="s">
        <v>621</v>
      </c>
      <c r="H126" s="185">
        <v>1</v>
      </c>
      <c r="I126" s="186"/>
      <c r="J126" s="187">
        <f t="shared" si="20"/>
        <v>0</v>
      </c>
      <c r="K126" s="183" t="s">
        <v>19</v>
      </c>
      <c r="L126" s="42"/>
      <c r="M126" s="188" t="s">
        <v>19</v>
      </c>
      <c r="N126" s="189" t="s">
        <v>42</v>
      </c>
      <c r="O126" s="67"/>
      <c r="P126" s="190">
        <f t="shared" si="21"/>
        <v>0</v>
      </c>
      <c r="Q126" s="190">
        <v>0</v>
      </c>
      <c r="R126" s="190">
        <f t="shared" si="22"/>
        <v>0</v>
      </c>
      <c r="S126" s="190">
        <v>0</v>
      </c>
      <c r="T126" s="191">
        <f t="shared" si="23"/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287</v>
      </c>
      <c r="AT126" s="192" t="s">
        <v>189</v>
      </c>
      <c r="AU126" s="192" t="s">
        <v>78</v>
      </c>
      <c r="AY126" s="20" t="s">
        <v>187</v>
      </c>
      <c r="BE126" s="193">
        <f t="shared" si="24"/>
        <v>0</v>
      </c>
      <c r="BF126" s="193">
        <f t="shared" si="25"/>
        <v>0</v>
      </c>
      <c r="BG126" s="193">
        <f t="shared" si="26"/>
        <v>0</v>
      </c>
      <c r="BH126" s="193">
        <f t="shared" si="27"/>
        <v>0</v>
      </c>
      <c r="BI126" s="193">
        <f t="shared" si="28"/>
        <v>0</v>
      </c>
      <c r="BJ126" s="20" t="s">
        <v>78</v>
      </c>
      <c r="BK126" s="193">
        <f t="shared" si="29"/>
        <v>0</v>
      </c>
      <c r="BL126" s="20" t="s">
        <v>287</v>
      </c>
      <c r="BM126" s="192" t="s">
        <v>675</v>
      </c>
    </row>
    <row r="127" spans="1:65" s="2" customFormat="1" ht="16.5" customHeight="1">
      <c r="A127" s="37"/>
      <c r="B127" s="38"/>
      <c r="C127" s="181" t="s">
        <v>676</v>
      </c>
      <c r="D127" s="181" t="s">
        <v>189</v>
      </c>
      <c r="E127" s="182" t="s">
        <v>677</v>
      </c>
      <c r="F127" s="183" t="s">
        <v>678</v>
      </c>
      <c r="G127" s="184" t="s">
        <v>256</v>
      </c>
      <c r="H127" s="185">
        <v>1</v>
      </c>
      <c r="I127" s="186"/>
      <c r="J127" s="187">
        <f t="shared" si="20"/>
        <v>0</v>
      </c>
      <c r="K127" s="183" t="s">
        <v>19</v>
      </c>
      <c r="L127" s="42"/>
      <c r="M127" s="188" t="s">
        <v>19</v>
      </c>
      <c r="N127" s="189" t="s">
        <v>42</v>
      </c>
      <c r="O127" s="67"/>
      <c r="P127" s="190">
        <f t="shared" si="21"/>
        <v>0</v>
      </c>
      <c r="Q127" s="190">
        <v>0</v>
      </c>
      <c r="R127" s="190">
        <f t="shared" si="22"/>
        <v>0</v>
      </c>
      <c r="S127" s="190">
        <v>0</v>
      </c>
      <c r="T127" s="191">
        <f t="shared" si="23"/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287</v>
      </c>
      <c r="AT127" s="192" t="s">
        <v>189</v>
      </c>
      <c r="AU127" s="192" t="s">
        <v>78</v>
      </c>
      <c r="AY127" s="20" t="s">
        <v>187</v>
      </c>
      <c r="BE127" s="193">
        <f t="shared" si="24"/>
        <v>0</v>
      </c>
      <c r="BF127" s="193">
        <f t="shared" si="25"/>
        <v>0</v>
      </c>
      <c r="BG127" s="193">
        <f t="shared" si="26"/>
        <v>0</v>
      </c>
      <c r="BH127" s="193">
        <f t="shared" si="27"/>
        <v>0</v>
      </c>
      <c r="BI127" s="193">
        <f t="shared" si="28"/>
        <v>0</v>
      </c>
      <c r="BJ127" s="20" t="s">
        <v>78</v>
      </c>
      <c r="BK127" s="193">
        <f t="shared" si="29"/>
        <v>0</v>
      </c>
      <c r="BL127" s="20" t="s">
        <v>287</v>
      </c>
      <c r="BM127" s="192" t="s">
        <v>679</v>
      </c>
    </row>
    <row r="128" spans="1:65" s="2" customFormat="1" ht="16.5" customHeight="1">
      <c r="A128" s="37"/>
      <c r="B128" s="38"/>
      <c r="C128" s="181" t="s">
        <v>680</v>
      </c>
      <c r="D128" s="181" t="s">
        <v>189</v>
      </c>
      <c r="E128" s="182" t="s">
        <v>681</v>
      </c>
      <c r="F128" s="183" t="s">
        <v>682</v>
      </c>
      <c r="G128" s="184" t="s">
        <v>256</v>
      </c>
      <c r="H128" s="185">
        <v>1</v>
      </c>
      <c r="I128" s="186"/>
      <c r="J128" s="187">
        <f t="shared" si="20"/>
        <v>0</v>
      </c>
      <c r="K128" s="183" t="s">
        <v>19</v>
      </c>
      <c r="L128" s="42"/>
      <c r="M128" s="188" t="s">
        <v>19</v>
      </c>
      <c r="N128" s="189" t="s">
        <v>42</v>
      </c>
      <c r="O128" s="67"/>
      <c r="P128" s="190">
        <f t="shared" si="21"/>
        <v>0</v>
      </c>
      <c r="Q128" s="190">
        <v>0</v>
      </c>
      <c r="R128" s="190">
        <f t="shared" si="22"/>
        <v>0</v>
      </c>
      <c r="S128" s="190">
        <v>0</v>
      </c>
      <c r="T128" s="191">
        <f t="shared" si="23"/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192" t="s">
        <v>287</v>
      </c>
      <c r="AT128" s="192" t="s">
        <v>189</v>
      </c>
      <c r="AU128" s="192" t="s">
        <v>78</v>
      </c>
      <c r="AY128" s="20" t="s">
        <v>187</v>
      </c>
      <c r="BE128" s="193">
        <f t="shared" si="24"/>
        <v>0</v>
      </c>
      <c r="BF128" s="193">
        <f t="shared" si="25"/>
        <v>0</v>
      </c>
      <c r="BG128" s="193">
        <f t="shared" si="26"/>
        <v>0</v>
      </c>
      <c r="BH128" s="193">
        <f t="shared" si="27"/>
        <v>0</v>
      </c>
      <c r="BI128" s="193">
        <f t="shared" si="28"/>
        <v>0</v>
      </c>
      <c r="BJ128" s="20" t="s">
        <v>78</v>
      </c>
      <c r="BK128" s="193">
        <f t="shared" si="29"/>
        <v>0</v>
      </c>
      <c r="BL128" s="20" t="s">
        <v>287</v>
      </c>
      <c r="BM128" s="192" t="s">
        <v>683</v>
      </c>
    </row>
    <row r="129" spans="1:65" s="2" customFormat="1" ht="16.5" customHeight="1">
      <c r="A129" s="37"/>
      <c r="B129" s="38"/>
      <c r="C129" s="181" t="s">
        <v>377</v>
      </c>
      <c r="D129" s="181" t="s">
        <v>189</v>
      </c>
      <c r="E129" s="182" t="s">
        <v>684</v>
      </c>
      <c r="F129" s="183" t="s">
        <v>685</v>
      </c>
      <c r="G129" s="184" t="s">
        <v>256</v>
      </c>
      <c r="H129" s="185">
        <v>2</v>
      </c>
      <c r="I129" s="186"/>
      <c r="J129" s="187">
        <f t="shared" si="20"/>
        <v>0</v>
      </c>
      <c r="K129" s="183" t="s">
        <v>19</v>
      </c>
      <c r="L129" s="42"/>
      <c r="M129" s="188" t="s">
        <v>19</v>
      </c>
      <c r="N129" s="189" t="s">
        <v>42</v>
      </c>
      <c r="O129" s="67"/>
      <c r="P129" s="190">
        <f t="shared" si="21"/>
        <v>0</v>
      </c>
      <c r="Q129" s="190">
        <v>0</v>
      </c>
      <c r="R129" s="190">
        <f t="shared" si="22"/>
        <v>0</v>
      </c>
      <c r="S129" s="190">
        <v>0</v>
      </c>
      <c r="T129" s="191">
        <f t="shared" si="23"/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287</v>
      </c>
      <c r="AT129" s="192" t="s">
        <v>189</v>
      </c>
      <c r="AU129" s="192" t="s">
        <v>78</v>
      </c>
      <c r="AY129" s="20" t="s">
        <v>187</v>
      </c>
      <c r="BE129" s="193">
        <f t="shared" si="24"/>
        <v>0</v>
      </c>
      <c r="BF129" s="193">
        <f t="shared" si="25"/>
        <v>0</v>
      </c>
      <c r="BG129" s="193">
        <f t="shared" si="26"/>
        <v>0</v>
      </c>
      <c r="BH129" s="193">
        <f t="shared" si="27"/>
        <v>0</v>
      </c>
      <c r="BI129" s="193">
        <f t="shared" si="28"/>
        <v>0</v>
      </c>
      <c r="BJ129" s="20" t="s">
        <v>78</v>
      </c>
      <c r="BK129" s="193">
        <f t="shared" si="29"/>
        <v>0</v>
      </c>
      <c r="BL129" s="20" t="s">
        <v>287</v>
      </c>
      <c r="BM129" s="192" t="s">
        <v>686</v>
      </c>
    </row>
    <row r="130" spans="1:65" s="2" customFormat="1" ht="16.5" customHeight="1">
      <c r="A130" s="37"/>
      <c r="B130" s="38"/>
      <c r="C130" s="181" t="s">
        <v>352</v>
      </c>
      <c r="D130" s="181" t="s">
        <v>189</v>
      </c>
      <c r="E130" s="182" t="s">
        <v>687</v>
      </c>
      <c r="F130" s="183" t="s">
        <v>688</v>
      </c>
      <c r="G130" s="184" t="s">
        <v>256</v>
      </c>
      <c r="H130" s="185">
        <v>1</v>
      </c>
      <c r="I130" s="186"/>
      <c r="J130" s="187">
        <f t="shared" si="20"/>
        <v>0</v>
      </c>
      <c r="K130" s="183" t="s">
        <v>19</v>
      </c>
      <c r="L130" s="42"/>
      <c r="M130" s="188" t="s">
        <v>19</v>
      </c>
      <c r="N130" s="189" t="s">
        <v>42</v>
      </c>
      <c r="O130" s="67"/>
      <c r="P130" s="190">
        <f t="shared" si="21"/>
        <v>0</v>
      </c>
      <c r="Q130" s="190">
        <v>0</v>
      </c>
      <c r="R130" s="190">
        <f t="shared" si="22"/>
        <v>0</v>
      </c>
      <c r="S130" s="190">
        <v>0</v>
      </c>
      <c r="T130" s="191">
        <f t="shared" si="23"/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192" t="s">
        <v>287</v>
      </c>
      <c r="AT130" s="192" t="s">
        <v>189</v>
      </c>
      <c r="AU130" s="192" t="s">
        <v>78</v>
      </c>
      <c r="AY130" s="20" t="s">
        <v>187</v>
      </c>
      <c r="BE130" s="193">
        <f t="shared" si="24"/>
        <v>0</v>
      </c>
      <c r="BF130" s="193">
        <f t="shared" si="25"/>
        <v>0</v>
      </c>
      <c r="BG130" s="193">
        <f t="shared" si="26"/>
        <v>0</v>
      </c>
      <c r="BH130" s="193">
        <f t="shared" si="27"/>
        <v>0</v>
      </c>
      <c r="BI130" s="193">
        <f t="shared" si="28"/>
        <v>0</v>
      </c>
      <c r="BJ130" s="20" t="s">
        <v>78</v>
      </c>
      <c r="BK130" s="193">
        <f t="shared" si="29"/>
        <v>0</v>
      </c>
      <c r="BL130" s="20" t="s">
        <v>287</v>
      </c>
      <c r="BM130" s="192" t="s">
        <v>689</v>
      </c>
    </row>
    <row r="131" spans="1:65" s="2" customFormat="1" ht="16.5" customHeight="1">
      <c r="A131" s="37"/>
      <c r="B131" s="38"/>
      <c r="C131" s="181" t="s">
        <v>361</v>
      </c>
      <c r="D131" s="181" t="s">
        <v>189</v>
      </c>
      <c r="E131" s="182" t="s">
        <v>690</v>
      </c>
      <c r="F131" s="183" t="s">
        <v>691</v>
      </c>
      <c r="G131" s="184" t="s">
        <v>256</v>
      </c>
      <c r="H131" s="185">
        <v>2</v>
      </c>
      <c r="I131" s="186"/>
      <c r="J131" s="187">
        <f t="shared" si="20"/>
        <v>0</v>
      </c>
      <c r="K131" s="183" t="s">
        <v>19</v>
      </c>
      <c r="L131" s="42"/>
      <c r="M131" s="188" t="s">
        <v>19</v>
      </c>
      <c r="N131" s="189" t="s">
        <v>42</v>
      </c>
      <c r="O131" s="67"/>
      <c r="P131" s="190">
        <f t="shared" si="21"/>
        <v>0</v>
      </c>
      <c r="Q131" s="190">
        <v>0</v>
      </c>
      <c r="R131" s="190">
        <f t="shared" si="22"/>
        <v>0</v>
      </c>
      <c r="S131" s="190">
        <v>0</v>
      </c>
      <c r="T131" s="191">
        <f t="shared" si="23"/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287</v>
      </c>
      <c r="AT131" s="192" t="s">
        <v>189</v>
      </c>
      <c r="AU131" s="192" t="s">
        <v>78</v>
      </c>
      <c r="AY131" s="20" t="s">
        <v>187</v>
      </c>
      <c r="BE131" s="193">
        <f t="shared" si="24"/>
        <v>0</v>
      </c>
      <c r="BF131" s="193">
        <f t="shared" si="25"/>
        <v>0</v>
      </c>
      <c r="BG131" s="193">
        <f t="shared" si="26"/>
        <v>0</v>
      </c>
      <c r="BH131" s="193">
        <f t="shared" si="27"/>
        <v>0</v>
      </c>
      <c r="BI131" s="193">
        <f t="shared" si="28"/>
        <v>0</v>
      </c>
      <c r="BJ131" s="20" t="s">
        <v>78</v>
      </c>
      <c r="BK131" s="193">
        <f t="shared" si="29"/>
        <v>0</v>
      </c>
      <c r="BL131" s="20" t="s">
        <v>287</v>
      </c>
      <c r="BM131" s="192" t="s">
        <v>692</v>
      </c>
    </row>
    <row r="132" spans="1:65" s="2" customFormat="1" ht="16.5" customHeight="1">
      <c r="A132" s="37"/>
      <c r="B132" s="38"/>
      <c r="C132" s="181" t="s">
        <v>365</v>
      </c>
      <c r="D132" s="181" t="s">
        <v>189</v>
      </c>
      <c r="E132" s="182" t="s">
        <v>693</v>
      </c>
      <c r="F132" s="183" t="s">
        <v>694</v>
      </c>
      <c r="G132" s="184" t="s">
        <v>305</v>
      </c>
      <c r="H132" s="185">
        <v>0.051</v>
      </c>
      <c r="I132" s="186"/>
      <c r="J132" s="187">
        <f t="shared" si="20"/>
        <v>0</v>
      </c>
      <c r="K132" s="183" t="s">
        <v>19</v>
      </c>
      <c r="L132" s="42"/>
      <c r="M132" s="245" t="s">
        <v>19</v>
      </c>
      <c r="N132" s="246" t="s">
        <v>42</v>
      </c>
      <c r="O132" s="247"/>
      <c r="P132" s="248">
        <f t="shared" si="21"/>
        <v>0</v>
      </c>
      <c r="Q132" s="248">
        <v>0</v>
      </c>
      <c r="R132" s="248">
        <f t="shared" si="22"/>
        <v>0</v>
      </c>
      <c r="S132" s="248">
        <v>0</v>
      </c>
      <c r="T132" s="249">
        <f t="shared" si="23"/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192" t="s">
        <v>287</v>
      </c>
      <c r="AT132" s="192" t="s">
        <v>189</v>
      </c>
      <c r="AU132" s="192" t="s">
        <v>78</v>
      </c>
      <c r="AY132" s="20" t="s">
        <v>187</v>
      </c>
      <c r="BE132" s="193">
        <f t="shared" si="24"/>
        <v>0</v>
      </c>
      <c r="BF132" s="193">
        <f t="shared" si="25"/>
        <v>0</v>
      </c>
      <c r="BG132" s="193">
        <f t="shared" si="26"/>
        <v>0</v>
      </c>
      <c r="BH132" s="193">
        <f t="shared" si="27"/>
        <v>0</v>
      </c>
      <c r="BI132" s="193">
        <f t="shared" si="28"/>
        <v>0</v>
      </c>
      <c r="BJ132" s="20" t="s">
        <v>78</v>
      </c>
      <c r="BK132" s="193">
        <f t="shared" si="29"/>
        <v>0</v>
      </c>
      <c r="BL132" s="20" t="s">
        <v>287</v>
      </c>
      <c r="BM132" s="192" t="s">
        <v>695</v>
      </c>
    </row>
    <row r="133" spans="1:31" s="2" customFormat="1" ht="6.95" customHeight="1">
      <c r="A133" s="37"/>
      <c r="B133" s="50"/>
      <c r="C133" s="51"/>
      <c r="D133" s="51"/>
      <c r="E133" s="51"/>
      <c r="F133" s="51"/>
      <c r="G133" s="51"/>
      <c r="H133" s="51"/>
      <c r="I133" s="51"/>
      <c r="J133" s="51"/>
      <c r="K133" s="51"/>
      <c r="L133" s="42"/>
      <c r="M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</row>
  </sheetData>
  <sheetProtection algorithmName="SHA-512" hashValue="bgl0wwj94kqejaZ1XtQdEtuQmcbdYMzbaZRxDE3+pTBapfx0TQ/Y73QdmM76BmV14kJhMJ8n6A0tBGTwUFXDSg==" saltValue="N6jBZ10vWMoLjG9j42WW4nch8zl20K+xzLYGpPyygaK4FAewWOdjBK8ik+9mIz23/Pwua7I+TpjM8QMpmrRU2g==" spinCount="100000" sheet="1" objects="1" scenarios="1" formatColumns="0" formatRows="0" autoFilter="0"/>
  <autoFilter ref="C93:K132"/>
  <mergeCells count="15">
    <mergeCell ref="E80:H80"/>
    <mergeCell ref="E84:H84"/>
    <mergeCell ref="E82:H82"/>
    <mergeCell ref="E86:H86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54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99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574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696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ROUND(J98,2)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ROUND((SUM(BE98:BE548)),2)</f>
        <v>0</v>
      </c>
      <c r="G37" s="37"/>
      <c r="H37" s="37"/>
      <c r="I37" s="127">
        <v>0.21</v>
      </c>
      <c r="J37" s="126">
        <f>ROUND(((SUM(BE98:BE548))*I37),2)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ROUND((SUM(BF98:BF548)),2)</f>
        <v>0</v>
      </c>
      <c r="G38" s="37"/>
      <c r="H38" s="37"/>
      <c r="I38" s="127">
        <v>0.15</v>
      </c>
      <c r="J38" s="126">
        <f>ROUND(((SUM(BF98:BF548))*I38),2)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ROUND((SUM(BG98:BG548)),2)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ROUND((SUM(BH98:BH548)),2)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ROUND((SUM(BI98:BI548)),2)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574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IN-ZP.02.3 - Elektroinstalace - investiční náklady - 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J98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697</v>
      </c>
      <c r="E68" s="146"/>
      <c r="F68" s="146"/>
      <c r="G68" s="146"/>
      <c r="H68" s="146"/>
      <c r="I68" s="146"/>
      <c r="J68" s="147">
        <f>J99</f>
        <v>0</v>
      </c>
      <c r="K68" s="144"/>
      <c r="L68" s="148"/>
    </row>
    <row r="69" spans="2:12" s="9" customFormat="1" ht="24.95" customHeight="1">
      <c r="B69" s="143"/>
      <c r="C69" s="144"/>
      <c r="D69" s="145" t="s">
        <v>698</v>
      </c>
      <c r="E69" s="146"/>
      <c r="F69" s="146"/>
      <c r="G69" s="146"/>
      <c r="H69" s="146"/>
      <c r="I69" s="146"/>
      <c r="J69" s="147">
        <f>J120</f>
        <v>0</v>
      </c>
      <c r="K69" s="144"/>
      <c r="L69" s="148"/>
    </row>
    <row r="70" spans="2:12" s="9" customFormat="1" ht="24.95" customHeight="1">
      <c r="B70" s="143"/>
      <c r="C70" s="144"/>
      <c r="D70" s="145" t="s">
        <v>699</v>
      </c>
      <c r="E70" s="146"/>
      <c r="F70" s="146"/>
      <c r="G70" s="146"/>
      <c r="H70" s="146"/>
      <c r="I70" s="146"/>
      <c r="J70" s="147">
        <f>J141</f>
        <v>0</v>
      </c>
      <c r="K70" s="144"/>
      <c r="L70" s="148"/>
    </row>
    <row r="71" spans="2:12" s="9" customFormat="1" ht="24.95" customHeight="1">
      <c r="B71" s="143"/>
      <c r="C71" s="144"/>
      <c r="D71" s="145" t="s">
        <v>700</v>
      </c>
      <c r="E71" s="146"/>
      <c r="F71" s="146"/>
      <c r="G71" s="146"/>
      <c r="H71" s="146"/>
      <c r="I71" s="146"/>
      <c r="J71" s="147">
        <f>J274</f>
        <v>0</v>
      </c>
      <c r="K71" s="144"/>
      <c r="L71" s="148"/>
    </row>
    <row r="72" spans="2:12" s="9" customFormat="1" ht="24.95" customHeight="1">
      <c r="B72" s="143"/>
      <c r="C72" s="144"/>
      <c r="D72" s="145" t="s">
        <v>701</v>
      </c>
      <c r="E72" s="146"/>
      <c r="F72" s="146"/>
      <c r="G72" s="146"/>
      <c r="H72" s="146"/>
      <c r="I72" s="146"/>
      <c r="J72" s="147">
        <f>J327</f>
        <v>0</v>
      </c>
      <c r="K72" s="144"/>
      <c r="L72" s="148"/>
    </row>
    <row r="73" spans="2:12" s="9" customFormat="1" ht="24.95" customHeight="1">
      <c r="B73" s="143"/>
      <c r="C73" s="144"/>
      <c r="D73" s="145" t="s">
        <v>702</v>
      </c>
      <c r="E73" s="146"/>
      <c r="F73" s="146"/>
      <c r="G73" s="146"/>
      <c r="H73" s="146"/>
      <c r="I73" s="146"/>
      <c r="J73" s="147">
        <f>J442</f>
        <v>0</v>
      </c>
      <c r="K73" s="144"/>
      <c r="L73" s="148"/>
    </row>
    <row r="74" spans="2:12" s="9" customFormat="1" ht="24.95" customHeight="1">
      <c r="B74" s="143"/>
      <c r="C74" s="144"/>
      <c r="D74" s="145" t="s">
        <v>703</v>
      </c>
      <c r="E74" s="146"/>
      <c r="F74" s="146"/>
      <c r="G74" s="146"/>
      <c r="H74" s="146"/>
      <c r="I74" s="146"/>
      <c r="J74" s="147">
        <f>J535</f>
        <v>0</v>
      </c>
      <c r="K74" s="144"/>
      <c r="L74" s="148"/>
    </row>
    <row r="75" spans="1:31" s="2" customFormat="1" ht="21.75" customHeight="1">
      <c r="A75" s="37"/>
      <c r="B75" s="38"/>
      <c r="C75" s="39"/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80" spans="1:31" s="2" customFormat="1" ht="6.95" customHeight="1">
      <c r="A80" s="37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24.95" customHeight="1">
      <c r="A81" s="37"/>
      <c r="B81" s="38"/>
      <c r="C81" s="26" t="s">
        <v>172</v>
      </c>
      <c r="D81" s="39"/>
      <c r="E81" s="39"/>
      <c r="F81" s="39"/>
      <c r="G81" s="39"/>
      <c r="H81" s="39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6.95" customHeight="1">
      <c r="A82" s="37"/>
      <c r="B82" s="38"/>
      <c r="C82" s="39"/>
      <c r="D82" s="39"/>
      <c r="E82" s="39"/>
      <c r="F82" s="39"/>
      <c r="G82" s="39"/>
      <c r="H82" s="39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16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408" t="str">
        <f>E7</f>
        <v>ÚPRAVA PODKROVI BUDOVY A TUL, HÁLKOVA 917/6, LIBEREC</v>
      </c>
      <c r="F84" s="409"/>
      <c r="G84" s="409"/>
      <c r="H84" s="409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2:12" s="1" customFormat="1" ht="12" customHeight="1">
      <c r="B85" s="24"/>
      <c r="C85" s="32" t="s">
        <v>147</v>
      </c>
      <c r="D85" s="25"/>
      <c r="E85" s="25"/>
      <c r="F85" s="25"/>
      <c r="G85" s="25"/>
      <c r="H85" s="25"/>
      <c r="I85" s="25"/>
      <c r="J85" s="25"/>
      <c r="K85" s="25"/>
      <c r="L85" s="23"/>
    </row>
    <row r="86" spans="2:12" s="1" customFormat="1" ht="16.5" customHeight="1">
      <c r="B86" s="24"/>
      <c r="C86" s="25"/>
      <c r="D86" s="25"/>
      <c r="E86" s="408" t="s">
        <v>148</v>
      </c>
      <c r="F86" s="384"/>
      <c r="G86" s="384"/>
      <c r="H86" s="384"/>
      <c r="I86" s="25"/>
      <c r="J86" s="25"/>
      <c r="K86" s="25"/>
      <c r="L86" s="23"/>
    </row>
    <row r="87" spans="2:12" s="1" customFormat="1" ht="12" customHeight="1">
      <c r="B87" s="24"/>
      <c r="C87" s="32" t="s">
        <v>149</v>
      </c>
      <c r="D87" s="25"/>
      <c r="E87" s="25"/>
      <c r="F87" s="25"/>
      <c r="G87" s="25"/>
      <c r="H87" s="25"/>
      <c r="I87" s="25"/>
      <c r="J87" s="25"/>
      <c r="K87" s="25"/>
      <c r="L87" s="23"/>
    </row>
    <row r="88" spans="1:31" s="2" customFormat="1" ht="16.5" customHeight="1">
      <c r="A88" s="37"/>
      <c r="B88" s="38"/>
      <c r="C88" s="39"/>
      <c r="D88" s="39"/>
      <c r="E88" s="410" t="s">
        <v>150</v>
      </c>
      <c r="F88" s="411"/>
      <c r="G88" s="411"/>
      <c r="H88" s="411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2" t="s">
        <v>574</v>
      </c>
      <c r="D89" s="39"/>
      <c r="E89" s="39"/>
      <c r="F89" s="39"/>
      <c r="G89" s="39"/>
      <c r="H89" s="39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6.5" customHeight="1">
      <c r="A90" s="37"/>
      <c r="B90" s="38"/>
      <c r="C90" s="39"/>
      <c r="D90" s="39"/>
      <c r="E90" s="355" t="str">
        <f>E13</f>
        <v>IN-ZP.02.3 - Elektroinstalace - investiční náklady - způsobilé</v>
      </c>
      <c r="F90" s="411"/>
      <c r="G90" s="411"/>
      <c r="H90" s="411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6.9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2" customHeight="1">
      <c r="A92" s="37"/>
      <c r="B92" s="38"/>
      <c r="C92" s="32" t="s">
        <v>21</v>
      </c>
      <c r="D92" s="39"/>
      <c r="E92" s="39"/>
      <c r="F92" s="30" t="str">
        <f>F16</f>
        <v>LIBEREC</v>
      </c>
      <c r="G92" s="39"/>
      <c r="H92" s="39"/>
      <c r="I92" s="32" t="s">
        <v>23</v>
      </c>
      <c r="J92" s="62">
        <f>IF(J16="","",J16)</f>
        <v>45307</v>
      </c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6.95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7" customHeight="1">
      <c r="A94" s="37"/>
      <c r="B94" s="38"/>
      <c r="C94" s="32" t="s">
        <v>24</v>
      </c>
      <c r="D94" s="39"/>
      <c r="E94" s="39"/>
      <c r="F94" s="30" t="str">
        <f>E19</f>
        <v>Technická univerzita v Liberci</v>
      </c>
      <c r="G94" s="39"/>
      <c r="H94" s="39"/>
      <c r="I94" s="32" t="s">
        <v>30</v>
      </c>
      <c r="J94" s="35" t="str">
        <f>E25</f>
        <v>ING.ARCH.MARTIN ŠAML</v>
      </c>
      <c r="K94" s="39"/>
      <c r="L94" s="11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25.7" customHeight="1">
      <c r="A95" s="37"/>
      <c r="B95" s="38"/>
      <c r="C95" s="32" t="s">
        <v>28</v>
      </c>
      <c r="D95" s="39"/>
      <c r="E95" s="39"/>
      <c r="F95" s="30" t="str">
        <f>IF(E22="","",E22)</f>
        <v>Vyplň údaj</v>
      </c>
      <c r="G95" s="39"/>
      <c r="H95" s="39"/>
      <c r="I95" s="32" t="s">
        <v>33</v>
      </c>
      <c r="J95" s="35" t="str">
        <f>E28</f>
        <v>PROPOS LIBEREC S.R.O.</v>
      </c>
      <c r="K95" s="39"/>
      <c r="L95" s="11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2" customFormat="1" ht="10.35" customHeight="1">
      <c r="A96" s="37"/>
      <c r="B96" s="38"/>
      <c r="C96" s="39"/>
      <c r="D96" s="39"/>
      <c r="E96" s="39"/>
      <c r="F96" s="39"/>
      <c r="G96" s="39"/>
      <c r="H96" s="39"/>
      <c r="I96" s="39"/>
      <c r="J96" s="39"/>
      <c r="K96" s="39"/>
      <c r="L96" s="11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</row>
    <row r="97" spans="1:31" s="11" customFormat="1" ht="29.25" customHeight="1">
      <c r="A97" s="154"/>
      <c r="B97" s="155"/>
      <c r="C97" s="156" t="s">
        <v>173</v>
      </c>
      <c r="D97" s="157" t="s">
        <v>56</v>
      </c>
      <c r="E97" s="157" t="s">
        <v>52</v>
      </c>
      <c r="F97" s="157" t="s">
        <v>53</v>
      </c>
      <c r="G97" s="157" t="s">
        <v>174</v>
      </c>
      <c r="H97" s="157" t="s">
        <v>175</v>
      </c>
      <c r="I97" s="157" t="s">
        <v>176</v>
      </c>
      <c r="J97" s="157" t="s">
        <v>155</v>
      </c>
      <c r="K97" s="158" t="s">
        <v>177</v>
      </c>
      <c r="L97" s="159"/>
      <c r="M97" s="71" t="s">
        <v>19</v>
      </c>
      <c r="N97" s="72" t="s">
        <v>41</v>
      </c>
      <c r="O97" s="72" t="s">
        <v>178</v>
      </c>
      <c r="P97" s="72" t="s">
        <v>179</v>
      </c>
      <c r="Q97" s="72" t="s">
        <v>180</v>
      </c>
      <c r="R97" s="72" t="s">
        <v>181</v>
      </c>
      <c r="S97" s="72" t="s">
        <v>182</v>
      </c>
      <c r="T97" s="73" t="s">
        <v>183</v>
      </c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</row>
    <row r="98" spans="1:63" s="2" customFormat="1" ht="22.9" customHeight="1">
      <c r="A98" s="37"/>
      <c r="B98" s="38"/>
      <c r="C98" s="78" t="s">
        <v>184</v>
      </c>
      <c r="D98" s="39"/>
      <c r="E98" s="39"/>
      <c r="F98" s="39"/>
      <c r="G98" s="39"/>
      <c r="H98" s="39"/>
      <c r="I98" s="39"/>
      <c r="J98" s="160">
        <f>BK98</f>
        <v>0</v>
      </c>
      <c r="K98" s="39"/>
      <c r="L98" s="42"/>
      <c r="M98" s="74"/>
      <c r="N98" s="161"/>
      <c r="O98" s="75"/>
      <c r="P98" s="162">
        <f>P99+P120+P141+P274+P327+P442+P535</f>
        <v>0</v>
      </c>
      <c r="Q98" s="75"/>
      <c r="R98" s="162">
        <f>R99+R120+R141+R274+R327+R442+R535</f>
        <v>0</v>
      </c>
      <c r="S98" s="75"/>
      <c r="T98" s="163">
        <f>T99+T120+T141+T274+T327+T442+T535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70</v>
      </c>
      <c r="AU98" s="20" t="s">
        <v>156</v>
      </c>
      <c r="BK98" s="164">
        <f>BK99+BK120+BK141+BK274+BK327+BK442+BK535</f>
        <v>0</v>
      </c>
    </row>
    <row r="99" spans="2:63" s="12" customFormat="1" ht="25.9" customHeight="1">
      <c r="B99" s="165"/>
      <c r="C99" s="166"/>
      <c r="D99" s="167" t="s">
        <v>70</v>
      </c>
      <c r="E99" s="168" t="s">
        <v>704</v>
      </c>
      <c r="F99" s="168" t="s">
        <v>705</v>
      </c>
      <c r="G99" s="166"/>
      <c r="H99" s="166"/>
      <c r="I99" s="169"/>
      <c r="J99" s="170">
        <f>BK99</f>
        <v>0</v>
      </c>
      <c r="K99" s="166"/>
      <c r="L99" s="171"/>
      <c r="M99" s="172"/>
      <c r="N99" s="173"/>
      <c r="O99" s="173"/>
      <c r="P99" s="174">
        <f>SUM(P100:P119)</f>
        <v>0</v>
      </c>
      <c r="Q99" s="173"/>
      <c r="R99" s="174">
        <f>SUM(R100:R119)</f>
        <v>0</v>
      </c>
      <c r="S99" s="173"/>
      <c r="T99" s="175">
        <f>SUM(T100:T119)</f>
        <v>0</v>
      </c>
      <c r="AR99" s="176" t="s">
        <v>78</v>
      </c>
      <c r="AT99" s="177" t="s">
        <v>70</v>
      </c>
      <c r="AU99" s="177" t="s">
        <v>71</v>
      </c>
      <c r="AY99" s="176" t="s">
        <v>187</v>
      </c>
      <c r="BK99" s="178">
        <f>SUM(BK100:BK119)</f>
        <v>0</v>
      </c>
    </row>
    <row r="100" spans="1:65" s="2" customFormat="1" ht="24.2" customHeight="1">
      <c r="A100" s="37"/>
      <c r="B100" s="38"/>
      <c r="C100" s="181" t="s">
        <v>78</v>
      </c>
      <c r="D100" s="181" t="s">
        <v>189</v>
      </c>
      <c r="E100" s="182" t="s">
        <v>706</v>
      </c>
      <c r="F100" s="183" t="s">
        <v>707</v>
      </c>
      <c r="G100" s="184" t="s">
        <v>708</v>
      </c>
      <c r="H100" s="185">
        <v>14</v>
      </c>
      <c r="I100" s="186"/>
      <c r="J100" s="187">
        <f>ROUND(I100*H100,2)</f>
        <v>0</v>
      </c>
      <c r="K100" s="183" t="s">
        <v>19</v>
      </c>
      <c r="L100" s="42"/>
      <c r="M100" s="188" t="s">
        <v>19</v>
      </c>
      <c r="N100" s="189" t="s">
        <v>42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95</v>
      </c>
      <c r="AT100" s="192" t="s">
        <v>189</v>
      </c>
      <c r="AU100" s="192" t="s">
        <v>78</v>
      </c>
      <c r="AY100" s="20" t="s">
        <v>187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78</v>
      </c>
      <c r="BK100" s="193">
        <f>ROUND(I100*H100,2)</f>
        <v>0</v>
      </c>
      <c r="BL100" s="20" t="s">
        <v>95</v>
      </c>
      <c r="BM100" s="192" t="s">
        <v>709</v>
      </c>
    </row>
    <row r="101" spans="1:47" s="2" customFormat="1" ht="29.25">
      <c r="A101" s="37"/>
      <c r="B101" s="38"/>
      <c r="C101" s="39"/>
      <c r="D101" s="201" t="s">
        <v>710</v>
      </c>
      <c r="E101" s="39"/>
      <c r="F101" s="250" t="s">
        <v>711</v>
      </c>
      <c r="G101" s="39"/>
      <c r="H101" s="39"/>
      <c r="I101" s="196"/>
      <c r="J101" s="39"/>
      <c r="K101" s="39"/>
      <c r="L101" s="42"/>
      <c r="M101" s="197"/>
      <c r="N101" s="198"/>
      <c r="O101" s="67"/>
      <c r="P101" s="67"/>
      <c r="Q101" s="67"/>
      <c r="R101" s="67"/>
      <c r="S101" s="67"/>
      <c r="T101" s="68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710</v>
      </c>
      <c r="AU101" s="20" t="s">
        <v>78</v>
      </c>
    </row>
    <row r="102" spans="1:65" s="2" customFormat="1" ht="24.2" customHeight="1">
      <c r="A102" s="37"/>
      <c r="B102" s="38"/>
      <c r="C102" s="181" t="s">
        <v>80</v>
      </c>
      <c r="D102" s="181" t="s">
        <v>189</v>
      </c>
      <c r="E102" s="182" t="s">
        <v>706</v>
      </c>
      <c r="F102" s="183" t="s">
        <v>707</v>
      </c>
      <c r="G102" s="184" t="s">
        <v>708</v>
      </c>
      <c r="H102" s="185">
        <v>14</v>
      </c>
      <c r="I102" s="186"/>
      <c r="J102" s="187">
        <f>ROUND(I102*H102,2)</f>
        <v>0</v>
      </c>
      <c r="K102" s="183" t="s">
        <v>19</v>
      </c>
      <c r="L102" s="42"/>
      <c r="M102" s="188" t="s">
        <v>19</v>
      </c>
      <c r="N102" s="189" t="s">
        <v>42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95</v>
      </c>
      <c r="AT102" s="192" t="s">
        <v>189</v>
      </c>
      <c r="AU102" s="192" t="s">
        <v>78</v>
      </c>
      <c r="AY102" s="20" t="s">
        <v>187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78</v>
      </c>
      <c r="BK102" s="193">
        <f>ROUND(I102*H102,2)</f>
        <v>0</v>
      </c>
      <c r="BL102" s="20" t="s">
        <v>95</v>
      </c>
      <c r="BM102" s="192" t="s">
        <v>712</v>
      </c>
    </row>
    <row r="103" spans="1:47" s="2" customFormat="1" ht="19.5">
      <c r="A103" s="37"/>
      <c r="B103" s="38"/>
      <c r="C103" s="39"/>
      <c r="D103" s="201" t="s">
        <v>710</v>
      </c>
      <c r="E103" s="39"/>
      <c r="F103" s="250" t="s">
        <v>713</v>
      </c>
      <c r="G103" s="39"/>
      <c r="H103" s="39"/>
      <c r="I103" s="196"/>
      <c r="J103" s="39"/>
      <c r="K103" s="39"/>
      <c r="L103" s="42"/>
      <c r="M103" s="197"/>
      <c r="N103" s="198"/>
      <c r="O103" s="67"/>
      <c r="P103" s="67"/>
      <c r="Q103" s="67"/>
      <c r="R103" s="67"/>
      <c r="S103" s="67"/>
      <c r="T103" s="68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20" t="s">
        <v>710</v>
      </c>
      <c r="AU103" s="20" t="s">
        <v>78</v>
      </c>
    </row>
    <row r="104" spans="1:65" s="2" customFormat="1" ht="24.2" customHeight="1">
      <c r="A104" s="37"/>
      <c r="B104" s="38"/>
      <c r="C104" s="181" t="s">
        <v>88</v>
      </c>
      <c r="D104" s="181" t="s">
        <v>189</v>
      </c>
      <c r="E104" s="182" t="s">
        <v>714</v>
      </c>
      <c r="F104" s="183" t="s">
        <v>715</v>
      </c>
      <c r="G104" s="184" t="s">
        <v>708</v>
      </c>
      <c r="H104" s="185">
        <v>3</v>
      </c>
      <c r="I104" s="186"/>
      <c r="J104" s="187">
        <f>ROUND(I104*H104,2)</f>
        <v>0</v>
      </c>
      <c r="K104" s="183" t="s">
        <v>19</v>
      </c>
      <c r="L104" s="42"/>
      <c r="M104" s="188" t="s">
        <v>19</v>
      </c>
      <c r="N104" s="189" t="s">
        <v>42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192" t="s">
        <v>95</v>
      </c>
      <c r="AT104" s="192" t="s">
        <v>189</v>
      </c>
      <c r="AU104" s="192" t="s">
        <v>78</v>
      </c>
      <c r="AY104" s="20" t="s">
        <v>187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20" t="s">
        <v>78</v>
      </c>
      <c r="BK104" s="193">
        <f>ROUND(I104*H104,2)</f>
        <v>0</v>
      </c>
      <c r="BL104" s="20" t="s">
        <v>95</v>
      </c>
      <c r="BM104" s="192" t="s">
        <v>716</v>
      </c>
    </row>
    <row r="105" spans="1:47" s="2" customFormat="1" ht="29.25">
      <c r="A105" s="37"/>
      <c r="B105" s="38"/>
      <c r="C105" s="39"/>
      <c r="D105" s="201" t="s">
        <v>710</v>
      </c>
      <c r="E105" s="39"/>
      <c r="F105" s="250" t="s">
        <v>711</v>
      </c>
      <c r="G105" s="39"/>
      <c r="H105" s="39"/>
      <c r="I105" s="196"/>
      <c r="J105" s="39"/>
      <c r="K105" s="39"/>
      <c r="L105" s="42"/>
      <c r="M105" s="197"/>
      <c r="N105" s="198"/>
      <c r="O105" s="67"/>
      <c r="P105" s="67"/>
      <c r="Q105" s="67"/>
      <c r="R105" s="67"/>
      <c r="S105" s="67"/>
      <c r="T105" s="68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20" t="s">
        <v>710</v>
      </c>
      <c r="AU105" s="20" t="s">
        <v>78</v>
      </c>
    </row>
    <row r="106" spans="1:65" s="2" customFormat="1" ht="24.2" customHeight="1">
      <c r="A106" s="37"/>
      <c r="B106" s="38"/>
      <c r="C106" s="181" t="s">
        <v>95</v>
      </c>
      <c r="D106" s="181" t="s">
        <v>189</v>
      </c>
      <c r="E106" s="182" t="s">
        <v>714</v>
      </c>
      <c r="F106" s="183" t="s">
        <v>715</v>
      </c>
      <c r="G106" s="184" t="s">
        <v>708</v>
      </c>
      <c r="H106" s="185">
        <v>3</v>
      </c>
      <c r="I106" s="186"/>
      <c r="J106" s="187">
        <f>ROUND(I106*H106,2)</f>
        <v>0</v>
      </c>
      <c r="K106" s="183" t="s">
        <v>19</v>
      </c>
      <c r="L106" s="42"/>
      <c r="M106" s="188" t="s">
        <v>19</v>
      </c>
      <c r="N106" s="189" t="s">
        <v>42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95</v>
      </c>
      <c r="AT106" s="192" t="s">
        <v>189</v>
      </c>
      <c r="AU106" s="192" t="s">
        <v>78</v>
      </c>
      <c r="AY106" s="20" t="s">
        <v>187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78</v>
      </c>
      <c r="BK106" s="193">
        <f>ROUND(I106*H106,2)</f>
        <v>0</v>
      </c>
      <c r="BL106" s="20" t="s">
        <v>95</v>
      </c>
      <c r="BM106" s="192" t="s">
        <v>717</v>
      </c>
    </row>
    <row r="107" spans="1:47" s="2" customFormat="1" ht="19.5">
      <c r="A107" s="37"/>
      <c r="B107" s="38"/>
      <c r="C107" s="39"/>
      <c r="D107" s="201" t="s">
        <v>710</v>
      </c>
      <c r="E107" s="39"/>
      <c r="F107" s="250" t="s">
        <v>713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710</v>
      </c>
      <c r="AU107" s="20" t="s">
        <v>78</v>
      </c>
    </row>
    <row r="108" spans="1:65" s="2" customFormat="1" ht="24.2" customHeight="1">
      <c r="A108" s="37"/>
      <c r="B108" s="38"/>
      <c r="C108" s="181" t="s">
        <v>226</v>
      </c>
      <c r="D108" s="181" t="s">
        <v>189</v>
      </c>
      <c r="E108" s="182" t="s">
        <v>718</v>
      </c>
      <c r="F108" s="183" t="s">
        <v>719</v>
      </c>
      <c r="G108" s="184" t="s">
        <v>708</v>
      </c>
      <c r="H108" s="185">
        <v>5</v>
      </c>
      <c r="I108" s="186"/>
      <c r="J108" s="187">
        <f>ROUND(I108*H108,2)</f>
        <v>0</v>
      </c>
      <c r="K108" s="183" t="s">
        <v>19</v>
      </c>
      <c r="L108" s="42"/>
      <c r="M108" s="188" t="s">
        <v>19</v>
      </c>
      <c r="N108" s="189" t="s">
        <v>42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95</v>
      </c>
      <c r="AT108" s="192" t="s">
        <v>189</v>
      </c>
      <c r="AU108" s="192" t="s">
        <v>78</v>
      </c>
      <c r="AY108" s="20" t="s">
        <v>187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0" t="s">
        <v>78</v>
      </c>
      <c r="BK108" s="193">
        <f>ROUND(I108*H108,2)</f>
        <v>0</v>
      </c>
      <c r="BL108" s="20" t="s">
        <v>95</v>
      </c>
      <c r="BM108" s="192" t="s">
        <v>720</v>
      </c>
    </row>
    <row r="109" spans="1:47" s="2" customFormat="1" ht="29.25">
      <c r="A109" s="37"/>
      <c r="B109" s="38"/>
      <c r="C109" s="39"/>
      <c r="D109" s="201" t="s">
        <v>710</v>
      </c>
      <c r="E109" s="39"/>
      <c r="F109" s="250" t="s">
        <v>711</v>
      </c>
      <c r="G109" s="39"/>
      <c r="H109" s="39"/>
      <c r="I109" s="196"/>
      <c r="J109" s="39"/>
      <c r="K109" s="39"/>
      <c r="L109" s="42"/>
      <c r="M109" s="197"/>
      <c r="N109" s="198"/>
      <c r="O109" s="67"/>
      <c r="P109" s="67"/>
      <c r="Q109" s="67"/>
      <c r="R109" s="67"/>
      <c r="S109" s="67"/>
      <c r="T109" s="68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T109" s="20" t="s">
        <v>710</v>
      </c>
      <c r="AU109" s="20" t="s">
        <v>78</v>
      </c>
    </row>
    <row r="110" spans="1:65" s="2" customFormat="1" ht="24.2" customHeight="1">
      <c r="A110" s="37"/>
      <c r="B110" s="38"/>
      <c r="C110" s="181" t="s">
        <v>201</v>
      </c>
      <c r="D110" s="181" t="s">
        <v>189</v>
      </c>
      <c r="E110" s="182" t="s">
        <v>718</v>
      </c>
      <c r="F110" s="183" t="s">
        <v>719</v>
      </c>
      <c r="G110" s="184" t="s">
        <v>708</v>
      </c>
      <c r="H110" s="185">
        <v>5</v>
      </c>
      <c r="I110" s="186"/>
      <c r="J110" s="187">
        <f>ROUND(I110*H110,2)</f>
        <v>0</v>
      </c>
      <c r="K110" s="183" t="s">
        <v>19</v>
      </c>
      <c r="L110" s="42"/>
      <c r="M110" s="188" t="s">
        <v>19</v>
      </c>
      <c r="N110" s="189" t="s">
        <v>42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95</v>
      </c>
      <c r="AT110" s="192" t="s">
        <v>189</v>
      </c>
      <c r="AU110" s="192" t="s">
        <v>78</v>
      </c>
      <c r="AY110" s="20" t="s">
        <v>187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78</v>
      </c>
      <c r="BK110" s="193">
        <f>ROUND(I110*H110,2)</f>
        <v>0</v>
      </c>
      <c r="BL110" s="20" t="s">
        <v>95</v>
      </c>
      <c r="BM110" s="192" t="s">
        <v>721</v>
      </c>
    </row>
    <row r="111" spans="1:47" s="2" customFormat="1" ht="19.5">
      <c r="A111" s="37"/>
      <c r="B111" s="38"/>
      <c r="C111" s="39"/>
      <c r="D111" s="201" t="s">
        <v>710</v>
      </c>
      <c r="E111" s="39"/>
      <c r="F111" s="250" t="s">
        <v>713</v>
      </c>
      <c r="G111" s="39"/>
      <c r="H111" s="39"/>
      <c r="I111" s="196"/>
      <c r="J111" s="39"/>
      <c r="K111" s="39"/>
      <c r="L111" s="42"/>
      <c r="M111" s="197"/>
      <c r="N111" s="19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710</v>
      </c>
      <c r="AU111" s="20" t="s">
        <v>78</v>
      </c>
    </row>
    <row r="112" spans="1:65" s="2" customFormat="1" ht="37.9" customHeight="1">
      <c r="A112" s="37"/>
      <c r="B112" s="38"/>
      <c r="C112" s="181" t="s">
        <v>238</v>
      </c>
      <c r="D112" s="181" t="s">
        <v>189</v>
      </c>
      <c r="E112" s="182" t="s">
        <v>722</v>
      </c>
      <c r="F112" s="183" t="s">
        <v>723</v>
      </c>
      <c r="G112" s="184" t="s">
        <v>708</v>
      </c>
      <c r="H112" s="185">
        <v>1</v>
      </c>
      <c r="I112" s="186"/>
      <c r="J112" s="187">
        <f>ROUND(I112*H112,2)</f>
        <v>0</v>
      </c>
      <c r="K112" s="183" t="s">
        <v>19</v>
      </c>
      <c r="L112" s="42"/>
      <c r="M112" s="188" t="s">
        <v>19</v>
      </c>
      <c r="N112" s="189" t="s">
        <v>42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95</v>
      </c>
      <c r="AT112" s="192" t="s">
        <v>189</v>
      </c>
      <c r="AU112" s="192" t="s">
        <v>78</v>
      </c>
      <c r="AY112" s="20" t="s">
        <v>187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78</v>
      </c>
      <c r="BK112" s="193">
        <f>ROUND(I112*H112,2)</f>
        <v>0</v>
      </c>
      <c r="BL112" s="20" t="s">
        <v>95</v>
      </c>
      <c r="BM112" s="192" t="s">
        <v>724</v>
      </c>
    </row>
    <row r="113" spans="1:47" s="2" customFormat="1" ht="29.25">
      <c r="A113" s="37"/>
      <c r="B113" s="38"/>
      <c r="C113" s="39"/>
      <c r="D113" s="201" t="s">
        <v>710</v>
      </c>
      <c r="E113" s="39"/>
      <c r="F113" s="250" t="s">
        <v>711</v>
      </c>
      <c r="G113" s="39"/>
      <c r="H113" s="39"/>
      <c r="I113" s="196"/>
      <c r="J113" s="39"/>
      <c r="K113" s="39"/>
      <c r="L113" s="42"/>
      <c r="M113" s="197"/>
      <c r="N113" s="19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710</v>
      </c>
      <c r="AU113" s="20" t="s">
        <v>78</v>
      </c>
    </row>
    <row r="114" spans="1:65" s="2" customFormat="1" ht="37.9" customHeight="1">
      <c r="A114" s="37"/>
      <c r="B114" s="38"/>
      <c r="C114" s="181" t="s">
        <v>244</v>
      </c>
      <c r="D114" s="181" t="s">
        <v>189</v>
      </c>
      <c r="E114" s="182" t="s">
        <v>722</v>
      </c>
      <c r="F114" s="183" t="s">
        <v>723</v>
      </c>
      <c r="G114" s="184" t="s">
        <v>708</v>
      </c>
      <c r="H114" s="185">
        <v>1</v>
      </c>
      <c r="I114" s="186"/>
      <c r="J114" s="187">
        <f>ROUND(I114*H114,2)</f>
        <v>0</v>
      </c>
      <c r="K114" s="183" t="s">
        <v>19</v>
      </c>
      <c r="L114" s="42"/>
      <c r="M114" s="188" t="s">
        <v>19</v>
      </c>
      <c r="N114" s="189" t="s">
        <v>42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95</v>
      </c>
      <c r="AT114" s="192" t="s">
        <v>189</v>
      </c>
      <c r="AU114" s="192" t="s">
        <v>78</v>
      </c>
      <c r="AY114" s="20" t="s">
        <v>187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0" t="s">
        <v>78</v>
      </c>
      <c r="BK114" s="193">
        <f>ROUND(I114*H114,2)</f>
        <v>0</v>
      </c>
      <c r="BL114" s="20" t="s">
        <v>95</v>
      </c>
      <c r="BM114" s="192" t="s">
        <v>725</v>
      </c>
    </row>
    <row r="115" spans="1:47" s="2" customFormat="1" ht="19.5">
      <c r="A115" s="37"/>
      <c r="B115" s="38"/>
      <c r="C115" s="39"/>
      <c r="D115" s="201" t="s">
        <v>710</v>
      </c>
      <c r="E115" s="39"/>
      <c r="F115" s="250" t="s">
        <v>713</v>
      </c>
      <c r="G115" s="39"/>
      <c r="H115" s="39"/>
      <c r="I115" s="196"/>
      <c r="J115" s="39"/>
      <c r="K115" s="39"/>
      <c r="L115" s="42"/>
      <c r="M115" s="197"/>
      <c r="N115" s="198"/>
      <c r="O115" s="67"/>
      <c r="P115" s="67"/>
      <c r="Q115" s="67"/>
      <c r="R115" s="67"/>
      <c r="S115" s="67"/>
      <c r="T115" s="68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T115" s="20" t="s">
        <v>710</v>
      </c>
      <c r="AU115" s="20" t="s">
        <v>78</v>
      </c>
    </row>
    <row r="116" spans="1:65" s="2" customFormat="1" ht="24.2" customHeight="1">
      <c r="A116" s="37"/>
      <c r="B116" s="38"/>
      <c r="C116" s="181" t="s">
        <v>215</v>
      </c>
      <c r="D116" s="181" t="s">
        <v>189</v>
      </c>
      <c r="E116" s="182" t="s">
        <v>726</v>
      </c>
      <c r="F116" s="183" t="s">
        <v>727</v>
      </c>
      <c r="G116" s="184" t="s">
        <v>708</v>
      </c>
      <c r="H116" s="185">
        <v>1</v>
      </c>
      <c r="I116" s="186"/>
      <c r="J116" s="187">
        <f>ROUND(I116*H116,2)</f>
        <v>0</v>
      </c>
      <c r="K116" s="183" t="s">
        <v>19</v>
      </c>
      <c r="L116" s="42"/>
      <c r="M116" s="188" t="s">
        <v>19</v>
      </c>
      <c r="N116" s="189" t="s">
        <v>42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R116" s="192" t="s">
        <v>95</v>
      </c>
      <c r="AT116" s="192" t="s">
        <v>189</v>
      </c>
      <c r="AU116" s="192" t="s">
        <v>78</v>
      </c>
      <c r="AY116" s="20" t="s">
        <v>187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20" t="s">
        <v>78</v>
      </c>
      <c r="BK116" s="193">
        <f>ROUND(I116*H116,2)</f>
        <v>0</v>
      </c>
      <c r="BL116" s="20" t="s">
        <v>95</v>
      </c>
      <c r="BM116" s="192" t="s">
        <v>728</v>
      </c>
    </row>
    <row r="117" spans="1:47" s="2" customFormat="1" ht="29.25">
      <c r="A117" s="37"/>
      <c r="B117" s="38"/>
      <c r="C117" s="39"/>
      <c r="D117" s="201" t="s">
        <v>710</v>
      </c>
      <c r="E117" s="39"/>
      <c r="F117" s="250" t="s">
        <v>729</v>
      </c>
      <c r="G117" s="39"/>
      <c r="H117" s="39"/>
      <c r="I117" s="196"/>
      <c r="J117" s="39"/>
      <c r="K117" s="39"/>
      <c r="L117" s="42"/>
      <c r="M117" s="197"/>
      <c r="N117" s="198"/>
      <c r="O117" s="67"/>
      <c r="P117" s="67"/>
      <c r="Q117" s="67"/>
      <c r="R117" s="67"/>
      <c r="S117" s="67"/>
      <c r="T117" s="68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T117" s="20" t="s">
        <v>710</v>
      </c>
      <c r="AU117" s="20" t="s">
        <v>78</v>
      </c>
    </row>
    <row r="118" spans="1:65" s="2" customFormat="1" ht="24.2" customHeight="1">
      <c r="A118" s="37"/>
      <c r="B118" s="38"/>
      <c r="C118" s="181" t="s">
        <v>260</v>
      </c>
      <c r="D118" s="181" t="s">
        <v>189</v>
      </c>
      <c r="E118" s="182" t="s">
        <v>726</v>
      </c>
      <c r="F118" s="183" t="s">
        <v>727</v>
      </c>
      <c r="G118" s="184" t="s">
        <v>708</v>
      </c>
      <c r="H118" s="185">
        <v>1</v>
      </c>
      <c r="I118" s="186"/>
      <c r="J118" s="187">
        <f>ROUND(I118*H118,2)</f>
        <v>0</v>
      </c>
      <c r="K118" s="183" t="s">
        <v>19</v>
      </c>
      <c r="L118" s="42"/>
      <c r="M118" s="188" t="s">
        <v>19</v>
      </c>
      <c r="N118" s="189" t="s">
        <v>42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95</v>
      </c>
      <c r="AT118" s="192" t="s">
        <v>189</v>
      </c>
      <c r="AU118" s="192" t="s">
        <v>78</v>
      </c>
      <c r="AY118" s="20" t="s">
        <v>187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78</v>
      </c>
      <c r="BK118" s="193">
        <f>ROUND(I118*H118,2)</f>
        <v>0</v>
      </c>
      <c r="BL118" s="20" t="s">
        <v>95</v>
      </c>
      <c r="BM118" s="192" t="s">
        <v>730</v>
      </c>
    </row>
    <row r="119" spans="1:47" s="2" customFormat="1" ht="19.5">
      <c r="A119" s="37"/>
      <c r="B119" s="38"/>
      <c r="C119" s="39"/>
      <c r="D119" s="201" t="s">
        <v>710</v>
      </c>
      <c r="E119" s="39"/>
      <c r="F119" s="250" t="s">
        <v>713</v>
      </c>
      <c r="G119" s="39"/>
      <c r="H119" s="39"/>
      <c r="I119" s="196"/>
      <c r="J119" s="39"/>
      <c r="K119" s="39"/>
      <c r="L119" s="42"/>
      <c r="M119" s="197"/>
      <c r="N119" s="19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710</v>
      </c>
      <c r="AU119" s="20" t="s">
        <v>78</v>
      </c>
    </row>
    <row r="120" spans="2:63" s="12" customFormat="1" ht="25.9" customHeight="1">
      <c r="B120" s="165"/>
      <c r="C120" s="166"/>
      <c r="D120" s="167" t="s">
        <v>70</v>
      </c>
      <c r="E120" s="168" t="s">
        <v>731</v>
      </c>
      <c r="F120" s="168" t="s">
        <v>732</v>
      </c>
      <c r="G120" s="166"/>
      <c r="H120" s="166"/>
      <c r="I120" s="169"/>
      <c r="J120" s="170">
        <f>BK120</f>
        <v>0</v>
      </c>
      <c r="K120" s="166"/>
      <c r="L120" s="171"/>
      <c r="M120" s="172"/>
      <c r="N120" s="173"/>
      <c r="O120" s="173"/>
      <c r="P120" s="174">
        <f>SUM(P121:P140)</f>
        <v>0</v>
      </c>
      <c r="Q120" s="173"/>
      <c r="R120" s="174">
        <f>SUM(R121:R140)</f>
        <v>0</v>
      </c>
      <c r="S120" s="173"/>
      <c r="T120" s="175">
        <f>SUM(T121:T140)</f>
        <v>0</v>
      </c>
      <c r="AR120" s="176" t="s">
        <v>78</v>
      </c>
      <c r="AT120" s="177" t="s">
        <v>70</v>
      </c>
      <c r="AU120" s="177" t="s">
        <v>71</v>
      </c>
      <c r="AY120" s="176" t="s">
        <v>187</v>
      </c>
      <c r="BK120" s="178">
        <f>SUM(BK121:BK140)</f>
        <v>0</v>
      </c>
    </row>
    <row r="121" spans="1:65" s="2" customFormat="1" ht="44.25" customHeight="1">
      <c r="A121" s="37"/>
      <c r="B121" s="38"/>
      <c r="C121" s="181" t="s">
        <v>264</v>
      </c>
      <c r="D121" s="181" t="s">
        <v>189</v>
      </c>
      <c r="E121" s="182" t="s">
        <v>733</v>
      </c>
      <c r="F121" s="183" t="s">
        <v>734</v>
      </c>
      <c r="G121" s="184" t="s">
        <v>708</v>
      </c>
      <c r="H121" s="185">
        <v>1</v>
      </c>
      <c r="I121" s="186"/>
      <c r="J121" s="187">
        <f>ROUND(I121*H121,2)</f>
        <v>0</v>
      </c>
      <c r="K121" s="183" t="s">
        <v>19</v>
      </c>
      <c r="L121" s="42"/>
      <c r="M121" s="188" t="s">
        <v>19</v>
      </c>
      <c r="N121" s="189" t="s">
        <v>42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95</v>
      </c>
      <c r="AT121" s="192" t="s">
        <v>189</v>
      </c>
      <c r="AU121" s="192" t="s">
        <v>78</v>
      </c>
      <c r="AY121" s="20" t="s">
        <v>187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78</v>
      </c>
      <c r="BK121" s="193">
        <f>ROUND(I121*H121,2)</f>
        <v>0</v>
      </c>
      <c r="BL121" s="20" t="s">
        <v>95</v>
      </c>
      <c r="BM121" s="192" t="s">
        <v>735</v>
      </c>
    </row>
    <row r="122" spans="1:47" s="2" customFormat="1" ht="19.5">
      <c r="A122" s="37"/>
      <c r="B122" s="38"/>
      <c r="C122" s="39"/>
      <c r="D122" s="201" t="s">
        <v>710</v>
      </c>
      <c r="E122" s="39"/>
      <c r="F122" s="250" t="s">
        <v>736</v>
      </c>
      <c r="G122" s="39"/>
      <c r="H122" s="39"/>
      <c r="I122" s="196"/>
      <c r="J122" s="39"/>
      <c r="K122" s="39"/>
      <c r="L122" s="42"/>
      <c r="M122" s="197"/>
      <c r="N122" s="198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710</v>
      </c>
      <c r="AU122" s="20" t="s">
        <v>78</v>
      </c>
    </row>
    <row r="123" spans="1:65" s="2" customFormat="1" ht="44.25" customHeight="1">
      <c r="A123" s="37"/>
      <c r="B123" s="38"/>
      <c r="C123" s="181" t="s">
        <v>270</v>
      </c>
      <c r="D123" s="181" t="s">
        <v>189</v>
      </c>
      <c r="E123" s="182" t="s">
        <v>737</v>
      </c>
      <c r="F123" s="183" t="s">
        <v>734</v>
      </c>
      <c r="G123" s="184" t="s">
        <v>708</v>
      </c>
      <c r="H123" s="185">
        <v>1</v>
      </c>
      <c r="I123" s="186"/>
      <c r="J123" s="187">
        <f>ROUND(I123*H123,2)</f>
        <v>0</v>
      </c>
      <c r="K123" s="183" t="s">
        <v>19</v>
      </c>
      <c r="L123" s="42"/>
      <c r="M123" s="188" t="s">
        <v>19</v>
      </c>
      <c r="N123" s="189" t="s">
        <v>42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95</v>
      </c>
      <c r="AT123" s="192" t="s">
        <v>189</v>
      </c>
      <c r="AU123" s="192" t="s">
        <v>78</v>
      </c>
      <c r="AY123" s="20" t="s">
        <v>187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78</v>
      </c>
      <c r="BK123" s="193">
        <f>ROUND(I123*H123,2)</f>
        <v>0</v>
      </c>
      <c r="BL123" s="20" t="s">
        <v>95</v>
      </c>
      <c r="BM123" s="192" t="s">
        <v>738</v>
      </c>
    </row>
    <row r="124" spans="1:47" s="2" customFormat="1" ht="19.5">
      <c r="A124" s="37"/>
      <c r="B124" s="38"/>
      <c r="C124" s="39"/>
      <c r="D124" s="201" t="s">
        <v>710</v>
      </c>
      <c r="E124" s="39"/>
      <c r="F124" s="250" t="s">
        <v>739</v>
      </c>
      <c r="G124" s="39"/>
      <c r="H124" s="39"/>
      <c r="I124" s="196"/>
      <c r="J124" s="39"/>
      <c r="K124" s="39"/>
      <c r="L124" s="42"/>
      <c r="M124" s="197"/>
      <c r="N124" s="198"/>
      <c r="O124" s="67"/>
      <c r="P124" s="67"/>
      <c r="Q124" s="67"/>
      <c r="R124" s="67"/>
      <c r="S124" s="67"/>
      <c r="T124" s="68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T124" s="20" t="s">
        <v>710</v>
      </c>
      <c r="AU124" s="20" t="s">
        <v>78</v>
      </c>
    </row>
    <row r="125" spans="1:65" s="2" customFormat="1" ht="16.5" customHeight="1">
      <c r="A125" s="37"/>
      <c r="B125" s="38"/>
      <c r="C125" s="181" t="s">
        <v>275</v>
      </c>
      <c r="D125" s="181" t="s">
        <v>189</v>
      </c>
      <c r="E125" s="182" t="s">
        <v>740</v>
      </c>
      <c r="F125" s="183" t="s">
        <v>741</v>
      </c>
      <c r="G125" s="184" t="s">
        <v>708</v>
      </c>
      <c r="H125" s="185">
        <v>1</v>
      </c>
      <c r="I125" s="186"/>
      <c r="J125" s="187">
        <f>ROUND(I125*H125,2)</f>
        <v>0</v>
      </c>
      <c r="K125" s="183" t="s">
        <v>19</v>
      </c>
      <c r="L125" s="42"/>
      <c r="M125" s="188" t="s">
        <v>19</v>
      </c>
      <c r="N125" s="189" t="s">
        <v>42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95</v>
      </c>
      <c r="AT125" s="192" t="s">
        <v>189</v>
      </c>
      <c r="AU125" s="192" t="s">
        <v>78</v>
      </c>
      <c r="AY125" s="20" t="s">
        <v>187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78</v>
      </c>
      <c r="BK125" s="193">
        <f>ROUND(I125*H125,2)</f>
        <v>0</v>
      </c>
      <c r="BL125" s="20" t="s">
        <v>95</v>
      </c>
      <c r="BM125" s="192" t="s">
        <v>742</v>
      </c>
    </row>
    <row r="126" spans="1:47" s="2" customFormat="1" ht="19.5">
      <c r="A126" s="37"/>
      <c r="B126" s="38"/>
      <c r="C126" s="39"/>
      <c r="D126" s="201" t="s">
        <v>710</v>
      </c>
      <c r="E126" s="39"/>
      <c r="F126" s="250" t="s">
        <v>743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710</v>
      </c>
      <c r="AU126" s="20" t="s">
        <v>78</v>
      </c>
    </row>
    <row r="127" spans="1:65" s="2" customFormat="1" ht="16.5" customHeight="1">
      <c r="A127" s="37"/>
      <c r="B127" s="38"/>
      <c r="C127" s="181" t="s">
        <v>280</v>
      </c>
      <c r="D127" s="181" t="s">
        <v>189</v>
      </c>
      <c r="E127" s="182" t="s">
        <v>744</v>
      </c>
      <c r="F127" s="183" t="s">
        <v>741</v>
      </c>
      <c r="G127" s="184" t="s">
        <v>708</v>
      </c>
      <c r="H127" s="185">
        <v>1</v>
      </c>
      <c r="I127" s="186"/>
      <c r="J127" s="187">
        <f>ROUND(I127*H127,2)</f>
        <v>0</v>
      </c>
      <c r="K127" s="183" t="s">
        <v>19</v>
      </c>
      <c r="L127" s="42"/>
      <c r="M127" s="188" t="s">
        <v>19</v>
      </c>
      <c r="N127" s="189" t="s">
        <v>42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95</v>
      </c>
      <c r="AT127" s="192" t="s">
        <v>189</v>
      </c>
      <c r="AU127" s="192" t="s">
        <v>78</v>
      </c>
      <c r="AY127" s="20" t="s">
        <v>187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0" t="s">
        <v>78</v>
      </c>
      <c r="BK127" s="193">
        <f>ROUND(I127*H127,2)</f>
        <v>0</v>
      </c>
      <c r="BL127" s="20" t="s">
        <v>95</v>
      </c>
      <c r="BM127" s="192" t="s">
        <v>745</v>
      </c>
    </row>
    <row r="128" spans="1:47" s="2" customFormat="1" ht="19.5">
      <c r="A128" s="37"/>
      <c r="B128" s="38"/>
      <c r="C128" s="39"/>
      <c r="D128" s="201" t="s">
        <v>710</v>
      </c>
      <c r="E128" s="39"/>
      <c r="F128" s="250" t="s">
        <v>746</v>
      </c>
      <c r="G128" s="39"/>
      <c r="H128" s="39"/>
      <c r="I128" s="196"/>
      <c r="J128" s="39"/>
      <c r="K128" s="39"/>
      <c r="L128" s="42"/>
      <c r="M128" s="197"/>
      <c r="N128" s="198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710</v>
      </c>
      <c r="AU128" s="20" t="s">
        <v>78</v>
      </c>
    </row>
    <row r="129" spans="1:65" s="2" customFormat="1" ht="16.5" customHeight="1">
      <c r="A129" s="37"/>
      <c r="B129" s="38"/>
      <c r="C129" s="181" t="s">
        <v>8</v>
      </c>
      <c r="D129" s="181" t="s">
        <v>189</v>
      </c>
      <c r="E129" s="182" t="s">
        <v>747</v>
      </c>
      <c r="F129" s="183" t="s">
        <v>748</v>
      </c>
      <c r="G129" s="184" t="s">
        <v>708</v>
      </c>
      <c r="H129" s="185">
        <v>2</v>
      </c>
      <c r="I129" s="186"/>
      <c r="J129" s="187">
        <f>ROUND(I129*H129,2)</f>
        <v>0</v>
      </c>
      <c r="K129" s="183" t="s">
        <v>19</v>
      </c>
      <c r="L129" s="42"/>
      <c r="M129" s="188" t="s">
        <v>19</v>
      </c>
      <c r="N129" s="189" t="s">
        <v>42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95</v>
      </c>
      <c r="AT129" s="192" t="s">
        <v>189</v>
      </c>
      <c r="AU129" s="192" t="s">
        <v>78</v>
      </c>
      <c r="AY129" s="20" t="s">
        <v>187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78</v>
      </c>
      <c r="BK129" s="193">
        <f>ROUND(I129*H129,2)</f>
        <v>0</v>
      </c>
      <c r="BL129" s="20" t="s">
        <v>95</v>
      </c>
      <c r="BM129" s="192" t="s">
        <v>749</v>
      </c>
    </row>
    <row r="130" spans="1:47" s="2" customFormat="1" ht="19.5">
      <c r="A130" s="37"/>
      <c r="B130" s="38"/>
      <c r="C130" s="39"/>
      <c r="D130" s="201" t="s">
        <v>710</v>
      </c>
      <c r="E130" s="39"/>
      <c r="F130" s="250" t="s">
        <v>750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710</v>
      </c>
      <c r="AU130" s="20" t="s">
        <v>78</v>
      </c>
    </row>
    <row r="131" spans="1:65" s="2" customFormat="1" ht="16.5" customHeight="1">
      <c r="A131" s="37"/>
      <c r="B131" s="38"/>
      <c r="C131" s="181" t="s">
        <v>287</v>
      </c>
      <c r="D131" s="181" t="s">
        <v>189</v>
      </c>
      <c r="E131" s="182" t="s">
        <v>751</v>
      </c>
      <c r="F131" s="183" t="s">
        <v>752</v>
      </c>
      <c r="G131" s="184" t="s">
        <v>708</v>
      </c>
      <c r="H131" s="185">
        <v>2</v>
      </c>
      <c r="I131" s="186"/>
      <c r="J131" s="187">
        <f>ROUND(I131*H131,2)</f>
        <v>0</v>
      </c>
      <c r="K131" s="183" t="s">
        <v>19</v>
      </c>
      <c r="L131" s="42"/>
      <c r="M131" s="188" t="s">
        <v>19</v>
      </c>
      <c r="N131" s="189" t="s">
        <v>42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95</v>
      </c>
      <c r="AT131" s="192" t="s">
        <v>189</v>
      </c>
      <c r="AU131" s="192" t="s">
        <v>78</v>
      </c>
      <c r="AY131" s="20" t="s">
        <v>187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78</v>
      </c>
      <c r="BK131" s="193">
        <f>ROUND(I131*H131,2)</f>
        <v>0</v>
      </c>
      <c r="BL131" s="20" t="s">
        <v>95</v>
      </c>
      <c r="BM131" s="192" t="s">
        <v>753</v>
      </c>
    </row>
    <row r="132" spans="1:47" s="2" customFormat="1" ht="19.5">
      <c r="A132" s="37"/>
      <c r="B132" s="38"/>
      <c r="C132" s="39"/>
      <c r="D132" s="201" t="s">
        <v>710</v>
      </c>
      <c r="E132" s="39"/>
      <c r="F132" s="250" t="s">
        <v>750</v>
      </c>
      <c r="G132" s="39"/>
      <c r="H132" s="39"/>
      <c r="I132" s="196"/>
      <c r="J132" s="39"/>
      <c r="K132" s="39"/>
      <c r="L132" s="42"/>
      <c r="M132" s="197"/>
      <c r="N132" s="19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710</v>
      </c>
      <c r="AU132" s="20" t="s">
        <v>78</v>
      </c>
    </row>
    <row r="133" spans="1:65" s="2" customFormat="1" ht="16.5" customHeight="1">
      <c r="A133" s="37"/>
      <c r="B133" s="38"/>
      <c r="C133" s="181" t="s">
        <v>292</v>
      </c>
      <c r="D133" s="181" t="s">
        <v>189</v>
      </c>
      <c r="E133" s="182" t="s">
        <v>754</v>
      </c>
      <c r="F133" s="183" t="s">
        <v>755</v>
      </c>
      <c r="G133" s="184" t="s">
        <v>708</v>
      </c>
      <c r="H133" s="185">
        <v>2</v>
      </c>
      <c r="I133" s="186"/>
      <c r="J133" s="187">
        <f>ROUND(I133*H133,2)</f>
        <v>0</v>
      </c>
      <c r="K133" s="183" t="s">
        <v>19</v>
      </c>
      <c r="L133" s="42"/>
      <c r="M133" s="188" t="s">
        <v>19</v>
      </c>
      <c r="N133" s="189" t="s">
        <v>42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95</v>
      </c>
      <c r="AT133" s="192" t="s">
        <v>189</v>
      </c>
      <c r="AU133" s="192" t="s">
        <v>78</v>
      </c>
      <c r="AY133" s="20" t="s">
        <v>187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78</v>
      </c>
      <c r="BK133" s="193">
        <f>ROUND(I133*H133,2)</f>
        <v>0</v>
      </c>
      <c r="BL133" s="20" t="s">
        <v>95</v>
      </c>
      <c r="BM133" s="192" t="s">
        <v>756</v>
      </c>
    </row>
    <row r="134" spans="1:47" s="2" customFormat="1" ht="19.5">
      <c r="A134" s="37"/>
      <c r="B134" s="38"/>
      <c r="C134" s="39"/>
      <c r="D134" s="201" t="s">
        <v>710</v>
      </c>
      <c r="E134" s="39"/>
      <c r="F134" s="250" t="s">
        <v>750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710</v>
      </c>
      <c r="AU134" s="20" t="s">
        <v>78</v>
      </c>
    </row>
    <row r="135" spans="1:65" s="2" customFormat="1" ht="16.5" customHeight="1">
      <c r="A135" s="37"/>
      <c r="B135" s="38"/>
      <c r="C135" s="181" t="s">
        <v>296</v>
      </c>
      <c r="D135" s="181" t="s">
        <v>189</v>
      </c>
      <c r="E135" s="182" t="s">
        <v>757</v>
      </c>
      <c r="F135" s="183" t="s">
        <v>758</v>
      </c>
      <c r="G135" s="184" t="s">
        <v>708</v>
      </c>
      <c r="H135" s="185">
        <v>1</v>
      </c>
      <c r="I135" s="186"/>
      <c r="J135" s="187">
        <f>ROUND(I135*H135,2)</f>
        <v>0</v>
      </c>
      <c r="K135" s="183" t="s">
        <v>19</v>
      </c>
      <c r="L135" s="42"/>
      <c r="M135" s="188" t="s">
        <v>19</v>
      </c>
      <c r="N135" s="189" t="s">
        <v>42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95</v>
      </c>
      <c r="AT135" s="192" t="s">
        <v>189</v>
      </c>
      <c r="AU135" s="192" t="s">
        <v>78</v>
      </c>
      <c r="AY135" s="20" t="s">
        <v>187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78</v>
      </c>
      <c r="BK135" s="193">
        <f>ROUND(I135*H135,2)</f>
        <v>0</v>
      </c>
      <c r="BL135" s="20" t="s">
        <v>95</v>
      </c>
      <c r="BM135" s="192" t="s">
        <v>759</v>
      </c>
    </row>
    <row r="136" spans="1:47" s="2" customFormat="1" ht="19.5">
      <c r="A136" s="37"/>
      <c r="B136" s="38"/>
      <c r="C136" s="39"/>
      <c r="D136" s="201" t="s">
        <v>710</v>
      </c>
      <c r="E136" s="39"/>
      <c r="F136" s="250" t="s">
        <v>750</v>
      </c>
      <c r="G136" s="39"/>
      <c r="H136" s="39"/>
      <c r="I136" s="196"/>
      <c r="J136" s="39"/>
      <c r="K136" s="39"/>
      <c r="L136" s="42"/>
      <c r="M136" s="197"/>
      <c r="N136" s="198"/>
      <c r="O136" s="67"/>
      <c r="P136" s="67"/>
      <c r="Q136" s="67"/>
      <c r="R136" s="67"/>
      <c r="S136" s="67"/>
      <c r="T136" s="6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T136" s="20" t="s">
        <v>710</v>
      </c>
      <c r="AU136" s="20" t="s">
        <v>78</v>
      </c>
    </row>
    <row r="137" spans="1:65" s="2" customFormat="1" ht="16.5" customHeight="1">
      <c r="A137" s="37"/>
      <c r="B137" s="38"/>
      <c r="C137" s="181" t="s">
        <v>302</v>
      </c>
      <c r="D137" s="181" t="s">
        <v>189</v>
      </c>
      <c r="E137" s="182" t="s">
        <v>760</v>
      </c>
      <c r="F137" s="183" t="s">
        <v>761</v>
      </c>
      <c r="G137" s="184" t="s">
        <v>708</v>
      </c>
      <c r="H137" s="185">
        <v>14</v>
      </c>
      <c r="I137" s="186"/>
      <c r="J137" s="187">
        <f>ROUND(I137*H137,2)</f>
        <v>0</v>
      </c>
      <c r="K137" s="183" t="s">
        <v>19</v>
      </c>
      <c r="L137" s="42"/>
      <c r="M137" s="188" t="s">
        <v>19</v>
      </c>
      <c r="N137" s="189" t="s">
        <v>42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95</v>
      </c>
      <c r="AT137" s="192" t="s">
        <v>189</v>
      </c>
      <c r="AU137" s="192" t="s">
        <v>78</v>
      </c>
      <c r="AY137" s="20" t="s">
        <v>187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78</v>
      </c>
      <c r="BK137" s="193">
        <f>ROUND(I137*H137,2)</f>
        <v>0</v>
      </c>
      <c r="BL137" s="20" t="s">
        <v>95</v>
      </c>
      <c r="BM137" s="192" t="s">
        <v>762</v>
      </c>
    </row>
    <row r="138" spans="1:47" s="2" customFormat="1" ht="19.5">
      <c r="A138" s="37"/>
      <c r="B138" s="38"/>
      <c r="C138" s="39"/>
      <c r="D138" s="201" t="s">
        <v>710</v>
      </c>
      <c r="E138" s="39"/>
      <c r="F138" s="250" t="s">
        <v>750</v>
      </c>
      <c r="G138" s="39"/>
      <c r="H138" s="39"/>
      <c r="I138" s="196"/>
      <c r="J138" s="39"/>
      <c r="K138" s="39"/>
      <c r="L138" s="42"/>
      <c r="M138" s="197"/>
      <c r="N138" s="198"/>
      <c r="O138" s="67"/>
      <c r="P138" s="67"/>
      <c r="Q138" s="67"/>
      <c r="R138" s="67"/>
      <c r="S138" s="67"/>
      <c r="T138" s="68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710</v>
      </c>
      <c r="AU138" s="20" t="s">
        <v>78</v>
      </c>
    </row>
    <row r="139" spans="1:65" s="2" customFormat="1" ht="101.25" customHeight="1">
      <c r="A139" s="37"/>
      <c r="B139" s="38"/>
      <c r="C139" s="181" t="s">
        <v>308</v>
      </c>
      <c r="D139" s="181" t="s">
        <v>189</v>
      </c>
      <c r="E139" s="182" t="s">
        <v>763</v>
      </c>
      <c r="F139" s="183" t="s">
        <v>764</v>
      </c>
      <c r="G139" s="184" t="s">
        <v>273</v>
      </c>
      <c r="H139" s="185">
        <v>30</v>
      </c>
      <c r="I139" s="186"/>
      <c r="J139" s="187">
        <f>ROUND(I139*H139,2)</f>
        <v>0</v>
      </c>
      <c r="K139" s="183" t="s">
        <v>19</v>
      </c>
      <c r="L139" s="42"/>
      <c r="M139" s="188" t="s">
        <v>19</v>
      </c>
      <c r="N139" s="189" t="s">
        <v>42</v>
      </c>
      <c r="O139" s="67"/>
      <c r="P139" s="190">
        <f>O139*H139</f>
        <v>0</v>
      </c>
      <c r="Q139" s="190">
        <v>0</v>
      </c>
      <c r="R139" s="190">
        <f>Q139*H139</f>
        <v>0</v>
      </c>
      <c r="S139" s="190">
        <v>0</v>
      </c>
      <c r="T139" s="191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192" t="s">
        <v>95</v>
      </c>
      <c r="AT139" s="192" t="s">
        <v>189</v>
      </c>
      <c r="AU139" s="192" t="s">
        <v>78</v>
      </c>
      <c r="AY139" s="20" t="s">
        <v>187</v>
      </c>
      <c r="BE139" s="193">
        <f>IF(N139="základní",J139,0)</f>
        <v>0</v>
      </c>
      <c r="BF139" s="193">
        <f>IF(N139="snížená",J139,0)</f>
        <v>0</v>
      </c>
      <c r="BG139" s="193">
        <f>IF(N139="zákl. přenesená",J139,0)</f>
        <v>0</v>
      </c>
      <c r="BH139" s="193">
        <f>IF(N139="sníž. přenesená",J139,0)</f>
        <v>0</v>
      </c>
      <c r="BI139" s="193">
        <f>IF(N139="nulová",J139,0)</f>
        <v>0</v>
      </c>
      <c r="BJ139" s="20" t="s">
        <v>78</v>
      </c>
      <c r="BK139" s="193">
        <f>ROUND(I139*H139,2)</f>
        <v>0</v>
      </c>
      <c r="BL139" s="20" t="s">
        <v>95</v>
      </c>
      <c r="BM139" s="192" t="s">
        <v>765</v>
      </c>
    </row>
    <row r="140" spans="1:47" s="2" customFormat="1" ht="19.5">
      <c r="A140" s="37"/>
      <c r="B140" s="38"/>
      <c r="C140" s="39"/>
      <c r="D140" s="201" t="s">
        <v>710</v>
      </c>
      <c r="E140" s="39"/>
      <c r="F140" s="250" t="s">
        <v>766</v>
      </c>
      <c r="G140" s="39"/>
      <c r="H140" s="39"/>
      <c r="I140" s="196"/>
      <c r="J140" s="39"/>
      <c r="K140" s="39"/>
      <c r="L140" s="42"/>
      <c r="M140" s="197"/>
      <c r="N140" s="198"/>
      <c r="O140" s="67"/>
      <c r="P140" s="67"/>
      <c r="Q140" s="67"/>
      <c r="R140" s="67"/>
      <c r="S140" s="67"/>
      <c r="T140" s="68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T140" s="20" t="s">
        <v>710</v>
      </c>
      <c r="AU140" s="20" t="s">
        <v>78</v>
      </c>
    </row>
    <row r="141" spans="2:63" s="12" customFormat="1" ht="25.9" customHeight="1">
      <c r="B141" s="165"/>
      <c r="C141" s="166"/>
      <c r="D141" s="167" t="s">
        <v>70</v>
      </c>
      <c r="E141" s="168" t="s">
        <v>767</v>
      </c>
      <c r="F141" s="168" t="s">
        <v>768</v>
      </c>
      <c r="G141" s="166"/>
      <c r="H141" s="166"/>
      <c r="I141" s="169"/>
      <c r="J141" s="170">
        <f>BK141</f>
        <v>0</v>
      </c>
      <c r="K141" s="166"/>
      <c r="L141" s="171"/>
      <c r="M141" s="172"/>
      <c r="N141" s="173"/>
      <c r="O141" s="173"/>
      <c r="P141" s="174">
        <f>SUM(P142:P273)</f>
        <v>0</v>
      </c>
      <c r="Q141" s="173"/>
      <c r="R141" s="174">
        <f>SUM(R142:R273)</f>
        <v>0</v>
      </c>
      <c r="S141" s="173"/>
      <c r="T141" s="175">
        <f>SUM(T142:T273)</f>
        <v>0</v>
      </c>
      <c r="AR141" s="176" t="s">
        <v>78</v>
      </c>
      <c r="AT141" s="177" t="s">
        <v>70</v>
      </c>
      <c r="AU141" s="177" t="s">
        <v>71</v>
      </c>
      <c r="AY141" s="176" t="s">
        <v>187</v>
      </c>
      <c r="BK141" s="178">
        <f>SUM(BK142:BK273)</f>
        <v>0</v>
      </c>
    </row>
    <row r="142" spans="1:65" s="2" customFormat="1" ht="24.2" customHeight="1">
      <c r="A142" s="37"/>
      <c r="B142" s="38"/>
      <c r="C142" s="181" t="s">
        <v>7</v>
      </c>
      <c r="D142" s="181" t="s">
        <v>189</v>
      </c>
      <c r="E142" s="182" t="s">
        <v>769</v>
      </c>
      <c r="F142" s="183" t="s">
        <v>770</v>
      </c>
      <c r="G142" s="184" t="s">
        <v>708</v>
      </c>
      <c r="H142" s="185">
        <v>9</v>
      </c>
      <c r="I142" s="186"/>
      <c r="J142" s="187">
        <f>ROUND(I142*H142,2)</f>
        <v>0</v>
      </c>
      <c r="K142" s="183" t="s">
        <v>19</v>
      </c>
      <c r="L142" s="42"/>
      <c r="M142" s="188" t="s">
        <v>19</v>
      </c>
      <c r="N142" s="189" t="s">
        <v>42</v>
      </c>
      <c r="O142" s="67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95</v>
      </c>
      <c r="AT142" s="192" t="s">
        <v>189</v>
      </c>
      <c r="AU142" s="192" t="s">
        <v>78</v>
      </c>
      <c r="AY142" s="20" t="s">
        <v>187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0" t="s">
        <v>78</v>
      </c>
      <c r="BK142" s="193">
        <f>ROUND(I142*H142,2)</f>
        <v>0</v>
      </c>
      <c r="BL142" s="20" t="s">
        <v>95</v>
      </c>
      <c r="BM142" s="192" t="s">
        <v>771</v>
      </c>
    </row>
    <row r="143" spans="1:47" s="2" customFormat="1" ht="19.5">
      <c r="A143" s="37"/>
      <c r="B143" s="38"/>
      <c r="C143" s="39"/>
      <c r="D143" s="201" t="s">
        <v>710</v>
      </c>
      <c r="E143" s="39"/>
      <c r="F143" s="250" t="s">
        <v>772</v>
      </c>
      <c r="G143" s="39"/>
      <c r="H143" s="39"/>
      <c r="I143" s="196"/>
      <c r="J143" s="39"/>
      <c r="K143" s="39"/>
      <c r="L143" s="42"/>
      <c r="M143" s="197"/>
      <c r="N143" s="198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710</v>
      </c>
      <c r="AU143" s="20" t="s">
        <v>78</v>
      </c>
    </row>
    <row r="144" spans="1:65" s="2" customFormat="1" ht="24.2" customHeight="1">
      <c r="A144" s="37"/>
      <c r="B144" s="38"/>
      <c r="C144" s="181" t="s">
        <v>317</v>
      </c>
      <c r="D144" s="181" t="s">
        <v>189</v>
      </c>
      <c r="E144" s="182" t="s">
        <v>773</v>
      </c>
      <c r="F144" s="183" t="s">
        <v>770</v>
      </c>
      <c r="G144" s="184" t="s">
        <v>708</v>
      </c>
      <c r="H144" s="185">
        <v>9</v>
      </c>
      <c r="I144" s="186"/>
      <c r="J144" s="187">
        <f>ROUND(I144*H144,2)</f>
        <v>0</v>
      </c>
      <c r="K144" s="183" t="s">
        <v>19</v>
      </c>
      <c r="L144" s="42"/>
      <c r="M144" s="188" t="s">
        <v>19</v>
      </c>
      <c r="N144" s="189" t="s">
        <v>42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192" t="s">
        <v>95</v>
      </c>
      <c r="AT144" s="192" t="s">
        <v>189</v>
      </c>
      <c r="AU144" s="192" t="s">
        <v>78</v>
      </c>
      <c r="AY144" s="20" t="s">
        <v>187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20" t="s">
        <v>78</v>
      </c>
      <c r="BK144" s="193">
        <f>ROUND(I144*H144,2)</f>
        <v>0</v>
      </c>
      <c r="BL144" s="20" t="s">
        <v>95</v>
      </c>
      <c r="BM144" s="192" t="s">
        <v>774</v>
      </c>
    </row>
    <row r="145" spans="1:47" s="2" customFormat="1" ht="19.5">
      <c r="A145" s="37"/>
      <c r="B145" s="38"/>
      <c r="C145" s="39"/>
      <c r="D145" s="201" t="s">
        <v>710</v>
      </c>
      <c r="E145" s="39"/>
      <c r="F145" s="250" t="s">
        <v>739</v>
      </c>
      <c r="G145" s="39"/>
      <c r="H145" s="39"/>
      <c r="I145" s="196"/>
      <c r="J145" s="39"/>
      <c r="K145" s="39"/>
      <c r="L145" s="42"/>
      <c r="M145" s="197"/>
      <c r="N145" s="198"/>
      <c r="O145" s="67"/>
      <c r="P145" s="67"/>
      <c r="Q145" s="67"/>
      <c r="R145" s="67"/>
      <c r="S145" s="67"/>
      <c r="T145" s="68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T145" s="20" t="s">
        <v>710</v>
      </c>
      <c r="AU145" s="20" t="s">
        <v>78</v>
      </c>
    </row>
    <row r="146" spans="1:65" s="2" customFormat="1" ht="16.5" customHeight="1">
      <c r="A146" s="37"/>
      <c r="B146" s="38"/>
      <c r="C146" s="181" t="s">
        <v>323</v>
      </c>
      <c r="D146" s="181" t="s">
        <v>189</v>
      </c>
      <c r="E146" s="182" t="s">
        <v>775</v>
      </c>
      <c r="F146" s="183" t="s">
        <v>776</v>
      </c>
      <c r="G146" s="184" t="s">
        <v>708</v>
      </c>
      <c r="H146" s="185">
        <v>2</v>
      </c>
      <c r="I146" s="186"/>
      <c r="J146" s="187">
        <f>ROUND(I146*H146,2)</f>
        <v>0</v>
      </c>
      <c r="K146" s="183" t="s">
        <v>19</v>
      </c>
      <c r="L146" s="42"/>
      <c r="M146" s="188" t="s">
        <v>19</v>
      </c>
      <c r="N146" s="189" t="s">
        <v>42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192" t="s">
        <v>95</v>
      </c>
      <c r="AT146" s="192" t="s">
        <v>189</v>
      </c>
      <c r="AU146" s="192" t="s">
        <v>78</v>
      </c>
      <c r="AY146" s="20" t="s">
        <v>187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20" t="s">
        <v>78</v>
      </c>
      <c r="BK146" s="193">
        <f>ROUND(I146*H146,2)</f>
        <v>0</v>
      </c>
      <c r="BL146" s="20" t="s">
        <v>95</v>
      </c>
      <c r="BM146" s="192" t="s">
        <v>777</v>
      </c>
    </row>
    <row r="147" spans="1:47" s="2" customFormat="1" ht="19.5">
      <c r="A147" s="37"/>
      <c r="B147" s="38"/>
      <c r="C147" s="39"/>
      <c r="D147" s="201" t="s">
        <v>710</v>
      </c>
      <c r="E147" s="39"/>
      <c r="F147" s="250" t="s">
        <v>778</v>
      </c>
      <c r="G147" s="39"/>
      <c r="H147" s="39"/>
      <c r="I147" s="196"/>
      <c r="J147" s="39"/>
      <c r="K147" s="39"/>
      <c r="L147" s="42"/>
      <c r="M147" s="197"/>
      <c r="N147" s="198"/>
      <c r="O147" s="67"/>
      <c r="P147" s="67"/>
      <c r="Q147" s="67"/>
      <c r="R147" s="67"/>
      <c r="S147" s="67"/>
      <c r="T147" s="68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T147" s="20" t="s">
        <v>710</v>
      </c>
      <c r="AU147" s="20" t="s">
        <v>78</v>
      </c>
    </row>
    <row r="148" spans="1:65" s="2" customFormat="1" ht="16.5" customHeight="1">
      <c r="A148" s="37"/>
      <c r="B148" s="38"/>
      <c r="C148" s="181" t="s">
        <v>329</v>
      </c>
      <c r="D148" s="181" t="s">
        <v>189</v>
      </c>
      <c r="E148" s="182" t="s">
        <v>779</v>
      </c>
      <c r="F148" s="183" t="s">
        <v>776</v>
      </c>
      <c r="G148" s="184" t="s">
        <v>708</v>
      </c>
      <c r="H148" s="185">
        <v>2</v>
      </c>
      <c r="I148" s="186"/>
      <c r="J148" s="187">
        <f>ROUND(I148*H148,2)</f>
        <v>0</v>
      </c>
      <c r="K148" s="183" t="s">
        <v>19</v>
      </c>
      <c r="L148" s="42"/>
      <c r="M148" s="188" t="s">
        <v>19</v>
      </c>
      <c r="N148" s="189" t="s">
        <v>42</v>
      </c>
      <c r="O148" s="67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192" t="s">
        <v>95</v>
      </c>
      <c r="AT148" s="192" t="s">
        <v>189</v>
      </c>
      <c r="AU148" s="192" t="s">
        <v>78</v>
      </c>
      <c r="AY148" s="20" t="s">
        <v>187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20" t="s">
        <v>78</v>
      </c>
      <c r="BK148" s="193">
        <f>ROUND(I148*H148,2)</f>
        <v>0</v>
      </c>
      <c r="BL148" s="20" t="s">
        <v>95</v>
      </c>
      <c r="BM148" s="192" t="s">
        <v>780</v>
      </c>
    </row>
    <row r="149" spans="1:47" s="2" customFormat="1" ht="19.5">
      <c r="A149" s="37"/>
      <c r="B149" s="38"/>
      <c r="C149" s="39"/>
      <c r="D149" s="201" t="s">
        <v>710</v>
      </c>
      <c r="E149" s="39"/>
      <c r="F149" s="250" t="s">
        <v>739</v>
      </c>
      <c r="G149" s="39"/>
      <c r="H149" s="39"/>
      <c r="I149" s="196"/>
      <c r="J149" s="39"/>
      <c r="K149" s="39"/>
      <c r="L149" s="42"/>
      <c r="M149" s="197"/>
      <c r="N149" s="198"/>
      <c r="O149" s="67"/>
      <c r="P149" s="67"/>
      <c r="Q149" s="67"/>
      <c r="R149" s="67"/>
      <c r="S149" s="67"/>
      <c r="T149" s="68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20" t="s">
        <v>710</v>
      </c>
      <c r="AU149" s="20" t="s">
        <v>78</v>
      </c>
    </row>
    <row r="150" spans="1:65" s="2" customFormat="1" ht="24.2" customHeight="1">
      <c r="A150" s="37"/>
      <c r="B150" s="38"/>
      <c r="C150" s="181" t="s">
        <v>335</v>
      </c>
      <c r="D150" s="181" t="s">
        <v>189</v>
      </c>
      <c r="E150" s="182" t="s">
        <v>781</v>
      </c>
      <c r="F150" s="183" t="s">
        <v>782</v>
      </c>
      <c r="G150" s="184" t="s">
        <v>708</v>
      </c>
      <c r="H150" s="185">
        <v>53</v>
      </c>
      <c r="I150" s="186"/>
      <c r="J150" s="187">
        <f>ROUND(I150*H150,2)</f>
        <v>0</v>
      </c>
      <c r="K150" s="183" t="s">
        <v>19</v>
      </c>
      <c r="L150" s="42"/>
      <c r="M150" s="188" t="s">
        <v>19</v>
      </c>
      <c r="N150" s="189" t="s">
        <v>42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95</v>
      </c>
      <c r="AT150" s="192" t="s">
        <v>189</v>
      </c>
      <c r="AU150" s="192" t="s">
        <v>78</v>
      </c>
      <c r="AY150" s="20" t="s">
        <v>187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78</v>
      </c>
      <c r="BK150" s="193">
        <f>ROUND(I150*H150,2)</f>
        <v>0</v>
      </c>
      <c r="BL150" s="20" t="s">
        <v>95</v>
      </c>
      <c r="BM150" s="192" t="s">
        <v>783</v>
      </c>
    </row>
    <row r="151" spans="1:47" s="2" customFormat="1" ht="19.5">
      <c r="A151" s="37"/>
      <c r="B151" s="38"/>
      <c r="C151" s="39"/>
      <c r="D151" s="201" t="s">
        <v>710</v>
      </c>
      <c r="E151" s="39"/>
      <c r="F151" s="250" t="s">
        <v>772</v>
      </c>
      <c r="G151" s="39"/>
      <c r="H151" s="39"/>
      <c r="I151" s="196"/>
      <c r="J151" s="39"/>
      <c r="K151" s="39"/>
      <c r="L151" s="42"/>
      <c r="M151" s="197"/>
      <c r="N151" s="19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710</v>
      </c>
      <c r="AU151" s="20" t="s">
        <v>78</v>
      </c>
    </row>
    <row r="152" spans="1:65" s="2" customFormat="1" ht="24.2" customHeight="1">
      <c r="A152" s="37"/>
      <c r="B152" s="38"/>
      <c r="C152" s="181" t="s">
        <v>343</v>
      </c>
      <c r="D152" s="181" t="s">
        <v>189</v>
      </c>
      <c r="E152" s="182" t="s">
        <v>784</v>
      </c>
      <c r="F152" s="183" t="s">
        <v>782</v>
      </c>
      <c r="G152" s="184" t="s">
        <v>708</v>
      </c>
      <c r="H152" s="185">
        <v>53</v>
      </c>
      <c r="I152" s="186"/>
      <c r="J152" s="187">
        <f>ROUND(I152*H152,2)</f>
        <v>0</v>
      </c>
      <c r="K152" s="183" t="s">
        <v>19</v>
      </c>
      <c r="L152" s="42"/>
      <c r="M152" s="188" t="s">
        <v>19</v>
      </c>
      <c r="N152" s="189" t="s">
        <v>42</v>
      </c>
      <c r="O152" s="67"/>
      <c r="P152" s="190">
        <f>O152*H152</f>
        <v>0</v>
      </c>
      <c r="Q152" s="190">
        <v>0</v>
      </c>
      <c r="R152" s="190">
        <f>Q152*H152</f>
        <v>0</v>
      </c>
      <c r="S152" s="190">
        <v>0</v>
      </c>
      <c r="T152" s="191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192" t="s">
        <v>95</v>
      </c>
      <c r="AT152" s="192" t="s">
        <v>189</v>
      </c>
      <c r="AU152" s="192" t="s">
        <v>78</v>
      </c>
      <c r="AY152" s="20" t="s">
        <v>187</v>
      </c>
      <c r="BE152" s="193">
        <f>IF(N152="základní",J152,0)</f>
        <v>0</v>
      </c>
      <c r="BF152" s="193">
        <f>IF(N152="snížená",J152,0)</f>
        <v>0</v>
      </c>
      <c r="BG152" s="193">
        <f>IF(N152="zákl. přenesená",J152,0)</f>
        <v>0</v>
      </c>
      <c r="BH152" s="193">
        <f>IF(N152="sníž. přenesená",J152,0)</f>
        <v>0</v>
      </c>
      <c r="BI152" s="193">
        <f>IF(N152="nulová",J152,0)</f>
        <v>0</v>
      </c>
      <c r="BJ152" s="20" t="s">
        <v>78</v>
      </c>
      <c r="BK152" s="193">
        <f>ROUND(I152*H152,2)</f>
        <v>0</v>
      </c>
      <c r="BL152" s="20" t="s">
        <v>95</v>
      </c>
      <c r="BM152" s="192" t="s">
        <v>785</v>
      </c>
    </row>
    <row r="153" spans="1:47" s="2" customFormat="1" ht="19.5">
      <c r="A153" s="37"/>
      <c r="B153" s="38"/>
      <c r="C153" s="39"/>
      <c r="D153" s="201" t="s">
        <v>710</v>
      </c>
      <c r="E153" s="39"/>
      <c r="F153" s="250" t="s">
        <v>739</v>
      </c>
      <c r="G153" s="39"/>
      <c r="H153" s="39"/>
      <c r="I153" s="196"/>
      <c r="J153" s="39"/>
      <c r="K153" s="39"/>
      <c r="L153" s="42"/>
      <c r="M153" s="197"/>
      <c r="N153" s="198"/>
      <c r="O153" s="67"/>
      <c r="P153" s="67"/>
      <c r="Q153" s="67"/>
      <c r="R153" s="67"/>
      <c r="S153" s="67"/>
      <c r="T153" s="68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T153" s="20" t="s">
        <v>710</v>
      </c>
      <c r="AU153" s="20" t="s">
        <v>78</v>
      </c>
    </row>
    <row r="154" spans="1:65" s="2" customFormat="1" ht="24.2" customHeight="1">
      <c r="A154" s="37"/>
      <c r="B154" s="38"/>
      <c r="C154" s="181" t="s">
        <v>664</v>
      </c>
      <c r="D154" s="181" t="s">
        <v>189</v>
      </c>
      <c r="E154" s="182" t="s">
        <v>786</v>
      </c>
      <c r="F154" s="183" t="s">
        <v>787</v>
      </c>
      <c r="G154" s="184" t="s">
        <v>708</v>
      </c>
      <c r="H154" s="185">
        <v>11</v>
      </c>
      <c r="I154" s="186"/>
      <c r="J154" s="187">
        <f>ROUND(I154*H154,2)</f>
        <v>0</v>
      </c>
      <c r="K154" s="183" t="s">
        <v>19</v>
      </c>
      <c r="L154" s="42"/>
      <c r="M154" s="188" t="s">
        <v>19</v>
      </c>
      <c r="N154" s="189" t="s">
        <v>42</v>
      </c>
      <c r="O154" s="67"/>
      <c r="P154" s="190">
        <f>O154*H154</f>
        <v>0</v>
      </c>
      <c r="Q154" s="190">
        <v>0</v>
      </c>
      <c r="R154" s="190">
        <f>Q154*H154</f>
        <v>0</v>
      </c>
      <c r="S154" s="190">
        <v>0</v>
      </c>
      <c r="T154" s="191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192" t="s">
        <v>95</v>
      </c>
      <c r="AT154" s="192" t="s">
        <v>189</v>
      </c>
      <c r="AU154" s="192" t="s">
        <v>78</v>
      </c>
      <c r="AY154" s="20" t="s">
        <v>187</v>
      </c>
      <c r="BE154" s="193">
        <f>IF(N154="základní",J154,0)</f>
        <v>0</v>
      </c>
      <c r="BF154" s="193">
        <f>IF(N154="snížená",J154,0)</f>
        <v>0</v>
      </c>
      <c r="BG154" s="193">
        <f>IF(N154="zákl. přenesená",J154,0)</f>
        <v>0</v>
      </c>
      <c r="BH154" s="193">
        <f>IF(N154="sníž. přenesená",J154,0)</f>
        <v>0</v>
      </c>
      <c r="BI154" s="193">
        <f>IF(N154="nulová",J154,0)</f>
        <v>0</v>
      </c>
      <c r="BJ154" s="20" t="s">
        <v>78</v>
      </c>
      <c r="BK154" s="193">
        <f>ROUND(I154*H154,2)</f>
        <v>0</v>
      </c>
      <c r="BL154" s="20" t="s">
        <v>95</v>
      </c>
      <c r="BM154" s="192" t="s">
        <v>788</v>
      </c>
    </row>
    <row r="155" spans="1:47" s="2" customFormat="1" ht="19.5">
      <c r="A155" s="37"/>
      <c r="B155" s="38"/>
      <c r="C155" s="39"/>
      <c r="D155" s="201" t="s">
        <v>710</v>
      </c>
      <c r="E155" s="39"/>
      <c r="F155" s="250" t="s">
        <v>772</v>
      </c>
      <c r="G155" s="39"/>
      <c r="H155" s="39"/>
      <c r="I155" s="196"/>
      <c r="J155" s="39"/>
      <c r="K155" s="39"/>
      <c r="L155" s="42"/>
      <c r="M155" s="197"/>
      <c r="N155" s="198"/>
      <c r="O155" s="67"/>
      <c r="P155" s="67"/>
      <c r="Q155" s="67"/>
      <c r="R155" s="67"/>
      <c r="S155" s="67"/>
      <c r="T155" s="6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T155" s="20" t="s">
        <v>710</v>
      </c>
      <c r="AU155" s="20" t="s">
        <v>78</v>
      </c>
    </row>
    <row r="156" spans="1:65" s="2" customFormat="1" ht="24.2" customHeight="1">
      <c r="A156" s="37"/>
      <c r="B156" s="38"/>
      <c r="C156" s="181" t="s">
        <v>668</v>
      </c>
      <c r="D156" s="181" t="s">
        <v>189</v>
      </c>
      <c r="E156" s="182" t="s">
        <v>789</v>
      </c>
      <c r="F156" s="183" t="s">
        <v>787</v>
      </c>
      <c r="G156" s="184" t="s">
        <v>708</v>
      </c>
      <c r="H156" s="185">
        <v>11</v>
      </c>
      <c r="I156" s="186"/>
      <c r="J156" s="187">
        <f>ROUND(I156*H156,2)</f>
        <v>0</v>
      </c>
      <c r="K156" s="183" t="s">
        <v>19</v>
      </c>
      <c r="L156" s="42"/>
      <c r="M156" s="188" t="s">
        <v>19</v>
      </c>
      <c r="N156" s="189" t="s">
        <v>42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192" t="s">
        <v>95</v>
      </c>
      <c r="AT156" s="192" t="s">
        <v>189</v>
      </c>
      <c r="AU156" s="192" t="s">
        <v>78</v>
      </c>
      <c r="AY156" s="20" t="s">
        <v>187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20" t="s">
        <v>78</v>
      </c>
      <c r="BK156" s="193">
        <f>ROUND(I156*H156,2)</f>
        <v>0</v>
      </c>
      <c r="BL156" s="20" t="s">
        <v>95</v>
      </c>
      <c r="BM156" s="192" t="s">
        <v>790</v>
      </c>
    </row>
    <row r="157" spans="1:47" s="2" customFormat="1" ht="19.5">
      <c r="A157" s="37"/>
      <c r="B157" s="38"/>
      <c r="C157" s="39"/>
      <c r="D157" s="201" t="s">
        <v>710</v>
      </c>
      <c r="E157" s="39"/>
      <c r="F157" s="250" t="s">
        <v>739</v>
      </c>
      <c r="G157" s="39"/>
      <c r="H157" s="39"/>
      <c r="I157" s="196"/>
      <c r="J157" s="39"/>
      <c r="K157" s="39"/>
      <c r="L157" s="42"/>
      <c r="M157" s="197"/>
      <c r="N157" s="198"/>
      <c r="O157" s="67"/>
      <c r="P157" s="67"/>
      <c r="Q157" s="67"/>
      <c r="R157" s="67"/>
      <c r="S157" s="67"/>
      <c r="T157" s="68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20" t="s">
        <v>710</v>
      </c>
      <c r="AU157" s="20" t="s">
        <v>78</v>
      </c>
    </row>
    <row r="158" spans="1:65" s="2" customFormat="1" ht="16.5" customHeight="1">
      <c r="A158" s="37"/>
      <c r="B158" s="38"/>
      <c r="C158" s="181" t="s">
        <v>672</v>
      </c>
      <c r="D158" s="181" t="s">
        <v>189</v>
      </c>
      <c r="E158" s="182" t="s">
        <v>791</v>
      </c>
      <c r="F158" s="183" t="s">
        <v>792</v>
      </c>
      <c r="G158" s="184" t="s">
        <v>708</v>
      </c>
      <c r="H158" s="185">
        <v>1</v>
      </c>
      <c r="I158" s="186"/>
      <c r="J158" s="187">
        <f>ROUND(I158*H158,2)</f>
        <v>0</v>
      </c>
      <c r="K158" s="183" t="s">
        <v>19</v>
      </c>
      <c r="L158" s="42"/>
      <c r="M158" s="188" t="s">
        <v>19</v>
      </c>
      <c r="N158" s="189" t="s">
        <v>42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95</v>
      </c>
      <c r="AT158" s="192" t="s">
        <v>189</v>
      </c>
      <c r="AU158" s="192" t="s">
        <v>78</v>
      </c>
      <c r="AY158" s="20" t="s">
        <v>187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78</v>
      </c>
      <c r="BK158" s="193">
        <f>ROUND(I158*H158,2)</f>
        <v>0</v>
      </c>
      <c r="BL158" s="20" t="s">
        <v>95</v>
      </c>
      <c r="BM158" s="192" t="s">
        <v>793</v>
      </c>
    </row>
    <row r="159" spans="1:47" s="2" customFormat="1" ht="19.5">
      <c r="A159" s="37"/>
      <c r="B159" s="38"/>
      <c r="C159" s="39"/>
      <c r="D159" s="201" t="s">
        <v>710</v>
      </c>
      <c r="E159" s="39"/>
      <c r="F159" s="250" t="s">
        <v>772</v>
      </c>
      <c r="G159" s="39"/>
      <c r="H159" s="39"/>
      <c r="I159" s="196"/>
      <c r="J159" s="39"/>
      <c r="K159" s="39"/>
      <c r="L159" s="42"/>
      <c r="M159" s="197"/>
      <c r="N159" s="198"/>
      <c r="O159" s="67"/>
      <c r="P159" s="67"/>
      <c r="Q159" s="67"/>
      <c r="R159" s="67"/>
      <c r="S159" s="67"/>
      <c r="T159" s="68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T159" s="20" t="s">
        <v>710</v>
      </c>
      <c r="AU159" s="20" t="s">
        <v>78</v>
      </c>
    </row>
    <row r="160" spans="1:65" s="2" customFormat="1" ht="16.5" customHeight="1">
      <c r="A160" s="37"/>
      <c r="B160" s="38"/>
      <c r="C160" s="181" t="s">
        <v>676</v>
      </c>
      <c r="D160" s="181" t="s">
        <v>189</v>
      </c>
      <c r="E160" s="182" t="s">
        <v>794</v>
      </c>
      <c r="F160" s="183" t="s">
        <v>792</v>
      </c>
      <c r="G160" s="184" t="s">
        <v>708</v>
      </c>
      <c r="H160" s="185">
        <v>1</v>
      </c>
      <c r="I160" s="186"/>
      <c r="J160" s="187">
        <f>ROUND(I160*H160,2)</f>
        <v>0</v>
      </c>
      <c r="K160" s="183" t="s">
        <v>19</v>
      </c>
      <c r="L160" s="42"/>
      <c r="M160" s="188" t="s">
        <v>19</v>
      </c>
      <c r="N160" s="189" t="s">
        <v>42</v>
      </c>
      <c r="O160" s="67"/>
      <c r="P160" s="190">
        <f>O160*H160</f>
        <v>0</v>
      </c>
      <c r="Q160" s="190">
        <v>0</v>
      </c>
      <c r="R160" s="190">
        <f>Q160*H160</f>
        <v>0</v>
      </c>
      <c r="S160" s="190">
        <v>0</v>
      </c>
      <c r="T160" s="191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192" t="s">
        <v>95</v>
      </c>
      <c r="AT160" s="192" t="s">
        <v>189</v>
      </c>
      <c r="AU160" s="192" t="s">
        <v>78</v>
      </c>
      <c r="AY160" s="20" t="s">
        <v>187</v>
      </c>
      <c r="BE160" s="193">
        <f>IF(N160="základní",J160,0)</f>
        <v>0</v>
      </c>
      <c r="BF160" s="193">
        <f>IF(N160="snížená",J160,0)</f>
        <v>0</v>
      </c>
      <c r="BG160" s="193">
        <f>IF(N160="zákl. přenesená",J160,0)</f>
        <v>0</v>
      </c>
      <c r="BH160" s="193">
        <f>IF(N160="sníž. přenesená",J160,0)</f>
        <v>0</v>
      </c>
      <c r="BI160" s="193">
        <f>IF(N160="nulová",J160,0)</f>
        <v>0</v>
      </c>
      <c r="BJ160" s="20" t="s">
        <v>78</v>
      </c>
      <c r="BK160" s="193">
        <f>ROUND(I160*H160,2)</f>
        <v>0</v>
      </c>
      <c r="BL160" s="20" t="s">
        <v>95</v>
      </c>
      <c r="BM160" s="192" t="s">
        <v>795</v>
      </c>
    </row>
    <row r="161" spans="1:47" s="2" customFormat="1" ht="19.5">
      <c r="A161" s="37"/>
      <c r="B161" s="38"/>
      <c r="C161" s="39"/>
      <c r="D161" s="201" t="s">
        <v>710</v>
      </c>
      <c r="E161" s="39"/>
      <c r="F161" s="250" t="s">
        <v>739</v>
      </c>
      <c r="G161" s="39"/>
      <c r="H161" s="39"/>
      <c r="I161" s="196"/>
      <c r="J161" s="39"/>
      <c r="K161" s="39"/>
      <c r="L161" s="42"/>
      <c r="M161" s="197"/>
      <c r="N161" s="198"/>
      <c r="O161" s="67"/>
      <c r="P161" s="67"/>
      <c r="Q161" s="67"/>
      <c r="R161" s="67"/>
      <c r="S161" s="67"/>
      <c r="T161" s="68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T161" s="20" t="s">
        <v>710</v>
      </c>
      <c r="AU161" s="20" t="s">
        <v>78</v>
      </c>
    </row>
    <row r="162" spans="1:65" s="2" customFormat="1" ht="21.75" customHeight="1">
      <c r="A162" s="37"/>
      <c r="B162" s="38"/>
      <c r="C162" s="181" t="s">
        <v>680</v>
      </c>
      <c r="D162" s="181" t="s">
        <v>189</v>
      </c>
      <c r="E162" s="182" t="s">
        <v>796</v>
      </c>
      <c r="F162" s="183" t="s">
        <v>797</v>
      </c>
      <c r="G162" s="184" t="s">
        <v>708</v>
      </c>
      <c r="H162" s="185">
        <v>2</v>
      </c>
      <c r="I162" s="186"/>
      <c r="J162" s="187">
        <f>ROUND(I162*H162,2)</f>
        <v>0</v>
      </c>
      <c r="K162" s="183" t="s">
        <v>19</v>
      </c>
      <c r="L162" s="42"/>
      <c r="M162" s="188" t="s">
        <v>19</v>
      </c>
      <c r="N162" s="189" t="s">
        <v>42</v>
      </c>
      <c r="O162" s="67"/>
      <c r="P162" s="190">
        <f>O162*H162</f>
        <v>0</v>
      </c>
      <c r="Q162" s="190">
        <v>0</v>
      </c>
      <c r="R162" s="190">
        <f>Q162*H162</f>
        <v>0</v>
      </c>
      <c r="S162" s="190">
        <v>0</v>
      </c>
      <c r="T162" s="191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192" t="s">
        <v>95</v>
      </c>
      <c r="AT162" s="192" t="s">
        <v>189</v>
      </c>
      <c r="AU162" s="192" t="s">
        <v>78</v>
      </c>
      <c r="AY162" s="20" t="s">
        <v>187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20" t="s">
        <v>78</v>
      </c>
      <c r="BK162" s="193">
        <f>ROUND(I162*H162,2)</f>
        <v>0</v>
      </c>
      <c r="BL162" s="20" t="s">
        <v>95</v>
      </c>
      <c r="BM162" s="192" t="s">
        <v>798</v>
      </c>
    </row>
    <row r="163" spans="1:47" s="2" customFormat="1" ht="19.5">
      <c r="A163" s="37"/>
      <c r="B163" s="38"/>
      <c r="C163" s="39"/>
      <c r="D163" s="201" t="s">
        <v>710</v>
      </c>
      <c r="E163" s="39"/>
      <c r="F163" s="250" t="s">
        <v>772</v>
      </c>
      <c r="G163" s="39"/>
      <c r="H163" s="39"/>
      <c r="I163" s="196"/>
      <c r="J163" s="39"/>
      <c r="K163" s="39"/>
      <c r="L163" s="42"/>
      <c r="M163" s="197"/>
      <c r="N163" s="198"/>
      <c r="O163" s="67"/>
      <c r="P163" s="67"/>
      <c r="Q163" s="67"/>
      <c r="R163" s="67"/>
      <c r="S163" s="67"/>
      <c r="T163" s="68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T163" s="20" t="s">
        <v>710</v>
      </c>
      <c r="AU163" s="20" t="s">
        <v>78</v>
      </c>
    </row>
    <row r="164" spans="1:65" s="2" customFormat="1" ht="21.75" customHeight="1">
      <c r="A164" s="37"/>
      <c r="B164" s="38"/>
      <c r="C164" s="181" t="s">
        <v>377</v>
      </c>
      <c r="D164" s="181" t="s">
        <v>189</v>
      </c>
      <c r="E164" s="182" t="s">
        <v>799</v>
      </c>
      <c r="F164" s="183" t="s">
        <v>797</v>
      </c>
      <c r="G164" s="184" t="s">
        <v>708</v>
      </c>
      <c r="H164" s="185">
        <v>2</v>
      </c>
      <c r="I164" s="186"/>
      <c r="J164" s="187">
        <f>ROUND(I164*H164,2)</f>
        <v>0</v>
      </c>
      <c r="K164" s="183" t="s">
        <v>19</v>
      </c>
      <c r="L164" s="42"/>
      <c r="M164" s="188" t="s">
        <v>19</v>
      </c>
      <c r="N164" s="189" t="s">
        <v>42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192" t="s">
        <v>95</v>
      </c>
      <c r="AT164" s="192" t="s">
        <v>189</v>
      </c>
      <c r="AU164" s="192" t="s">
        <v>78</v>
      </c>
      <c r="AY164" s="20" t="s">
        <v>187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20" t="s">
        <v>78</v>
      </c>
      <c r="BK164" s="193">
        <f>ROUND(I164*H164,2)</f>
        <v>0</v>
      </c>
      <c r="BL164" s="20" t="s">
        <v>95</v>
      </c>
      <c r="BM164" s="192" t="s">
        <v>800</v>
      </c>
    </row>
    <row r="165" spans="1:47" s="2" customFormat="1" ht="19.5">
      <c r="A165" s="37"/>
      <c r="B165" s="38"/>
      <c r="C165" s="39"/>
      <c r="D165" s="201" t="s">
        <v>710</v>
      </c>
      <c r="E165" s="39"/>
      <c r="F165" s="250" t="s">
        <v>739</v>
      </c>
      <c r="G165" s="39"/>
      <c r="H165" s="39"/>
      <c r="I165" s="196"/>
      <c r="J165" s="39"/>
      <c r="K165" s="39"/>
      <c r="L165" s="42"/>
      <c r="M165" s="197"/>
      <c r="N165" s="198"/>
      <c r="O165" s="67"/>
      <c r="P165" s="67"/>
      <c r="Q165" s="67"/>
      <c r="R165" s="67"/>
      <c r="S165" s="67"/>
      <c r="T165" s="68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T165" s="20" t="s">
        <v>710</v>
      </c>
      <c r="AU165" s="20" t="s">
        <v>78</v>
      </c>
    </row>
    <row r="166" spans="1:65" s="2" customFormat="1" ht="24.2" customHeight="1">
      <c r="A166" s="37"/>
      <c r="B166" s="38"/>
      <c r="C166" s="181" t="s">
        <v>352</v>
      </c>
      <c r="D166" s="181" t="s">
        <v>189</v>
      </c>
      <c r="E166" s="182" t="s">
        <v>801</v>
      </c>
      <c r="F166" s="183" t="s">
        <v>802</v>
      </c>
      <c r="G166" s="184" t="s">
        <v>708</v>
      </c>
      <c r="H166" s="185">
        <v>2</v>
      </c>
      <c r="I166" s="186"/>
      <c r="J166" s="187">
        <f>ROUND(I166*H166,2)</f>
        <v>0</v>
      </c>
      <c r="K166" s="183" t="s">
        <v>19</v>
      </c>
      <c r="L166" s="42"/>
      <c r="M166" s="188" t="s">
        <v>19</v>
      </c>
      <c r="N166" s="189" t="s">
        <v>42</v>
      </c>
      <c r="O166" s="67"/>
      <c r="P166" s="190">
        <f>O166*H166</f>
        <v>0</v>
      </c>
      <c r="Q166" s="190">
        <v>0</v>
      </c>
      <c r="R166" s="190">
        <f>Q166*H166</f>
        <v>0</v>
      </c>
      <c r="S166" s="190">
        <v>0</v>
      </c>
      <c r="T166" s="191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192" t="s">
        <v>95</v>
      </c>
      <c r="AT166" s="192" t="s">
        <v>189</v>
      </c>
      <c r="AU166" s="192" t="s">
        <v>78</v>
      </c>
      <c r="AY166" s="20" t="s">
        <v>187</v>
      </c>
      <c r="BE166" s="193">
        <f>IF(N166="základní",J166,0)</f>
        <v>0</v>
      </c>
      <c r="BF166" s="193">
        <f>IF(N166="snížená",J166,0)</f>
        <v>0</v>
      </c>
      <c r="BG166" s="193">
        <f>IF(N166="zákl. přenesená",J166,0)</f>
        <v>0</v>
      </c>
      <c r="BH166" s="193">
        <f>IF(N166="sníž. přenesená",J166,0)</f>
        <v>0</v>
      </c>
      <c r="BI166" s="193">
        <f>IF(N166="nulová",J166,0)</f>
        <v>0</v>
      </c>
      <c r="BJ166" s="20" t="s">
        <v>78</v>
      </c>
      <c r="BK166" s="193">
        <f>ROUND(I166*H166,2)</f>
        <v>0</v>
      </c>
      <c r="BL166" s="20" t="s">
        <v>95</v>
      </c>
      <c r="BM166" s="192" t="s">
        <v>803</v>
      </c>
    </row>
    <row r="167" spans="1:47" s="2" customFormat="1" ht="19.5">
      <c r="A167" s="37"/>
      <c r="B167" s="38"/>
      <c r="C167" s="39"/>
      <c r="D167" s="201" t="s">
        <v>710</v>
      </c>
      <c r="E167" s="39"/>
      <c r="F167" s="250" t="s">
        <v>772</v>
      </c>
      <c r="G167" s="39"/>
      <c r="H167" s="39"/>
      <c r="I167" s="196"/>
      <c r="J167" s="39"/>
      <c r="K167" s="39"/>
      <c r="L167" s="42"/>
      <c r="M167" s="197"/>
      <c r="N167" s="198"/>
      <c r="O167" s="67"/>
      <c r="P167" s="67"/>
      <c r="Q167" s="67"/>
      <c r="R167" s="67"/>
      <c r="S167" s="67"/>
      <c r="T167" s="68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T167" s="20" t="s">
        <v>710</v>
      </c>
      <c r="AU167" s="20" t="s">
        <v>78</v>
      </c>
    </row>
    <row r="168" spans="1:65" s="2" customFormat="1" ht="24.2" customHeight="1">
      <c r="A168" s="37"/>
      <c r="B168" s="38"/>
      <c r="C168" s="181" t="s">
        <v>361</v>
      </c>
      <c r="D168" s="181" t="s">
        <v>189</v>
      </c>
      <c r="E168" s="182" t="s">
        <v>804</v>
      </c>
      <c r="F168" s="183" t="s">
        <v>802</v>
      </c>
      <c r="G168" s="184" t="s">
        <v>708</v>
      </c>
      <c r="H168" s="185">
        <v>2</v>
      </c>
      <c r="I168" s="186"/>
      <c r="J168" s="187">
        <f>ROUND(I168*H168,2)</f>
        <v>0</v>
      </c>
      <c r="K168" s="183" t="s">
        <v>19</v>
      </c>
      <c r="L168" s="42"/>
      <c r="M168" s="188" t="s">
        <v>19</v>
      </c>
      <c r="N168" s="189" t="s">
        <v>42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192" t="s">
        <v>95</v>
      </c>
      <c r="AT168" s="192" t="s">
        <v>189</v>
      </c>
      <c r="AU168" s="192" t="s">
        <v>78</v>
      </c>
      <c r="AY168" s="20" t="s">
        <v>187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20" t="s">
        <v>78</v>
      </c>
      <c r="BK168" s="193">
        <f>ROUND(I168*H168,2)</f>
        <v>0</v>
      </c>
      <c r="BL168" s="20" t="s">
        <v>95</v>
      </c>
      <c r="BM168" s="192" t="s">
        <v>805</v>
      </c>
    </row>
    <row r="169" spans="1:47" s="2" customFormat="1" ht="19.5">
      <c r="A169" s="37"/>
      <c r="B169" s="38"/>
      <c r="C169" s="39"/>
      <c r="D169" s="201" t="s">
        <v>710</v>
      </c>
      <c r="E169" s="39"/>
      <c r="F169" s="250" t="s">
        <v>739</v>
      </c>
      <c r="G169" s="39"/>
      <c r="H169" s="39"/>
      <c r="I169" s="196"/>
      <c r="J169" s="39"/>
      <c r="K169" s="39"/>
      <c r="L169" s="42"/>
      <c r="M169" s="197"/>
      <c r="N169" s="198"/>
      <c r="O169" s="67"/>
      <c r="P169" s="67"/>
      <c r="Q169" s="67"/>
      <c r="R169" s="67"/>
      <c r="S169" s="67"/>
      <c r="T169" s="68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T169" s="20" t="s">
        <v>710</v>
      </c>
      <c r="AU169" s="20" t="s">
        <v>78</v>
      </c>
    </row>
    <row r="170" spans="1:65" s="2" customFormat="1" ht="21.75" customHeight="1">
      <c r="A170" s="37"/>
      <c r="B170" s="38"/>
      <c r="C170" s="181" t="s">
        <v>365</v>
      </c>
      <c r="D170" s="181" t="s">
        <v>189</v>
      </c>
      <c r="E170" s="182" t="s">
        <v>806</v>
      </c>
      <c r="F170" s="183" t="s">
        <v>807</v>
      </c>
      <c r="G170" s="184" t="s">
        <v>708</v>
      </c>
      <c r="H170" s="185">
        <v>1</v>
      </c>
      <c r="I170" s="186"/>
      <c r="J170" s="187">
        <f>ROUND(I170*H170,2)</f>
        <v>0</v>
      </c>
      <c r="K170" s="183" t="s">
        <v>19</v>
      </c>
      <c r="L170" s="42"/>
      <c r="M170" s="188" t="s">
        <v>19</v>
      </c>
      <c r="N170" s="189" t="s">
        <v>42</v>
      </c>
      <c r="O170" s="67"/>
      <c r="P170" s="190">
        <f>O170*H170</f>
        <v>0</v>
      </c>
      <c r="Q170" s="190">
        <v>0</v>
      </c>
      <c r="R170" s="190">
        <f>Q170*H170</f>
        <v>0</v>
      </c>
      <c r="S170" s="190">
        <v>0</v>
      </c>
      <c r="T170" s="191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192" t="s">
        <v>95</v>
      </c>
      <c r="AT170" s="192" t="s">
        <v>189</v>
      </c>
      <c r="AU170" s="192" t="s">
        <v>78</v>
      </c>
      <c r="AY170" s="20" t="s">
        <v>187</v>
      </c>
      <c r="BE170" s="193">
        <f>IF(N170="základní",J170,0)</f>
        <v>0</v>
      </c>
      <c r="BF170" s="193">
        <f>IF(N170="snížená",J170,0)</f>
        <v>0</v>
      </c>
      <c r="BG170" s="193">
        <f>IF(N170="zákl. přenesená",J170,0)</f>
        <v>0</v>
      </c>
      <c r="BH170" s="193">
        <f>IF(N170="sníž. přenesená",J170,0)</f>
        <v>0</v>
      </c>
      <c r="BI170" s="193">
        <f>IF(N170="nulová",J170,0)</f>
        <v>0</v>
      </c>
      <c r="BJ170" s="20" t="s">
        <v>78</v>
      </c>
      <c r="BK170" s="193">
        <f>ROUND(I170*H170,2)</f>
        <v>0</v>
      </c>
      <c r="BL170" s="20" t="s">
        <v>95</v>
      </c>
      <c r="BM170" s="192" t="s">
        <v>808</v>
      </c>
    </row>
    <row r="171" spans="1:47" s="2" customFormat="1" ht="19.5">
      <c r="A171" s="37"/>
      <c r="B171" s="38"/>
      <c r="C171" s="39"/>
      <c r="D171" s="201" t="s">
        <v>710</v>
      </c>
      <c r="E171" s="39"/>
      <c r="F171" s="250" t="s">
        <v>772</v>
      </c>
      <c r="G171" s="39"/>
      <c r="H171" s="39"/>
      <c r="I171" s="196"/>
      <c r="J171" s="39"/>
      <c r="K171" s="39"/>
      <c r="L171" s="42"/>
      <c r="M171" s="197"/>
      <c r="N171" s="198"/>
      <c r="O171" s="67"/>
      <c r="P171" s="67"/>
      <c r="Q171" s="67"/>
      <c r="R171" s="67"/>
      <c r="S171" s="67"/>
      <c r="T171" s="68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T171" s="20" t="s">
        <v>710</v>
      </c>
      <c r="AU171" s="20" t="s">
        <v>78</v>
      </c>
    </row>
    <row r="172" spans="1:65" s="2" customFormat="1" ht="21.75" customHeight="1">
      <c r="A172" s="37"/>
      <c r="B172" s="38"/>
      <c r="C172" s="181" t="s">
        <v>372</v>
      </c>
      <c r="D172" s="181" t="s">
        <v>189</v>
      </c>
      <c r="E172" s="182" t="s">
        <v>809</v>
      </c>
      <c r="F172" s="183" t="s">
        <v>807</v>
      </c>
      <c r="G172" s="184" t="s">
        <v>708</v>
      </c>
      <c r="H172" s="185">
        <v>1</v>
      </c>
      <c r="I172" s="186"/>
      <c r="J172" s="187">
        <f>ROUND(I172*H172,2)</f>
        <v>0</v>
      </c>
      <c r="K172" s="183" t="s">
        <v>19</v>
      </c>
      <c r="L172" s="42"/>
      <c r="M172" s="188" t="s">
        <v>19</v>
      </c>
      <c r="N172" s="189" t="s">
        <v>42</v>
      </c>
      <c r="O172" s="67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192" t="s">
        <v>95</v>
      </c>
      <c r="AT172" s="192" t="s">
        <v>189</v>
      </c>
      <c r="AU172" s="192" t="s">
        <v>78</v>
      </c>
      <c r="AY172" s="20" t="s">
        <v>187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20" t="s">
        <v>78</v>
      </c>
      <c r="BK172" s="193">
        <f>ROUND(I172*H172,2)</f>
        <v>0</v>
      </c>
      <c r="BL172" s="20" t="s">
        <v>95</v>
      </c>
      <c r="BM172" s="192" t="s">
        <v>810</v>
      </c>
    </row>
    <row r="173" spans="1:47" s="2" customFormat="1" ht="19.5">
      <c r="A173" s="37"/>
      <c r="B173" s="38"/>
      <c r="C173" s="39"/>
      <c r="D173" s="201" t="s">
        <v>710</v>
      </c>
      <c r="E173" s="39"/>
      <c r="F173" s="250" t="s">
        <v>739</v>
      </c>
      <c r="G173" s="39"/>
      <c r="H173" s="39"/>
      <c r="I173" s="196"/>
      <c r="J173" s="39"/>
      <c r="K173" s="39"/>
      <c r="L173" s="42"/>
      <c r="M173" s="197"/>
      <c r="N173" s="198"/>
      <c r="O173" s="67"/>
      <c r="P173" s="67"/>
      <c r="Q173" s="67"/>
      <c r="R173" s="67"/>
      <c r="S173" s="67"/>
      <c r="T173" s="68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20" t="s">
        <v>710</v>
      </c>
      <c r="AU173" s="20" t="s">
        <v>78</v>
      </c>
    </row>
    <row r="174" spans="1:65" s="2" customFormat="1" ht="16.5" customHeight="1">
      <c r="A174" s="37"/>
      <c r="B174" s="38"/>
      <c r="C174" s="181" t="s">
        <v>404</v>
      </c>
      <c r="D174" s="181" t="s">
        <v>189</v>
      </c>
      <c r="E174" s="182" t="s">
        <v>811</v>
      </c>
      <c r="F174" s="183" t="s">
        <v>812</v>
      </c>
      <c r="G174" s="184" t="s">
        <v>708</v>
      </c>
      <c r="H174" s="185">
        <v>65</v>
      </c>
      <c r="I174" s="186"/>
      <c r="J174" s="187">
        <f>ROUND(I174*H174,2)</f>
        <v>0</v>
      </c>
      <c r="K174" s="183" t="s">
        <v>19</v>
      </c>
      <c r="L174" s="42"/>
      <c r="M174" s="188" t="s">
        <v>19</v>
      </c>
      <c r="N174" s="189" t="s">
        <v>42</v>
      </c>
      <c r="O174" s="67"/>
      <c r="P174" s="190">
        <f>O174*H174</f>
        <v>0</v>
      </c>
      <c r="Q174" s="190">
        <v>0</v>
      </c>
      <c r="R174" s="190">
        <f>Q174*H174</f>
        <v>0</v>
      </c>
      <c r="S174" s="190">
        <v>0</v>
      </c>
      <c r="T174" s="191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192" t="s">
        <v>95</v>
      </c>
      <c r="AT174" s="192" t="s">
        <v>189</v>
      </c>
      <c r="AU174" s="192" t="s">
        <v>78</v>
      </c>
      <c r="AY174" s="20" t="s">
        <v>187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20" t="s">
        <v>78</v>
      </c>
      <c r="BK174" s="193">
        <f>ROUND(I174*H174,2)</f>
        <v>0</v>
      </c>
      <c r="BL174" s="20" t="s">
        <v>95</v>
      </c>
      <c r="BM174" s="192" t="s">
        <v>813</v>
      </c>
    </row>
    <row r="175" spans="1:47" s="2" customFormat="1" ht="19.5">
      <c r="A175" s="37"/>
      <c r="B175" s="38"/>
      <c r="C175" s="39"/>
      <c r="D175" s="201" t="s">
        <v>710</v>
      </c>
      <c r="E175" s="39"/>
      <c r="F175" s="250" t="s">
        <v>778</v>
      </c>
      <c r="G175" s="39"/>
      <c r="H175" s="39"/>
      <c r="I175" s="196"/>
      <c r="J175" s="39"/>
      <c r="K175" s="39"/>
      <c r="L175" s="42"/>
      <c r="M175" s="197"/>
      <c r="N175" s="198"/>
      <c r="O175" s="67"/>
      <c r="P175" s="67"/>
      <c r="Q175" s="67"/>
      <c r="R175" s="67"/>
      <c r="S175" s="67"/>
      <c r="T175" s="68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T175" s="20" t="s">
        <v>710</v>
      </c>
      <c r="AU175" s="20" t="s">
        <v>78</v>
      </c>
    </row>
    <row r="176" spans="1:65" s="2" customFormat="1" ht="16.5" customHeight="1">
      <c r="A176" s="37"/>
      <c r="B176" s="38"/>
      <c r="C176" s="181" t="s">
        <v>411</v>
      </c>
      <c r="D176" s="181" t="s">
        <v>189</v>
      </c>
      <c r="E176" s="182" t="s">
        <v>814</v>
      </c>
      <c r="F176" s="183" t="s">
        <v>812</v>
      </c>
      <c r="G176" s="184" t="s">
        <v>708</v>
      </c>
      <c r="H176" s="185">
        <v>65</v>
      </c>
      <c r="I176" s="186"/>
      <c r="J176" s="187">
        <f>ROUND(I176*H176,2)</f>
        <v>0</v>
      </c>
      <c r="K176" s="183" t="s">
        <v>19</v>
      </c>
      <c r="L176" s="42"/>
      <c r="M176" s="188" t="s">
        <v>19</v>
      </c>
      <c r="N176" s="189" t="s">
        <v>42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192" t="s">
        <v>95</v>
      </c>
      <c r="AT176" s="192" t="s">
        <v>189</v>
      </c>
      <c r="AU176" s="192" t="s">
        <v>78</v>
      </c>
      <c r="AY176" s="20" t="s">
        <v>187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20" t="s">
        <v>78</v>
      </c>
      <c r="BK176" s="193">
        <f>ROUND(I176*H176,2)</f>
        <v>0</v>
      </c>
      <c r="BL176" s="20" t="s">
        <v>95</v>
      </c>
      <c r="BM176" s="192" t="s">
        <v>815</v>
      </c>
    </row>
    <row r="177" spans="1:47" s="2" customFormat="1" ht="19.5">
      <c r="A177" s="37"/>
      <c r="B177" s="38"/>
      <c r="C177" s="39"/>
      <c r="D177" s="201" t="s">
        <v>710</v>
      </c>
      <c r="E177" s="39"/>
      <c r="F177" s="250" t="s">
        <v>739</v>
      </c>
      <c r="G177" s="39"/>
      <c r="H177" s="39"/>
      <c r="I177" s="196"/>
      <c r="J177" s="39"/>
      <c r="K177" s="39"/>
      <c r="L177" s="42"/>
      <c r="M177" s="197"/>
      <c r="N177" s="198"/>
      <c r="O177" s="67"/>
      <c r="P177" s="67"/>
      <c r="Q177" s="67"/>
      <c r="R177" s="67"/>
      <c r="S177" s="67"/>
      <c r="T177" s="68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T177" s="20" t="s">
        <v>710</v>
      </c>
      <c r="AU177" s="20" t="s">
        <v>78</v>
      </c>
    </row>
    <row r="178" spans="1:65" s="2" customFormat="1" ht="16.5" customHeight="1">
      <c r="A178" s="37"/>
      <c r="B178" s="38"/>
      <c r="C178" s="181" t="s">
        <v>416</v>
      </c>
      <c r="D178" s="181" t="s">
        <v>189</v>
      </c>
      <c r="E178" s="182" t="s">
        <v>816</v>
      </c>
      <c r="F178" s="183" t="s">
        <v>817</v>
      </c>
      <c r="G178" s="184" t="s">
        <v>708</v>
      </c>
      <c r="H178" s="185">
        <v>145</v>
      </c>
      <c r="I178" s="186"/>
      <c r="J178" s="187">
        <f>ROUND(I178*H178,2)</f>
        <v>0</v>
      </c>
      <c r="K178" s="183" t="s">
        <v>19</v>
      </c>
      <c r="L178" s="42"/>
      <c r="M178" s="188" t="s">
        <v>19</v>
      </c>
      <c r="N178" s="189" t="s">
        <v>42</v>
      </c>
      <c r="O178" s="67"/>
      <c r="P178" s="190">
        <f>O178*H178</f>
        <v>0</v>
      </c>
      <c r="Q178" s="190">
        <v>0</v>
      </c>
      <c r="R178" s="190">
        <f>Q178*H178</f>
        <v>0</v>
      </c>
      <c r="S178" s="190">
        <v>0</v>
      </c>
      <c r="T178" s="191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192" t="s">
        <v>95</v>
      </c>
      <c r="AT178" s="192" t="s">
        <v>189</v>
      </c>
      <c r="AU178" s="192" t="s">
        <v>78</v>
      </c>
      <c r="AY178" s="20" t="s">
        <v>187</v>
      </c>
      <c r="BE178" s="193">
        <f>IF(N178="základní",J178,0)</f>
        <v>0</v>
      </c>
      <c r="BF178" s="193">
        <f>IF(N178="snížená",J178,0)</f>
        <v>0</v>
      </c>
      <c r="BG178" s="193">
        <f>IF(N178="zákl. přenesená",J178,0)</f>
        <v>0</v>
      </c>
      <c r="BH178" s="193">
        <f>IF(N178="sníž. přenesená",J178,0)</f>
        <v>0</v>
      </c>
      <c r="BI178" s="193">
        <f>IF(N178="nulová",J178,0)</f>
        <v>0</v>
      </c>
      <c r="BJ178" s="20" t="s">
        <v>78</v>
      </c>
      <c r="BK178" s="193">
        <f>ROUND(I178*H178,2)</f>
        <v>0</v>
      </c>
      <c r="BL178" s="20" t="s">
        <v>95</v>
      </c>
      <c r="BM178" s="192" t="s">
        <v>818</v>
      </c>
    </row>
    <row r="179" spans="1:47" s="2" customFormat="1" ht="19.5">
      <c r="A179" s="37"/>
      <c r="B179" s="38"/>
      <c r="C179" s="39"/>
      <c r="D179" s="201" t="s">
        <v>710</v>
      </c>
      <c r="E179" s="39"/>
      <c r="F179" s="250" t="s">
        <v>778</v>
      </c>
      <c r="G179" s="39"/>
      <c r="H179" s="39"/>
      <c r="I179" s="196"/>
      <c r="J179" s="39"/>
      <c r="K179" s="39"/>
      <c r="L179" s="42"/>
      <c r="M179" s="197"/>
      <c r="N179" s="198"/>
      <c r="O179" s="67"/>
      <c r="P179" s="67"/>
      <c r="Q179" s="67"/>
      <c r="R179" s="67"/>
      <c r="S179" s="67"/>
      <c r="T179" s="68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T179" s="20" t="s">
        <v>710</v>
      </c>
      <c r="AU179" s="20" t="s">
        <v>78</v>
      </c>
    </row>
    <row r="180" spans="1:65" s="2" customFormat="1" ht="16.5" customHeight="1">
      <c r="A180" s="37"/>
      <c r="B180" s="38"/>
      <c r="C180" s="181" t="s">
        <v>421</v>
      </c>
      <c r="D180" s="181" t="s">
        <v>189</v>
      </c>
      <c r="E180" s="182" t="s">
        <v>819</v>
      </c>
      <c r="F180" s="183" t="s">
        <v>817</v>
      </c>
      <c r="G180" s="184" t="s">
        <v>708</v>
      </c>
      <c r="H180" s="185">
        <v>145</v>
      </c>
      <c r="I180" s="186"/>
      <c r="J180" s="187">
        <f>ROUND(I180*H180,2)</f>
        <v>0</v>
      </c>
      <c r="K180" s="183" t="s">
        <v>19</v>
      </c>
      <c r="L180" s="42"/>
      <c r="M180" s="188" t="s">
        <v>19</v>
      </c>
      <c r="N180" s="189" t="s">
        <v>42</v>
      </c>
      <c r="O180" s="67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192" t="s">
        <v>95</v>
      </c>
      <c r="AT180" s="192" t="s">
        <v>189</v>
      </c>
      <c r="AU180" s="192" t="s">
        <v>78</v>
      </c>
      <c r="AY180" s="20" t="s">
        <v>187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20" t="s">
        <v>78</v>
      </c>
      <c r="BK180" s="193">
        <f>ROUND(I180*H180,2)</f>
        <v>0</v>
      </c>
      <c r="BL180" s="20" t="s">
        <v>95</v>
      </c>
      <c r="BM180" s="192" t="s">
        <v>820</v>
      </c>
    </row>
    <row r="181" spans="1:47" s="2" customFormat="1" ht="19.5">
      <c r="A181" s="37"/>
      <c r="B181" s="38"/>
      <c r="C181" s="39"/>
      <c r="D181" s="201" t="s">
        <v>710</v>
      </c>
      <c r="E181" s="39"/>
      <c r="F181" s="250" t="s">
        <v>739</v>
      </c>
      <c r="G181" s="39"/>
      <c r="H181" s="39"/>
      <c r="I181" s="196"/>
      <c r="J181" s="39"/>
      <c r="K181" s="39"/>
      <c r="L181" s="42"/>
      <c r="M181" s="197"/>
      <c r="N181" s="198"/>
      <c r="O181" s="67"/>
      <c r="P181" s="67"/>
      <c r="Q181" s="67"/>
      <c r="R181" s="67"/>
      <c r="S181" s="67"/>
      <c r="T181" s="68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T181" s="20" t="s">
        <v>710</v>
      </c>
      <c r="AU181" s="20" t="s">
        <v>78</v>
      </c>
    </row>
    <row r="182" spans="1:65" s="2" customFormat="1" ht="37.9" customHeight="1">
      <c r="A182" s="37"/>
      <c r="B182" s="38"/>
      <c r="C182" s="181" t="s">
        <v>430</v>
      </c>
      <c r="D182" s="181" t="s">
        <v>189</v>
      </c>
      <c r="E182" s="182" t="s">
        <v>821</v>
      </c>
      <c r="F182" s="183" t="s">
        <v>822</v>
      </c>
      <c r="G182" s="184" t="s">
        <v>205</v>
      </c>
      <c r="H182" s="185">
        <v>38</v>
      </c>
      <c r="I182" s="186"/>
      <c r="J182" s="187">
        <f>ROUND(I182*H182,2)</f>
        <v>0</v>
      </c>
      <c r="K182" s="183" t="s">
        <v>19</v>
      </c>
      <c r="L182" s="42"/>
      <c r="M182" s="188" t="s">
        <v>19</v>
      </c>
      <c r="N182" s="189" t="s">
        <v>42</v>
      </c>
      <c r="O182" s="67"/>
      <c r="P182" s="190">
        <f>O182*H182</f>
        <v>0</v>
      </c>
      <c r="Q182" s="190">
        <v>0</v>
      </c>
      <c r="R182" s="190">
        <f>Q182*H182</f>
        <v>0</v>
      </c>
      <c r="S182" s="190">
        <v>0</v>
      </c>
      <c r="T182" s="191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192" t="s">
        <v>95</v>
      </c>
      <c r="AT182" s="192" t="s">
        <v>189</v>
      </c>
      <c r="AU182" s="192" t="s">
        <v>78</v>
      </c>
      <c r="AY182" s="20" t="s">
        <v>187</v>
      </c>
      <c r="BE182" s="193">
        <f>IF(N182="základní",J182,0)</f>
        <v>0</v>
      </c>
      <c r="BF182" s="193">
        <f>IF(N182="snížená",J182,0)</f>
        <v>0</v>
      </c>
      <c r="BG182" s="193">
        <f>IF(N182="zákl. přenesená",J182,0)</f>
        <v>0</v>
      </c>
      <c r="BH182" s="193">
        <f>IF(N182="sníž. přenesená",J182,0)</f>
        <v>0</v>
      </c>
      <c r="BI182" s="193">
        <f>IF(N182="nulová",J182,0)</f>
        <v>0</v>
      </c>
      <c r="BJ182" s="20" t="s">
        <v>78</v>
      </c>
      <c r="BK182" s="193">
        <f>ROUND(I182*H182,2)</f>
        <v>0</v>
      </c>
      <c r="BL182" s="20" t="s">
        <v>95</v>
      </c>
      <c r="BM182" s="192" t="s">
        <v>823</v>
      </c>
    </row>
    <row r="183" spans="1:47" s="2" customFormat="1" ht="19.5">
      <c r="A183" s="37"/>
      <c r="B183" s="38"/>
      <c r="C183" s="39"/>
      <c r="D183" s="201" t="s">
        <v>710</v>
      </c>
      <c r="E183" s="39"/>
      <c r="F183" s="250" t="s">
        <v>772</v>
      </c>
      <c r="G183" s="39"/>
      <c r="H183" s="39"/>
      <c r="I183" s="196"/>
      <c r="J183" s="39"/>
      <c r="K183" s="39"/>
      <c r="L183" s="42"/>
      <c r="M183" s="197"/>
      <c r="N183" s="198"/>
      <c r="O183" s="67"/>
      <c r="P183" s="67"/>
      <c r="Q183" s="67"/>
      <c r="R183" s="67"/>
      <c r="S183" s="67"/>
      <c r="T183" s="68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T183" s="20" t="s">
        <v>710</v>
      </c>
      <c r="AU183" s="20" t="s">
        <v>78</v>
      </c>
    </row>
    <row r="184" spans="1:65" s="2" customFormat="1" ht="37.9" customHeight="1">
      <c r="A184" s="37"/>
      <c r="B184" s="38"/>
      <c r="C184" s="181" t="s">
        <v>824</v>
      </c>
      <c r="D184" s="181" t="s">
        <v>189</v>
      </c>
      <c r="E184" s="182" t="s">
        <v>825</v>
      </c>
      <c r="F184" s="183" t="s">
        <v>822</v>
      </c>
      <c r="G184" s="184" t="s">
        <v>205</v>
      </c>
      <c r="H184" s="185">
        <v>38</v>
      </c>
      <c r="I184" s="186"/>
      <c r="J184" s="187">
        <f>ROUND(I184*H184,2)</f>
        <v>0</v>
      </c>
      <c r="K184" s="183" t="s">
        <v>19</v>
      </c>
      <c r="L184" s="42"/>
      <c r="M184" s="188" t="s">
        <v>19</v>
      </c>
      <c r="N184" s="189" t="s">
        <v>42</v>
      </c>
      <c r="O184" s="67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192" t="s">
        <v>95</v>
      </c>
      <c r="AT184" s="192" t="s">
        <v>189</v>
      </c>
      <c r="AU184" s="192" t="s">
        <v>78</v>
      </c>
      <c r="AY184" s="20" t="s">
        <v>187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20" t="s">
        <v>78</v>
      </c>
      <c r="BK184" s="193">
        <f>ROUND(I184*H184,2)</f>
        <v>0</v>
      </c>
      <c r="BL184" s="20" t="s">
        <v>95</v>
      </c>
      <c r="BM184" s="192" t="s">
        <v>826</v>
      </c>
    </row>
    <row r="185" spans="1:47" s="2" customFormat="1" ht="19.5">
      <c r="A185" s="37"/>
      <c r="B185" s="38"/>
      <c r="C185" s="39"/>
      <c r="D185" s="201" t="s">
        <v>710</v>
      </c>
      <c r="E185" s="39"/>
      <c r="F185" s="250" t="s">
        <v>827</v>
      </c>
      <c r="G185" s="39"/>
      <c r="H185" s="39"/>
      <c r="I185" s="196"/>
      <c r="J185" s="39"/>
      <c r="K185" s="39"/>
      <c r="L185" s="42"/>
      <c r="M185" s="197"/>
      <c r="N185" s="198"/>
      <c r="O185" s="67"/>
      <c r="P185" s="67"/>
      <c r="Q185" s="67"/>
      <c r="R185" s="67"/>
      <c r="S185" s="67"/>
      <c r="T185" s="68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T185" s="20" t="s">
        <v>710</v>
      </c>
      <c r="AU185" s="20" t="s">
        <v>78</v>
      </c>
    </row>
    <row r="186" spans="1:65" s="2" customFormat="1" ht="33" customHeight="1">
      <c r="A186" s="37"/>
      <c r="B186" s="38"/>
      <c r="C186" s="181" t="s">
        <v>828</v>
      </c>
      <c r="D186" s="181" t="s">
        <v>189</v>
      </c>
      <c r="E186" s="182" t="s">
        <v>829</v>
      </c>
      <c r="F186" s="183" t="s">
        <v>830</v>
      </c>
      <c r="G186" s="184" t="s">
        <v>205</v>
      </c>
      <c r="H186" s="185">
        <v>14</v>
      </c>
      <c r="I186" s="186"/>
      <c r="J186" s="187">
        <f>ROUND(I186*H186,2)</f>
        <v>0</v>
      </c>
      <c r="K186" s="183" t="s">
        <v>19</v>
      </c>
      <c r="L186" s="42"/>
      <c r="M186" s="188" t="s">
        <v>19</v>
      </c>
      <c r="N186" s="189" t="s">
        <v>42</v>
      </c>
      <c r="O186" s="67"/>
      <c r="P186" s="190">
        <f>O186*H186</f>
        <v>0</v>
      </c>
      <c r="Q186" s="190">
        <v>0</v>
      </c>
      <c r="R186" s="190">
        <f>Q186*H186</f>
        <v>0</v>
      </c>
      <c r="S186" s="190">
        <v>0</v>
      </c>
      <c r="T186" s="191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192" t="s">
        <v>95</v>
      </c>
      <c r="AT186" s="192" t="s">
        <v>189</v>
      </c>
      <c r="AU186" s="192" t="s">
        <v>78</v>
      </c>
      <c r="AY186" s="20" t="s">
        <v>187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20" t="s">
        <v>78</v>
      </c>
      <c r="BK186" s="193">
        <f>ROUND(I186*H186,2)</f>
        <v>0</v>
      </c>
      <c r="BL186" s="20" t="s">
        <v>95</v>
      </c>
      <c r="BM186" s="192" t="s">
        <v>831</v>
      </c>
    </row>
    <row r="187" spans="1:47" s="2" customFormat="1" ht="19.5">
      <c r="A187" s="37"/>
      <c r="B187" s="38"/>
      <c r="C187" s="39"/>
      <c r="D187" s="201" t="s">
        <v>710</v>
      </c>
      <c r="E187" s="39"/>
      <c r="F187" s="250" t="s">
        <v>772</v>
      </c>
      <c r="G187" s="39"/>
      <c r="H187" s="39"/>
      <c r="I187" s="196"/>
      <c r="J187" s="39"/>
      <c r="K187" s="39"/>
      <c r="L187" s="42"/>
      <c r="M187" s="197"/>
      <c r="N187" s="198"/>
      <c r="O187" s="67"/>
      <c r="P187" s="67"/>
      <c r="Q187" s="67"/>
      <c r="R187" s="67"/>
      <c r="S187" s="67"/>
      <c r="T187" s="68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T187" s="20" t="s">
        <v>710</v>
      </c>
      <c r="AU187" s="20" t="s">
        <v>78</v>
      </c>
    </row>
    <row r="188" spans="1:65" s="2" customFormat="1" ht="33" customHeight="1">
      <c r="A188" s="37"/>
      <c r="B188" s="38"/>
      <c r="C188" s="181" t="s">
        <v>437</v>
      </c>
      <c r="D188" s="181" t="s">
        <v>189</v>
      </c>
      <c r="E188" s="182" t="s">
        <v>832</v>
      </c>
      <c r="F188" s="183" t="s">
        <v>830</v>
      </c>
      <c r="G188" s="184" t="s">
        <v>205</v>
      </c>
      <c r="H188" s="185">
        <v>14</v>
      </c>
      <c r="I188" s="186"/>
      <c r="J188" s="187">
        <f>ROUND(I188*H188,2)</f>
        <v>0</v>
      </c>
      <c r="K188" s="183" t="s">
        <v>19</v>
      </c>
      <c r="L188" s="42"/>
      <c r="M188" s="188" t="s">
        <v>19</v>
      </c>
      <c r="N188" s="189" t="s">
        <v>42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192" t="s">
        <v>95</v>
      </c>
      <c r="AT188" s="192" t="s">
        <v>189</v>
      </c>
      <c r="AU188" s="192" t="s">
        <v>78</v>
      </c>
      <c r="AY188" s="20" t="s">
        <v>187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20" t="s">
        <v>78</v>
      </c>
      <c r="BK188" s="193">
        <f>ROUND(I188*H188,2)</f>
        <v>0</v>
      </c>
      <c r="BL188" s="20" t="s">
        <v>95</v>
      </c>
      <c r="BM188" s="192" t="s">
        <v>833</v>
      </c>
    </row>
    <row r="189" spans="1:47" s="2" customFormat="1" ht="19.5">
      <c r="A189" s="37"/>
      <c r="B189" s="38"/>
      <c r="C189" s="39"/>
      <c r="D189" s="201" t="s">
        <v>710</v>
      </c>
      <c r="E189" s="39"/>
      <c r="F189" s="250" t="s">
        <v>827</v>
      </c>
      <c r="G189" s="39"/>
      <c r="H189" s="39"/>
      <c r="I189" s="196"/>
      <c r="J189" s="39"/>
      <c r="K189" s="39"/>
      <c r="L189" s="42"/>
      <c r="M189" s="197"/>
      <c r="N189" s="198"/>
      <c r="O189" s="67"/>
      <c r="P189" s="67"/>
      <c r="Q189" s="67"/>
      <c r="R189" s="67"/>
      <c r="S189" s="67"/>
      <c r="T189" s="68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T189" s="20" t="s">
        <v>710</v>
      </c>
      <c r="AU189" s="20" t="s">
        <v>78</v>
      </c>
    </row>
    <row r="190" spans="1:65" s="2" customFormat="1" ht="16.5" customHeight="1">
      <c r="A190" s="37"/>
      <c r="B190" s="38"/>
      <c r="C190" s="181" t="s">
        <v>834</v>
      </c>
      <c r="D190" s="181" t="s">
        <v>189</v>
      </c>
      <c r="E190" s="182" t="s">
        <v>835</v>
      </c>
      <c r="F190" s="183" t="s">
        <v>836</v>
      </c>
      <c r="G190" s="184" t="s">
        <v>708</v>
      </c>
      <c r="H190" s="185">
        <v>9</v>
      </c>
      <c r="I190" s="186"/>
      <c r="J190" s="187">
        <f>ROUND(I190*H190,2)</f>
        <v>0</v>
      </c>
      <c r="K190" s="183" t="s">
        <v>19</v>
      </c>
      <c r="L190" s="42"/>
      <c r="M190" s="188" t="s">
        <v>19</v>
      </c>
      <c r="N190" s="189" t="s">
        <v>42</v>
      </c>
      <c r="O190" s="67"/>
      <c r="P190" s="190">
        <f>O190*H190</f>
        <v>0</v>
      </c>
      <c r="Q190" s="190">
        <v>0</v>
      </c>
      <c r="R190" s="190">
        <f>Q190*H190</f>
        <v>0</v>
      </c>
      <c r="S190" s="190">
        <v>0</v>
      </c>
      <c r="T190" s="191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192" t="s">
        <v>95</v>
      </c>
      <c r="AT190" s="192" t="s">
        <v>189</v>
      </c>
      <c r="AU190" s="192" t="s">
        <v>78</v>
      </c>
      <c r="AY190" s="20" t="s">
        <v>187</v>
      </c>
      <c r="BE190" s="193">
        <f>IF(N190="základní",J190,0)</f>
        <v>0</v>
      </c>
      <c r="BF190" s="193">
        <f>IF(N190="snížená",J190,0)</f>
        <v>0</v>
      </c>
      <c r="BG190" s="193">
        <f>IF(N190="zákl. přenesená",J190,0)</f>
        <v>0</v>
      </c>
      <c r="BH190" s="193">
        <f>IF(N190="sníž. přenesená",J190,0)</f>
        <v>0</v>
      </c>
      <c r="BI190" s="193">
        <f>IF(N190="nulová",J190,0)</f>
        <v>0</v>
      </c>
      <c r="BJ190" s="20" t="s">
        <v>78</v>
      </c>
      <c r="BK190" s="193">
        <f>ROUND(I190*H190,2)</f>
        <v>0</v>
      </c>
      <c r="BL190" s="20" t="s">
        <v>95</v>
      </c>
      <c r="BM190" s="192" t="s">
        <v>837</v>
      </c>
    </row>
    <row r="191" spans="1:47" s="2" customFormat="1" ht="19.5">
      <c r="A191" s="37"/>
      <c r="B191" s="38"/>
      <c r="C191" s="39"/>
      <c r="D191" s="201" t="s">
        <v>710</v>
      </c>
      <c r="E191" s="39"/>
      <c r="F191" s="250" t="s">
        <v>778</v>
      </c>
      <c r="G191" s="39"/>
      <c r="H191" s="39"/>
      <c r="I191" s="196"/>
      <c r="J191" s="39"/>
      <c r="K191" s="39"/>
      <c r="L191" s="42"/>
      <c r="M191" s="197"/>
      <c r="N191" s="198"/>
      <c r="O191" s="67"/>
      <c r="P191" s="67"/>
      <c r="Q191" s="67"/>
      <c r="R191" s="67"/>
      <c r="S191" s="67"/>
      <c r="T191" s="68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T191" s="20" t="s">
        <v>710</v>
      </c>
      <c r="AU191" s="20" t="s">
        <v>78</v>
      </c>
    </row>
    <row r="192" spans="1:65" s="2" customFormat="1" ht="16.5" customHeight="1">
      <c r="A192" s="37"/>
      <c r="B192" s="38"/>
      <c r="C192" s="181" t="s">
        <v>838</v>
      </c>
      <c r="D192" s="181" t="s">
        <v>189</v>
      </c>
      <c r="E192" s="182" t="s">
        <v>839</v>
      </c>
      <c r="F192" s="183" t="s">
        <v>836</v>
      </c>
      <c r="G192" s="184" t="s">
        <v>708</v>
      </c>
      <c r="H192" s="185">
        <v>9</v>
      </c>
      <c r="I192" s="186"/>
      <c r="J192" s="187">
        <f>ROUND(I192*H192,2)</f>
        <v>0</v>
      </c>
      <c r="K192" s="183" t="s">
        <v>19</v>
      </c>
      <c r="L192" s="42"/>
      <c r="M192" s="188" t="s">
        <v>19</v>
      </c>
      <c r="N192" s="189" t="s">
        <v>42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192" t="s">
        <v>95</v>
      </c>
      <c r="AT192" s="192" t="s">
        <v>189</v>
      </c>
      <c r="AU192" s="192" t="s">
        <v>78</v>
      </c>
      <c r="AY192" s="20" t="s">
        <v>187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20" t="s">
        <v>78</v>
      </c>
      <c r="BK192" s="193">
        <f>ROUND(I192*H192,2)</f>
        <v>0</v>
      </c>
      <c r="BL192" s="20" t="s">
        <v>95</v>
      </c>
      <c r="BM192" s="192" t="s">
        <v>840</v>
      </c>
    </row>
    <row r="193" spans="1:47" s="2" customFormat="1" ht="19.5">
      <c r="A193" s="37"/>
      <c r="B193" s="38"/>
      <c r="C193" s="39"/>
      <c r="D193" s="201" t="s">
        <v>710</v>
      </c>
      <c r="E193" s="39"/>
      <c r="F193" s="250" t="s">
        <v>739</v>
      </c>
      <c r="G193" s="39"/>
      <c r="H193" s="39"/>
      <c r="I193" s="196"/>
      <c r="J193" s="39"/>
      <c r="K193" s="39"/>
      <c r="L193" s="42"/>
      <c r="M193" s="197"/>
      <c r="N193" s="198"/>
      <c r="O193" s="67"/>
      <c r="P193" s="67"/>
      <c r="Q193" s="67"/>
      <c r="R193" s="67"/>
      <c r="S193" s="67"/>
      <c r="T193" s="68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T193" s="20" t="s">
        <v>710</v>
      </c>
      <c r="AU193" s="20" t="s">
        <v>78</v>
      </c>
    </row>
    <row r="194" spans="1:65" s="2" customFormat="1" ht="16.5" customHeight="1">
      <c r="A194" s="37"/>
      <c r="B194" s="38"/>
      <c r="C194" s="181" t="s">
        <v>841</v>
      </c>
      <c r="D194" s="181" t="s">
        <v>189</v>
      </c>
      <c r="E194" s="182" t="s">
        <v>842</v>
      </c>
      <c r="F194" s="183" t="s">
        <v>843</v>
      </c>
      <c r="G194" s="184" t="s">
        <v>708</v>
      </c>
      <c r="H194" s="185">
        <v>10</v>
      </c>
      <c r="I194" s="186"/>
      <c r="J194" s="187">
        <f>ROUND(I194*H194,2)</f>
        <v>0</v>
      </c>
      <c r="K194" s="183" t="s">
        <v>19</v>
      </c>
      <c r="L194" s="42"/>
      <c r="M194" s="188" t="s">
        <v>19</v>
      </c>
      <c r="N194" s="189" t="s">
        <v>42</v>
      </c>
      <c r="O194" s="67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192" t="s">
        <v>95</v>
      </c>
      <c r="AT194" s="192" t="s">
        <v>189</v>
      </c>
      <c r="AU194" s="192" t="s">
        <v>78</v>
      </c>
      <c r="AY194" s="20" t="s">
        <v>187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20" t="s">
        <v>78</v>
      </c>
      <c r="BK194" s="193">
        <f>ROUND(I194*H194,2)</f>
        <v>0</v>
      </c>
      <c r="BL194" s="20" t="s">
        <v>95</v>
      </c>
      <c r="BM194" s="192" t="s">
        <v>844</v>
      </c>
    </row>
    <row r="195" spans="1:47" s="2" customFormat="1" ht="19.5">
      <c r="A195" s="37"/>
      <c r="B195" s="38"/>
      <c r="C195" s="39"/>
      <c r="D195" s="201" t="s">
        <v>710</v>
      </c>
      <c r="E195" s="39"/>
      <c r="F195" s="250" t="s">
        <v>778</v>
      </c>
      <c r="G195" s="39"/>
      <c r="H195" s="39"/>
      <c r="I195" s="196"/>
      <c r="J195" s="39"/>
      <c r="K195" s="39"/>
      <c r="L195" s="42"/>
      <c r="M195" s="197"/>
      <c r="N195" s="198"/>
      <c r="O195" s="67"/>
      <c r="P195" s="67"/>
      <c r="Q195" s="67"/>
      <c r="R195" s="67"/>
      <c r="S195" s="67"/>
      <c r="T195" s="68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T195" s="20" t="s">
        <v>710</v>
      </c>
      <c r="AU195" s="20" t="s">
        <v>78</v>
      </c>
    </row>
    <row r="196" spans="1:65" s="2" customFormat="1" ht="16.5" customHeight="1">
      <c r="A196" s="37"/>
      <c r="B196" s="38"/>
      <c r="C196" s="181" t="s">
        <v>443</v>
      </c>
      <c r="D196" s="181" t="s">
        <v>189</v>
      </c>
      <c r="E196" s="182" t="s">
        <v>845</v>
      </c>
      <c r="F196" s="183" t="s">
        <v>843</v>
      </c>
      <c r="G196" s="184" t="s">
        <v>708</v>
      </c>
      <c r="H196" s="185">
        <v>10</v>
      </c>
      <c r="I196" s="186"/>
      <c r="J196" s="187">
        <f>ROUND(I196*H196,2)</f>
        <v>0</v>
      </c>
      <c r="K196" s="183" t="s">
        <v>19</v>
      </c>
      <c r="L196" s="42"/>
      <c r="M196" s="188" t="s">
        <v>19</v>
      </c>
      <c r="N196" s="189" t="s">
        <v>42</v>
      </c>
      <c r="O196" s="67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192" t="s">
        <v>95</v>
      </c>
      <c r="AT196" s="192" t="s">
        <v>189</v>
      </c>
      <c r="AU196" s="192" t="s">
        <v>78</v>
      </c>
      <c r="AY196" s="20" t="s">
        <v>187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20" t="s">
        <v>78</v>
      </c>
      <c r="BK196" s="193">
        <f>ROUND(I196*H196,2)</f>
        <v>0</v>
      </c>
      <c r="BL196" s="20" t="s">
        <v>95</v>
      </c>
      <c r="BM196" s="192" t="s">
        <v>846</v>
      </c>
    </row>
    <row r="197" spans="1:47" s="2" customFormat="1" ht="19.5">
      <c r="A197" s="37"/>
      <c r="B197" s="38"/>
      <c r="C197" s="39"/>
      <c r="D197" s="201" t="s">
        <v>710</v>
      </c>
      <c r="E197" s="39"/>
      <c r="F197" s="250" t="s">
        <v>739</v>
      </c>
      <c r="G197" s="39"/>
      <c r="H197" s="39"/>
      <c r="I197" s="196"/>
      <c r="J197" s="39"/>
      <c r="K197" s="39"/>
      <c r="L197" s="42"/>
      <c r="M197" s="197"/>
      <c r="N197" s="198"/>
      <c r="O197" s="67"/>
      <c r="P197" s="67"/>
      <c r="Q197" s="67"/>
      <c r="R197" s="67"/>
      <c r="S197" s="67"/>
      <c r="T197" s="68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20" t="s">
        <v>710</v>
      </c>
      <c r="AU197" s="20" t="s">
        <v>78</v>
      </c>
    </row>
    <row r="198" spans="1:65" s="2" customFormat="1" ht="24.2" customHeight="1">
      <c r="A198" s="37"/>
      <c r="B198" s="38"/>
      <c r="C198" s="181" t="s">
        <v>449</v>
      </c>
      <c r="D198" s="181" t="s">
        <v>189</v>
      </c>
      <c r="E198" s="182" t="s">
        <v>847</v>
      </c>
      <c r="F198" s="183" t="s">
        <v>848</v>
      </c>
      <c r="G198" s="184" t="s">
        <v>708</v>
      </c>
      <c r="H198" s="185">
        <v>59</v>
      </c>
      <c r="I198" s="186"/>
      <c r="J198" s="187">
        <f>ROUND(I198*H198,2)</f>
        <v>0</v>
      </c>
      <c r="K198" s="183" t="s">
        <v>19</v>
      </c>
      <c r="L198" s="42"/>
      <c r="M198" s="188" t="s">
        <v>19</v>
      </c>
      <c r="N198" s="189" t="s">
        <v>42</v>
      </c>
      <c r="O198" s="67"/>
      <c r="P198" s="190">
        <f>O198*H198</f>
        <v>0</v>
      </c>
      <c r="Q198" s="190">
        <v>0</v>
      </c>
      <c r="R198" s="190">
        <f>Q198*H198</f>
        <v>0</v>
      </c>
      <c r="S198" s="190">
        <v>0</v>
      </c>
      <c r="T198" s="191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192" t="s">
        <v>95</v>
      </c>
      <c r="AT198" s="192" t="s">
        <v>189</v>
      </c>
      <c r="AU198" s="192" t="s">
        <v>78</v>
      </c>
      <c r="AY198" s="20" t="s">
        <v>187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20" t="s">
        <v>78</v>
      </c>
      <c r="BK198" s="193">
        <f>ROUND(I198*H198,2)</f>
        <v>0</v>
      </c>
      <c r="BL198" s="20" t="s">
        <v>95</v>
      </c>
      <c r="BM198" s="192" t="s">
        <v>849</v>
      </c>
    </row>
    <row r="199" spans="1:47" s="2" customFormat="1" ht="19.5">
      <c r="A199" s="37"/>
      <c r="B199" s="38"/>
      <c r="C199" s="39"/>
      <c r="D199" s="201" t="s">
        <v>710</v>
      </c>
      <c r="E199" s="39"/>
      <c r="F199" s="250" t="s">
        <v>778</v>
      </c>
      <c r="G199" s="39"/>
      <c r="H199" s="39"/>
      <c r="I199" s="196"/>
      <c r="J199" s="39"/>
      <c r="K199" s="39"/>
      <c r="L199" s="42"/>
      <c r="M199" s="197"/>
      <c r="N199" s="198"/>
      <c r="O199" s="67"/>
      <c r="P199" s="67"/>
      <c r="Q199" s="67"/>
      <c r="R199" s="67"/>
      <c r="S199" s="67"/>
      <c r="T199" s="68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20" t="s">
        <v>710</v>
      </c>
      <c r="AU199" s="20" t="s">
        <v>78</v>
      </c>
    </row>
    <row r="200" spans="1:65" s="2" customFormat="1" ht="24.2" customHeight="1">
      <c r="A200" s="37"/>
      <c r="B200" s="38"/>
      <c r="C200" s="181" t="s">
        <v>455</v>
      </c>
      <c r="D200" s="181" t="s">
        <v>189</v>
      </c>
      <c r="E200" s="182" t="s">
        <v>850</v>
      </c>
      <c r="F200" s="183" t="s">
        <v>848</v>
      </c>
      <c r="G200" s="184" t="s">
        <v>708</v>
      </c>
      <c r="H200" s="185">
        <v>59</v>
      </c>
      <c r="I200" s="186"/>
      <c r="J200" s="187">
        <f>ROUND(I200*H200,2)</f>
        <v>0</v>
      </c>
      <c r="K200" s="183" t="s">
        <v>19</v>
      </c>
      <c r="L200" s="42"/>
      <c r="M200" s="188" t="s">
        <v>19</v>
      </c>
      <c r="N200" s="189" t="s">
        <v>42</v>
      </c>
      <c r="O200" s="67"/>
      <c r="P200" s="190">
        <f>O200*H200</f>
        <v>0</v>
      </c>
      <c r="Q200" s="190">
        <v>0</v>
      </c>
      <c r="R200" s="190">
        <f>Q200*H200</f>
        <v>0</v>
      </c>
      <c r="S200" s="190">
        <v>0</v>
      </c>
      <c r="T200" s="191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192" t="s">
        <v>95</v>
      </c>
      <c r="AT200" s="192" t="s">
        <v>189</v>
      </c>
      <c r="AU200" s="192" t="s">
        <v>78</v>
      </c>
      <c r="AY200" s="20" t="s">
        <v>187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20" t="s">
        <v>78</v>
      </c>
      <c r="BK200" s="193">
        <f>ROUND(I200*H200,2)</f>
        <v>0</v>
      </c>
      <c r="BL200" s="20" t="s">
        <v>95</v>
      </c>
      <c r="BM200" s="192" t="s">
        <v>851</v>
      </c>
    </row>
    <row r="201" spans="1:47" s="2" customFormat="1" ht="19.5">
      <c r="A201" s="37"/>
      <c r="B201" s="38"/>
      <c r="C201" s="39"/>
      <c r="D201" s="201" t="s">
        <v>710</v>
      </c>
      <c r="E201" s="39"/>
      <c r="F201" s="250" t="s">
        <v>739</v>
      </c>
      <c r="G201" s="39"/>
      <c r="H201" s="39"/>
      <c r="I201" s="196"/>
      <c r="J201" s="39"/>
      <c r="K201" s="39"/>
      <c r="L201" s="42"/>
      <c r="M201" s="197"/>
      <c r="N201" s="198"/>
      <c r="O201" s="67"/>
      <c r="P201" s="67"/>
      <c r="Q201" s="67"/>
      <c r="R201" s="67"/>
      <c r="S201" s="67"/>
      <c r="T201" s="68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T201" s="20" t="s">
        <v>710</v>
      </c>
      <c r="AU201" s="20" t="s">
        <v>78</v>
      </c>
    </row>
    <row r="202" spans="1:65" s="2" customFormat="1" ht="16.5" customHeight="1">
      <c r="A202" s="37"/>
      <c r="B202" s="38"/>
      <c r="C202" s="181" t="s">
        <v>461</v>
      </c>
      <c r="D202" s="181" t="s">
        <v>189</v>
      </c>
      <c r="E202" s="182" t="s">
        <v>852</v>
      </c>
      <c r="F202" s="183" t="s">
        <v>853</v>
      </c>
      <c r="G202" s="184" t="s">
        <v>708</v>
      </c>
      <c r="H202" s="185">
        <v>14</v>
      </c>
      <c r="I202" s="186"/>
      <c r="J202" s="187">
        <f>ROUND(I202*H202,2)</f>
        <v>0</v>
      </c>
      <c r="K202" s="183" t="s">
        <v>19</v>
      </c>
      <c r="L202" s="42"/>
      <c r="M202" s="188" t="s">
        <v>19</v>
      </c>
      <c r="N202" s="189" t="s">
        <v>42</v>
      </c>
      <c r="O202" s="67"/>
      <c r="P202" s="190">
        <f>O202*H202</f>
        <v>0</v>
      </c>
      <c r="Q202" s="190">
        <v>0</v>
      </c>
      <c r="R202" s="190">
        <f>Q202*H202</f>
        <v>0</v>
      </c>
      <c r="S202" s="190">
        <v>0</v>
      </c>
      <c r="T202" s="191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192" t="s">
        <v>95</v>
      </c>
      <c r="AT202" s="192" t="s">
        <v>189</v>
      </c>
      <c r="AU202" s="192" t="s">
        <v>78</v>
      </c>
      <c r="AY202" s="20" t="s">
        <v>187</v>
      </c>
      <c r="BE202" s="193">
        <f>IF(N202="základní",J202,0)</f>
        <v>0</v>
      </c>
      <c r="BF202" s="193">
        <f>IF(N202="snížená",J202,0)</f>
        <v>0</v>
      </c>
      <c r="BG202" s="193">
        <f>IF(N202="zákl. přenesená",J202,0)</f>
        <v>0</v>
      </c>
      <c r="BH202" s="193">
        <f>IF(N202="sníž. přenesená",J202,0)</f>
        <v>0</v>
      </c>
      <c r="BI202" s="193">
        <f>IF(N202="nulová",J202,0)</f>
        <v>0</v>
      </c>
      <c r="BJ202" s="20" t="s">
        <v>78</v>
      </c>
      <c r="BK202" s="193">
        <f>ROUND(I202*H202,2)</f>
        <v>0</v>
      </c>
      <c r="BL202" s="20" t="s">
        <v>95</v>
      </c>
      <c r="BM202" s="192" t="s">
        <v>854</v>
      </c>
    </row>
    <row r="203" spans="1:47" s="2" customFormat="1" ht="19.5">
      <c r="A203" s="37"/>
      <c r="B203" s="38"/>
      <c r="C203" s="39"/>
      <c r="D203" s="201" t="s">
        <v>710</v>
      </c>
      <c r="E203" s="39"/>
      <c r="F203" s="250" t="s">
        <v>778</v>
      </c>
      <c r="G203" s="39"/>
      <c r="H203" s="39"/>
      <c r="I203" s="196"/>
      <c r="J203" s="39"/>
      <c r="K203" s="39"/>
      <c r="L203" s="42"/>
      <c r="M203" s="197"/>
      <c r="N203" s="198"/>
      <c r="O203" s="67"/>
      <c r="P203" s="67"/>
      <c r="Q203" s="67"/>
      <c r="R203" s="67"/>
      <c r="S203" s="67"/>
      <c r="T203" s="68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T203" s="20" t="s">
        <v>710</v>
      </c>
      <c r="AU203" s="20" t="s">
        <v>78</v>
      </c>
    </row>
    <row r="204" spans="1:65" s="2" customFormat="1" ht="16.5" customHeight="1">
      <c r="A204" s="37"/>
      <c r="B204" s="38"/>
      <c r="C204" s="181" t="s">
        <v>467</v>
      </c>
      <c r="D204" s="181" t="s">
        <v>189</v>
      </c>
      <c r="E204" s="182" t="s">
        <v>855</v>
      </c>
      <c r="F204" s="183" t="s">
        <v>853</v>
      </c>
      <c r="G204" s="184" t="s">
        <v>708</v>
      </c>
      <c r="H204" s="185">
        <v>14</v>
      </c>
      <c r="I204" s="186"/>
      <c r="J204" s="187">
        <f>ROUND(I204*H204,2)</f>
        <v>0</v>
      </c>
      <c r="K204" s="183" t="s">
        <v>19</v>
      </c>
      <c r="L204" s="42"/>
      <c r="M204" s="188" t="s">
        <v>19</v>
      </c>
      <c r="N204" s="189" t="s">
        <v>42</v>
      </c>
      <c r="O204" s="67"/>
      <c r="P204" s="190">
        <f>O204*H204</f>
        <v>0</v>
      </c>
      <c r="Q204" s="190">
        <v>0</v>
      </c>
      <c r="R204" s="190">
        <f>Q204*H204</f>
        <v>0</v>
      </c>
      <c r="S204" s="190">
        <v>0</v>
      </c>
      <c r="T204" s="191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192" t="s">
        <v>95</v>
      </c>
      <c r="AT204" s="192" t="s">
        <v>189</v>
      </c>
      <c r="AU204" s="192" t="s">
        <v>78</v>
      </c>
      <c r="AY204" s="20" t="s">
        <v>187</v>
      </c>
      <c r="BE204" s="193">
        <f>IF(N204="základní",J204,0)</f>
        <v>0</v>
      </c>
      <c r="BF204" s="193">
        <f>IF(N204="snížená",J204,0)</f>
        <v>0</v>
      </c>
      <c r="BG204" s="193">
        <f>IF(N204="zákl. přenesená",J204,0)</f>
        <v>0</v>
      </c>
      <c r="BH204" s="193">
        <f>IF(N204="sníž. přenesená",J204,0)</f>
        <v>0</v>
      </c>
      <c r="BI204" s="193">
        <f>IF(N204="nulová",J204,0)</f>
        <v>0</v>
      </c>
      <c r="BJ204" s="20" t="s">
        <v>78</v>
      </c>
      <c r="BK204" s="193">
        <f>ROUND(I204*H204,2)</f>
        <v>0</v>
      </c>
      <c r="BL204" s="20" t="s">
        <v>95</v>
      </c>
      <c r="BM204" s="192" t="s">
        <v>856</v>
      </c>
    </row>
    <row r="205" spans="1:47" s="2" customFormat="1" ht="19.5">
      <c r="A205" s="37"/>
      <c r="B205" s="38"/>
      <c r="C205" s="39"/>
      <c r="D205" s="201" t="s">
        <v>710</v>
      </c>
      <c r="E205" s="39"/>
      <c r="F205" s="250" t="s">
        <v>739</v>
      </c>
      <c r="G205" s="39"/>
      <c r="H205" s="39"/>
      <c r="I205" s="196"/>
      <c r="J205" s="39"/>
      <c r="K205" s="39"/>
      <c r="L205" s="42"/>
      <c r="M205" s="197"/>
      <c r="N205" s="198"/>
      <c r="O205" s="67"/>
      <c r="P205" s="67"/>
      <c r="Q205" s="67"/>
      <c r="R205" s="67"/>
      <c r="S205" s="67"/>
      <c r="T205" s="68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T205" s="20" t="s">
        <v>710</v>
      </c>
      <c r="AU205" s="20" t="s">
        <v>78</v>
      </c>
    </row>
    <row r="206" spans="1:65" s="2" customFormat="1" ht="16.5" customHeight="1">
      <c r="A206" s="37"/>
      <c r="B206" s="38"/>
      <c r="C206" s="181" t="s">
        <v>485</v>
      </c>
      <c r="D206" s="181" t="s">
        <v>189</v>
      </c>
      <c r="E206" s="182" t="s">
        <v>857</v>
      </c>
      <c r="F206" s="183" t="s">
        <v>858</v>
      </c>
      <c r="G206" s="184" t="s">
        <v>708</v>
      </c>
      <c r="H206" s="185">
        <v>6</v>
      </c>
      <c r="I206" s="186"/>
      <c r="J206" s="187">
        <f>ROUND(I206*H206,2)</f>
        <v>0</v>
      </c>
      <c r="K206" s="183" t="s">
        <v>19</v>
      </c>
      <c r="L206" s="42"/>
      <c r="M206" s="188" t="s">
        <v>19</v>
      </c>
      <c r="N206" s="189" t="s">
        <v>42</v>
      </c>
      <c r="O206" s="67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192" t="s">
        <v>95</v>
      </c>
      <c r="AT206" s="192" t="s">
        <v>189</v>
      </c>
      <c r="AU206" s="192" t="s">
        <v>78</v>
      </c>
      <c r="AY206" s="20" t="s">
        <v>187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20" t="s">
        <v>78</v>
      </c>
      <c r="BK206" s="193">
        <f>ROUND(I206*H206,2)</f>
        <v>0</v>
      </c>
      <c r="BL206" s="20" t="s">
        <v>95</v>
      </c>
      <c r="BM206" s="192" t="s">
        <v>859</v>
      </c>
    </row>
    <row r="207" spans="1:47" s="2" customFormat="1" ht="19.5">
      <c r="A207" s="37"/>
      <c r="B207" s="38"/>
      <c r="C207" s="39"/>
      <c r="D207" s="201" t="s">
        <v>710</v>
      </c>
      <c r="E207" s="39"/>
      <c r="F207" s="250" t="s">
        <v>778</v>
      </c>
      <c r="G207" s="39"/>
      <c r="H207" s="39"/>
      <c r="I207" s="196"/>
      <c r="J207" s="39"/>
      <c r="K207" s="39"/>
      <c r="L207" s="42"/>
      <c r="M207" s="197"/>
      <c r="N207" s="198"/>
      <c r="O207" s="67"/>
      <c r="P207" s="67"/>
      <c r="Q207" s="67"/>
      <c r="R207" s="67"/>
      <c r="S207" s="67"/>
      <c r="T207" s="68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T207" s="20" t="s">
        <v>710</v>
      </c>
      <c r="AU207" s="20" t="s">
        <v>78</v>
      </c>
    </row>
    <row r="208" spans="1:65" s="2" customFormat="1" ht="16.5" customHeight="1">
      <c r="A208" s="37"/>
      <c r="B208" s="38"/>
      <c r="C208" s="181" t="s">
        <v>492</v>
      </c>
      <c r="D208" s="181" t="s">
        <v>189</v>
      </c>
      <c r="E208" s="182" t="s">
        <v>860</v>
      </c>
      <c r="F208" s="183" t="s">
        <v>858</v>
      </c>
      <c r="G208" s="184" t="s">
        <v>708</v>
      </c>
      <c r="H208" s="185">
        <v>6</v>
      </c>
      <c r="I208" s="186"/>
      <c r="J208" s="187">
        <f>ROUND(I208*H208,2)</f>
        <v>0</v>
      </c>
      <c r="K208" s="183" t="s">
        <v>19</v>
      </c>
      <c r="L208" s="42"/>
      <c r="M208" s="188" t="s">
        <v>19</v>
      </c>
      <c r="N208" s="189" t="s">
        <v>42</v>
      </c>
      <c r="O208" s="67"/>
      <c r="P208" s="190">
        <f>O208*H208</f>
        <v>0</v>
      </c>
      <c r="Q208" s="190">
        <v>0</v>
      </c>
      <c r="R208" s="190">
        <f>Q208*H208</f>
        <v>0</v>
      </c>
      <c r="S208" s="190">
        <v>0</v>
      </c>
      <c r="T208" s="191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192" t="s">
        <v>95</v>
      </c>
      <c r="AT208" s="192" t="s">
        <v>189</v>
      </c>
      <c r="AU208" s="192" t="s">
        <v>78</v>
      </c>
      <c r="AY208" s="20" t="s">
        <v>187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20" t="s">
        <v>78</v>
      </c>
      <c r="BK208" s="193">
        <f>ROUND(I208*H208,2)</f>
        <v>0</v>
      </c>
      <c r="BL208" s="20" t="s">
        <v>95</v>
      </c>
      <c r="BM208" s="192" t="s">
        <v>861</v>
      </c>
    </row>
    <row r="209" spans="1:47" s="2" customFormat="1" ht="19.5">
      <c r="A209" s="37"/>
      <c r="B209" s="38"/>
      <c r="C209" s="39"/>
      <c r="D209" s="201" t="s">
        <v>710</v>
      </c>
      <c r="E209" s="39"/>
      <c r="F209" s="250" t="s">
        <v>739</v>
      </c>
      <c r="G209" s="39"/>
      <c r="H209" s="39"/>
      <c r="I209" s="196"/>
      <c r="J209" s="39"/>
      <c r="K209" s="39"/>
      <c r="L209" s="42"/>
      <c r="M209" s="197"/>
      <c r="N209" s="198"/>
      <c r="O209" s="67"/>
      <c r="P209" s="67"/>
      <c r="Q209" s="67"/>
      <c r="R209" s="67"/>
      <c r="S209" s="67"/>
      <c r="T209" s="68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T209" s="20" t="s">
        <v>710</v>
      </c>
      <c r="AU209" s="20" t="s">
        <v>78</v>
      </c>
    </row>
    <row r="210" spans="1:65" s="2" customFormat="1" ht="16.5" customHeight="1">
      <c r="A210" s="37"/>
      <c r="B210" s="38"/>
      <c r="C210" s="181" t="s">
        <v>502</v>
      </c>
      <c r="D210" s="181" t="s">
        <v>189</v>
      </c>
      <c r="E210" s="182" t="s">
        <v>862</v>
      </c>
      <c r="F210" s="183" t="s">
        <v>863</v>
      </c>
      <c r="G210" s="184" t="s">
        <v>708</v>
      </c>
      <c r="H210" s="185">
        <v>7</v>
      </c>
      <c r="I210" s="186"/>
      <c r="J210" s="187">
        <f>ROUND(I210*H210,2)</f>
        <v>0</v>
      </c>
      <c r="K210" s="183" t="s">
        <v>19</v>
      </c>
      <c r="L210" s="42"/>
      <c r="M210" s="188" t="s">
        <v>19</v>
      </c>
      <c r="N210" s="189" t="s">
        <v>42</v>
      </c>
      <c r="O210" s="67"/>
      <c r="P210" s="190">
        <f>O210*H210</f>
        <v>0</v>
      </c>
      <c r="Q210" s="190">
        <v>0</v>
      </c>
      <c r="R210" s="190">
        <f>Q210*H210</f>
        <v>0</v>
      </c>
      <c r="S210" s="190">
        <v>0</v>
      </c>
      <c r="T210" s="191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192" t="s">
        <v>95</v>
      </c>
      <c r="AT210" s="192" t="s">
        <v>189</v>
      </c>
      <c r="AU210" s="192" t="s">
        <v>78</v>
      </c>
      <c r="AY210" s="20" t="s">
        <v>187</v>
      </c>
      <c r="BE210" s="193">
        <f>IF(N210="základní",J210,0)</f>
        <v>0</v>
      </c>
      <c r="BF210" s="193">
        <f>IF(N210="snížená",J210,0)</f>
        <v>0</v>
      </c>
      <c r="BG210" s="193">
        <f>IF(N210="zákl. přenesená",J210,0)</f>
        <v>0</v>
      </c>
      <c r="BH210" s="193">
        <f>IF(N210="sníž. přenesená",J210,0)</f>
        <v>0</v>
      </c>
      <c r="BI210" s="193">
        <f>IF(N210="nulová",J210,0)</f>
        <v>0</v>
      </c>
      <c r="BJ210" s="20" t="s">
        <v>78</v>
      </c>
      <c r="BK210" s="193">
        <f>ROUND(I210*H210,2)</f>
        <v>0</v>
      </c>
      <c r="BL210" s="20" t="s">
        <v>95</v>
      </c>
      <c r="BM210" s="192" t="s">
        <v>864</v>
      </c>
    </row>
    <row r="211" spans="1:47" s="2" customFormat="1" ht="19.5">
      <c r="A211" s="37"/>
      <c r="B211" s="38"/>
      <c r="C211" s="39"/>
      <c r="D211" s="201" t="s">
        <v>710</v>
      </c>
      <c r="E211" s="39"/>
      <c r="F211" s="250" t="s">
        <v>778</v>
      </c>
      <c r="G211" s="39"/>
      <c r="H211" s="39"/>
      <c r="I211" s="196"/>
      <c r="J211" s="39"/>
      <c r="K211" s="39"/>
      <c r="L211" s="42"/>
      <c r="M211" s="197"/>
      <c r="N211" s="198"/>
      <c r="O211" s="67"/>
      <c r="P211" s="67"/>
      <c r="Q211" s="67"/>
      <c r="R211" s="67"/>
      <c r="S211" s="67"/>
      <c r="T211" s="68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T211" s="20" t="s">
        <v>710</v>
      </c>
      <c r="AU211" s="20" t="s">
        <v>78</v>
      </c>
    </row>
    <row r="212" spans="1:65" s="2" customFormat="1" ht="16.5" customHeight="1">
      <c r="A212" s="37"/>
      <c r="B212" s="38"/>
      <c r="C212" s="181" t="s">
        <v>507</v>
      </c>
      <c r="D212" s="181" t="s">
        <v>189</v>
      </c>
      <c r="E212" s="182" t="s">
        <v>865</v>
      </c>
      <c r="F212" s="183" t="s">
        <v>863</v>
      </c>
      <c r="G212" s="184" t="s">
        <v>708</v>
      </c>
      <c r="H212" s="185">
        <v>7</v>
      </c>
      <c r="I212" s="186"/>
      <c r="J212" s="187">
        <f>ROUND(I212*H212,2)</f>
        <v>0</v>
      </c>
      <c r="K212" s="183" t="s">
        <v>19</v>
      </c>
      <c r="L212" s="42"/>
      <c r="M212" s="188" t="s">
        <v>19</v>
      </c>
      <c r="N212" s="189" t="s">
        <v>42</v>
      </c>
      <c r="O212" s="67"/>
      <c r="P212" s="190">
        <f>O212*H212</f>
        <v>0</v>
      </c>
      <c r="Q212" s="190">
        <v>0</v>
      </c>
      <c r="R212" s="190">
        <f>Q212*H212</f>
        <v>0</v>
      </c>
      <c r="S212" s="190">
        <v>0</v>
      </c>
      <c r="T212" s="191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192" t="s">
        <v>95</v>
      </c>
      <c r="AT212" s="192" t="s">
        <v>189</v>
      </c>
      <c r="AU212" s="192" t="s">
        <v>78</v>
      </c>
      <c r="AY212" s="20" t="s">
        <v>187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20" t="s">
        <v>78</v>
      </c>
      <c r="BK212" s="193">
        <f>ROUND(I212*H212,2)</f>
        <v>0</v>
      </c>
      <c r="BL212" s="20" t="s">
        <v>95</v>
      </c>
      <c r="BM212" s="192" t="s">
        <v>866</v>
      </c>
    </row>
    <row r="213" spans="1:47" s="2" customFormat="1" ht="19.5">
      <c r="A213" s="37"/>
      <c r="B213" s="38"/>
      <c r="C213" s="39"/>
      <c r="D213" s="201" t="s">
        <v>710</v>
      </c>
      <c r="E213" s="39"/>
      <c r="F213" s="250" t="s">
        <v>739</v>
      </c>
      <c r="G213" s="39"/>
      <c r="H213" s="39"/>
      <c r="I213" s="196"/>
      <c r="J213" s="39"/>
      <c r="K213" s="39"/>
      <c r="L213" s="42"/>
      <c r="M213" s="197"/>
      <c r="N213" s="198"/>
      <c r="O213" s="67"/>
      <c r="P213" s="67"/>
      <c r="Q213" s="67"/>
      <c r="R213" s="67"/>
      <c r="S213" s="67"/>
      <c r="T213" s="68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T213" s="20" t="s">
        <v>710</v>
      </c>
      <c r="AU213" s="20" t="s">
        <v>78</v>
      </c>
    </row>
    <row r="214" spans="1:65" s="2" customFormat="1" ht="16.5" customHeight="1">
      <c r="A214" s="37"/>
      <c r="B214" s="38"/>
      <c r="C214" s="181" t="s">
        <v>514</v>
      </c>
      <c r="D214" s="181" t="s">
        <v>189</v>
      </c>
      <c r="E214" s="182" t="s">
        <v>867</v>
      </c>
      <c r="F214" s="183" t="s">
        <v>868</v>
      </c>
      <c r="G214" s="184" t="s">
        <v>205</v>
      </c>
      <c r="H214" s="185">
        <v>15</v>
      </c>
      <c r="I214" s="186"/>
      <c r="J214" s="187">
        <f>ROUND(I214*H214,2)</f>
        <v>0</v>
      </c>
      <c r="K214" s="183" t="s">
        <v>19</v>
      </c>
      <c r="L214" s="42"/>
      <c r="M214" s="188" t="s">
        <v>19</v>
      </c>
      <c r="N214" s="189" t="s">
        <v>42</v>
      </c>
      <c r="O214" s="67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192" t="s">
        <v>95</v>
      </c>
      <c r="AT214" s="192" t="s">
        <v>189</v>
      </c>
      <c r="AU214" s="192" t="s">
        <v>78</v>
      </c>
      <c r="AY214" s="20" t="s">
        <v>187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20" t="s">
        <v>78</v>
      </c>
      <c r="BK214" s="193">
        <f>ROUND(I214*H214,2)</f>
        <v>0</v>
      </c>
      <c r="BL214" s="20" t="s">
        <v>95</v>
      </c>
      <c r="BM214" s="192" t="s">
        <v>869</v>
      </c>
    </row>
    <row r="215" spans="1:47" s="2" customFormat="1" ht="19.5">
      <c r="A215" s="37"/>
      <c r="B215" s="38"/>
      <c r="C215" s="39"/>
      <c r="D215" s="201" t="s">
        <v>710</v>
      </c>
      <c r="E215" s="39"/>
      <c r="F215" s="250" t="s">
        <v>778</v>
      </c>
      <c r="G215" s="39"/>
      <c r="H215" s="39"/>
      <c r="I215" s="196"/>
      <c r="J215" s="39"/>
      <c r="K215" s="39"/>
      <c r="L215" s="42"/>
      <c r="M215" s="197"/>
      <c r="N215" s="198"/>
      <c r="O215" s="67"/>
      <c r="P215" s="67"/>
      <c r="Q215" s="67"/>
      <c r="R215" s="67"/>
      <c r="S215" s="67"/>
      <c r="T215" s="68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T215" s="20" t="s">
        <v>710</v>
      </c>
      <c r="AU215" s="20" t="s">
        <v>78</v>
      </c>
    </row>
    <row r="216" spans="1:65" s="2" customFormat="1" ht="16.5" customHeight="1">
      <c r="A216" s="37"/>
      <c r="B216" s="38"/>
      <c r="C216" s="181" t="s">
        <v>520</v>
      </c>
      <c r="D216" s="181" t="s">
        <v>189</v>
      </c>
      <c r="E216" s="182" t="s">
        <v>870</v>
      </c>
      <c r="F216" s="183" t="s">
        <v>868</v>
      </c>
      <c r="G216" s="184" t="s">
        <v>205</v>
      </c>
      <c r="H216" s="185">
        <v>15</v>
      </c>
      <c r="I216" s="186"/>
      <c r="J216" s="187">
        <f>ROUND(I216*H216,2)</f>
        <v>0</v>
      </c>
      <c r="K216" s="183" t="s">
        <v>19</v>
      </c>
      <c r="L216" s="42"/>
      <c r="M216" s="188" t="s">
        <v>19</v>
      </c>
      <c r="N216" s="189" t="s">
        <v>42</v>
      </c>
      <c r="O216" s="67"/>
      <c r="P216" s="190">
        <f>O216*H216</f>
        <v>0</v>
      </c>
      <c r="Q216" s="190">
        <v>0</v>
      </c>
      <c r="R216" s="190">
        <f>Q216*H216</f>
        <v>0</v>
      </c>
      <c r="S216" s="190">
        <v>0</v>
      </c>
      <c r="T216" s="191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192" t="s">
        <v>95</v>
      </c>
      <c r="AT216" s="192" t="s">
        <v>189</v>
      </c>
      <c r="AU216" s="192" t="s">
        <v>78</v>
      </c>
      <c r="AY216" s="20" t="s">
        <v>187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20" t="s">
        <v>78</v>
      </c>
      <c r="BK216" s="193">
        <f>ROUND(I216*H216,2)</f>
        <v>0</v>
      </c>
      <c r="BL216" s="20" t="s">
        <v>95</v>
      </c>
      <c r="BM216" s="192" t="s">
        <v>871</v>
      </c>
    </row>
    <row r="217" spans="1:47" s="2" customFormat="1" ht="19.5">
      <c r="A217" s="37"/>
      <c r="B217" s="38"/>
      <c r="C217" s="39"/>
      <c r="D217" s="201" t="s">
        <v>710</v>
      </c>
      <c r="E217" s="39"/>
      <c r="F217" s="250" t="s">
        <v>872</v>
      </c>
      <c r="G217" s="39"/>
      <c r="H217" s="39"/>
      <c r="I217" s="196"/>
      <c r="J217" s="39"/>
      <c r="K217" s="39"/>
      <c r="L217" s="42"/>
      <c r="M217" s="197"/>
      <c r="N217" s="198"/>
      <c r="O217" s="67"/>
      <c r="P217" s="67"/>
      <c r="Q217" s="67"/>
      <c r="R217" s="67"/>
      <c r="S217" s="67"/>
      <c r="T217" s="68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T217" s="20" t="s">
        <v>710</v>
      </c>
      <c r="AU217" s="20" t="s">
        <v>78</v>
      </c>
    </row>
    <row r="218" spans="1:65" s="2" customFormat="1" ht="16.5" customHeight="1">
      <c r="A218" s="37"/>
      <c r="B218" s="38"/>
      <c r="C218" s="181" t="s">
        <v>525</v>
      </c>
      <c r="D218" s="181" t="s">
        <v>189</v>
      </c>
      <c r="E218" s="182" t="s">
        <v>873</v>
      </c>
      <c r="F218" s="183" t="s">
        <v>874</v>
      </c>
      <c r="G218" s="184" t="s">
        <v>205</v>
      </c>
      <c r="H218" s="185">
        <v>10</v>
      </c>
      <c r="I218" s="186"/>
      <c r="J218" s="187">
        <f>ROUND(I218*H218,2)</f>
        <v>0</v>
      </c>
      <c r="K218" s="183" t="s">
        <v>19</v>
      </c>
      <c r="L218" s="42"/>
      <c r="M218" s="188" t="s">
        <v>19</v>
      </c>
      <c r="N218" s="189" t="s">
        <v>42</v>
      </c>
      <c r="O218" s="67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192" t="s">
        <v>95</v>
      </c>
      <c r="AT218" s="192" t="s">
        <v>189</v>
      </c>
      <c r="AU218" s="192" t="s">
        <v>78</v>
      </c>
      <c r="AY218" s="20" t="s">
        <v>187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20" t="s">
        <v>78</v>
      </c>
      <c r="BK218" s="193">
        <f>ROUND(I218*H218,2)</f>
        <v>0</v>
      </c>
      <c r="BL218" s="20" t="s">
        <v>95</v>
      </c>
      <c r="BM218" s="192" t="s">
        <v>875</v>
      </c>
    </row>
    <row r="219" spans="1:47" s="2" customFormat="1" ht="19.5">
      <c r="A219" s="37"/>
      <c r="B219" s="38"/>
      <c r="C219" s="39"/>
      <c r="D219" s="201" t="s">
        <v>710</v>
      </c>
      <c r="E219" s="39"/>
      <c r="F219" s="250" t="s">
        <v>778</v>
      </c>
      <c r="G219" s="39"/>
      <c r="H219" s="39"/>
      <c r="I219" s="196"/>
      <c r="J219" s="39"/>
      <c r="K219" s="39"/>
      <c r="L219" s="42"/>
      <c r="M219" s="197"/>
      <c r="N219" s="198"/>
      <c r="O219" s="67"/>
      <c r="P219" s="67"/>
      <c r="Q219" s="67"/>
      <c r="R219" s="67"/>
      <c r="S219" s="67"/>
      <c r="T219" s="68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T219" s="20" t="s">
        <v>710</v>
      </c>
      <c r="AU219" s="20" t="s">
        <v>78</v>
      </c>
    </row>
    <row r="220" spans="1:65" s="2" customFormat="1" ht="16.5" customHeight="1">
      <c r="A220" s="37"/>
      <c r="B220" s="38"/>
      <c r="C220" s="181" t="s">
        <v>532</v>
      </c>
      <c r="D220" s="181" t="s">
        <v>189</v>
      </c>
      <c r="E220" s="182" t="s">
        <v>876</v>
      </c>
      <c r="F220" s="183" t="s">
        <v>874</v>
      </c>
      <c r="G220" s="184" t="s">
        <v>205</v>
      </c>
      <c r="H220" s="185">
        <v>10</v>
      </c>
      <c r="I220" s="186"/>
      <c r="J220" s="187">
        <f>ROUND(I220*H220,2)</f>
        <v>0</v>
      </c>
      <c r="K220" s="183" t="s">
        <v>19</v>
      </c>
      <c r="L220" s="42"/>
      <c r="M220" s="188" t="s">
        <v>19</v>
      </c>
      <c r="N220" s="189" t="s">
        <v>42</v>
      </c>
      <c r="O220" s="67"/>
      <c r="P220" s="190">
        <f>O220*H220</f>
        <v>0</v>
      </c>
      <c r="Q220" s="190">
        <v>0</v>
      </c>
      <c r="R220" s="190">
        <f>Q220*H220</f>
        <v>0</v>
      </c>
      <c r="S220" s="190">
        <v>0</v>
      </c>
      <c r="T220" s="191">
        <f>S220*H220</f>
        <v>0</v>
      </c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  <c r="AE220" s="37"/>
      <c r="AR220" s="192" t="s">
        <v>95</v>
      </c>
      <c r="AT220" s="192" t="s">
        <v>189</v>
      </c>
      <c r="AU220" s="192" t="s">
        <v>78</v>
      </c>
      <c r="AY220" s="20" t="s">
        <v>187</v>
      </c>
      <c r="BE220" s="193">
        <f>IF(N220="základní",J220,0)</f>
        <v>0</v>
      </c>
      <c r="BF220" s="193">
        <f>IF(N220="snížená",J220,0)</f>
        <v>0</v>
      </c>
      <c r="BG220" s="193">
        <f>IF(N220="zákl. přenesená",J220,0)</f>
        <v>0</v>
      </c>
      <c r="BH220" s="193">
        <f>IF(N220="sníž. přenesená",J220,0)</f>
        <v>0</v>
      </c>
      <c r="BI220" s="193">
        <f>IF(N220="nulová",J220,0)</f>
        <v>0</v>
      </c>
      <c r="BJ220" s="20" t="s">
        <v>78</v>
      </c>
      <c r="BK220" s="193">
        <f>ROUND(I220*H220,2)</f>
        <v>0</v>
      </c>
      <c r="BL220" s="20" t="s">
        <v>95</v>
      </c>
      <c r="BM220" s="192" t="s">
        <v>877</v>
      </c>
    </row>
    <row r="221" spans="1:47" s="2" customFormat="1" ht="19.5">
      <c r="A221" s="37"/>
      <c r="B221" s="38"/>
      <c r="C221" s="39"/>
      <c r="D221" s="201" t="s">
        <v>710</v>
      </c>
      <c r="E221" s="39"/>
      <c r="F221" s="250" t="s">
        <v>872</v>
      </c>
      <c r="G221" s="39"/>
      <c r="H221" s="39"/>
      <c r="I221" s="196"/>
      <c r="J221" s="39"/>
      <c r="K221" s="39"/>
      <c r="L221" s="42"/>
      <c r="M221" s="197"/>
      <c r="N221" s="198"/>
      <c r="O221" s="67"/>
      <c r="P221" s="67"/>
      <c r="Q221" s="67"/>
      <c r="R221" s="67"/>
      <c r="S221" s="67"/>
      <c r="T221" s="68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T221" s="20" t="s">
        <v>710</v>
      </c>
      <c r="AU221" s="20" t="s">
        <v>78</v>
      </c>
    </row>
    <row r="222" spans="1:65" s="2" customFormat="1" ht="16.5" customHeight="1">
      <c r="A222" s="37"/>
      <c r="B222" s="38"/>
      <c r="C222" s="181" t="s">
        <v>540</v>
      </c>
      <c r="D222" s="181" t="s">
        <v>189</v>
      </c>
      <c r="E222" s="182" t="s">
        <v>878</v>
      </c>
      <c r="F222" s="183" t="s">
        <v>879</v>
      </c>
      <c r="G222" s="184" t="s">
        <v>205</v>
      </c>
      <c r="H222" s="185">
        <v>11</v>
      </c>
      <c r="I222" s="186"/>
      <c r="J222" s="187">
        <f>ROUND(I222*H222,2)</f>
        <v>0</v>
      </c>
      <c r="K222" s="183" t="s">
        <v>19</v>
      </c>
      <c r="L222" s="42"/>
      <c r="M222" s="188" t="s">
        <v>19</v>
      </c>
      <c r="N222" s="189" t="s">
        <v>42</v>
      </c>
      <c r="O222" s="67"/>
      <c r="P222" s="190">
        <f>O222*H222</f>
        <v>0</v>
      </c>
      <c r="Q222" s="190">
        <v>0</v>
      </c>
      <c r="R222" s="190">
        <f>Q222*H222</f>
        <v>0</v>
      </c>
      <c r="S222" s="190">
        <v>0</v>
      </c>
      <c r="T222" s="191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192" t="s">
        <v>95</v>
      </c>
      <c r="AT222" s="192" t="s">
        <v>189</v>
      </c>
      <c r="AU222" s="192" t="s">
        <v>78</v>
      </c>
      <c r="AY222" s="20" t="s">
        <v>187</v>
      </c>
      <c r="BE222" s="193">
        <f>IF(N222="základní",J222,0)</f>
        <v>0</v>
      </c>
      <c r="BF222" s="193">
        <f>IF(N222="snížená",J222,0)</f>
        <v>0</v>
      </c>
      <c r="BG222" s="193">
        <f>IF(N222="zákl. přenesená",J222,0)</f>
        <v>0</v>
      </c>
      <c r="BH222" s="193">
        <f>IF(N222="sníž. přenesená",J222,0)</f>
        <v>0</v>
      </c>
      <c r="BI222" s="193">
        <f>IF(N222="nulová",J222,0)</f>
        <v>0</v>
      </c>
      <c r="BJ222" s="20" t="s">
        <v>78</v>
      </c>
      <c r="BK222" s="193">
        <f>ROUND(I222*H222,2)</f>
        <v>0</v>
      </c>
      <c r="BL222" s="20" t="s">
        <v>95</v>
      </c>
      <c r="BM222" s="192" t="s">
        <v>880</v>
      </c>
    </row>
    <row r="223" spans="1:47" s="2" customFormat="1" ht="19.5">
      <c r="A223" s="37"/>
      <c r="B223" s="38"/>
      <c r="C223" s="39"/>
      <c r="D223" s="201" t="s">
        <v>710</v>
      </c>
      <c r="E223" s="39"/>
      <c r="F223" s="250" t="s">
        <v>778</v>
      </c>
      <c r="G223" s="39"/>
      <c r="H223" s="39"/>
      <c r="I223" s="196"/>
      <c r="J223" s="39"/>
      <c r="K223" s="39"/>
      <c r="L223" s="42"/>
      <c r="M223" s="197"/>
      <c r="N223" s="198"/>
      <c r="O223" s="67"/>
      <c r="P223" s="67"/>
      <c r="Q223" s="67"/>
      <c r="R223" s="67"/>
      <c r="S223" s="67"/>
      <c r="T223" s="68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T223" s="20" t="s">
        <v>710</v>
      </c>
      <c r="AU223" s="20" t="s">
        <v>78</v>
      </c>
    </row>
    <row r="224" spans="1:65" s="2" customFormat="1" ht="16.5" customHeight="1">
      <c r="A224" s="37"/>
      <c r="B224" s="38"/>
      <c r="C224" s="181" t="s">
        <v>545</v>
      </c>
      <c r="D224" s="181" t="s">
        <v>189</v>
      </c>
      <c r="E224" s="182" t="s">
        <v>881</v>
      </c>
      <c r="F224" s="183" t="s">
        <v>879</v>
      </c>
      <c r="G224" s="184" t="s">
        <v>205</v>
      </c>
      <c r="H224" s="185">
        <v>11</v>
      </c>
      <c r="I224" s="186"/>
      <c r="J224" s="187">
        <f>ROUND(I224*H224,2)</f>
        <v>0</v>
      </c>
      <c r="K224" s="183" t="s">
        <v>19</v>
      </c>
      <c r="L224" s="42"/>
      <c r="M224" s="188" t="s">
        <v>19</v>
      </c>
      <c r="N224" s="189" t="s">
        <v>42</v>
      </c>
      <c r="O224" s="67"/>
      <c r="P224" s="190">
        <f>O224*H224</f>
        <v>0</v>
      </c>
      <c r="Q224" s="190">
        <v>0</v>
      </c>
      <c r="R224" s="190">
        <f>Q224*H224</f>
        <v>0</v>
      </c>
      <c r="S224" s="190">
        <v>0</v>
      </c>
      <c r="T224" s="191">
        <f>S224*H224</f>
        <v>0</v>
      </c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  <c r="AE224" s="37"/>
      <c r="AR224" s="192" t="s">
        <v>95</v>
      </c>
      <c r="AT224" s="192" t="s">
        <v>189</v>
      </c>
      <c r="AU224" s="192" t="s">
        <v>78</v>
      </c>
      <c r="AY224" s="20" t="s">
        <v>187</v>
      </c>
      <c r="BE224" s="193">
        <f>IF(N224="základní",J224,0)</f>
        <v>0</v>
      </c>
      <c r="BF224" s="193">
        <f>IF(N224="snížená",J224,0)</f>
        <v>0</v>
      </c>
      <c r="BG224" s="193">
        <f>IF(N224="zákl. přenesená",J224,0)</f>
        <v>0</v>
      </c>
      <c r="BH224" s="193">
        <f>IF(N224="sníž. přenesená",J224,0)</f>
        <v>0</v>
      </c>
      <c r="BI224" s="193">
        <f>IF(N224="nulová",J224,0)</f>
        <v>0</v>
      </c>
      <c r="BJ224" s="20" t="s">
        <v>78</v>
      </c>
      <c r="BK224" s="193">
        <f>ROUND(I224*H224,2)</f>
        <v>0</v>
      </c>
      <c r="BL224" s="20" t="s">
        <v>95</v>
      </c>
      <c r="BM224" s="192" t="s">
        <v>882</v>
      </c>
    </row>
    <row r="225" spans="1:47" s="2" customFormat="1" ht="19.5">
      <c r="A225" s="37"/>
      <c r="B225" s="38"/>
      <c r="C225" s="39"/>
      <c r="D225" s="201" t="s">
        <v>710</v>
      </c>
      <c r="E225" s="39"/>
      <c r="F225" s="250" t="s">
        <v>872</v>
      </c>
      <c r="G225" s="39"/>
      <c r="H225" s="39"/>
      <c r="I225" s="196"/>
      <c r="J225" s="39"/>
      <c r="K225" s="39"/>
      <c r="L225" s="42"/>
      <c r="M225" s="197"/>
      <c r="N225" s="198"/>
      <c r="O225" s="67"/>
      <c r="P225" s="67"/>
      <c r="Q225" s="67"/>
      <c r="R225" s="67"/>
      <c r="S225" s="67"/>
      <c r="T225" s="68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T225" s="20" t="s">
        <v>710</v>
      </c>
      <c r="AU225" s="20" t="s">
        <v>78</v>
      </c>
    </row>
    <row r="226" spans="1:65" s="2" customFormat="1" ht="16.5" customHeight="1">
      <c r="A226" s="37"/>
      <c r="B226" s="38"/>
      <c r="C226" s="181" t="s">
        <v>551</v>
      </c>
      <c r="D226" s="181" t="s">
        <v>189</v>
      </c>
      <c r="E226" s="182" t="s">
        <v>883</v>
      </c>
      <c r="F226" s="183" t="s">
        <v>884</v>
      </c>
      <c r="G226" s="184" t="s">
        <v>205</v>
      </c>
      <c r="H226" s="185">
        <v>9</v>
      </c>
      <c r="I226" s="186"/>
      <c r="J226" s="187">
        <f>ROUND(I226*H226,2)</f>
        <v>0</v>
      </c>
      <c r="K226" s="183" t="s">
        <v>19</v>
      </c>
      <c r="L226" s="42"/>
      <c r="M226" s="188" t="s">
        <v>19</v>
      </c>
      <c r="N226" s="189" t="s">
        <v>42</v>
      </c>
      <c r="O226" s="67"/>
      <c r="P226" s="190">
        <f>O226*H226</f>
        <v>0</v>
      </c>
      <c r="Q226" s="190">
        <v>0</v>
      </c>
      <c r="R226" s="190">
        <f>Q226*H226</f>
        <v>0</v>
      </c>
      <c r="S226" s="190">
        <v>0</v>
      </c>
      <c r="T226" s="191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192" t="s">
        <v>95</v>
      </c>
      <c r="AT226" s="192" t="s">
        <v>189</v>
      </c>
      <c r="AU226" s="192" t="s">
        <v>78</v>
      </c>
      <c r="AY226" s="20" t="s">
        <v>187</v>
      </c>
      <c r="BE226" s="193">
        <f>IF(N226="základní",J226,0)</f>
        <v>0</v>
      </c>
      <c r="BF226" s="193">
        <f>IF(N226="snížená",J226,0)</f>
        <v>0</v>
      </c>
      <c r="BG226" s="193">
        <f>IF(N226="zákl. přenesená",J226,0)</f>
        <v>0</v>
      </c>
      <c r="BH226" s="193">
        <f>IF(N226="sníž. přenesená",J226,0)</f>
        <v>0</v>
      </c>
      <c r="BI226" s="193">
        <f>IF(N226="nulová",J226,0)</f>
        <v>0</v>
      </c>
      <c r="BJ226" s="20" t="s">
        <v>78</v>
      </c>
      <c r="BK226" s="193">
        <f>ROUND(I226*H226,2)</f>
        <v>0</v>
      </c>
      <c r="BL226" s="20" t="s">
        <v>95</v>
      </c>
      <c r="BM226" s="192" t="s">
        <v>885</v>
      </c>
    </row>
    <row r="227" spans="1:47" s="2" customFormat="1" ht="19.5">
      <c r="A227" s="37"/>
      <c r="B227" s="38"/>
      <c r="C227" s="39"/>
      <c r="D227" s="201" t="s">
        <v>710</v>
      </c>
      <c r="E227" s="39"/>
      <c r="F227" s="250" t="s">
        <v>778</v>
      </c>
      <c r="G227" s="39"/>
      <c r="H227" s="39"/>
      <c r="I227" s="196"/>
      <c r="J227" s="39"/>
      <c r="K227" s="39"/>
      <c r="L227" s="42"/>
      <c r="M227" s="197"/>
      <c r="N227" s="198"/>
      <c r="O227" s="67"/>
      <c r="P227" s="67"/>
      <c r="Q227" s="67"/>
      <c r="R227" s="67"/>
      <c r="S227" s="67"/>
      <c r="T227" s="68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T227" s="20" t="s">
        <v>710</v>
      </c>
      <c r="AU227" s="20" t="s">
        <v>78</v>
      </c>
    </row>
    <row r="228" spans="1:65" s="2" customFormat="1" ht="16.5" customHeight="1">
      <c r="A228" s="37"/>
      <c r="B228" s="38"/>
      <c r="C228" s="181" t="s">
        <v>557</v>
      </c>
      <c r="D228" s="181" t="s">
        <v>189</v>
      </c>
      <c r="E228" s="182" t="s">
        <v>886</v>
      </c>
      <c r="F228" s="183" t="s">
        <v>884</v>
      </c>
      <c r="G228" s="184" t="s">
        <v>205</v>
      </c>
      <c r="H228" s="185">
        <v>9</v>
      </c>
      <c r="I228" s="186"/>
      <c r="J228" s="187">
        <f>ROUND(I228*H228,2)</f>
        <v>0</v>
      </c>
      <c r="K228" s="183" t="s">
        <v>19</v>
      </c>
      <c r="L228" s="42"/>
      <c r="M228" s="188" t="s">
        <v>19</v>
      </c>
      <c r="N228" s="189" t="s">
        <v>42</v>
      </c>
      <c r="O228" s="67"/>
      <c r="P228" s="190">
        <f>O228*H228</f>
        <v>0</v>
      </c>
      <c r="Q228" s="190">
        <v>0</v>
      </c>
      <c r="R228" s="190">
        <f>Q228*H228</f>
        <v>0</v>
      </c>
      <c r="S228" s="190">
        <v>0</v>
      </c>
      <c r="T228" s="191">
        <f>S228*H228</f>
        <v>0</v>
      </c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  <c r="AE228" s="37"/>
      <c r="AR228" s="192" t="s">
        <v>95</v>
      </c>
      <c r="AT228" s="192" t="s">
        <v>189</v>
      </c>
      <c r="AU228" s="192" t="s">
        <v>78</v>
      </c>
      <c r="AY228" s="20" t="s">
        <v>187</v>
      </c>
      <c r="BE228" s="193">
        <f>IF(N228="základní",J228,0)</f>
        <v>0</v>
      </c>
      <c r="BF228" s="193">
        <f>IF(N228="snížená",J228,0)</f>
        <v>0</v>
      </c>
      <c r="BG228" s="193">
        <f>IF(N228="zákl. přenesená",J228,0)</f>
        <v>0</v>
      </c>
      <c r="BH228" s="193">
        <f>IF(N228="sníž. přenesená",J228,0)</f>
        <v>0</v>
      </c>
      <c r="BI228" s="193">
        <f>IF(N228="nulová",J228,0)</f>
        <v>0</v>
      </c>
      <c r="BJ228" s="20" t="s">
        <v>78</v>
      </c>
      <c r="BK228" s="193">
        <f>ROUND(I228*H228,2)</f>
        <v>0</v>
      </c>
      <c r="BL228" s="20" t="s">
        <v>95</v>
      </c>
      <c r="BM228" s="192" t="s">
        <v>887</v>
      </c>
    </row>
    <row r="229" spans="1:47" s="2" customFormat="1" ht="19.5">
      <c r="A229" s="37"/>
      <c r="B229" s="38"/>
      <c r="C229" s="39"/>
      <c r="D229" s="201" t="s">
        <v>710</v>
      </c>
      <c r="E229" s="39"/>
      <c r="F229" s="250" t="s">
        <v>872</v>
      </c>
      <c r="G229" s="39"/>
      <c r="H229" s="39"/>
      <c r="I229" s="196"/>
      <c r="J229" s="39"/>
      <c r="K229" s="39"/>
      <c r="L229" s="42"/>
      <c r="M229" s="197"/>
      <c r="N229" s="198"/>
      <c r="O229" s="67"/>
      <c r="P229" s="67"/>
      <c r="Q229" s="67"/>
      <c r="R229" s="67"/>
      <c r="S229" s="67"/>
      <c r="T229" s="68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T229" s="20" t="s">
        <v>710</v>
      </c>
      <c r="AU229" s="20" t="s">
        <v>78</v>
      </c>
    </row>
    <row r="230" spans="1:65" s="2" customFormat="1" ht="16.5" customHeight="1">
      <c r="A230" s="37"/>
      <c r="B230" s="38"/>
      <c r="C230" s="181" t="s">
        <v>564</v>
      </c>
      <c r="D230" s="181" t="s">
        <v>189</v>
      </c>
      <c r="E230" s="182" t="s">
        <v>888</v>
      </c>
      <c r="F230" s="183" t="s">
        <v>889</v>
      </c>
      <c r="G230" s="184" t="s">
        <v>205</v>
      </c>
      <c r="H230" s="185">
        <v>13</v>
      </c>
      <c r="I230" s="186"/>
      <c r="J230" s="187">
        <f>ROUND(I230*H230,2)</f>
        <v>0</v>
      </c>
      <c r="K230" s="183" t="s">
        <v>19</v>
      </c>
      <c r="L230" s="42"/>
      <c r="M230" s="188" t="s">
        <v>19</v>
      </c>
      <c r="N230" s="189" t="s">
        <v>42</v>
      </c>
      <c r="O230" s="67"/>
      <c r="P230" s="190">
        <f>O230*H230</f>
        <v>0</v>
      </c>
      <c r="Q230" s="190">
        <v>0</v>
      </c>
      <c r="R230" s="190">
        <f>Q230*H230</f>
        <v>0</v>
      </c>
      <c r="S230" s="190">
        <v>0</v>
      </c>
      <c r="T230" s="191">
        <f>S230*H230</f>
        <v>0</v>
      </c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  <c r="AE230" s="37"/>
      <c r="AR230" s="192" t="s">
        <v>95</v>
      </c>
      <c r="AT230" s="192" t="s">
        <v>189</v>
      </c>
      <c r="AU230" s="192" t="s">
        <v>78</v>
      </c>
      <c r="AY230" s="20" t="s">
        <v>187</v>
      </c>
      <c r="BE230" s="193">
        <f>IF(N230="základní",J230,0)</f>
        <v>0</v>
      </c>
      <c r="BF230" s="193">
        <f>IF(N230="snížená",J230,0)</f>
        <v>0</v>
      </c>
      <c r="BG230" s="193">
        <f>IF(N230="zákl. přenesená",J230,0)</f>
        <v>0</v>
      </c>
      <c r="BH230" s="193">
        <f>IF(N230="sníž. přenesená",J230,0)</f>
        <v>0</v>
      </c>
      <c r="BI230" s="193">
        <f>IF(N230="nulová",J230,0)</f>
        <v>0</v>
      </c>
      <c r="BJ230" s="20" t="s">
        <v>78</v>
      </c>
      <c r="BK230" s="193">
        <f>ROUND(I230*H230,2)</f>
        <v>0</v>
      </c>
      <c r="BL230" s="20" t="s">
        <v>95</v>
      </c>
      <c r="BM230" s="192" t="s">
        <v>890</v>
      </c>
    </row>
    <row r="231" spans="1:47" s="2" customFormat="1" ht="19.5">
      <c r="A231" s="37"/>
      <c r="B231" s="38"/>
      <c r="C231" s="39"/>
      <c r="D231" s="201" t="s">
        <v>710</v>
      </c>
      <c r="E231" s="39"/>
      <c r="F231" s="250" t="s">
        <v>778</v>
      </c>
      <c r="G231" s="39"/>
      <c r="H231" s="39"/>
      <c r="I231" s="196"/>
      <c r="J231" s="39"/>
      <c r="K231" s="39"/>
      <c r="L231" s="42"/>
      <c r="M231" s="197"/>
      <c r="N231" s="198"/>
      <c r="O231" s="67"/>
      <c r="P231" s="67"/>
      <c r="Q231" s="67"/>
      <c r="R231" s="67"/>
      <c r="S231" s="67"/>
      <c r="T231" s="68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T231" s="20" t="s">
        <v>710</v>
      </c>
      <c r="AU231" s="20" t="s">
        <v>78</v>
      </c>
    </row>
    <row r="232" spans="1:65" s="2" customFormat="1" ht="16.5" customHeight="1">
      <c r="A232" s="37"/>
      <c r="B232" s="38"/>
      <c r="C232" s="181" t="s">
        <v>891</v>
      </c>
      <c r="D232" s="181" t="s">
        <v>189</v>
      </c>
      <c r="E232" s="182" t="s">
        <v>892</v>
      </c>
      <c r="F232" s="183" t="s">
        <v>889</v>
      </c>
      <c r="G232" s="184" t="s">
        <v>205</v>
      </c>
      <c r="H232" s="185">
        <v>13</v>
      </c>
      <c r="I232" s="186"/>
      <c r="J232" s="187">
        <f>ROUND(I232*H232,2)</f>
        <v>0</v>
      </c>
      <c r="K232" s="183" t="s">
        <v>19</v>
      </c>
      <c r="L232" s="42"/>
      <c r="M232" s="188" t="s">
        <v>19</v>
      </c>
      <c r="N232" s="189" t="s">
        <v>42</v>
      </c>
      <c r="O232" s="67"/>
      <c r="P232" s="190">
        <f>O232*H232</f>
        <v>0</v>
      </c>
      <c r="Q232" s="190">
        <v>0</v>
      </c>
      <c r="R232" s="190">
        <f>Q232*H232</f>
        <v>0</v>
      </c>
      <c r="S232" s="190">
        <v>0</v>
      </c>
      <c r="T232" s="191">
        <f>S232*H232</f>
        <v>0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192" t="s">
        <v>95</v>
      </c>
      <c r="AT232" s="192" t="s">
        <v>189</v>
      </c>
      <c r="AU232" s="192" t="s">
        <v>78</v>
      </c>
      <c r="AY232" s="20" t="s">
        <v>187</v>
      </c>
      <c r="BE232" s="193">
        <f>IF(N232="základní",J232,0)</f>
        <v>0</v>
      </c>
      <c r="BF232" s="193">
        <f>IF(N232="snížená",J232,0)</f>
        <v>0</v>
      </c>
      <c r="BG232" s="193">
        <f>IF(N232="zákl. přenesená",J232,0)</f>
        <v>0</v>
      </c>
      <c r="BH232" s="193">
        <f>IF(N232="sníž. přenesená",J232,0)</f>
        <v>0</v>
      </c>
      <c r="BI232" s="193">
        <f>IF(N232="nulová",J232,0)</f>
        <v>0</v>
      </c>
      <c r="BJ232" s="20" t="s">
        <v>78</v>
      </c>
      <c r="BK232" s="193">
        <f>ROUND(I232*H232,2)</f>
        <v>0</v>
      </c>
      <c r="BL232" s="20" t="s">
        <v>95</v>
      </c>
      <c r="BM232" s="192" t="s">
        <v>893</v>
      </c>
    </row>
    <row r="233" spans="1:47" s="2" customFormat="1" ht="19.5">
      <c r="A233" s="37"/>
      <c r="B233" s="38"/>
      <c r="C233" s="39"/>
      <c r="D233" s="201" t="s">
        <v>710</v>
      </c>
      <c r="E233" s="39"/>
      <c r="F233" s="250" t="s">
        <v>872</v>
      </c>
      <c r="G233" s="39"/>
      <c r="H233" s="39"/>
      <c r="I233" s="196"/>
      <c r="J233" s="39"/>
      <c r="K233" s="39"/>
      <c r="L233" s="42"/>
      <c r="M233" s="197"/>
      <c r="N233" s="198"/>
      <c r="O233" s="67"/>
      <c r="P233" s="67"/>
      <c r="Q233" s="67"/>
      <c r="R233" s="67"/>
      <c r="S233" s="67"/>
      <c r="T233" s="68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T233" s="20" t="s">
        <v>710</v>
      </c>
      <c r="AU233" s="20" t="s">
        <v>78</v>
      </c>
    </row>
    <row r="234" spans="1:65" s="2" customFormat="1" ht="16.5" customHeight="1">
      <c r="A234" s="37"/>
      <c r="B234" s="38"/>
      <c r="C234" s="181" t="s">
        <v>894</v>
      </c>
      <c r="D234" s="181" t="s">
        <v>189</v>
      </c>
      <c r="E234" s="182" t="s">
        <v>895</v>
      </c>
      <c r="F234" s="183" t="s">
        <v>896</v>
      </c>
      <c r="G234" s="184" t="s">
        <v>205</v>
      </c>
      <c r="H234" s="185">
        <v>10</v>
      </c>
      <c r="I234" s="186"/>
      <c r="J234" s="187">
        <f>ROUND(I234*H234,2)</f>
        <v>0</v>
      </c>
      <c r="K234" s="183" t="s">
        <v>19</v>
      </c>
      <c r="L234" s="42"/>
      <c r="M234" s="188" t="s">
        <v>19</v>
      </c>
      <c r="N234" s="189" t="s">
        <v>42</v>
      </c>
      <c r="O234" s="67"/>
      <c r="P234" s="190">
        <f>O234*H234</f>
        <v>0</v>
      </c>
      <c r="Q234" s="190">
        <v>0</v>
      </c>
      <c r="R234" s="190">
        <f>Q234*H234</f>
        <v>0</v>
      </c>
      <c r="S234" s="190">
        <v>0</v>
      </c>
      <c r="T234" s="191">
        <f>S234*H234</f>
        <v>0</v>
      </c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  <c r="AE234" s="37"/>
      <c r="AR234" s="192" t="s">
        <v>95</v>
      </c>
      <c r="AT234" s="192" t="s">
        <v>189</v>
      </c>
      <c r="AU234" s="192" t="s">
        <v>78</v>
      </c>
      <c r="AY234" s="20" t="s">
        <v>187</v>
      </c>
      <c r="BE234" s="193">
        <f>IF(N234="základní",J234,0)</f>
        <v>0</v>
      </c>
      <c r="BF234" s="193">
        <f>IF(N234="snížená",J234,0)</f>
        <v>0</v>
      </c>
      <c r="BG234" s="193">
        <f>IF(N234="zákl. přenesená",J234,0)</f>
        <v>0</v>
      </c>
      <c r="BH234" s="193">
        <f>IF(N234="sníž. přenesená",J234,0)</f>
        <v>0</v>
      </c>
      <c r="BI234" s="193">
        <f>IF(N234="nulová",J234,0)</f>
        <v>0</v>
      </c>
      <c r="BJ234" s="20" t="s">
        <v>78</v>
      </c>
      <c r="BK234" s="193">
        <f>ROUND(I234*H234,2)</f>
        <v>0</v>
      </c>
      <c r="BL234" s="20" t="s">
        <v>95</v>
      </c>
      <c r="BM234" s="192" t="s">
        <v>897</v>
      </c>
    </row>
    <row r="235" spans="1:47" s="2" customFormat="1" ht="19.5">
      <c r="A235" s="37"/>
      <c r="B235" s="38"/>
      <c r="C235" s="39"/>
      <c r="D235" s="201" t="s">
        <v>710</v>
      </c>
      <c r="E235" s="39"/>
      <c r="F235" s="250" t="s">
        <v>898</v>
      </c>
      <c r="G235" s="39"/>
      <c r="H235" s="39"/>
      <c r="I235" s="196"/>
      <c r="J235" s="39"/>
      <c r="K235" s="39"/>
      <c r="L235" s="42"/>
      <c r="M235" s="197"/>
      <c r="N235" s="198"/>
      <c r="O235" s="67"/>
      <c r="P235" s="67"/>
      <c r="Q235" s="67"/>
      <c r="R235" s="67"/>
      <c r="S235" s="67"/>
      <c r="T235" s="68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T235" s="20" t="s">
        <v>710</v>
      </c>
      <c r="AU235" s="20" t="s">
        <v>78</v>
      </c>
    </row>
    <row r="236" spans="1:65" s="2" customFormat="1" ht="16.5" customHeight="1">
      <c r="A236" s="37"/>
      <c r="B236" s="38"/>
      <c r="C236" s="181" t="s">
        <v>899</v>
      </c>
      <c r="D236" s="181" t="s">
        <v>189</v>
      </c>
      <c r="E236" s="182" t="s">
        <v>900</v>
      </c>
      <c r="F236" s="183" t="s">
        <v>896</v>
      </c>
      <c r="G236" s="184" t="s">
        <v>205</v>
      </c>
      <c r="H236" s="185">
        <v>10</v>
      </c>
      <c r="I236" s="186"/>
      <c r="J236" s="187">
        <f>ROUND(I236*H236,2)</f>
        <v>0</v>
      </c>
      <c r="K236" s="183" t="s">
        <v>19</v>
      </c>
      <c r="L236" s="42"/>
      <c r="M236" s="188" t="s">
        <v>19</v>
      </c>
      <c r="N236" s="189" t="s">
        <v>42</v>
      </c>
      <c r="O236" s="67"/>
      <c r="P236" s="190">
        <f>O236*H236</f>
        <v>0</v>
      </c>
      <c r="Q236" s="190">
        <v>0</v>
      </c>
      <c r="R236" s="190">
        <f>Q236*H236</f>
        <v>0</v>
      </c>
      <c r="S236" s="190">
        <v>0</v>
      </c>
      <c r="T236" s="191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192" t="s">
        <v>95</v>
      </c>
      <c r="AT236" s="192" t="s">
        <v>189</v>
      </c>
      <c r="AU236" s="192" t="s">
        <v>78</v>
      </c>
      <c r="AY236" s="20" t="s">
        <v>187</v>
      </c>
      <c r="BE236" s="193">
        <f>IF(N236="základní",J236,0)</f>
        <v>0</v>
      </c>
      <c r="BF236" s="193">
        <f>IF(N236="snížená",J236,0)</f>
        <v>0</v>
      </c>
      <c r="BG236" s="193">
        <f>IF(N236="zákl. přenesená",J236,0)</f>
        <v>0</v>
      </c>
      <c r="BH236" s="193">
        <f>IF(N236="sníž. přenesená",J236,0)</f>
        <v>0</v>
      </c>
      <c r="BI236" s="193">
        <f>IF(N236="nulová",J236,0)</f>
        <v>0</v>
      </c>
      <c r="BJ236" s="20" t="s">
        <v>78</v>
      </c>
      <c r="BK236" s="193">
        <f>ROUND(I236*H236,2)</f>
        <v>0</v>
      </c>
      <c r="BL236" s="20" t="s">
        <v>95</v>
      </c>
      <c r="BM236" s="192" t="s">
        <v>901</v>
      </c>
    </row>
    <row r="237" spans="1:47" s="2" customFormat="1" ht="19.5">
      <c r="A237" s="37"/>
      <c r="B237" s="38"/>
      <c r="C237" s="39"/>
      <c r="D237" s="201" t="s">
        <v>710</v>
      </c>
      <c r="E237" s="39"/>
      <c r="F237" s="250" t="s">
        <v>872</v>
      </c>
      <c r="G237" s="39"/>
      <c r="H237" s="39"/>
      <c r="I237" s="196"/>
      <c r="J237" s="39"/>
      <c r="K237" s="39"/>
      <c r="L237" s="42"/>
      <c r="M237" s="197"/>
      <c r="N237" s="198"/>
      <c r="O237" s="67"/>
      <c r="P237" s="67"/>
      <c r="Q237" s="67"/>
      <c r="R237" s="67"/>
      <c r="S237" s="67"/>
      <c r="T237" s="68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T237" s="20" t="s">
        <v>710</v>
      </c>
      <c r="AU237" s="20" t="s">
        <v>78</v>
      </c>
    </row>
    <row r="238" spans="1:65" s="2" customFormat="1" ht="16.5" customHeight="1">
      <c r="A238" s="37"/>
      <c r="B238" s="38"/>
      <c r="C238" s="181" t="s">
        <v>902</v>
      </c>
      <c r="D238" s="181" t="s">
        <v>189</v>
      </c>
      <c r="E238" s="182" t="s">
        <v>903</v>
      </c>
      <c r="F238" s="183" t="s">
        <v>904</v>
      </c>
      <c r="G238" s="184" t="s">
        <v>205</v>
      </c>
      <c r="H238" s="185">
        <v>10</v>
      </c>
      <c r="I238" s="186"/>
      <c r="J238" s="187">
        <f>ROUND(I238*H238,2)</f>
        <v>0</v>
      </c>
      <c r="K238" s="183" t="s">
        <v>19</v>
      </c>
      <c r="L238" s="42"/>
      <c r="M238" s="188" t="s">
        <v>19</v>
      </c>
      <c r="N238" s="189" t="s">
        <v>42</v>
      </c>
      <c r="O238" s="67"/>
      <c r="P238" s="190">
        <f>O238*H238</f>
        <v>0</v>
      </c>
      <c r="Q238" s="190">
        <v>0</v>
      </c>
      <c r="R238" s="190">
        <f>Q238*H238</f>
        <v>0</v>
      </c>
      <c r="S238" s="190">
        <v>0</v>
      </c>
      <c r="T238" s="191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192" t="s">
        <v>95</v>
      </c>
      <c r="AT238" s="192" t="s">
        <v>189</v>
      </c>
      <c r="AU238" s="192" t="s">
        <v>78</v>
      </c>
      <c r="AY238" s="20" t="s">
        <v>187</v>
      </c>
      <c r="BE238" s="193">
        <f>IF(N238="základní",J238,0)</f>
        <v>0</v>
      </c>
      <c r="BF238" s="193">
        <f>IF(N238="snížená",J238,0)</f>
        <v>0</v>
      </c>
      <c r="BG238" s="193">
        <f>IF(N238="zákl. přenesená",J238,0)</f>
        <v>0</v>
      </c>
      <c r="BH238" s="193">
        <f>IF(N238="sníž. přenesená",J238,0)</f>
        <v>0</v>
      </c>
      <c r="BI238" s="193">
        <f>IF(N238="nulová",J238,0)</f>
        <v>0</v>
      </c>
      <c r="BJ238" s="20" t="s">
        <v>78</v>
      </c>
      <c r="BK238" s="193">
        <f>ROUND(I238*H238,2)</f>
        <v>0</v>
      </c>
      <c r="BL238" s="20" t="s">
        <v>95</v>
      </c>
      <c r="BM238" s="192" t="s">
        <v>905</v>
      </c>
    </row>
    <row r="239" spans="1:47" s="2" customFormat="1" ht="19.5">
      <c r="A239" s="37"/>
      <c r="B239" s="38"/>
      <c r="C239" s="39"/>
      <c r="D239" s="201" t="s">
        <v>710</v>
      </c>
      <c r="E239" s="39"/>
      <c r="F239" s="250" t="s">
        <v>898</v>
      </c>
      <c r="G239" s="39"/>
      <c r="H239" s="39"/>
      <c r="I239" s="196"/>
      <c r="J239" s="39"/>
      <c r="K239" s="39"/>
      <c r="L239" s="42"/>
      <c r="M239" s="197"/>
      <c r="N239" s="198"/>
      <c r="O239" s="67"/>
      <c r="P239" s="67"/>
      <c r="Q239" s="67"/>
      <c r="R239" s="67"/>
      <c r="S239" s="67"/>
      <c r="T239" s="68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T239" s="20" t="s">
        <v>710</v>
      </c>
      <c r="AU239" s="20" t="s">
        <v>78</v>
      </c>
    </row>
    <row r="240" spans="1:65" s="2" customFormat="1" ht="16.5" customHeight="1">
      <c r="A240" s="37"/>
      <c r="B240" s="38"/>
      <c r="C240" s="181" t="s">
        <v>906</v>
      </c>
      <c r="D240" s="181" t="s">
        <v>189</v>
      </c>
      <c r="E240" s="182" t="s">
        <v>907</v>
      </c>
      <c r="F240" s="183" t="s">
        <v>904</v>
      </c>
      <c r="G240" s="184" t="s">
        <v>205</v>
      </c>
      <c r="H240" s="185">
        <v>10</v>
      </c>
      <c r="I240" s="186"/>
      <c r="J240" s="187">
        <f>ROUND(I240*H240,2)</f>
        <v>0</v>
      </c>
      <c r="K240" s="183" t="s">
        <v>19</v>
      </c>
      <c r="L240" s="42"/>
      <c r="M240" s="188" t="s">
        <v>19</v>
      </c>
      <c r="N240" s="189" t="s">
        <v>42</v>
      </c>
      <c r="O240" s="67"/>
      <c r="P240" s="190">
        <f>O240*H240</f>
        <v>0</v>
      </c>
      <c r="Q240" s="190">
        <v>0</v>
      </c>
      <c r="R240" s="190">
        <f>Q240*H240</f>
        <v>0</v>
      </c>
      <c r="S240" s="190">
        <v>0</v>
      </c>
      <c r="T240" s="191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192" t="s">
        <v>95</v>
      </c>
      <c r="AT240" s="192" t="s">
        <v>189</v>
      </c>
      <c r="AU240" s="192" t="s">
        <v>78</v>
      </c>
      <c r="AY240" s="20" t="s">
        <v>187</v>
      </c>
      <c r="BE240" s="193">
        <f>IF(N240="základní",J240,0)</f>
        <v>0</v>
      </c>
      <c r="BF240" s="193">
        <f>IF(N240="snížená",J240,0)</f>
        <v>0</v>
      </c>
      <c r="BG240" s="193">
        <f>IF(N240="zákl. přenesená",J240,0)</f>
        <v>0</v>
      </c>
      <c r="BH240" s="193">
        <f>IF(N240="sníž. přenesená",J240,0)</f>
        <v>0</v>
      </c>
      <c r="BI240" s="193">
        <f>IF(N240="nulová",J240,0)</f>
        <v>0</v>
      </c>
      <c r="BJ240" s="20" t="s">
        <v>78</v>
      </c>
      <c r="BK240" s="193">
        <f>ROUND(I240*H240,2)</f>
        <v>0</v>
      </c>
      <c r="BL240" s="20" t="s">
        <v>95</v>
      </c>
      <c r="BM240" s="192" t="s">
        <v>908</v>
      </c>
    </row>
    <row r="241" spans="1:47" s="2" customFormat="1" ht="19.5">
      <c r="A241" s="37"/>
      <c r="B241" s="38"/>
      <c r="C241" s="39"/>
      <c r="D241" s="201" t="s">
        <v>710</v>
      </c>
      <c r="E241" s="39"/>
      <c r="F241" s="250" t="s">
        <v>872</v>
      </c>
      <c r="G241" s="39"/>
      <c r="H241" s="39"/>
      <c r="I241" s="196"/>
      <c r="J241" s="39"/>
      <c r="K241" s="39"/>
      <c r="L241" s="42"/>
      <c r="M241" s="197"/>
      <c r="N241" s="198"/>
      <c r="O241" s="67"/>
      <c r="P241" s="67"/>
      <c r="Q241" s="67"/>
      <c r="R241" s="67"/>
      <c r="S241" s="67"/>
      <c r="T241" s="68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T241" s="20" t="s">
        <v>710</v>
      </c>
      <c r="AU241" s="20" t="s">
        <v>78</v>
      </c>
    </row>
    <row r="242" spans="1:65" s="2" customFormat="1" ht="16.5" customHeight="1">
      <c r="A242" s="37"/>
      <c r="B242" s="38"/>
      <c r="C242" s="181" t="s">
        <v>909</v>
      </c>
      <c r="D242" s="181" t="s">
        <v>189</v>
      </c>
      <c r="E242" s="182" t="s">
        <v>910</v>
      </c>
      <c r="F242" s="183" t="s">
        <v>911</v>
      </c>
      <c r="G242" s="184" t="s">
        <v>205</v>
      </c>
      <c r="H242" s="185">
        <v>28</v>
      </c>
      <c r="I242" s="186"/>
      <c r="J242" s="187">
        <f>ROUND(I242*H242,2)</f>
        <v>0</v>
      </c>
      <c r="K242" s="183" t="s">
        <v>19</v>
      </c>
      <c r="L242" s="42"/>
      <c r="M242" s="188" t="s">
        <v>19</v>
      </c>
      <c r="N242" s="189" t="s">
        <v>42</v>
      </c>
      <c r="O242" s="67"/>
      <c r="P242" s="190">
        <f>O242*H242</f>
        <v>0</v>
      </c>
      <c r="Q242" s="190">
        <v>0</v>
      </c>
      <c r="R242" s="190">
        <f>Q242*H242</f>
        <v>0</v>
      </c>
      <c r="S242" s="190">
        <v>0</v>
      </c>
      <c r="T242" s="191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192" t="s">
        <v>95</v>
      </c>
      <c r="AT242" s="192" t="s">
        <v>189</v>
      </c>
      <c r="AU242" s="192" t="s">
        <v>78</v>
      </c>
      <c r="AY242" s="20" t="s">
        <v>187</v>
      </c>
      <c r="BE242" s="193">
        <f>IF(N242="základní",J242,0)</f>
        <v>0</v>
      </c>
      <c r="BF242" s="193">
        <f>IF(N242="snížená",J242,0)</f>
        <v>0</v>
      </c>
      <c r="BG242" s="193">
        <f>IF(N242="zákl. přenesená",J242,0)</f>
        <v>0</v>
      </c>
      <c r="BH242" s="193">
        <f>IF(N242="sníž. přenesená",J242,0)</f>
        <v>0</v>
      </c>
      <c r="BI242" s="193">
        <f>IF(N242="nulová",J242,0)</f>
        <v>0</v>
      </c>
      <c r="BJ242" s="20" t="s">
        <v>78</v>
      </c>
      <c r="BK242" s="193">
        <f>ROUND(I242*H242,2)</f>
        <v>0</v>
      </c>
      <c r="BL242" s="20" t="s">
        <v>95</v>
      </c>
      <c r="BM242" s="192" t="s">
        <v>912</v>
      </c>
    </row>
    <row r="243" spans="1:47" s="2" customFormat="1" ht="19.5">
      <c r="A243" s="37"/>
      <c r="B243" s="38"/>
      <c r="C243" s="39"/>
      <c r="D243" s="201" t="s">
        <v>710</v>
      </c>
      <c r="E243" s="39"/>
      <c r="F243" s="250" t="s">
        <v>898</v>
      </c>
      <c r="G243" s="39"/>
      <c r="H243" s="39"/>
      <c r="I243" s="196"/>
      <c r="J243" s="39"/>
      <c r="K243" s="39"/>
      <c r="L243" s="42"/>
      <c r="M243" s="197"/>
      <c r="N243" s="198"/>
      <c r="O243" s="67"/>
      <c r="P243" s="67"/>
      <c r="Q243" s="67"/>
      <c r="R243" s="67"/>
      <c r="S243" s="67"/>
      <c r="T243" s="68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20" t="s">
        <v>710</v>
      </c>
      <c r="AU243" s="20" t="s">
        <v>78</v>
      </c>
    </row>
    <row r="244" spans="1:65" s="2" customFormat="1" ht="16.5" customHeight="1">
      <c r="A244" s="37"/>
      <c r="B244" s="38"/>
      <c r="C244" s="181" t="s">
        <v>913</v>
      </c>
      <c r="D244" s="181" t="s">
        <v>189</v>
      </c>
      <c r="E244" s="182" t="s">
        <v>914</v>
      </c>
      <c r="F244" s="183" t="s">
        <v>911</v>
      </c>
      <c r="G244" s="184" t="s">
        <v>205</v>
      </c>
      <c r="H244" s="185">
        <v>28</v>
      </c>
      <c r="I244" s="186"/>
      <c r="J244" s="187">
        <f>ROUND(I244*H244,2)</f>
        <v>0</v>
      </c>
      <c r="K244" s="183" t="s">
        <v>19</v>
      </c>
      <c r="L244" s="42"/>
      <c r="M244" s="188" t="s">
        <v>19</v>
      </c>
      <c r="N244" s="189" t="s">
        <v>42</v>
      </c>
      <c r="O244" s="67"/>
      <c r="P244" s="190">
        <f>O244*H244</f>
        <v>0</v>
      </c>
      <c r="Q244" s="190">
        <v>0</v>
      </c>
      <c r="R244" s="190">
        <f>Q244*H244</f>
        <v>0</v>
      </c>
      <c r="S244" s="190">
        <v>0</v>
      </c>
      <c r="T244" s="191">
        <f>S244*H244</f>
        <v>0</v>
      </c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  <c r="AE244" s="37"/>
      <c r="AR244" s="192" t="s">
        <v>95</v>
      </c>
      <c r="AT244" s="192" t="s">
        <v>189</v>
      </c>
      <c r="AU244" s="192" t="s">
        <v>78</v>
      </c>
      <c r="AY244" s="20" t="s">
        <v>187</v>
      </c>
      <c r="BE244" s="193">
        <f>IF(N244="základní",J244,0)</f>
        <v>0</v>
      </c>
      <c r="BF244" s="193">
        <f>IF(N244="snížená",J244,0)</f>
        <v>0</v>
      </c>
      <c r="BG244" s="193">
        <f>IF(N244="zákl. přenesená",J244,0)</f>
        <v>0</v>
      </c>
      <c r="BH244" s="193">
        <f>IF(N244="sníž. přenesená",J244,0)</f>
        <v>0</v>
      </c>
      <c r="BI244" s="193">
        <f>IF(N244="nulová",J244,0)</f>
        <v>0</v>
      </c>
      <c r="BJ244" s="20" t="s">
        <v>78</v>
      </c>
      <c r="BK244" s="193">
        <f>ROUND(I244*H244,2)</f>
        <v>0</v>
      </c>
      <c r="BL244" s="20" t="s">
        <v>95</v>
      </c>
      <c r="BM244" s="192" t="s">
        <v>915</v>
      </c>
    </row>
    <row r="245" spans="1:47" s="2" customFormat="1" ht="19.5">
      <c r="A245" s="37"/>
      <c r="B245" s="38"/>
      <c r="C245" s="39"/>
      <c r="D245" s="201" t="s">
        <v>710</v>
      </c>
      <c r="E245" s="39"/>
      <c r="F245" s="250" t="s">
        <v>872</v>
      </c>
      <c r="G245" s="39"/>
      <c r="H245" s="39"/>
      <c r="I245" s="196"/>
      <c r="J245" s="39"/>
      <c r="K245" s="39"/>
      <c r="L245" s="42"/>
      <c r="M245" s="197"/>
      <c r="N245" s="198"/>
      <c r="O245" s="67"/>
      <c r="P245" s="67"/>
      <c r="Q245" s="67"/>
      <c r="R245" s="67"/>
      <c r="S245" s="67"/>
      <c r="T245" s="68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T245" s="20" t="s">
        <v>710</v>
      </c>
      <c r="AU245" s="20" t="s">
        <v>78</v>
      </c>
    </row>
    <row r="246" spans="1:65" s="2" customFormat="1" ht="16.5" customHeight="1">
      <c r="A246" s="37"/>
      <c r="B246" s="38"/>
      <c r="C246" s="181" t="s">
        <v>916</v>
      </c>
      <c r="D246" s="181" t="s">
        <v>189</v>
      </c>
      <c r="E246" s="182" t="s">
        <v>917</v>
      </c>
      <c r="F246" s="183" t="s">
        <v>918</v>
      </c>
      <c r="G246" s="184" t="s">
        <v>205</v>
      </c>
      <c r="H246" s="185">
        <v>30</v>
      </c>
      <c r="I246" s="186"/>
      <c r="J246" s="187">
        <f>ROUND(I246*H246,2)</f>
        <v>0</v>
      </c>
      <c r="K246" s="183" t="s">
        <v>19</v>
      </c>
      <c r="L246" s="42"/>
      <c r="M246" s="188" t="s">
        <v>19</v>
      </c>
      <c r="N246" s="189" t="s">
        <v>42</v>
      </c>
      <c r="O246" s="67"/>
      <c r="P246" s="190">
        <f>O246*H246</f>
        <v>0</v>
      </c>
      <c r="Q246" s="190">
        <v>0</v>
      </c>
      <c r="R246" s="190">
        <f>Q246*H246</f>
        <v>0</v>
      </c>
      <c r="S246" s="190">
        <v>0</v>
      </c>
      <c r="T246" s="191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192" t="s">
        <v>95</v>
      </c>
      <c r="AT246" s="192" t="s">
        <v>189</v>
      </c>
      <c r="AU246" s="192" t="s">
        <v>78</v>
      </c>
      <c r="AY246" s="20" t="s">
        <v>187</v>
      </c>
      <c r="BE246" s="193">
        <f>IF(N246="základní",J246,0)</f>
        <v>0</v>
      </c>
      <c r="BF246" s="193">
        <f>IF(N246="snížená",J246,0)</f>
        <v>0</v>
      </c>
      <c r="BG246" s="193">
        <f>IF(N246="zákl. přenesená",J246,0)</f>
        <v>0</v>
      </c>
      <c r="BH246" s="193">
        <f>IF(N246="sníž. přenesená",J246,0)</f>
        <v>0</v>
      </c>
      <c r="BI246" s="193">
        <f>IF(N246="nulová",J246,0)</f>
        <v>0</v>
      </c>
      <c r="BJ246" s="20" t="s">
        <v>78</v>
      </c>
      <c r="BK246" s="193">
        <f>ROUND(I246*H246,2)</f>
        <v>0</v>
      </c>
      <c r="BL246" s="20" t="s">
        <v>95</v>
      </c>
      <c r="BM246" s="192" t="s">
        <v>919</v>
      </c>
    </row>
    <row r="247" spans="1:47" s="2" customFormat="1" ht="19.5">
      <c r="A247" s="37"/>
      <c r="B247" s="38"/>
      <c r="C247" s="39"/>
      <c r="D247" s="201" t="s">
        <v>710</v>
      </c>
      <c r="E247" s="39"/>
      <c r="F247" s="250" t="s">
        <v>898</v>
      </c>
      <c r="G247" s="39"/>
      <c r="H247" s="39"/>
      <c r="I247" s="196"/>
      <c r="J247" s="39"/>
      <c r="K247" s="39"/>
      <c r="L247" s="42"/>
      <c r="M247" s="197"/>
      <c r="N247" s="198"/>
      <c r="O247" s="67"/>
      <c r="P247" s="67"/>
      <c r="Q247" s="67"/>
      <c r="R247" s="67"/>
      <c r="S247" s="67"/>
      <c r="T247" s="68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T247" s="20" t="s">
        <v>710</v>
      </c>
      <c r="AU247" s="20" t="s">
        <v>78</v>
      </c>
    </row>
    <row r="248" spans="1:65" s="2" customFormat="1" ht="16.5" customHeight="1">
      <c r="A248" s="37"/>
      <c r="B248" s="38"/>
      <c r="C248" s="181" t="s">
        <v>920</v>
      </c>
      <c r="D248" s="181" t="s">
        <v>189</v>
      </c>
      <c r="E248" s="182" t="s">
        <v>921</v>
      </c>
      <c r="F248" s="183" t="s">
        <v>918</v>
      </c>
      <c r="G248" s="184" t="s">
        <v>205</v>
      </c>
      <c r="H248" s="185">
        <v>30</v>
      </c>
      <c r="I248" s="186"/>
      <c r="J248" s="187">
        <f>ROUND(I248*H248,2)</f>
        <v>0</v>
      </c>
      <c r="K248" s="183" t="s">
        <v>19</v>
      </c>
      <c r="L248" s="42"/>
      <c r="M248" s="188" t="s">
        <v>19</v>
      </c>
      <c r="N248" s="189" t="s">
        <v>42</v>
      </c>
      <c r="O248" s="67"/>
      <c r="P248" s="190">
        <f>O248*H248</f>
        <v>0</v>
      </c>
      <c r="Q248" s="190">
        <v>0</v>
      </c>
      <c r="R248" s="190">
        <f>Q248*H248</f>
        <v>0</v>
      </c>
      <c r="S248" s="190">
        <v>0</v>
      </c>
      <c r="T248" s="191">
        <f>S248*H248</f>
        <v>0</v>
      </c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  <c r="AE248" s="37"/>
      <c r="AR248" s="192" t="s">
        <v>95</v>
      </c>
      <c r="AT248" s="192" t="s">
        <v>189</v>
      </c>
      <c r="AU248" s="192" t="s">
        <v>78</v>
      </c>
      <c r="AY248" s="20" t="s">
        <v>187</v>
      </c>
      <c r="BE248" s="193">
        <f>IF(N248="základní",J248,0)</f>
        <v>0</v>
      </c>
      <c r="BF248" s="193">
        <f>IF(N248="snížená",J248,0)</f>
        <v>0</v>
      </c>
      <c r="BG248" s="193">
        <f>IF(N248="zákl. přenesená",J248,0)</f>
        <v>0</v>
      </c>
      <c r="BH248" s="193">
        <f>IF(N248="sníž. přenesená",J248,0)</f>
        <v>0</v>
      </c>
      <c r="BI248" s="193">
        <f>IF(N248="nulová",J248,0)</f>
        <v>0</v>
      </c>
      <c r="BJ248" s="20" t="s">
        <v>78</v>
      </c>
      <c r="BK248" s="193">
        <f>ROUND(I248*H248,2)</f>
        <v>0</v>
      </c>
      <c r="BL248" s="20" t="s">
        <v>95</v>
      </c>
      <c r="BM248" s="192" t="s">
        <v>922</v>
      </c>
    </row>
    <row r="249" spans="1:47" s="2" customFormat="1" ht="19.5">
      <c r="A249" s="37"/>
      <c r="B249" s="38"/>
      <c r="C249" s="39"/>
      <c r="D249" s="201" t="s">
        <v>710</v>
      </c>
      <c r="E249" s="39"/>
      <c r="F249" s="250" t="s">
        <v>872</v>
      </c>
      <c r="G249" s="39"/>
      <c r="H249" s="39"/>
      <c r="I249" s="196"/>
      <c r="J249" s="39"/>
      <c r="K249" s="39"/>
      <c r="L249" s="42"/>
      <c r="M249" s="197"/>
      <c r="N249" s="198"/>
      <c r="O249" s="67"/>
      <c r="P249" s="67"/>
      <c r="Q249" s="67"/>
      <c r="R249" s="67"/>
      <c r="S249" s="67"/>
      <c r="T249" s="68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T249" s="20" t="s">
        <v>710</v>
      </c>
      <c r="AU249" s="20" t="s">
        <v>78</v>
      </c>
    </row>
    <row r="250" spans="1:65" s="2" customFormat="1" ht="16.5" customHeight="1">
      <c r="A250" s="37"/>
      <c r="B250" s="38"/>
      <c r="C250" s="181" t="s">
        <v>923</v>
      </c>
      <c r="D250" s="181" t="s">
        <v>189</v>
      </c>
      <c r="E250" s="182" t="s">
        <v>924</v>
      </c>
      <c r="F250" s="183" t="s">
        <v>925</v>
      </c>
      <c r="G250" s="184" t="s">
        <v>205</v>
      </c>
      <c r="H250" s="185">
        <v>12</v>
      </c>
      <c r="I250" s="186"/>
      <c r="J250" s="187">
        <f>ROUND(I250*H250,2)</f>
        <v>0</v>
      </c>
      <c r="K250" s="183" t="s">
        <v>19</v>
      </c>
      <c r="L250" s="42"/>
      <c r="M250" s="188" t="s">
        <v>19</v>
      </c>
      <c r="N250" s="189" t="s">
        <v>42</v>
      </c>
      <c r="O250" s="67"/>
      <c r="P250" s="190">
        <f>O250*H250</f>
        <v>0</v>
      </c>
      <c r="Q250" s="190">
        <v>0</v>
      </c>
      <c r="R250" s="190">
        <f>Q250*H250</f>
        <v>0</v>
      </c>
      <c r="S250" s="190">
        <v>0</v>
      </c>
      <c r="T250" s="191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192" t="s">
        <v>95</v>
      </c>
      <c r="AT250" s="192" t="s">
        <v>189</v>
      </c>
      <c r="AU250" s="192" t="s">
        <v>78</v>
      </c>
      <c r="AY250" s="20" t="s">
        <v>187</v>
      </c>
      <c r="BE250" s="193">
        <f>IF(N250="základní",J250,0)</f>
        <v>0</v>
      </c>
      <c r="BF250" s="193">
        <f>IF(N250="snížená",J250,0)</f>
        <v>0</v>
      </c>
      <c r="BG250" s="193">
        <f>IF(N250="zákl. přenesená",J250,0)</f>
        <v>0</v>
      </c>
      <c r="BH250" s="193">
        <f>IF(N250="sníž. přenesená",J250,0)</f>
        <v>0</v>
      </c>
      <c r="BI250" s="193">
        <f>IF(N250="nulová",J250,0)</f>
        <v>0</v>
      </c>
      <c r="BJ250" s="20" t="s">
        <v>78</v>
      </c>
      <c r="BK250" s="193">
        <f>ROUND(I250*H250,2)</f>
        <v>0</v>
      </c>
      <c r="BL250" s="20" t="s">
        <v>95</v>
      </c>
      <c r="BM250" s="192" t="s">
        <v>926</v>
      </c>
    </row>
    <row r="251" spans="1:47" s="2" customFormat="1" ht="19.5">
      <c r="A251" s="37"/>
      <c r="B251" s="38"/>
      <c r="C251" s="39"/>
      <c r="D251" s="201" t="s">
        <v>710</v>
      </c>
      <c r="E251" s="39"/>
      <c r="F251" s="250" t="s">
        <v>898</v>
      </c>
      <c r="G251" s="39"/>
      <c r="H251" s="39"/>
      <c r="I251" s="196"/>
      <c r="J251" s="39"/>
      <c r="K251" s="39"/>
      <c r="L251" s="42"/>
      <c r="M251" s="197"/>
      <c r="N251" s="198"/>
      <c r="O251" s="67"/>
      <c r="P251" s="67"/>
      <c r="Q251" s="67"/>
      <c r="R251" s="67"/>
      <c r="S251" s="67"/>
      <c r="T251" s="68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T251" s="20" t="s">
        <v>710</v>
      </c>
      <c r="AU251" s="20" t="s">
        <v>78</v>
      </c>
    </row>
    <row r="252" spans="1:65" s="2" customFormat="1" ht="16.5" customHeight="1">
      <c r="A252" s="37"/>
      <c r="B252" s="38"/>
      <c r="C252" s="181" t="s">
        <v>927</v>
      </c>
      <c r="D252" s="181" t="s">
        <v>189</v>
      </c>
      <c r="E252" s="182" t="s">
        <v>928</v>
      </c>
      <c r="F252" s="183" t="s">
        <v>925</v>
      </c>
      <c r="G252" s="184" t="s">
        <v>205</v>
      </c>
      <c r="H252" s="185">
        <v>12</v>
      </c>
      <c r="I252" s="186"/>
      <c r="J252" s="187">
        <f>ROUND(I252*H252,2)</f>
        <v>0</v>
      </c>
      <c r="K252" s="183" t="s">
        <v>19</v>
      </c>
      <c r="L252" s="42"/>
      <c r="M252" s="188" t="s">
        <v>19</v>
      </c>
      <c r="N252" s="189" t="s">
        <v>42</v>
      </c>
      <c r="O252" s="67"/>
      <c r="P252" s="190">
        <f>O252*H252</f>
        <v>0</v>
      </c>
      <c r="Q252" s="190">
        <v>0</v>
      </c>
      <c r="R252" s="190">
        <f>Q252*H252</f>
        <v>0</v>
      </c>
      <c r="S252" s="190">
        <v>0</v>
      </c>
      <c r="T252" s="191">
        <f>S252*H252</f>
        <v>0</v>
      </c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R252" s="192" t="s">
        <v>95</v>
      </c>
      <c r="AT252" s="192" t="s">
        <v>189</v>
      </c>
      <c r="AU252" s="192" t="s">
        <v>78</v>
      </c>
      <c r="AY252" s="20" t="s">
        <v>187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20" t="s">
        <v>78</v>
      </c>
      <c r="BK252" s="193">
        <f>ROUND(I252*H252,2)</f>
        <v>0</v>
      </c>
      <c r="BL252" s="20" t="s">
        <v>95</v>
      </c>
      <c r="BM252" s="192" t="s">
        <v>929</v>
      </c>
    </row>
    <row r="253" spans="1:47" s="2" customFormat="1" ht="19.5">
      <c r="A253" s="37"/>
      <c r="B253" s="38"/>
      <c r="C253" s="39"/>
      <c r="D253" s="201" t="s">
        <v>710</v>
      </c>
      <c r="E253" s="39"/>
      <c r="F253" s="250" t="s">
        <v>872</v>
      </c>
      <c r="G253" s="39"/>
      <c r="H253" s="39"/>
      <c r="I253" s="196"/>
      <c r="J253" s="39"/>
      <c r="K253" s="39"/>
      <c r="L253" s="42"/>
      <c r="M253" s="197"/>
      <c r="N253" s="198"/>
      <c r="O253" s="67"/>
      <c r="P253" s="67"/>
      <c r="Q253" s="67"/>
      <c r="R253" s="67"/>
      <c r="S253" s="67"/>
      <c r="T253" s="68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T253" s="20" t="s">
        <v>710</v>
      </c>
      <c r="AU253" s="20" t="s">
        <v>78</v>
      </c>
    </row>
    <row r="254" spans="1:65" s="2" customFormat="1" ht="16.5" customHeight="1">
      <c r="A254" s="37"/>
      <c r="B254" s="38"/>
      <c r="C254" s="181" t="s">
        <v>930</v>
      </c>
      <c r="D254" s="181" t="s">
        <v>189</v>
      </c>
      <c r="E254" s="182" t="s">
        <v>931</v>
      </c>
      <c r="F254" s="183" t="s">
        <v>932</v>
      </c>
      <c r="G254" s="184" t="s">
        <v>205</v>
      </c>
      <c r="H254" s="185">
        <v>10</v>
      </c>
      <c r="I254" s="186"/>
      <c r="J254" s="187">
        <f>ROUND(I254*H254,2)</f>
        <v>0</v>
      </c>
      <c r="K254" s="183" t="s">
        <v>19</v>
      </c>
      <c r="L254" s="42"/>
      <c r="M254" s="188" t="s">
        <v>19</v>
      </c>
      <c r="N254" s="189" t="s">
        <v>42</v>
      </c>
      <c r="O254" s="67"/>
      <c r="P254" s="190">
        <f>O254*H254</f>
        <v>0</v>
      </c>
      <c r="Q254" s="190">
        <v>0</v>
      </c>
      <c r="R254" s="190">
        <f>Q254*H254</f>
        <v>0</v>
      </c>
      <c r="S254" s="190">
        <v>0</v>
      </c>
      <c r="T254" s="191">
        <f>S254*H254</f>
        <v>0</v>
      </c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R254" s="192" t="s">
        <v>95</v>
      </c>
      <c r="AT254" s="192" t="s">
        <v>189</v>
      </c>
      <c r="AU254" s="192" t="s">
        <v>78</v>
      </c>
      <c r="AY254" s="20" t="s">
        <v>187</v>
      </c>
      <c r="BE254" s="193">
        <f>IF(N254="základní",J254,0)</f>
        <v>0</v>
      </c>
      <c r="BF254" s="193">
        <f>IF(N254="snížená",J254,0)</f>
        <v>0</v>
      </c>
      <c r="BG254" s="193">
        <f>IF(N254="zákl. přenesená",J254,0)</f>
        <v>0</v>
      </c>
      <c r="BH254" s="193">
        <f>IF(N254="sníž. přenesená",J254,0)</f>
        <v>0</v>
      </c>
      <c r="BI254" s="193">
        <f>IF(N254="nulová",J254,0)</f>
        <v>0</v>
      </c>
      <c r="BJ254" s="20" t="s">
        <v>78</v>
      </c>
      <c r="BK254" s="193">
        <f>ROUND(I254*H254,2)</f>
        <v>0</v>
      </c>
      <c r="BL254" s="20" t="s">
        <v>95</v>
      </c>
      <c r="BM254" s="192" t="s">
        <v>933</v>
      </c>
    </row>
    <row r="255" spans="1:47" s="2" customFormat="1" ht="19.5">
      <c r="A255" s="37"/>
      <c r="B255" s="38"/>
      <c r="C255" s="39"/>
      <c r="D255" s="201" t="s">
        <v>710</v>
      </c>
      <c r="E255" s="39"/>
      <c r="F255" s="250" t="s">
        <v>898</v>
      </c>
      <c r="G255" s="39"/>
      <c r="H255" s="39"/>
      <c r="I255" s="196"/>
      <c r="J255" s="39"/>
      <c r="K255" s="39"/>
      <c r="L255" s="42"/>
      <c r="M255" s="197"/>
      <c r="N255" s="198"/>
      <c r="O255" s="67"/>
      <c r="P255" s="67"/>
      <c r="Q255" s="67"/>
      <c r="R255" s="67"/>
      <c r="S255" s="67"/>
      <c r="T255" s="68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T255" s="20" t="s">
        <v>710</v>
      </c>
      <c r="AU255" s="20" t="s">
        <v>78</v>
      </c>
    </row>
    <row r="256" spans="1:65" s="2" customFormat="1" ht="16.5" customHeight="1">
      <c r="A256" s="37"/>
      <c r="B256" s="38"/>
      <c r="C256" s="181" t="s">
        <v>934</v>
      </c>
      <c r="D256" s="181" t="s">
        <v>189</v>
      </c>
      <c r="E256" s="182" t="s">
        <v>935</v>
      </c>
      <c r="F256" s="183" t="s">
        <v>932</v>
      </c>
      <c r="G256" s="184" t="s">
        <v>205</v>
      </c>
      <c r="H256" s="185">
        <v>10</v>
      </c>
      <c r="I256" s="186"/>
      <c r="J256" s="187">
        <f>ROUND(I256*H256,2)</f>
        <v>0</v>
      </c>
      <c r="K256" s="183" t="s">
        <v>19</v>
      </c>
      <c r="L256" s="42"/>
      <c r="M256" s="188" t="s">
        <v>19</v>
      </c>
      <c r="N256" s="189" t="s">
        <v>42</v>
      </c>
      <c r="O256" s="67"/>
      <c r="P256" s="190">
        <f>O256*H256</f>
        <v>0</v>
      </c>
      <c r="Q256" s="190">
        <v>0</v>
      </c>
      <c r="R256" s="190">
        <f>Q256*H256</f>
        <v>0</v>
      </c>
      <c r="S256" s="190">
        <v>0</v>
      </c>
      <c r="T256" s="191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192" t="s">
        <v>95</v>
      </c>
      <c r="AT256" s="192" t="s">
        <v>189</v>
      </c>
      <c r="AU256" s="192" t="s">
        <v>78</v>
      </c>
      <c r="AY256" s="20" t="s">
        <v>187</v>
      </c>
      <c r="BE256" s="193">
        <f>IF(N256="základní",J256,0)</f>
        <v>0</v>
      </c>
      <c r="BF256" s="193">
        <f>IF(N256="snížená",J256,0)</f>
        <v>0</v>
      </c>
      <c r="BG256" s="193">
        <f>IF(N256="zákl. přenesená",J256,0)</f>
        <v>0</v>
      </c>
      <c r="BH256" s="193">
        <f>IF(N256="sníž. přenesená",J256,0)</f>
        <v>0</v>
      </c>
      <c r="BI256" s="193">
        <f>IF(N256="nulová",J256,0)</f>
        <v>0</v>
      </c>
      <c r="BJ256" s="20" t="s">
        <v>78</v>
      </c>
      <c r="BK256" s="193">
        <f>ROUND(I256*H256,2)</f>
        <v>0</v>
      </c>
      <c r="BL256" s="20" t="s">
        <v>95</v>
      </c>
      <c r="BM256" s="192" t="s">
        <v>936</v>
      </c>
    </row>
    <row r="257" spans="1:47" s="2" customFormat="1" ht="19.5">
      <c r="A257" s="37"/>
      <c r="B257" s="38"/>
      <c r="C257" s="39"/>
      <c r="D257" s="201" t="s">
        <v>710</v>
      </c>
      <c r="E257" s="39"/>
      <c r="F257" s="250" t="s">
        <v>872</v>
      </c>
      <c r="G257" s="39"/>
      <c r="H257" s="39"/>
      <c r="I257" s="196"/>
      <c r="J257" s="39"/>
      <c r="K257" s="39"/>
      <c r="L257" s="42"/>
      <c r="M257" s="197"/>
      <c r="N257" s="198"/>
      <c r="O257" s="67"/>
      <c r="P257" s="67"/>
      <c r="Q257" s="67"/>
      <c r="R257" s="67"/>
      <c r="S257" s="67"/>
      <c r="T257" s="68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T257" s="20" t="s">
        <v>710</v>
      </c>
      <c r="AU257" s="20" t="s">
        <v>78</v>
      </c>
    </row>
    <row r="258" spans="1:65" s="2" customFormat="1" ht="16.5" customHeight="1">
      <c r="A258" s="37"/>
      <c r="B258" s="38"/>
      <c r="C258" s="181" t="s">
        <v>937</v>
      </c>
      <c r="D258" s="181" t="s">
        <v>189</v>
      </c>
      <c r="E258" s="182" t="s">
        <v>938</v>
      </c>
      <c r="F258" s="183" t="s">
        <v>939</v>
      </c>
      <c r="G258" s="184" t="s">
        <v>205</v>
      </c>
      <c r="H258" s="185">
        <v>20</v>
      </c>
      <c r="I258" s="186"/>
      <c r="J258" s="187">
        <f>ROUND(I258*H258,2)</f>
        <v>0</v>
      </c>
      <c r="K258" s="183" t="s">
        <v>19</v>
      </c>
      <c r="L258" s="42"/>
      <c r="M258" s="188" t="s">
        <v>19</v>
      </c>
      <c r="N258" s="189" t="s">
        <v>42</v>
      </c>
      <c r="O258" s="67"/>
      <c r="P258" s="190">
        <f>O258*H258</f>
        <v>0</v>
      </c>
      <c r="Q258" s="190">
        <v>0</v>
      </c>
      <c r="R258" s="190">
        <f>Q258*H258</f>
        <v>0</v>
      </c>
      <c r="S258" s="190">
        <v>0</v>
      </c>
      <c r="T258" s="191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192" t="s">
        <v>95</v>
      </c>
      <c r="AT258" s="192" t="s">
        <v>189</v>
      </c>
      <c r="AU258" s="192" t="s">
        <v>78</v>
      </c>
      <c r="AY258" s="20" t="s">
        <v>187</v>
      </c>
      <c r="BE258" s="193">
        <f>IF(N258="základní",J258,0)</f>
        <v>0</v>
      </c>
      <c r="BF258" s="193">
        <f>IF(N258="snížená",J258,0)</f>
        <v>0</v>
      </c>
      <c r="BG258" s="193">
        <f>IF(N258="zákl. přenesená",J258,0)</f>
        <v>0</v>
      </c>
      <c r="BH258" s="193">
        <f>IF(N258="sníž. přenesená",J258,0)</f>
        <v>0</v>
      </c>
      <c r="BI258" s="193">
        <f>IF(N258="nulová",J258,0)</f>
        <v>0</v>
      </c>
      <c r="BJ258" s="20" t="s">
        <v>78</v>
      </c>
      <c r="BK258" s="193">
        <f>ROUND(I258*H258,2)</f>
        <v>0</v>
      </c>
      <c r="BL258" s="20" t="s">
        <v>95</v>
      </c>
      <c r="BM258" s="192" t="s">
        <v>940</v>
      </c>
    </row>
    <row r="259" spans="1:47" s="2" customFormat="1" ht="19.5">
      <c r="A259" s="37"/>
      <c r="B259" s="38"/>
      <c r="C259" s="39"/>
      <c r="D259" s="201" t="s">
        <v>710</v>
      </c>
      <c r="E259" s="39"/>
      <c r="F259" s="250" t="s">
        <v>898</v>
      </c>
      <c r="G259" s="39"/>
      <c r="H259" s="39"/>
      <c r="I259" s="196"/>
      <c r="J259" s="39"/>
      <c r="K259" s="39"/>
      <c r="L259" s="42"/>
      <c r="M259" s="197"/>
      <c r="N259" s="198"/>
      <c r="O259" s="67"/>
      <c r="P259" s="67"/>
      <c r="Q259" s="67"/>
      <c r="R259" s="67"/>
      <c r="S259" s="67"/>
      <c r="T259" s="68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T259" s="20" t="s">
        <v>710</v>
      </c>
      <c r="AU259" s="20" t="s">
        <v>78</v>
      </c>
    </row>
    <row r="260" spans="1:65" s="2" customFormat="1" ht="16.5" customHeight="1">
      <c r="A260" s="37"/>
      <c r="B260" s="38"/>
      <c r="C260" s="181" t="s">
        <v>941</v>
      </c>
      <c r="D260" s="181" t="s">
        <v>189</v>
      </c>
      <c r="E260" s="182" t="s">
        <v>942</v>
      </c>
      <c r="F260" s="183" t="s">
        <v>939</v>
      </c>
      <c r="G260" s="184" t="s">
        <v>205</v>
      </c>
      <c r="H260" s="185">
        <v>20</v>
      </c>
      <c r="I260" s="186"/>
      <c r="J260" s="187">
        <f>ROUND(I260*H260,2)</f>
        <v>0</v>
      </c>
      <c r="K260" s="183" t="s">
        <v>19</v>
      </c>
      <c r="L260" s="42"/>
      <c r="M260" s="188" t="s">
        <v>19</v>
      </c>
      <c r="N260" s="189" t="s">
        <v>42</v>
      </c>
      <c r="O260" s="67"/>
      <c r="P260" s="190">
        <f>O260*H260</f>
        <v>0</v>
      </c>
      <c r="Q260" s="190">
        <v>0</v>
      </c>
      <c r="R260" s="190">
        <f>Q260*H260</f>
        <v>0</v>
      </c>
      <c r="S260" s="190">
        <v>0</v>
      </c>
      <c r="T260" s="191">
        <f>S260*H260</f>
        <v>0</v>
      </c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R260" s="192" t="s">
        <v>95</v>
      </c>
      <c r="AT260" s="192" t="s">
        <v>189</v>
      </c>
      <c r="AU260" s="192" t="s">
        <v>78</v>
      </c>
      <c r="AY260" s="20" t="s">
        <v>187</v>
      </c>
      <c r="BE260" s="193">
        <f>IF(N260="základní",J260,0)</f>
        <v>0</v>
      </c>
      <c r="BF260" s="193">
        <f>IF(N260="snížená",J260,0)</f>
        <v>0</v>
      </c>
      <c r="BG260" s="193">
        <f>IF(N260="zákl. přenesená",J260,0)</f>
        <v>0</v>
      </c>
      <c r="BH260" s="193">
        <f>IF(N260="sníž. přenesená",J260,0)</f>
        <v>0</v>
      </c>
      <c r="BI260" s="193">
        <f>IF(N260="nulová",J260,0)</f>
        <v>0</v>
      </c>
      <c r="BJ260" s="20" t="s">
        <v>78</v>
      </c>
      <c r="BK260" s="193">
        <f>ROUND(I260*H260,2)</f>
        <v>0</v>
      </c>
      <c r="BL260" s="20" t="s">
        <v>95</v>
      </c>
      <c r="BM260" s="192" t="s">
        <v>943</v>
      </c>
    </row>
    <row r="261" spans="1:47" s="2" customFormat="1" ht="19.5">
      <c r="A261" s="37"/>
      <c r="B261" s="38"/>
      <c r="C261" s="39"/>
      <c r="D261" s="201" t="s">
        <v>710</v>
      </c>
      <c r="E261" s="39"/>
      <c r="F261" s="250" t="s">
        <v>872</v>
      </c>
      <c r="G261" s="39"/>
      <c r="H261" s="39"/>
      <c r="I261" s="196"/>
      <c r="J261" s="39"/>
      <c r="K261" s="39"/>
      <c r="L261" s="42"/>
      <c r="M261" s="197"/>
      <c r="N261" s="198"/>
      <c r="O261" s="67"/>
      <c r="P261" s="67"/>
      <c r="Q261" s="67"/>
      <c r="R261" s="67"/>
      <c r="S261" s="67"/>
      <c r="T261" s="68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T261" s="20" t="s">
        <v>710</v>
      </c>
      <c r="AU261" s="20" t="s">
        <v>78</v>
      </c>
    </row>
    <row r="262" spans="1:65" s="2" customFormat="1" ht="16.5" customHeight="1">
      <c r="A262" s="37"/>
      <c r="B262" s="38"/>
      <c r="C262" s="181" t="s">
        <v>944</v>
      </c>
      <c r="D262" s="181" t="s">
        <v>189</v>
      </c>
      <c r="E262" s="182" t="s">
        <v>945</v>
      </c>
      <c r="F262" s="183" t="s">
        <v>946</v>
      </c>
      <c r="G262" s="184" t="s">
        <v>205</v>
      </c>
      <c r="H262" s="185">
        <v>45</v>
      </c>
      <c r="I262" s="186"/>
      <c r="J262" s="187">
        <f>ROUND(I262*H262,2)</f>
        <v>0</v>
      </c>
      <c r="K262" s="183" t="s">
        <v>19</v>
      </c>
      <c r="L262" s="42"/>
      <c r="M262" s="188" t="s">
        <v>19</v>
      </c>
      <c r="N262" s="189" t="s">
        <v>42</v>
      </c>
      <c r="O262" s="67"/>
      <c r="P262" s="190">
        <f>O262*H262</f>
        <v>0</v>
      </c>
      <c r="Q262" s="190">
        <v>0</v>
      </c>
      <c r="R262" s="190">
        <f>Q262*H262</f>
        <v>0</v>
      </c>
      <c r="S262" s="190">
        <v>0</v>
      </c>
      <c r="T262" s="191">
        <f>S262*H262</f>
        <v>0</v>
      </c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  <c r="AE262" s="37"/>
      <c r="AR262" s="192" t="s">
        <v>95</v>
      </c>
      <c r="AT262" s="192" t="s">
        <v>189</v>
      </c>
      <c r="AU262" s="192" t="s">
        <v>78</v>
      </c>
      <c r="AY262" s="20" t="s">
        <v>187</v>
      </c>
      <c r="BE262" s="193">
        <f>IF(N262="základní",J262,0)</f>
        <v>0</v>
      </c>
      <c r="BF262" s="193">
        <f>IF(N262="snížená",J262,0)</f>
        <v>0</v>
      </c>
      <c r="BG262" s="193">
        <f>IF(N262="zákl. přenesená",J262,0)</f>
        <v>0</v>
      </c>
      <c r="BH262" s="193">
        <f>IF(N262="sníž. přenesená",J262,0)</f>
        <v>0</v>
      </c>
      <c r="BI262" s="193">
        <f>IF(N262="nulová",J262,0)</f>
        <v>0</v>
      </c>
      <c r="BJ262" s="20" t="s">
        <v>78</v>
      </c>
      <c r="BK262" s="193">
        <f>ROUND(I262*H262,2)</f>
        <v>0</v>
      </c>
      <c r="BL262" s="20" t="s">
        <v>95</v>
      </c>
      <c r="BM262" s="192" t="s">
        <v>947</v>
      </c>
    </row>
    <row r="263" spans="1:47" s="2" customFormat="1" ht="19.5">
      <c r="A263" s="37"/>
      <c r="B263" s="38"/>
      <c r="C263" s="39"/>
      <c r="D263" s="201" t="s">
        <v>710</v>
      </c>
      <c r="E263" s="39"/>
      <c r="F263" s="250" t="s">
        <v>948</v>
      </c>
      <c r="G263" s="39"/>
      <c r="H263" s="39"/>
      <c r="I263" s="196"/>
      <c r="J263" s="39"/>
      <c r="K263" s="39"/>
      <c r="L263" s="42"/>
      <c r="M263" s="197"/>
      <c r="N263" s="198"/>
      <c r="O263" s="67"/>
      <c r="P263" s="67"/>
      <c r="Q263" s="67"/>
      <c r="R263" s="67"/>
      <c r="S263" s="67"/>
      <c r="T263" s="68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T263" s="20" t="s">
        <v>710</v>
      </c>
      <c r="AU263" s="20" t="s">
        <v>78</v>
      </c>
    </row>
    <row r="264" spans="1:65" s="2" customFormat="1" ht="16.5" customHeight="1">
      <c r="A264" s="37"/>
      <c r="B264" s="38"/>
      <c r="C264" s="181" t="s">
        <v>949</v>
      </c>
      <c r="D264" s="181" t="s">
        <v>189</v>
      </c>
      <c r="E264" s="182" t="s">
        <v>950</v>
      </c>
      <c r="F264" s="183" t="s">
        <v>946</v>
      </c>
      <c r="G264" s="184" t="s">
        <v>205</v>
      </c>
      <c r="H264" s="185">
        <v>45</v>
      </c>
      <c r="I264" s="186"/>
      <c r="J264" s="187">
        <f>ROUND(I264*H264,2)</f>
        <v>0</v>
      </c>
      <c r="K264" s="183" t="s">
        <v>19</v>
      </c>
      <c r="L264" s="42"/>
      <c r="M264" s="188" t="s">
        <v>19</v>
      </c>
      <c r="N264" s="189" t="s">
        <v>42</v>
      </c>
      <c r="O264" s="67"/>
      <c r="P264" s="190">
        <f>O264*H264</f>
        <v>0</v>
      </c>
      <c r="Q264" s="190">
        <v>0</v>
      </c>
      <c r="R264" s="190">
        <f>Q264*H264</f>
        <v>0</v>
      </c>
      <c r="S264" s="190">
        <v>0</v>
      </c>
      <c r="T264" s="191">
        <f>S264*H264</f>
        <v>0</v>
      </c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  <c r="AE264" s="37"/>
      <c r="AR264" s="192" t="s">
        <v>95</v>
      </c>
      <c r="AT264" s="192" t="s">
        <v>189</v>
      </c>
      <c r="AU264" s="192" t="s">
        <v>78</v>
      </c>
      <c r="AY264" s="20" t="s">
        <v>187</v>
      </c>
      <c r="BE264" s="193">
        <f>IF(N264="základní",J264,0)</f>
        <v>0</v>
      </c>
      <c r="BF264" s="193">
        <f>IF(N264="snížená",J264,0)</f>
        <v>0</v>
      </c>
      <c r="BG264" s="193">
        <f>IF(N264="zákl. přenesená",J264,0)</f>
        <v>0</v>
      </c>
      <c r="BH264" s="193">
        <f>IF(N264="sníž. přenesená",J264,0)</f>
        <v>0</v>
      </c>
      <c r="BI264" s="193">
        <f>IF(N264="nulová",J264,0)</f>
        <v>0</v>
      </c>
      <c r="BJ264" s="20" t="s">
        <v>78</v>
      </c>
      <c r="BK264" s="193">
        <f>ROUND(I264*H264,2)</f>
        <v>0</v>
      </c>
      <c r="BL264" s="20" t="s">
        <v>95</v>
      </c>
      <c r="BM264" s="192" t="s">
        <v>951</v>
      </c>
    </row>
    <row r="265" spans="1:47" s="2" customFormat="1" ht="19.5">
      <c r="A265" s="37"/>
      <c r="B265" s="38"/>
      <c r="C265" s="39"/>
      <c r="D265" s="201" t="s">
        <v>710</v>
      </c>
      <c r="E265" s="39"/>
      <c r="F265" s="250" t="s">
        <v>872</v>
      </c>
      <c r="G265" s="39"/>
      <c r="H265" s="39"/>
      <c r="I265" s="196"/>
      <c r="J265" s="39"/>
      <c r="K265" s="39"/>
      <c r="L265" s="42"/>
      <c r="M265" s="197"/>
      <c r="N265" s="198"/>
      <c r="O265" s="67"/>
      <c r="P265" s="67"/>
      <c r="Q265" s="67"/>
      <c r="R265" s="67"/>
      <c r="S265" s="67"/>
      <c r="T265" s="68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T265" s="20" t="s">
        <v>710</v>
      </c>
      <c r="AU265" s="20" t="s">
        <v>78</v>
      </c>
    </row>
    <row r="266" spans="1:65" s="2" customFormat="1" ht="24.2" customHeight="1">
      <c r="A266" s="37"/>
      <c r="B266" s="38"/>
      <c r="C266" s="181" t="s">
        <v>952</v>
      </c>
      <c r="D266" s="181" t="s">
        <v>189</v>
      </c>
      <c r="E266" s="182" t="s">
        <v>953</v>
      </c>
      <c r="F266" s="183" t="s">
        <v>954</v>
      </c>
      <c r="G266" s="184" t="s">
        <v>205</v>
      </c>
      <c r="H266" s="185">
        <v>25</v>
      </c>
      <c r="I266" s="186"/>
      <c r="J266" s="187">
        <f>ROUND(I266*H266,2)</f>
        <v>0</v>
      </c>
      <c r="K266" s="183" t="s">
        <v>19</v>
      </c>
      <c r="L266" s="42"/>
      <c r="M266" s="188" t="s">
        <v>19</v>
      </c>
      <c r="N266" s="189" t="s">
        <v>42</v>
      </c>
      <c r="O266" s="67"/>
      <c r="P266" s="190">
        <f>O266*H266</f>
        <v>0</v>
      </c>
      <c r="Q266" s="190">
        <v>0</v>
      </c>
      <c r="R266" s="190">
        <f>Q266*H266</f>
        <v>0</v>
      </c>
      <c r="S266" s="190">
        <v>0</v>
      </c>
      <c r="T266" s="191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192" t="s">
        <v>95</v>
      </c>
      <c r="AT266" s="192" t="s">
        <v>189</v>
      </c>
      <c r="AU266" s="192" t="s">
        <v>78</v>
      </c>
      <c r="AY266" s="20" t="s">
        <v>187</v>
      </c>
      <c r="BE266" s="193">
        <f>IF(N266="základní",J266,0)</f>
        <v>0</v>
      </c>
      <c r="BF266" s="193">
        <f>IF(N266="snížená",J266,0)</f>
        <v>0</v>
      </c>
      <c r="BG266" s="193">
        <f>IF(N266="zákl. přenesená",J266,0)</f>
        <v>0</v>
      </c>
      <c r="BH266" s="193">
        <f>IF(N266="sníž. přenesená",J266,0)</f>
        <v>0</v>
      </c>
      <c r="BI266" s="193">
        <f>IF(N266="nulová",J266,0)</f>
        <v>0</v>
      </c>
      <c r="BJ266" s="20" t="s">
        <v>78</v>
      </c>
      <c r="BK266" s="193">
        <f>ROUND(I266*H266,2)</f>
        <v>0</v>
      </c>
      <c r="BL266" s="20" t="s">
        <v>95</v>
      </c>
      <c r="BM266" s="192" t="s">
        <v>955</v>
      </c>
    </row>
    <row r="267" spans="1:47" s="2" customFormat="1" ht="19.5">
      <c r="A267" s="37"/>
      <c r="B267" s="38"/>
      <c r="C267" s="39"/>
      <c r="D267" s="201" t="s">
        <v>710</v>
      </c>
      <c r="E267" s="39"/>
      <c r="F267" s="250" t="s">
        <v>898</v>
      </c>
      <c r="G267" s="39"/>
      <c r="H267" s="39"/>
      <c r="I267" s="196"/>
      <c r="J267" s="39"/>
      <c r="K267" s="39"/>
      <c r="L267" s="42"/>
      <c r="M267" s="197"/>
      <c r="N267" s="198"/>
      <c r="O267" s="67"/>
      <c r="P267" s="67"/>
      <c r="Q267" s="67"/>
      <c r="R267" s="67"/>
      <c r="S267" s="67"/>
      <c r="T267" s="68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20" t="s">
        <v>710</v>
      </c>
      <c r="AU267" s="20" t="s">
        <v>78</v>
      </c>
    </row>
    <row r="268" spans="1:65" s="2" customFormat="1" ht="24.2" customHeight="1">
      <c r="A268" s="37"/>
      <c r="B268" s="38"/>
      <c r="C268" s="181" t="s">
        <v>956</v>
      </c>
      <c r="D268" s="181" t="s">
        <v>189</v>
      </c>
      <c r="E268" s="182" t="s">
        <v>957</v>
      </c>
      <c r="F268" s="183" t="s">
        <v>954</v>
      </c>
      <c r="G268" s="184" t="s">
        <v>205</v>
      </c>
      <c r="H268" s="185">
        <v>25</v>
      </c>
      <c r="I268" s="186"/>
      <c r="J268" s="187">
        <f>ROUND(I268*H268,2)</f>
        <v>0</v>
      </c>
      <c r="K268" s="183" t="s">
        <v>19</v>
      </c>
      <c r="L268" s="42"/>
      <c r="M268" s="188" t="s">
        <v>19</v>
      </c>
      <c r="N268" s="189" t="s">
        <v>42</v>
      </c>
      <c r="O268" s="67"/>
      <c r="P268" s="190">
        <f>O268*H268</f>
        <v>0</v>
      </c>
      <c r="Q268" s="190">
        <v>0</v>
      </c>
      <c r="R268" s="190">
        <f>Q268*H268</f>
        <v>0</v>
      </c>
      <c r="S268" s="190">
        <v>0</v>
      </c>
      <c r="T268" s="191">
        <f>S268*H268</f>
        <v>0</v>
      </c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  <c r="AE268" s="37"/>
      <c r="AR268" s="192" t="s">
        <v>95</v>
      </c>
      <c r="AT268" s="192" t="s">
        <v>189</v>
      </c>
      <c r="AU268" s="192" t="s">
        <v>78</v>
      </c>
      <c r="AY268" s="20" t="s">
        <v>187</v>
      </c>
      <c r="BE268" s="193">
        <f>IF(N268="základní",J268,0)</f>
        <v>0</v>
      </c>
      <c r="BF268" s="193">
        <f>IF(N268="snížená",J268,0)</f>
        <v>0</v>
      </c>
      <c r="BG268" s="193">
        <f>IF(N268="zákl. přenesená",J268,0)</f>
        <v>0</v>
      </c>
      <c r="BH268" s="193">
        <f>IF(N268="sníž. přenesená",J268,0)</f>
        <v>0</v>
      </c>
      <c r="BI268" s="193">
        <f>IF(N268="nulová",J268,0)</f>
        <v>0</v>
      </c>
      <c r="BJ268" s="20" t="s">
        <v>78</v>
      </c>
      <c r="BK268" s="193">
        <f>ROUND(I268*H268,2)</f>
        <v>0</v>
      </c>
      <c r="BL268" s="20" t="s">
        <v>95</v>
      </c>
      <c r="BM268" s="192" t="s">
        <v>958</v>
      </c>
    </row>
    <row r="269" spans="1:47" s="2" customFormat="1" ht="19.5">
      <c r="A269" s="37"/>
      <c r="B269" s="38"/>
      <c r="C269" s="39"/>
      <c r="D269" s="201" t="s">
        <v>710</v>
      </c>
      <c r="E269" s="39"/>
      <c r="F269" s="250" t="s">
        <v>872</v>
      </c>
      <c r="G269" s="39"/>
      <c r="H269" s="39"/>
      <c r="I269" s="196"/>
      <c r="J269" s="39"/>
      <c r="K269" s="39"/>
      <c r="L269" s="42"/>
      <c r="M269" s="197"/>
      <c r="N269" s="198"/>
      <c r="O269" s="67"/>
      <c r="P269" s="67"/>
      <c r="Q269" s="67"/>
      <c r="R269" s="67"/>
      <c r="S269" s="67"/>
      <c r="T269" s="68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  <c r="AE269" s="37"/>
      <c r="AT269" s="20" t="s">
        <v>710</v>
      </c>
      <c r="AU269" s="20" t="s">
        <v>78</v>
      </c>
    </row>
    <row r="270" spans="1:65" s="2" customFormat="1" ht="16.5" customHeight="1">
      <c r="A270" s="37"/>
      <c r="B270" s="38"/>
      <c r="C270" s="181" t="s">
        <v>959</v>
      </c>
      <c r="D270" s="181" t="s">
        <v>189</v>
      </c>
      <c r="E270" s="182" t="s">
        <v>960</v>
      </c>
      <c r="F270" s="183" t="s">
        <v>961</v>
      </c>
      <c r="G270" s="184" t="s">
        <v>205</v>
      </c>
      <c r="H270" s="185">
        <v>10</v>
      </c>
      <c r="I270" s="186"/>
      <c r="J270" s="187">
        <f>ROUND(I270*H270,2)</f>
        <v>0</v>
      </c>
      <c r="K270" s="183" t="s">
        <v>19</v>
      </c>
      <c r="L270" s="42"/>
      <c r="M270" s="188" t="s">
        <v>19</v>
      </c>
      <c r="N270" s="189" t="s">
        <v>42</v>
      </c>
      <c r="O270" s="67"/>
      <c r="P270" s="190">
        <f>O270*H270</f>
        <v>0</v>
      </c>
      <c r="Q270" s="190">
        <v>0</v>
      </c>
      <c r="R270" s="190">
        <f>Q270*H270</f>
        <v>0</v>
      </c>
      <c r="S270" s="190">
        <v>0</v>
      </c>
      <c r="T270" s="191">
        <f>S270*H270</f>
        <v>0</v>
      </c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  <c r="AE270" s="37"/>
      <c r="AR270" s="192" t="s">
        <v>95</v>
      </c>
      <c r="AT270" s="192" t="s">
        <v>189</v>
      </c>
      <c r="AU270" s="192" t="s">
        <v>78</v>
      </c>
      <c r="AY270" s="20" t="s">
        <v>187</v>
      </c>
      <c r="BE270" s="193">
        <f>IF(N270="základní",J270,0)</f>
        <v>0</v>
      </c>
      <c r="BF270" s="193">
        <f>IF(N270="snížená",J270,0)</f>
        <v>0</v>
      </c>
      <c r="BG270" s="193">
        <f>IF(N270="zákl. přenesená",J270,0)</f>
        <v>0</v>
      </c>
      <c r="BH270" s="193">
        <f>IF(N270="sníž. přenesená",J270,0)</f>
        <v>0</v>
      </c>
      <c r="BI270" s="193">
        <f>IF(N270="nulová",J270,0)</f>
        <v>0</v>
      </c>
      <c r="BJ270" s="20" t="s">
        <v>78</v>
      </c>
      <c r="BK270" s="193">
        <f>ROUND(I270*H270,2)</f>
        <v>0</v>
      </c>
      <c r="BL270" s="20" t="s">
        <v>95</v>
      </c>
      <c r="BM270" s="192" t="s">
        <v>962</v>
      </c>
    </row>
    <row r="271" spans="1:47" s="2" customFormat="1" ht="19.5">
      <c r="A271" s="37"/>
      <c r="B271" s="38"/>
      <c r="C271" s="39"/>
      <c r="D271" s="201" t="s">
        <v>710</v>
      </c>
      <c r="E271" s="39"/>
      <c r="F271" s="250" t="s">
        <v>778</v>
      </c>
      <c r="G271" s="39"/>
      <c r="H271" s="39"/>
      <c r="I271" s="196"/>
      <c r="J271" s="39"/>
      <c r="K271" s="39"/>
      <c r="L271" s="42"/>
      <c r="M271" s="197"/>
      <c r="N271" s="198"/>
      <c r="O271" s="67"/>
      <c r="P271" s="67"/>
      <c r="Q271" s="67"/>
      <c r="R271" s="67"/>
      <c r="S271" s="67"/>
      <c r="T271" s="68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  <c r="AE271" s="37"/>
      <c r="AT271" s="20" t="s">
        <v>710</v>
      </c>
      <c r="AU271" s="20" t="s">
        <v>78</v>
      </c>
    </row>
    <row r="272" spans="1:65" s="2" customFormat="1" ht="16.5" customHeight="1">
      <c r="A272" s="37"/>
      <c r="B272" s="38"/>
      <c r="C272" s="181" t="s">
        <v>963</v>
      </c>
      <c r="D272" s="181" t="s">
        <v>189</v>
      </c>
      <c r="E272" s="182" t="s">
        <v>964</v>
      </c>
      <c r="F272" s="183" t="s">
        <v>961</v>
      </c>
      <c r="G272" s="184" t="s">
        <v>205</v>
      </c>
      <c r="H272" s="185">
        <v>10</v>
      </c>
      <c r="I272" s="186"/>
      <c r="J272" s="187">
        <f>ROUND(I272*H272,2)</f>
        <v>0</v>
      </c>
      <c r="K272" s="183" t="s">
        <v>19</v>
      </c>
      <c r="L272" s="42"/>
      <c r="M272" s="188" t="s">
        <v>19</v>
      </c>
      <c r="N272" s="189" t="s">
        <v>42</v>
      </c>
      <c r="O272" s="67"/>
      <c r="P272" s="190">
        <f>O272*H272</f>
        <v>0</v>
      </c>
      <c r="Q272" s="190">
        <v>0</v>
      </c>
      <c r="R272" s="190">
        <f>Q272*H272</f>
        <v>0</v>
      </c>
      <c r="S272" s="190">
        <v>0</v>
      </c>
      <c r="T272" s="191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192" t="s">
        <v>95</v>
      </c>
      <c r="AT272" s="192" t="s">
        <v>189</v>
      </c>
      <c r="AU272" s="192" t="s">
        <v>78</v>
      </c>
      <c r="AY272" s="20" t="s">
        <v>187</v>
      </c>
      <c r="BE272" s="193">
        <f>IF(N272="základní",J272,0)</f>
        <v>0</v>
      </c>
      <c r="BF272" s="193">
        <f>IF(N272="snížená",J272,0)</f>
        <v>0</v>
      </c>
      <c r="BG272" s="193">
        <f>IF(N272="zákl. přenesená",J272,0)</f>
        <v>0</v>
      </c>
      <c r="BH272" s="193">
        <f>IF(N272="sníž. přenesená",J272,0)</f>
        <v>0</v>
      </c>
      <c r="BI272" s="193">
        <f>IF(N272="nulová",J272,0)</f>
        <v>0</v>
      </c>
      <c r="BJ272" s="20" t="s">
        <v>78</v>
      </c>
      <c r="BK272" s="193">
        <f>ROUND(I272*H272,2)</f>
        <v>0</v>
      </c>
      <c r="BL272" s="20" t="s">
        <v>95</v>
      </c>
      <c r="BM272" s="192" t="s">
        <v>965</v>
      </c>
    </row>
    <row r="273" spans="1:47" s="2" customFormat="1" ht="19.5">
      <c r="A273" s="37"/>
      <c r="B273" s="38"/>
      <c r="C273" s="39"/>
      <c r="D273" s="201" t="s">
        <v>710</v>
      </c>
      <c r="E273" s="39"/>
      <c r="F273" s="250" t="s">
        <v>872</v>
      </c>
      <c r="G273" s="39"/>
      <c r="H273" s="39"/>
      <c r="I273" s="196"/>
      <c r="J273" s="39"/>
      <c r="K273" s="39"/>
      <c r="L273" s="42"/>
      <c r="M273" s="197"/>
      <c r="N273" s="198"/>
      <c r="O273" s="67"/>
      <c r="P273" s="67"/>
      <c r="Q273" s="67"/>
      <c r="R273" s="67"/>
      <c r="S273" s="67"/>
      <c r="T273" s="68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20" t="s">
        <v>710</v>
      </c>
      <c r="AU273" s="20" t="s">
        <v>78</v>
      </c>
    </row>
    <row r="274" spans="2:63" s="12" customFormat="1" ht="25.9" customHeight="1">
      <c r="B274" s="165"/>
      <c r="C274" s="166"/>
      <c r="D274" s="167" t="s">
        <v>70</v>
      </c>
      <c r="E274" s="168" t="s">
        <v>966</v>
      </c>
      <c r="F274" s="168" t="s">
        <v>967</v>
      </c>
      <c r="G274" s="166"/>
      <c r="H274" s="166"/>
      <c r="I274" s="169"/>
      <c r="J274" s="170">
        <f>BK274</f>
        <v>0</v>
      </c>
      <c r="K274" s="166"/>
      <c r="L274" s="171"/>
      <c r="M274" s="172"/>
      <c r="N274" s="173"/>
      <c r="O274" s="173"/>
      <c r="P274" s="174">
        <f>SUM(P275:P326)</f>
        <v>0</v>
      </c>
      <c r="Q274" s="173"/>
      <c r="R274" s="174">
        <f>SUM(R275:R326)</f>
        <v>0</v>
      </c>
      <c r="S274" s="173"/>
      <c r="T274" s="175">
        <f>SUM(T275:T326)</f>
        <v>0</v>
      </c>
      <c r="AR274" s="176" t="s">
        <v>78</v>
      </c>
      <c r="AT274" s="177" t="s">
        <v>70</v>
      </c>
      <c r="AU274" s="177" t="s">
        <v>71</v>
      </c>
      <c r="AY274" s="176" t="s">
        <v>187</v>
      </c>
      <c r="BK274" s="178">
        <f>SUM(BK275:BK326)</f>
        <v>0</v>
      </c>
    </row>
    <row r="275" spans="1:65" s="2" customFormat="1" ht="16.5" customHeight="1">
      <c r="A275" s="37"/>
      <c r="B275" s="38"/>
      <c r="C275" s="181" t="s">
        <v>968</v>
      </c>
      <c r="D275" s="181" t="s">
        <v>189</v>
      </c>
      <c r="E275" s="182" t="s">
        <v>969</v>
      </c>
      <c r="F275" s="183" t="s">
        <v>970</v>
      </c>
      <c r="G275" s="184" t="s">
        <v>205</v>
      </c>
      <c r="H275" s="185">
        <v>155</v>
      </c>
      <c r="I275" s="186"/>
      <c r="J275" s="187">
        <f>ROUND(I275*H275,2)</f>
        <v>0</v>
      </c>
      <c r="K275" s="183" t="s">
        <v>19</v>
      </c>
      <c r="L275" s="42"/>
      <c r="M275" s="188" t="s">
        <v>19</v>
      </c>
      <c r="N275" s="189" t="s">
        <v>42</v>
      </c>
      <c r="O275" s="67"/>
      <c r="P275" s="190">
        <f>O275*H275</f>
        <v>0</v>
      </c>
      <c r="Q275" s="190">
        <v>0</v>
      </c>
      <c r="R275" s="190">
        <f>Q275*H275</f>
        <v>0</v>
      </c>
      <c r="S275" s="190">
        <v>0</v>
      </c>
      <c r="T275" s="191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192" t="s">
        <v>95</v>
      </c>
      <c r="AT275" s="192" t="s">
        <v>189</v>
      </c>
      <c r="AU275" s="192" t="s">
        <v>78</v>
      </c>
      <c r="AY275" s="20" t="s">
        <v>187</v>
      </c>
      <c r="BE275" s="193">
        <f>IF(N275="základní",J275,0)</f>
        <v>0</v>
      </c>
      <c r="BF275" s="193">
        <f>IF(N275="snížená",J275,0)</f>
        <v>0</v>
      </c>
      <c r="BG275" s="193">
        <f>IF(N275="zákl. přenesená",J275,0)</f>
        <v>0</v>
      </c>
      <c r="BH275" s="193">
        <f>IF(N275="sníž. přenesená",J275,0)</f>
        <v>0</v>
      </c>
      <c r="BI275" s="193">
        <f>IF(N275="nulová",J275,0)</f>
        <v>0</v>
      </c>
      <c r="BJ275" s="20" t="s">
        <v>78</v>
      </c>
      <c r="BK275" s="193">
        <f>ROUND(I275*H275,2)</f>
        <v>0</v>
      </c>
      <c r="BL275" s="20" t="s">
        <v>95</v>
      </c>
      <c r="BM275" s="192" t="s">
        <v>971</v>
      </c>
    </row>
    <row r="276" spans="1:47" s="2" customFormat="1" ht="19.5">
      <c r="A276" s="37"/>
      <c r="B276" s="38"/>
      <c r="C276" s="39"/>
      <c r="D276" s="201" t="s">
        <v>710</v>
      </c>
      <c r="E276" s="39"/>
      <c r="F276" s="250" t="s">
        <v>972</v>
      </c>
      <c r="G276" s="39"/>
      <c r="H276" s="39"/>
      <c r="I276" s="196"/>
      <c r="J276" s="39"/>
      <c r="K276" s="39"/>
      <c r="L276" s="42"/>
      <c r="M276" s="197"/>
      <c r="N276" s="198"/>
      <c r="O276" s="67"/>
      <c r="P276" s="67"/>
      <c r="Q276" s="67"/>
      <c r="R276" s="67"/>
      <c r="S276" s="67"/>
      <c r="T276" s="68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  <c r="AE276" s="37"/>
      <c r="AT276" s="20" t="s">
        <v>710</v>
      </c>
      <c r="AU276" s="20" t="s">
        <v>78</v>
      </c>
    </row>
    <row r="277" spans="1:65" s="2" customFormat="1" ht="16.5" customHeight="1">
      <c r="A277" s="37"/>
      <c r="B277" s="38"/>
      <c r="C277" s="181" t="s">
        <v>973</v>
      </c>
      <c r="D277" s="181" t="s">
        <v>189</v>
      </c>
      <c r="E277" s="182" t="s">
        <v>974</v>
      </c>
      <c r="F277" s="183" t="s">
        <v>970</v>
      </c>
      <c r="G277" s="184" t="s">
        <v>205</v>
      </c>
      <c r="H277" s="185">
        <v>155</v>
      </c>
      <c r="I277" s="186"/>
      <c r="J277" s="187">
        <f>ROUND(I277*H277,2)</f>
        <v>0</v>
      </c>
      <c r="K277" s="183" t="s">
        <v>19</v>
      </c>
      <c r="L277" s="42"/>
      <c r="M277" s="188" t="s">
        <v>19</v>
      </c>
      <c r="N277" s="189" t="s">
        <v>42</v>
      </c>
      <c r="O277" s="67"/>
      <c r="P277" s="190">
        <f>O277*H277</f>
        <v>0</v>
      </c>
      <c r="Q277" s="190">
        <v>0</v>
      </c>
      <c r="R277" s="190">
        <f>Q277*H277</f>
        <v>0</v>
      </c>
      <c r="S277" s="190">
        <v>0</v>
      </c>
      <c r="T277" s="191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192" t="s">
        <v>95</v>
      </c>
      <c r="AT277" s="192" t="s">
        <v>189</v>
      </c>
      <c r="AU277" s="192" t="s">
        <v>78</v>
      </c>
      <c r="AY277" s="20" t="s">
        <v>187</v>
      </c>
      <c r="BE277" s="193">
        <f>IF(N277="základní",J277,0)</f>
        <v>0</v>
      </c>
      <c r="BF277" s="193">
        <f>IF(N277="snížená",J277,0)</f>
        <v>0</v>
      </c>
      <c r="BG277" s="193">
        <f>IF(N277="zákl. přenesená",J277,0)</f>
        <v>0</v>
      </c>
      <c r="BH277" s="193">
        <f>IF(N277="sníž. přenesená",J277,0)</f>
        <v>0</v>
      </c>
      <c r="BI277" s="193">
        <f>IF(N277="nulová",J277,0)</f>
        <v>0</v>
      </c>
      <c r="BJ277" s="20" t="s">
        <v>78</v>
      </c>
      <c r="BK277" s="193">
        <f>ROUND(I277*H277,2)</f>
        <v>0</v>
      </c>
      <c r="BL277" s="20" t="s">
        <v>95</v>
      </c>
      <c r="BM277" s="192" t="s">
        <v>975</v>
      </c>
    </row>
    <row r="278" spans="1:47" s="2" customFormat="1" ht="19.5">
      <c r="A278" s="37"/>
      <c r="B278" s="38"/>
      <c r="C278" s="39"/>
      <c r="D278" s="201" t="s">
        <v>710</v>
      </c>
      <c r="E278" s="39"/>
      <c r="F278" s="250" t="s">
        <v>976</v>
      </c>
      <c r="G278" s="39"/>
      <c r="H278" s="39"/>
      <c r="I278" s="196"/>
      <c r="J278" s="39"/>
      <c r="K278" s="39"/>
      <c r="L278" s="42"/>
      <c r="M278" s="197"/>
      <c r="N278" s="198"/>
      <c r="O278" s="67"/>
      <c r="P278" s="67"/>
      <c r="Q278" s="67"/>
      <c r="R278" s="67"/>
      <c r="S278" s="67"/>
      <c r="T278" s="68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20" t="s">
        <v>710</v>
      </c>
      <c r="AU278" s="20" t="s">
        <v>78</v>
      </c>
    </row>
    <row r="279" spans="1:65" s="2" customFormat="1" ht="16.5" customHeight="1">
      <c r="A279" s="37"/>
      <c r="B279" s="38"/>
      <c r="C279" s="181" t="s">
        <v>977</v>
      </c>
      <c r="D279" s="181" t="s">
        <v>189</v>
      </c>
      <c r="E279" s="182" t="s">
        <v>978</v>
      </c>
      <c r="F279" s="183" t="s">
        <v>979</v>
      </c>
      <c r="G279" s="184" t="s">
        <v>205</v>
      </c>
      <c r="H279" s="185">
        <v>15</v>
      </c>
      <c r="I279" s="186"/>
      <c r="J279" s="187">
        <f>ROUND(I279*H279,2)</f>
        <v>0</v>
      </c>
      <c r="K279" s="183" t="s">
        <v>19</v>
      </c>
      <c r="L279" s="42"/>
      <c r="M279" s="188" t="s">
        <v>19</v>
      </c>
      <c r="N279" s="189" t="s">
        <v>42</v>
      </c>
      <c r="O279" s="67"/>
      <c r="P279" s="190">
        <f>O279*H279</f>
        <v>0</v>
      </c>
      <c r="Q279" s="190">
        <v>0</v>
      </c>
      <c r="R279" s="190">
        <f>Q279*H279</f>
        <v>0</v>
      </c>
      <c r="S279" s="190">
        <v>0</v>
      </c>
      <c r="T279" s="191">
        <f>S279*H279</f>
        <v>0</v>
      </c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  <c r="AE279" s="37"/>
      <c r="AR279" s="192" t="s">
        <v>95</v>
      </c>
      <c r="AT279" s="192" t="s">
        <v>189</v>
      </c>
      <c r="AU279" s="192" t="s">
        <v>78</v>
      </c>
      <c r="AY279" s="20" t="s">
        <v>187</v>
      </c>
      <c r="BE279" s="193">
        <f>IF(N279="základní",J279,0)</f>
        <v>0</v>
      </c>
      <c r="BF279" s="193">
        <f>IF(N279="snížená",J279,0)</f>
        <v>0</v>
      </c>
      <c r="BG279" s="193">
        <f>IF(N279="zákl. přenesená",J279,0)</f>
        <v>0</v>
      </c>
      <c r="BH279" s="193">
        <f>IF(N279="sníž. přenesená",J279,0)</f>
        <v>0</v>
      </c>
      <c r="BI279" s="193">
        <f>IF(N279="nulová",J279,0)</f>
        <v>0</v>
      </c>
      <c r="BJ279" s="20" t="s">
        <v>78</v>
      </c>
      <c r="BK279" s="193">
        <f>ROUND(I279*H279,2)</f>
        <v>0</v>
      </c>
      <c r="BL279" s="20" t="s">
        <v>95</v>
      </c>
      <c r="BM279" s="192" t="s">
        <v>980</v>
      </c>
    </row>
    <row r="280" spans="1:47" s="2" customFormat="1" ht="19.5">
      <c r="A280" s="37"/>
      <c r="B280" s="38"/>
      <c r="C280" s="39"/>
      <c r="D280" s="201" t="s">
        <v>710</v>
      </c>
      <c r="E280" s="39"/>
      <c r="F280" s="250" t="s">
        <v>972</v>
      </c>
      <c r="G280" s="39"/>
      <c r="H280" s="39"/>
      <c r="I280" s="196"/>
      <c r="J280" s="39"/>
      <c r="K280" s="39"/>
      <c r="L280" s="42"/>
      <c r="M280" s="197"/>
      <c r="N280" s="198"/>
      <c r="O280" s="67"/>
      <c r="P280" s="67"/>
      <c r="Q280" s="67"/>
      <c r="R280" s="67"/>
      <c r="S280" s="67"/>
      <c r="T280" s="68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  <c r="AE280" s="37"/>
      <c r="AT280" s="20" t="s">
        <v>710</v>
      </c>
      <c r="AU280" s="20" t="s">
        <v>78</v>
      </c>
    </row>
    <row r="281" spans="1:65" s="2" customFormat="1" ht="16.5" customHeight="1">
      <c r="A281" s="37"/>
      <c r="B281" s="38"/>
      <c r="C281" s="181" t="s">
        <v>981</v>
      </c>
      <c r="D281" s="181" t="s">
        <v>189</v>
      </c>
      <c r="E281" s="182" t="s">
        <v>982</v>
      </c>
      <c r="F281" s="183" t="s">
        <v>979</v>
      </c>
      <c r="G281" s="184" t="s">
        <v>205</v>
      </c>
      <c r="H281" s="185">
        <v>15</v>
      </c>
      <c r="I281" s="186"/>
      <c r="J281" s="187">
        <f>ROUND(I281*H281,2)</f>
        <v>0</v>
      </c>
      <c r="K281" s="183" t="s">
        <v>19</v>
      </c>
      <c r="L281" s="42"/>
      <c r="M281" s="188" t="s">
        <v>19</v>
      </c>
      <c r="N281" s="189" t="s">
        <v>42</v>
      </c>
      <c r="O281" s="67"/>
      <c r="P281" s="190">
        <f>O281*H281</f>
        <v>0</v>
      </c>
      <c r="Q281" s="190">
        <v>0</v>
      </c>
      <c r="R281" s="190">
        <f>Q281*H281</f>
        <v>0</v>
      </c>
      <c r="S281" s="190">
        <v>0</v>
      </c>
      <c r="T281" s="191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192" t="s">
        <v>95</v>
      </c>
      <c r="AT281" s="192" t="s">
        <v>189</v>
      </c>
      <c r="AU281" s="192" t="s">
        <v>78</v>
      </c>
      <c r="AY281" s="20" t="s">
        <v>187</v>
      </c>
      <c r="BE281" s="193">
        <f>IF(N281="základní",J281,0)</f>
        <v>0</v>
      </c>
      <c r="BF281" s="193">
        <f>IF(N281="snížená",J281,0)</f>
        <v>0</v>
      </c>
      <c r="BG281" s="193">
        <f>IF(N281="zákl. přenesená",J281,0)</f>
        <v>0</v>
      </c>
      <c r="BH281" s="193">
        <f>IF(N281="sníž. přenesená",J281,0)</f>
        <v>0</v>
      </c>
      <c r="BI281" s="193">
        <f>IF(N281="nulová",J281,0)</f>
        <v>0</v>
      </c>
      <c r="BJ281" s="20" t="s">
        <v>78</v>
      </c>
      <c r="BK281" s="193">
        <f>ROUND(I281*H281,2)</f>
        <v>0</v>
      </c>
      <c r="BL281" s="20" t="s">
        <v>95</v>
      </c>
      <c r="BM281" s="192" t="s">
        <v>983</v>
      </c>
    </row>
    <row r="282" spans="1:47" s="2" customFormat="1" ht="19.5">
      <c r="A282" s="37"/>
      <c r="B282" s="38"/>
      <c r="C282" s="39"/>
      <c r="D282" s="201" t="s">
        <v>710</v>
      </c>
      <c r="E282" s="39"/>
      <c r="F282" s="250" t="s">
        <v>976</v>
      </c>
      <c r="G282" s="39"/>
      <c r="H282" s="39"/>
      <c r="I282" s="196"/>
      <c r="J282" s="39"/>
      <c r="K282" s="39"/>
      <c r="L282" s="42"/>
      <c r="M282" s="197"/>
      <c r="N282" s="198"/>
      <c r="O282" s="67"/>
      <c r="P282" s="67"/>
      <c r="Q282" s="67"/>
      <c r="R282" s="67"/>
      <c r="S282" s="67"/>
      <c r="T282" s="68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  <c r="AE282" s="37"/>
      <c r="AT282" s="20" t="s">
        <v>710</v>
      </c>
      <c r="AU282" s="20" t="s">
        <v>78</v>
      </c>
    </row>
    <row r="283" spans="1:65" s="2" customFormat="1" ht="16.5" customHeight="1">
      <c r="A283" s="37"/>
      <c r="B283" s="38"/>
      <c r="C283" s="181" t="s">
        <v>984</v>
      </c>
      <c r="D283" s="181" t="s">
        <v>189</v>
      </c>
      <c r="E283" s="182" t="s">
        <v>985</v>
      </c>
      <c r="F283" s="183" t="s">
        <v>986</v>
      </c>
      <c r="G283" s="184" t="s">
        <v>205</v>
      </c>
      <c r="H283" s="185">
        <v>11</v>
      </c>
      <c r="I283" s="186"/>
      <c r="J283" s="187">
        <f>ROUND(I283*H283,2)</f>
        <v>0</v>
      </c>
      <c r="K283" s="183" t="s">
        <v>19</v>
      </c>
      <c r="L283" s="42"/>
      <c r="M283" s="188" t="s">
        <v>19</v>
      </c>
      <c r="N283" s="189" t="s">
        <v>42</v>
      </c>
      <c r="O283" s="67"/>
      <c r="P283" s="190">
        <f>O283*H283</f>
        <v>0</v>
      </c>
      <c r="Q283" s="190">
        <v>0</v>
      </c>
      <c r="R283" s="190">
        <f>Q283*H283</f>
        <v>0</v>
      </c>
      <c r="S283" s="190">
        <v>0</v>
      </c>
      <c r="T283" s="191">
        <f>S283*H283</f>
        <v>0</v>
      </c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  <c r="AE283" s="37"/>
      <c r="AR283" s="192" t="s">
        <v>95</v>
      </c>
      <c r="AT283" s="192" t="s">
        <v>189</v>
      </c>
      <c r="AU283" s="192" t="s">
        <v>78</v>
      </c>
      <c r="AY283" s="20" t="s">
        <v>187</v>
      </c>
      <c r="BE283" s="193">
        <f>IF(N283="základní",J283,0)</f>
        <v>0</v>
      </c>
      <c r="BF283" s="193">
        <f>IF(N283="snížená",J283,0)</f>
        <v>0</v>
      </c>
      <c r="BG283" s="193">
        <f>IF(N283="zákl. přenesená",J283,0)</f>
        <v>0</v>
      </c>
      <c r="BH283" s="193">
        <f>IF(N283="sníž. přenesená",J283,0)</f>
        <v>0</v>
      </c>
      <c r="BI283" s="193">
        <f>IF(N283="nulová",J283,0)</f>
        <v>0</v>
      </c>
      <c r="BJ283" s="20" t="s">
        <v>78</v>
      </c>
      <c r="BK283" s="193">
        <f>ROUND(I283*H283,2)</f>
        <v>0</v>
      </c>
      <c r="BL283" s="20" t="s">
        <v>95</v>
      </c>
      <c r="BM283" s="192" t="s">
        <v>987</v>
      </c>
    </row>
    <row r="284" spans="1:47" s="2" customFormat="1" ht="19.5">
      <c r="A284" s="37"/>
      <c r="B284" s="38"/>
      <c r="C284" s="39"/>
      <c r="D284" s="201" t="s">
        <v>710</v>
      </c>
      <c r="E284" s="39"/>
      <c r="F284" s="250" t="s">
        <v>972</v>
      </c>
      <c r="G284" s="39"/>
      <c r="H284" s="39"/>
      <c r="I284" s="196"/>
      <c r="J284" s="39"/>
      <c r="K284" s="39"/>
      <c r="L284" s="42"/>
      <c r="M284" s="197"/>
      <c r="N284" s="198"/>
      <c r="O284" s="67"/>
      <c r="P284" s="67"/>
      <c r="Q284" s="67"/>
      <c r="R284" s="67"/>
      <c r="S284" s="67"/>
      <c r="T284" s="68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  <c r="AE284" s="37"/>
      <c r="AT284" s="20" t="s">
        <v>710</v>
      </c>
      <c r="AU284" s="20" t="s">
        <v>78</v>
      </c>
    </row>
    <row r="285" spans="1:65" s="2" customFormat="1" ht="16.5" customHeight="1">
      <c r="A285" s="37"/>
      <c r="B285" s="38"/>
      <c r="C285" s="181" t="s">
        <v>988</v>
      </c>
      <c r="D285" s="181" t="s">
        <v>189</v>
      </c>
      <c r="E285" s="182" t="s">
        <v>989</v>
      </c>
      <c r="F285" s="183" t="s">
        <v>986</v>
      </c>
      <c r="G285" s="184" t="s">
        <v>205</v>
      </c>
      <c r="H285" s="185">
        <v>11</v>
      </c>
      <c r="I285" s="186"/>
      <c r="J285" s="187">
        <f>ROUND(I285*H285,2)</f>
        <v>0</v>
      </c>
      <c r="K285" s="183" t="s">
        <v>19</v>
      </c>
      <c r="L285" s="42"/>
      <c r="M285" s="188" t="s">
        <v>19</v>
      </c>
      <c r="N285" s="189" t="s">
        <v>42</v>
      </c>
      <c r="O285" s="67"/>
      <c r="P285" s="190">
        <f>O285*H285</f>
        <v>0</v>
      </c>
      <c r="Q285" s="190">
        <v>0</v>
      </c>
      <c r="R285" s="190">
        <f>Q285*H285</f>
        <v>0</v>
      </c>
      <c r="S285" s="190">
        <v>0</v>
      </c>
      <c r="T285" s="191">
        <f>S285*H285</f>
        <v>0</v>
      </c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  <c r="AE285" s="37"/>
      <c r="AR285" s="192" t="s">
        <v>95</v>
      </c>
      <c r="AT285" s="192" t="s">
        <v>189</v>
      </c>
      <c r="AU285" s="192" t="s">
        <v>78</v>
      </c>
      <c r="AY285" s="20" t="s">
        <v>187</v>
      </c>
      <c r="BE285" s="193">
        <f>IF(N285="základní",J285,0)</f>
        <v>0</v>
      </c>
      <c r="BF285" s="193">
        <f>IF(N285="snížená",J285,0)</f>
        <v>0</v>
      </c>
      <c r="BG285" s="193">
        <f>IF(N285="zákl. přenesená",J285,0)</f>
        <v>0</v>
      </c>
      <c r="BH285" s="193">
        <f>IF(N285="sníž. přenesená",J285,0)</f>
        <v>0</v>
      </c>
      <c r="BI285" s="193">
        <f>IF(N285="nulová",J285,0)</f>
        <v>0</v>
      </c>
      <c r="BJ285" s="20" t="s">
        <v>78</v>
      </c>
      <c r="BK285" s="193">
        <f>ROUND(I285*H285,2)</f>
        <v>0</v>
      </c>
      <c r="BL285" s="20" t="s">
        <v>95</v>
      </c>
      <c r="BM285" s="192" t="s">
        <v>990</v>
      </c>
    </row>
    <row r="286" spans="1:47" s="2" customFormat="1" ht="19.5">
      <c r="A286" s="37"/>
      <c r="B286" s="38"/>
      <c r="C286" s="39"/>
      <c r="D286" s="201" t="s">
        <v>710</v>
      </c>
      <c r="E286" s="39"/>
      <c r="F286" s="250" t="s">
        <v>976</v>
      </c>
      <c r="G286" s="39"/>
      <c r="H286" s="39"/>
      <c r="I286" s="196"/>
      <c r="J286" s="39"/>
      <c r="K286" s="39"/>
      <c r="L286" s="42"/>
      <c r="M286" s="197"/>
      <c r="N286" s="198"/>
      <c r="O286" s="67"/>
      <c r="P286" s="67"/>
      <c r="Q286" s="67"/>
      <c r="R286" s="67"/>
      <c r="S286" s="67"/>
      <c r="T286" s="68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  <c r="AE286" s="37"/>
      <c r="AT286" s="20" t="s">
        <v>710</v>
      </c>
      <c r="AU286" s="20" t="s">
        <v>78</v>
      </c>
    </row>
    <row r="287" spans="1:65" s="2" customFormat="1" ht="16.5" customHeight="1">
      <c r="A287" s="37"/>
      <c r="B287" s="38"/>
      <c r="C287" s="181" t="s">
        <v>991</v>
      </c>
      <c r="D287" s="181" t="s">
        <v>189</v>
      </c>
      <c r="E287" s="182" t="s">
        <v>992</v>
      </c>
      <c r="F287" s="183" t="s">
        <v>993</v>
      </c>
      <c r="G287" s="184" t="s">
        <v>205</v>
      </c>
      <c r="H287" s="185">
        <v>221</v>
      </c>
      <c r="I287" s="186"/>
      <c r="J287" s="187">
        <f>ROUND(I287*H287,2)</f>
        <v>0</v>
      </c>
      <c r="K287" s="183" t="s">
        <v>19</v>
      </c>
      <c r="L287" s="42"/>
      <c r="M287" s="188" t="s">
        <v>19</v>
      </c>
      <c r="N287" s="189" t="s">
        <v>42</v>
      </c>
      <c r="O287" s="67"/>
      <c r="P287" s="190">
        <f>O287*H287</f>
        <v>0</v>
      </c>
      <c r="Q287" s="190">
        <v>0</v>
      </c>
      <c r="R287" s="190">
        <f>Q287*H287</f>
        <v>0</v>
      </c>
      <c r="S287" s="190">
        <v>0</v>
      </c>
      <c r="T287" s="191">
        <f>S287*H287</f>
        <v>0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192" t="s">
        <v>95</v>
      </c>
      <c r="AT287" s="192" t="s">
        <v>189</v>
      </c>
      <c r="AU287" s="192" t="s">
        <v>78</v>
      </c>
      <c r="AY287" s="20" t="s">
        <v>187</v>
      </c>
      <c r="BE287" s="193">
        <f>IF(N287="základní",J287,0)</f>
        <v>0</v>
      </c>
      <c r="BF287" s="193">
        <f>IF(N287="snížená",J287,0)</f>
        <v>0</v>
      </c>
      <c r="BG287" s="193">
        <f>IF(N287="zákl. přenesená",J287,0)</f>
        <v>0</v>
      </c>
      <c r="BH287" s="193">
        <f>IF(N287="sníž. přenesená",J287,0)</f>
        <v>0</v>
      </c>
      <c r="BI287" s="193">
        <f>IF(N287="nulová",J287,0)</f>
        <v>0</v>
      </c>
      <c r="BJ287" s="20" t="s">
        <v>78</v>
      </c>
      <c r="BK287" s="193">
        <f>ROUND(I287*H287,2)</f>
        <v>0</v>
      </c>
      <c r="BL287" s="20" t="s">
        <v>95</v>
      </c>
      <c r="BM287" s="192" t="s">
        <v>994</v>
      </c>
    </row>
    <row r="288" spans="1:47" s="2" customFormat="1" ht="19.5">
      <c r="A288" s="37"/>
      <c r="B288" s="38"/>
      <c r="C288" s="39"/>
      <c r="D288" s="201" t="s">
        <v>710</v>
      </c>
      <c r="E288" s="39"/>
      <c r="F288" s="250" t="s">
        <v>972</v>
      </c>
      <c r="G288" s="39"/>
      <c r="H288" s="39"/>
      <c r="I288" s="196"/>
      <c r="J288" s="39"/>
      <c r="K288" s="39"/>
      <c r="L288" s="42"/>
      <c r="M288" s="197"/>
      <c r="N288" s="198"/>
      <c r="O288" s="67"/>
      <c r="P288" s="67"/>
      <c r="Q288" s="67"/>
      <c r="R288" s="67"/>
      <c r="S288" s="67"/>
      <c r="T288" s="68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20" t="s">
        <v>710</v>
      </c>
      <c r="AU288" s="20" t="s">
        <v>78</v>
      </c>
    </row>
    <row r="289" spans="1:65" s="2" customFormat="1" ht="16.5" customHeight="1">
      <c r="A289" s="37"/>
      <c r="B289" s="38"/>
      <c r="C289" s="181" t="s">
        <v>995</v>
      </c>
      <c r="D289" s="181" t="s">
        <v>189</v>
      </c>
      <c r="E289" s="182" t="s">
        <v>996</v>
      </c>
      <c r="F289" s="183" t="s">
        <v>993</v>
      </c>
      <c r="G289" s="184" t="s">
        <v>205</v>
      </c>
      <c r="H289" s="185">
        <v>221</v>
      </c>
      <c r="I289" s="186"/>
      <c r="J289" s="187">
        <f>ROUND(I289*H289,2)</f>
        <v>0</v>
      </c>
      <c r="K289" s="183" t="s">
        <v>19</v>
      </c>
      <c r="L289" s="42"/>
      <c r="M289" s="188" t="s">
        <v>19</v>
      </c>
      <c r="N289" s="189" t="s">
        <v>42</v>
      </c>
      <c r="O289" s="67"/>
      <c r="P289" s="190">
        <f>O289*H289</f>
        <v>0</v>
      </c>
      <c r="Q289" s="190">
        <v>0</v>
      </c>
      <c r="R289" s="190">
        <f>Q289*H289</f>
        <v>0</v>
      </c>
      <c r="S289" s="190">
        <v>0</v>
      </c>
      <c r="T289" s="191">
        <f>S289*H289</f>
        <v>0</v>
      </c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  <c r="AE289" s="37"/>
      <c r="AR289" s="192" t="s">
        <v>95</v>
      </c>
      <c r="AT289" s="192" t="s">
        <v>189</v>
      </c>
      <c r="AU289" s="192" t="s">
        <v>78</v>
      </c>
      <c r="AY289" s="20" t="s">
        <v>187</v>
      </c>
      <c r="BE289" s="193">
        <f>IF(N289="základní",J289,0)</f>
        <v>0</v>
      </c>
      <c r="BF289" s="193">
        <f>IF(N289="snížená",J289,0)</f>
        <v>0</v>
      </c>
      <c r="BG289" s="193">
        <f>IF(N289="zákl. přenesená",J289,0)</f>
        <v>0</v>
      </c>
      <c r="BH289" s="193">
        <f>IF(N289="sníž. přenesená",J289,0)</f>
        <v>0</v>
      </c>
      <c r="BI289" s="193">
        <f>IF(N289="nulová",J289,0)</f>
        <v>0</v>
      </c>
      <c r="BJ289" s="20" t="s">
        <v>78</v>
      </c>
      <c r="BK289" s="193">
        <f>ROUND(I289*H289,2)</f>
        <v>0</v>
      </c>
      <c r="BL289" s="20" t="s">
        <v>95</v>
      </c>
      <c r="BM289" s="192" t="s">
        <v>997</v>
      </c>
    </row>
    <row r="290" spans="1:47" s="2" customFormat="1" ht="19.5">
      <c r="A290" s="37"/>
      <c r="B290" s="38"/>
      <c r="C290" s="39"/>
      <c r="D290" s="201" t="s">
        <v>710</v>
      </c>
      <c r="E290" s="39"/>
      <c r="F290" s="250" t="s">
        <v>976</v>
      </c>
      <c r="G290" s="39"/>
      <c r="H290" s="39"/>
      <c r="I290" s="196"/>
      <c r="J290" s="39"/>
      <c r="K290" s="39"/>
      <c r="L290" s="42"/>
      <c r="M290" s="197"/>
      <c r="N290" s="198"/>
      <c r="O290" s="67"/>
      <c r="P290" s="67"/>
      <c r="Q290" s="67"/>
      <c r="R290" s="67"/>
      <c r="S290" s="67"/>
      <c r="T290" s="68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  <c r="AE290" s="37"/>
      <c r="AT290" s="20" t="s">
        <v>710</v>
      </c>
      <c r="AU290" s="20" t="s">
        <v>78</v>
      </c>
    </row>
    <row r="291" spans="1:65" s="2" customFormat="1" ht="16.5" customHeight="1">
      <c r="A291" s="37"/>
      <c r="B291" s="38"/>
      <c r="C291" s="181" t="s">
        <v>998</v>
      </c>
      <c r="D291" s="181" t="s">
        <v>189</v>
      </c>
      <c r="E291" s="182" t="s">
        <v>999</v>
      </c>
      <c r="F291" s="183" t="s">
        <v>1000</v>
      </c>
      <c r="G291" s="184" t="s">
        <v>205</v>
      </c>
      <c r="H291" s="185">
        <v>40</v>
      </c>
      <c r="I291" s="186"/>
      <c r="J291" s="187">
        <f>ROUND(I291*H291,2)</f>
        <v>0</v>
      </c>
      <c r="K291" s="183" t="s">
        <v>19</v>
      </c>
      <c r="L291" s="42"/>
      <c r="M291" s="188" t="s">
        <v>19</v>
      </c>
      <c r="N291" s="189" t="s">
        <v>42</v>
      </c>
      <c r="O291" s="67"/>
      <c r="P291" s="190">
        <f>O291*H291</f>
        <v>0</v>
      </c>
      <c r="Q291" s="190">
        <v>0</v>
      </c>
      <c r="R291" s="190">
        <f>Q291*H291</f>
        <v>0</v>
      </c>
      <c r="S291" s="190">
        <v>0</v>
      </c>
      <c r="T291" s="191">
        <f>S291*H291</f>
        <v>0</v>
      </c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  <c r="AE291" s="37"/>
      <c r="AR291" s="192" t="s">
        <v>95</v>
      </c>
      <c r="AT291" s="192" t="s">
        <v>189</v>
      </c>
      <c r="AU291" s="192" t="s">
        <v>78</v>
      </c>
      <c r="AY291" s="20" t="s">
        <v>187</v>
      </c>
      <c r="BE291" s="193">
        <f>IF(N291="základní",J291,0)</f>
        <v>0</v>
      </c>
      <c r="BF291" s="193">
        <f>IF(N291="snížená",J291,0)</f>
        <v>0</v>
      </c>
      <c r="BG291" s="193">
        <f>IF(N291="zákl. přenesená",J291,0)</f>
        <v>0</v>
      </c>
      <c r="BH291" s="193">
        <f>IF(N291="sníž. přenesená",J291,0)</f>
        <v>0</v>
      </c>
      <c r="BI291" s="193">
        <f>IF(N291="nulová",J291,0)</f>
        <v>0</v>
      </c>
      <c r="BJ291" s="20" t="s">
        <v>78</v>
      </c>
      <c r="BK291" s="193">
        <f>ROUND(I291*H291,2)</f>
        <v>0</v>
      </c>
      <c r="BL291" s="20" t="s">
        <v>95</v>
      </c>
      <c r="BM291" s="192" t="s">
        <v>1001</v>
      </c>
    </row>
    <row r="292" spans="1:47" s="2" customFormat="1" ht="19.5">
      <c r="A292" s="37"/>
      <c r="B292" s="38"/>
      <c r="C292" s="39"/>
      <c r="D292" s="201" t="s">
        <v>710</v>
      </c>
      <c r="E292" s="39"/>
      <c r="F292" s="250" t="s">
        <v>972</v>
      </c>
      <c r="G292" s="39"/>
      <c r="H292" s="39"/>
      <c r="I292" s="196"/>
      <c r="J292" s="39"/>
      <c r="K292" s="39"/>
      <c r="L292" s="42"/>
      <c r="M292" s="197"/>
      <c r="N292" s="198"/>
      <c r="O292" s="67"/>
      <c r="P292" s="67"/>
      <c r="Q292" s="67"/>
      <c r="R292" s="67"/>
      <c r="S292" s="67"/>
      <c r="T292" s="68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  <c r="AE292" s="37"/>
      <c r="AT292" s="20" t="s">
        <v>710</v>
      </c>
      <c r="AU292" s="20" t="s">
        <v>78</v>
      </c>
    </row>
    <row r="293" spans="1:65" s="2" customFormat="1" ht="16.5" customHeight="1">
      <c r="A293" s="37"/>
      <c r="B293" s="38"/>
      <c r="C293" s="181" t="s">
        <v>1002</v>
      </c>
      <c r="D293" s="181" t="s">
        <v>189</v>
      </c>
      <c r="E293" s="182" t="s">
        <v>1003</v>
      </c>
      <c r="F293" s="183" t="s">
        <v>1000</v>
      </c>
      <c r="G293" s="184" t="s">
        <v>205</v>
      </c>
      <c r="H293" s="185">
        <v>40</v>
      </c>
      <c r="I293" s="186"/>
      <c r="J293" s="187">
        <f>ROUND(I293*H293,2)</f>
        <v>0</v>
      </c>
      <c r="K293" s="183" t="s">
        <v>19</v>
      </c>
      <c r="L293" s="42"/>
      <c r="M293" s="188" t="s">
        <v>19</v>
      </c>
      <c r="N293" s="189" t="s">
        <v>42</v>
      </c>
      <c r="O293" s="67"/>
      <c r="P293" s="190">
        <f>O293*H293</f>
        <v>0</v>
      </c>
      <c r="Q293" s="190">
        <v>0</v>
      </c>
      <c r="R293" s="190">
        <f>Q293*H293</f>
        <v>0</v>
      </c>
      <c r="S293" s="190">
        <v>0</v>
      </c>
      <c r="T293" s="191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192" t="s">
        <v>95</v>
      </c>
      <c r="AT293" s="192" t="s">
        <v>189</v>
      </c>
      <c r="AU293" s="192" t="s">
        <v>78</v>
      </c>
      <c r="AY293" s="20" t="s">
        <v>187</v>
      </c>
      <c r="BE293" s="193">
        <f>IF(N293="základní",J293,0)</f>
        <v>0</v>
      </c>
      <c r="BF293" s="193">
        <f>IF(N293="snížená",J293,0)</f>
        <v>0</v>
      </c>
      <c r="BG293" s="193">
        <f>IF(N293="zákl. přenesená",J293,0)</f>
        <v>0</v>
      </c>
      <c r="BH293" s="193">
        <f>IF(N293="sníž. přenesená",J293,0)</f>
        <v>0</v>
      </c>
      <c r="BI293" s="193">
        <f>IF(N293="nulová",J293,0)</f>
        <v>0</v>
      </c>
      <c r="BJ293" s="20" t="s">
        <v>78</v>
      </c>
      <c r="BK293" s="193">
        <f>ROUND(I293*H293,2)</f>
        <v>0</v>
      </c>
      <c r="BL293" s="20" t="s">
        <v>95</v>
      </c>
      <c r="BM293" s="192" t="s">
        <v>1004</v>
      </c>
    </row>
    <row r="294" spans="1:47" s="2" customFormat="1" ht="19.5">
      <c r="A294" s="37"/>
      <c r="B294" s="38"/>
      <c r="C294" s="39"/>
      <c r="D294" s="201" t="s">
        <v>710</v>
      </c>
      <c r="E294" s="39"/>
      <c r="F294" s="250" t="s">
        <v>976</v>
      </c>
      <c r="G294" s="39"/>
      <c r="H294" s="39"/>
      <c r="I294" s="196"/>
      <c r="J294" s="39"/>
      <c r="K294" s="39"/>
      <c r="L294" s="42"/>
      <c r="M294" s="197"/>
      <c r="N294" s="198"/>
      <c r="O294" s="67"/>
      <c r="P294" s="67"/>
      <c r="Q294" s="67"/>
      <c r="R294" s="67"/>
      <c r="S294" s="67"/>
      <c r="T294" s="68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  <c r="AE294" s="37"/>
      <c r="AT294" s="20" t="s">
        <v>710</v>
      </c>
      <c r="AU294" s="20" t="s">
        <v>78</v>
      </c>
    </row>
    <row r="295" spans="1:65" s="2" customFormat="1" ht="16.5" customHeight="1">
      <c r="A295" s="37"/>
      <c r="B295" s="38"/>
      <c r="C295" s="181" t="s">
        <v>1005</v>
      </c>
      <c r="D295" s="181" t="s">
        <v>189</v>
      </c>
      <c r="E295" s="182" t="s">
        <v>1006</v>
      </c>
      <c r="F295" s="183" t="s">
        <v>1007</v>
      </c>
      <c r="G295" s="184" t="s">
        <v>205</v>
      </c>
      <c r="H295" s="185">
        <v>420</v>
      </c>
      <c r="I295" s="186"/>
      <c r="J295" s="187">
        <f>ROUND(I295*H295,2)</f>
        <v>0</v>
      </c>
      <c r="K295" s="183" t="s">
        <v>19</v>
      </c>
      <c r="L295" s="42"/>
      <c r="M295" s="188" t="s">
        <v>19</v>
      </c>
      <c r="N295" s="189" t="s">
        <v>42</v>
      </c>
      <c r="O295" s="67"/>
      <c r="P295" s="190">
        <f>O295*H295</f>
        <v>0</v>
      </c>
      <c r="Q295" s="190">
        <v>0</v>
      </c>
      <c r="R295" s="190">
        <f>Q295*H295</f>
        <v>0</v>
      </c>
      <c r="S295" s="190">
        <v>0</v>
      </c>
      <c r="T295" s="191">
        <f>S295*H295</f>
        <v>0</v>
      </c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  <c r="AE295" s="37"/>
      <c r="AR295" s="192" t="s">
        <v>95</v>
      </c>
      <c r="AT295" s="192" t="s">
        <v>189</v>
      </c>
      <c r="AU295" s="192" t="s">
        <v>78</v>
      </c>
      <c r="AY295" s="20" t="s">
        <v>187</v>
      </c>
      <c r="BE295" s="193">
        <f>IF(N295="základní",J295,0)</f>
        <v>0</v>
      </c>
      <c r="BF295" s="193">
        <f>IF(N295="snížená",J295,0)</f>
        <v>0</v>
      </c>
      <c r="BG295" s="193">
        <f>IF(N295="zákl. přenesená",J295,0)</f>
        <v>0</v>
      </c>
      <c r="BH295" s="193">
        <f>IF(N295="sníž. přenesená",J295,0)</f>
        <v>0</v>
      </c>
      <c r="BI295" s="193">
        <f>IF(N295="nulová",J295,0)</f>
        <v>0</v>
      </c>
      <c r="BJ295" s="20" t="s">
        <v>78</v>
      </c>
      <c r="BK295" s="193">
        <f>ROUND(I295*H295,2)</f>
        <v>0</v>
      </c>
      <c r="BL295" s="20" t="s">
        <v>95</v>
      </c>
      <c r="BM295" s="192" t="s">
        <v>1008</v>
      </c>
    </row>
    <row r="296" spans="1:47" s="2" customFormat="1" ht="19.5">
      <c r="A296" s="37"/>
      <c r="B296" s="38"/>
      <c r="C296" s="39"/>
      <c r="D296" s="201" t="s">
        <v>710</v>
      </c>
      <c r="E296" s="39"/>
      <c r="F296" s="250" t="s">
        <v>972</v>
      </c>
      <c r="G296" s="39"/>
      <c r="H296" s="39"/>
      <c r="I296" s="196"/>
      <c r="J296" s="39"/>
      <c r="K296" s="39"/>
      <c r="L296" s="42"/>
      <c r="M296" s="197"/>
      <c r="N296" s="198"/>
      <c r="O296" s="67"/>
      <c r="P296" s="67"/>
      <c r="Q296" s="67"/>
      <c r="R296" s="67"/>
      <c r="S296" s="67"/>
      <c r="T296" s="68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  <c r="AE296" s="37"/>
      <c r="AT296" s="20" t="s">
        <v>710</v>
      </c>
      <c r="AU296" s="20" t="s">
        <v>78</v>
      </c>
    </row>
    <row r="297" spans="1:65" s="2" customFormat="1" ht="16.5" customHeight="1">
      <c r="A297" s="37"/>
      <c r="B297" s="38"/>
      <c r="C297" s="181" t="s">
        <v>1009</v>
      </c>
      <c r="D297" s="181" t="s">
        <v>189</v>
      </c>
      <c r="E297" s="182" t="s">
        <v>1010</v>
      </c>
      <c r="F297" s="183" t="s">
        <v>1007</v>
      </c>
      <c r="G297" s="184" t="s">
        <v>205</v>
      </c>
      <c r="H297" s="185">
        <v>420</v>
      </c>
      <c r="I297" s="186"/>
      <c r="J297" s="187">
        <f>ROUND(I297*H297,2)</f>
        <v>0</v>
      </c>
      <c r="K297" s="183" t="s">
        <v>19</v>
      </c>
      <c r="L297" s="42"/>
      <c r="M297" s="188" t="s">
        <v>19</v>
      </c>
      <c r="N297" s="189" t="s">
        <v>42</v>
      </c>
      <c r="O297" s="67"/>
      <c r="P297" s="190">
        <f>O297*H297</f>
        <v>0</v>
      </c>
      <c r="Q297" s="190">
        <v>0</v>
      </c>
      <c r="R297" s="190">
        <f>Q297*H297</f>
        <v>0</v>
      </c>
      <c r="S297" s="190">
        <v>0</v>
      </c>
      <c r="T297" s="191">
        <f>S297*H297</f>
        <v>0</v>
      </c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  <c r="AE297" s="37"/>
      <c r="AR297" s="192" t="s">
        <v>95</v>
      </c>
      <c r="AT297" s="192" t="s">
        <v>189</v>
      </c>
      <c r="AU297" s="192" t="s">
        <v>78</v>
      </c>
      <c r="AY297" s="20" t="s">
        <v>187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20" t="s">
        <v>78</v>
      </c>
      <c r="BK297" s="193">
        <f>ROUND(I297*H297,2)</f>
        <v>0</v>
      </c>
      <c r="BL297" s="20" t="s">
        <v>95</v>
      </c>
      <c r="BM297" s="192" t="s">
        <v>1011</v>
      </c>
    </row>
    <row r="298" spans="1:47" s="2" customFormat="1" ht="19.5">
      <c r="A298" s="37"/>
      <c r="B298" s="38"/>
      <c r="C298" s="39"/>
      <c r="D298" s="201" t="s">
        <v>710</v>
      </c>
      <c r="E298" s="39"/>
      <c r="F298" s="250" t="s">
        <v>976</v>
      </c>
      <c r="G298" s="39"/>
      <c r="H298" s="39"/>
      <c r="I298" s="196"/>
      <c r="J298" s="39"/>
      <c r="K298" s="39"/>
      <c r="L298" s="42"/>
      <c r="M298" s="197"/>
      <c r="N298" s="198"/>
      <c r="O298" s="67"/>
      <c r="P298" s="67"/>
      <c r="Q298" s="67"/>
      <c r="R298" s="67"/>
      <c r="S298" s="67"/>
      <c r="T298" s="68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  <c r="AE298" s="37"/>
      <c r="AT298" s="20" t="s">
        <v>710</v>
      </c>
      <c r="AU298" s="20" t="s">
        <v>78</v>
      </c>
    </row>
    <row r="299" spans="1:65" s="2" customFormat="1" ht="16.5" customHeight="1">
      <c r="A299" s="37"/>
      <c r="B299" s="38"/>
      <c r="C299" s="181" t="s">
        <v>1012</v>
      </c>
      <c r="D299" s="181" t="s">
        <v>189</v>
      </c>
      <c r="E299" s="182" t="s">
        <v>1013</v>
      </c>
      <c r="F299" s="183" t="s">
        <v>1014</v>
      </c>
      <c r="G299" s="184" t="s">
        <v>205</v>
      </c>
      <c r="H299" s="185">
        <v>58</v>
      </c>
      <c r="I299" s="186"/>
      <c r="J299" s="187">
        <f>ROUND(I299*H299,2)</f>
        <v>0</v>
      </c>
      <c r="K299" s="183" t="s">
        <v>19</v>
      </c>
      <c r="L299" s="42"/>
      <c r="M299" s="188" t="s">
        <v>19</v>
      </c>
      <c r="N299" s="189" t="s">
        <v>42</v>
      </c>
      <c r="O299" s="67"/>
      <c r="P299" s="190">
        <f>O299*H299</f>
        <v>0</v>
      </c>
      <c r="Q299" s="190">
        <v>0</v>
      </c>
      <c r="R299" s="190">
        <f>Q299*H299</f>
        <v>0</v>
      </c>
      <c r="S299" s="190">
        <v>0</v>
      </c>
      <c r="T299" s="191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192" t="s">
        <v>95</v>
      </c>
      <c r="AT299" s="192" t="s">
        <v>189</v>
      </c>
      <c r="AU299" s="192" t="s">
        <v>78</v>
      </c>
      <c r="AY299" s="20" t="s">
        <v>187</v>
      </c>
      <c r="BE299" s="193">
        <f>IF(N299="základní",J299,0)</f>
        <v>0</v>
      </c>
      <c r="BF299" s="193">
        <f>IF(N299="snížená",J299,0)</f>
        <v>0</v>
      </c>
      <c r="BG299" s="193">
        <f>IF(N299="zákl. přenesená",J299,0)</f>
        <v>0</v>
      </c>
      <c r="BH299" s="193">
        <f>IF(N299="sníž. přenesená",J299,0)</f>
        <v>0</v>
      </c>
      <c r="BI299" s="193">
        <f>IF(N299="nulová",J299,0)</f>
        <v>0</v>
      </c>
      <c r="BJ299" s="20" t="s">
        <v>78</v>
      </c>
      <c r="BK299" s="193">
        <f>ROUND(I299*H299,2)</f>
        <v>0</v>
      </c>
      <c r="BL299" s="20" t="s">
        <v>95</v>
      </c>
      <c r="BM299" s="192" t="s">
        <v>1015</v>
      </c>
    </row>
    <row r="300" spans="1:47" s="2" customFormat="1" ht="19.5">
      <c r="A300" s="37"/>
      <c r="B300" s="38"/>
      <c r="C300" s="39"/>
      <c r="D300" s="201" t="s">
        <v>710</v>
      </c>
      <c r="E300" s="39"/>
      <c r="F300" s="250" t="s">
        <v>972</v>
      </c>
      <c r="G300" s="39"/>
      <c r="H300" s="39"/>
      <c r="I300" s="196"/>
      <c r="J300" s="39"/>
      <c r="K300" s="39"/>
      <c r="L300" s="42"/>
      <c r="M300" s="197"/>
      <c r="N300" s="198"/>
      <c r="O300" s="67"/>
      <c r="P300" s="67"/>
      <c r="Q300" s="67"/>
      <c r="R300" s="67"/>
      <c r="S300" s="67"/>
      <c r="T300" s="68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  <c r="AE300" s="37"/>
      <c r="AT300" s="20" t="s">
        <v>710</v>
      </c>
      <c r="AU300" s="20" t="s">
        <v>78</v>
      </c>
    </row>
    <row r="301" spans="1:65" s="2" customFormat="1" ht="16.5" customHeight="1">
      <c r="A301" s="37"/>
      <c r="B301" s="38"/>
      <c r="C301" s="181" t="s">
        <v>1016</v>
      </c>
      <c r="D301" s="181" t="s">
        <v>189</v>
      </c>
      <c r="E301" s="182" t="s">
        <v>1017</v>
      </c>
      <c r="F301" s="183" t="s">
        <v>1014</v>
      </c>
      <c r="G301" s="184" t="s">
        <v>205</v>
      </c>
      <c r="H301" s="185">
        <v>58</v>
      </c>
      <c r="I301" s="186"/>
      <c r="J301" s="187">
        <f>ROUND(I301*H301,2)</f>
        <v>0</v>
      </c>
      <c r="K301" s="183" t="s">
        <v>19</v>
      </c>
      <c r="L301" s="42"/>
      <c r="M301" s="188" t="s">
        <v>19</v>
      </c>
      <c r="N301" s="189" t="s">
        <v>42</v>
      </c>
      <c r="O301" s="67"/>
      <c r="P301" s="190">
        <f>O301*H301</f>
        <v>0</v>
      </c>
      <c r="Q301" s="190">
        <v>0</v>
      </c>
      <c r="R301" s="190">
        <f>Q301*H301</f>
        <v>0</v>
      </c>
      <c r="S301" s="190">
        <v>0</v>
      </c>
      <c r="T301" s="191">
        <f>S301*H301</f>
        <v>0</v>
      </c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  <c r="AE301" s="37"/>
      <c r="AR301" s="192" t="s">
        <v>95</v>
      </c>
      <c r="AT301" s="192" t="s">
        <v>189</v>
      </c>
      <c r="AU301" s="192" t="s">
        <v>78</v>
      </c>
      <c r="AY301" s="20" t="s">
        <v>187</v>
      </c>
      <c r="BE301" s="193">
        <f>IF(N301="základní",J301,0)</f>
        <v>0</v>
      </c>
      <c r="BF301" s="193">
        <f>IF(N301="snížená",J301,0)</f>
        <v>0</v>
      </c>
      <c r="BG301" s="193">
        <f>IF(N301="zákl. přenesená",J301,0)</f>
        <v>0</v>
      </c>
      <c r="BH301" s="193">
        <f>IF(N301="sníž. přenesená",J301,0)</f>
        <v>0</v>
      </c>
      <c r="BI301" s="193">
        <f>IF(N301="nulová",J301,0)</f>
        <v>0</v>
      </c>
      <c r="BJ301" s="20" t="s">
        <v>78</v>
      </c>
      <c r="BK301" s="193">
        <f>ROUND(I301*H301,2)</f>
        <v>0</v>
      </c>
      <c r="BL301" s="20" t="s">
        <v>95</v>
      </c>
      <c r="BM301" s="192" t="s">
        <v>1018</v>
      </c>
    </row>
    <row r="302" spans="1:47" s="2" customFormat="1" ht="19.5">
      <c r="A302" s="37"/>
      <c r="B302" s="38"/>
      <c r="C302" s="39"/>
      <c r="D302" s="201" t="s">
        <v>710</v>
      </c>
      <c r="E302" s="39"/>
      <c r="F302" s="250" t="s">
        <v>976</v>
      </c>
      <c r="G302" s="39"/>
      <c r="H302" s="39"/>
      <c r="I302" s="196"/>
      <c r="J302" s="39"/>
      <c r="K302" s="39"/>
      <c r="L302" s="42"/>
      <c r="M302" s="197"/>
      <c r="N302" s="198"/>
      <c r="O302" s="67"/>
      <c r="P302" s="67"/>
      <c r="Q302" s="67"/>
      <c r="R302" s="67"/>
      <c r="S302" s="67"/>
      <c r="T302" s="68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  <c r="AE302" s="37"/>
      <c r="AT302" s="20" t="s">
        <v>710</v>
      </c>
      <c r="AU302" s="20" t="s">
        <v>78</v>
      </c>
    </row>
    <row r="303" spans="1:65" s="2" customFormat="1" ht="16.5" customHeight="1">
      <c r="A303" s="37"/>
      <c r="B303" s="38"/>
      <c r="C303" s="181" t="s">
        <v>1019</v>
      </c>
      <c r="D303" s="181" t="s">
        <v>189</v>
      </c>
      <c r="E303" s="182" t="s">
        <v>1020</v>
      </c>
      <c r="F303" s="183" t="s">
        <v>1021</v>
      </c>
      <c r="G303" s="184" t="s">
        <v>205</v>
      </c>
      <c r="H303" s="185">
        <v>38</v>
      </c>
      <c r="I303" s="186"/>
      <c r="J303" s="187">
        <f>ROUND(I303*H303,2)</f>
        <v>0</v>
      </c>
      <c r="K303" s="183" t="s">
        <v>19</v>
      </c>
      <c r="L303" s="42"/>
      <c r="M303" s="188" t="s">
        <v>19</v>
      </c>
      <c r="N303" s="189" t="s">
        <v>42</v>
      </c>
      <c r="O303" s="67"/>
      <c r="P303" s="190">
        <f>O303*H303</f>
        <v>0</v>
      </c>
      <c r="Q303" s="190">
        <v>0</v>
      </c>
      <c r="R303" s="190">
        <f>Q303*H303</f>
        <v>0</v>
      </c>
      <c r="S303" s="190">
        <v>0</v>
      </c>
      <c r="T303" s="191">
        <f>S303*H303</f>
        <v>0</v>
      </c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  <c r="AE303" s="37"/>
      <c r="AR303" s="192" t="s">
        <v>95</v>
      </c>
      <c r="AT303" s="192" t="s">
        <v>189</v>
      </c>
      <c r="AU303" s="192" t="s">
        <v>78</v>
      </c>
      <c r="AY303" s="20" t="s">
        <v>187</v>
      </c>
      <c r="BE303" s="193">
        <f>IF(N303="základní",J303,0)</f>
        <v>0</v>
      </c>
      <c r="BF303" s="193">
        <f>IF(N303="snížená",J303,0)</f>
        <v>0</v>
      </c>
      <c r="BG303" s="193">
        <f>IF(N303="zákl. přenesená",J303,0)</f>
        <v>0</v>
      </c>
      <c r="BH303" s="193">
        <f>IF(N303="sníž. přenesená",J303,0)</f>
        <v>0</v>
      </c>
      <c r="BI303" s="193">
        <f>IF(N303="nulová",J303,0)</f>
        <v>0</v>
      </c>
      <c r="BJ303" s="20" t="s">
        <v>78</v>
      </c>
      <c r="BK303" s="193">
        <f>ROUND(I303*H303,2)</f>
        <v>0</v>
      </c>
      <c r="BL303" s="20" t="s">
        <v>95</v>
      </c>
      <c r="BM303" s="192" t="s">
        <v>1022</v>
      </c>
    </row>
    <row r="304" spans="1:47" s="2" customFormat="1" ht="19.5">
      <c r="A304" s="37"/>
      <c r="B304" s="38"/>
      <c r="C304" s="39"/>
      <c r="D304" s="201" t="s">
        <v>710</v>
      </c>
      <c r="E304" s="39"/>
      <c r="F304" s="250" t="s">
        <v>972</v>
      </c>
      <c r="G304" s="39"/>
      <c r="H304" s="39"/>
      <c r="I304" s="196"/>
      <c r="J304" s="39"/>
      <c r="K304" s="39"/>
      <c r="L304" s="42"/>
      <c r="M304" s="197"/>
      <c r="N304" s="198"/>
      <c r="O304" s="67"/>
      <c r="P304" s="67"/>
      <c r="Q304" s="67"/>
      <c r="R304" s="67"/>
      <c r="S304" s="67"/>
      <c r="T304" s="68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  <c r="AE304" s="37"/>
      <c r="AT304" s="20" t="s">
        <v>710</v>
      </c>
      <c r="AU304" s="20" t="s">
        <v>78</v>
      </c>
    </row>
    <row r="305" spans="1:65" s="2" customFormat="1" ht="16.5" customHeight="1">
      <c r="A305" s="37"/>
      <c r="B305" s="38"/>
      <c r="C305" s="181" t="s">
        <v>1023</v>
      </c>
      <c r="D305" s="181" t="s">
        <v>189</v>
      </c>
      <c r="E305" s="182" t="s">
        <v>1024</v>
      </c>
      <c r="F305" s="183" t="s">
        <v>1021</v>
      </c>
      <c r="G305" s="184" t="s">
        <v>205</v>
      </c>
      <c r="H305" s="185">
        <v>38</v>
      </c>
      <c r="I305" s="186"/>
      <c r="J305" s="187">
        <f>ROUND(I305*H305,2)</f>
        <v>0</v>
      </c>
      <c r="K305" s="183" t="s">
        <v>19</v>
      </c>
      <c r="L305" s="42"/>
      <c r="M305" s="188" t="s">
        <v>19</v>
      </c>
      <c r="N305" s="189" t="s">
        <v>42</v>
      </c>
      <c r="O305" s="67"/>
      <c r="P305" s="190">
        <f>O305*H305</f>
        <v>0</v>
      </c>
      <c r="Q305" s="190">
        <v>0</v>
      </c>
      <c r="R305" s="190">
        <f>Q305*H305</f>
        <v>0</v>
      </c>
      <c r="S305" s="190">
        <v>0</v>
      </c>
      <c r="T305" s="191">
        <f>S305*H305</f>
        <v>0</v>
      </c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  <c r="AE305" s="37"/>
      <c r="AR305" s="192" t="s">
        <v>95</v>
      </c>
      <c r="AT305" s="192" t="s">
        <v>189</v>
      </c>
      <c r="AU305" s="192" t="s">
        <v>78</v>
      </c>
      <c r="AY305" s="20" t="s">
        <v>187</v>
      </c>
      <c r="BE305" s="193">
        <f>IF(N305="základní",J305,0)</f>
        <v>0</v>
      </c>
      <c r="BF305" s="193">
        <f>IF(N305="snížená",J305,0)</f>
        <v>0</v>
      </c>
      <c r="BG305" s="193">
        <f>IF(N305="zákl. přenesená",J305,0)</f>
        <v>0</v>
      </c>
      <c r="BH305" s="193">
        <f>IF(N305="sníž. přenesená",J305,0)</f>
        <v>0</v>
      </c>
      <c r="BI305" s="193">
        <f>IF(N305="nulová",J305,0)</f>
        <v>0</v>
      </c>
      <c r="BJ305" s="20" t="s">
        <v>78</v>
      </c>
      <c r="BK305" s="193">
        <f>ROUND(I305*H305,2)</f>
        <v>0</v>
      </c>
      <c r="BL305" s="20" t="s">
        <v>95</v>
      </c>
      <c r="BM305" s="192" t="s">
        <v>1025</v>
      </c>
    </row>
    <row r="306" spans="1:47" s="2" customFormat="1" ht="19.5">
      <c r="A306" s="37"/>
      <c r="B306" s="38"/>
      <c r="C306" s="39"/>
      <c r="D306" s="201" t="s">
        <v>710</v>
      </c>
      <c r="E306" s="39"/>
      <c r="F306" s="250" t="s">
        <v>976</v>
      </c>
      <c r="G306" s="39"/>
      <c r="H306" s="39"/>
      <c r="I306" s="196"/>
      <c r="J306" s="39"/>
      <c r="K306" s="39"/>
      <c r="L306" s="42"/>
      <c r="M306" s="197"/>
      <c r="N306" s="198"/>
      <c r="O306" s="67"/>
      <c r="P306" s="67"/>
      <c r="Q306" s="67"/>
      <c r="R306" s="67"/>
      <c r="S306" s="67"/>
      <c r="T306" s="68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T306" s="20" t="s">
        <v>710</v>
      </c>
      <c r="AU306" s="20" t="s">
        <v>78</v>
      </c>
    </row>
    <row r="307" spans="1:65" s="2" customFormat="1" ht="16.5" customHeight="1">
      <c r="A307" s="37"/>
      <c r="B307" s="38"/>
      <c r="C307" s="181" t="s">
        <v>1026</v>
      </c>
      <c r="D307" s="181" t="s">
        <v>189</v>
      </c>
      <c r="E307" s="182" t="s">
        <v>1027</v>
      </c>
      <c r="F307" s="183" t="s">
        <v>1028</v>
      </c>
      <c r="G307" s="184" t="s">
        <v>205</v>
      </c>
      <c r="H307" s="185">
        <v>38</v>
      </c>
      <c r="I307" s="186"/>
      <c r="J307" s="187">
        <f>ROUND(I307*H307,2)</f>
        <v>0</v>
      </c>
      <c r="K307" s="183" t="s">
        <v>19</v>
      </c>
      <c r="L307" s="42"/>
      <c r="M307" s="188" t="s">
        <v>19</v>
      </c>
      <c r="N307" s="189" t="s">
        <v>42</v>
      </c>
      <c r="O307" s="67"/>
      <c r="P307" s="190">
        <f>O307*H307</f>
        <v>0</v>
      </c>
      <c r="Q307" s="190">
        <v>0</v>
      </c>
      <c r="R307" s="190">
        <f>Q307*H307</f>
        <v>0</v>
      </c>
      <c r="S307" s="190">
        <v>0</v>
      </c>
      <c r="T307" s="191">
        <f>S307*H307</f>
        <v>0</v>
      </c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R307" s="192" t="s">
        <v>95</v>
      </c>
      <c r="AT307" s="192" t="s">
        <v>189</v>
      </c>
      <c r="AU307" s="192" t="s">
        <v>78</v>
      </c>
      <c r="AY307" s="20" t="s">
        <v>187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20" t="s">
        <v>78</v>
      </c>
      <c r="BK307" s="193">
        <f>ROUND(I307*H307,2)</f>
        <v>0</v>
      </c>
      <c r="BL307" s="20" t="s">
        <v>95</v>
      </c>
      <c r="BM307" s="192" t="s">
        <v>1029</v>
      </c>
    </row>
    <row r="308" spans="1:47" s="2" customFormat="1" ht="19.5">
      <c r="A308" s="37"/>
      <c r="B308" s="38"/>
      <c r="C308" s="39"/>
      <c r="D308" s="201" t="s">
        <v>710</v>
      </c>
      <c r="E308" s="39"/>
      <c r="F308" s="250" t="s">
        <v>972</v>
      </c>
      <c r="G308" s="39"/>
      <c r="H308" s="39"/>
      <c r="I308" s="196"/>
      <c r="J308" s="39"/>
      <c r="K308" s="39"/>
      <c r="L308" s="42"/>
      <c r="M308" s="197"/>
      <c r="N308" s="198"/>
      <c r="O308" s="67"/>
      <c r="P308" s="67"/>
      <c r="Q308" s="67"/>
      <c r="R308" s="67"/>
      <c r="S308" s="67"/>
      <c r="T308" s="68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  <c r="AE308" s="37"/>
      <c r="AT308" s="20" t="s">
        <v>710</v>
      </c>
      <c r="AU308" s="20" t="s">
        <v>78</v>
      </c>
    </row>
    <row r="309" spans="1:65" s="2" customFormat="1" ht="16.5" customHeight="1">
      <c r="A309" s="37"/>
      <c r="B309" s="38"/>
      <c r="C309" s="181" t="s">
        <v>1030</v>
      </c>
      <c r="D309" s="181" t="s">
        <v>189</v>
      </c>
      <c r="E309" s="182" t="s">
        <v>1031</v>
      </c>
      <c r="F309" s="183" t="s">
        <v>1028</v>
      </c>
      <c r="G309" s="184" t="s">
        <v>205</v>
      </c>
      <c r="H309" s="185">
        <v>38</v>
      </c>
      <c r="I309" s="186"/>
      <c r="J309" s="187">
        <f>ROUND(I309*H309,2)</f>
        <v>0</v>
      </c>
      <c r="K309" s="183" t="s">
        <v>19</v>
      </c>
      <c r="L309" s="42"/>
      <c r="M309" s="188" t="s">
        <v>19</v>
      </c>
      <c r="N309" s="189" t="s">
        <v>42</v>
      </c>
      <c r="O309" s="67"/>
      <c r="P309" s="190">
        <f>O309*H309</f>
        <v>0</v>
      </c>
      <c r="Q309" s="190">
        <v>0</v>
      </c>
      <c r="R309" s="190">
        <f>Q309*H309</f>
        <v>0</v>
      </c>
      <c r="S309" s="190">
        <v>0</v>
      </c>
      <c r="T309" s="191">
        <f>S309*H309</f>
        <v>0</v>
      </c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  <c r="AE309" s="37"/>
      <c r="AR309" s="192" t="s">
        <v>95</v>
      </c>
      <c r="AT309" s="192" t="s">
        <v>189</v>
      </c>
      <c r="AU309" s="192" t="s">
        <v>78</v>
      </c>
      <c r="AY309" s="20" t="s">
        <v>187</v>
      </c>
      <c r="BE309" s="193">
        <f>IF(N309="základní",J309,0)</f>
        <v>0</v>
      </c>
      <c r="BF309" s="193">
        <f>IF(N309="snížená",J309,0)</f>
        <v>0</v>
      </c>
      <c r="BG309" s="193">
        <f>IF(N309="zákl. přenesená",J309,0)</f>
        <v>0</v>
      </c>
      <c r="BH309" s="193">
        <f>IF(N309="sníž. přenesená",J309,0)</f>
        <v>0</v>
      </c>
      <c r="BI309" s="193">
        <f>IF(N309="nulová",J309,0)</f>
        <v>0</v>
      </c>
      <c r="BJ309" s="20" t="s">
        <v>78</v>
      </c>
      <c r="BK309" s="193">
        <f>ROUND(I309*H309,2)</f>
        <v>0</v>
      </c>
      <c r="BL309" s="20" t="s">
        <v>95</v>
      </c>
      <c r="BM309" s="192" t="s">
        <v>1032</v>
      </c>
    </row>
    <row r="310" spans="1:47" s="2" customFormat="1" ht="19.5">
      <c r="A310" s="37"/>
      <c r="B310" s="38"/>
      <c r="C310" s="39"/>
      <c r="D310" s="201" t="s">
        <v>710</v>
      </c>
      <c r="E310" s="39"/>
      <c r="F310" s="250" t="s">
        <v>976</v>
      </c>
      <c r="G310" s="39"/>
      <c r="H310" s="39"/>
      <c r="I310" s="196"/>
      <c r="J310" s="39"/>
      <c r="K310" s="39"/>
      <c r="L310" s="42"/>
      <c r="M310" s="197"/>
      <c r="N310" s="198"/>
      <c r="O310" s="67"/>
      <c r="P310" s="67"/>
      <c r="Q310" s="67"/>
      <c r="R310" s="67"/>
      <c r="S310" s="67"/>
      <c r="T310" s="68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  <c r="AE310" s="37"/>
      <c r="AT310" s="20" t="s">
        <v>710</v>
      </c>
      <c r="AU310" s="20" t="s">
        <v>78</v>
      </c>
    </row>
    <row r="311" spans="1:65" s="2" customFormat="1" ht="16.5" customHeight="1">
      <c r="A311" s="37"/>
      <c r="B311" s="38"/>
      <c r="C311" s="181" t="s">
        <v>1033</v>
      </c>
      <c r="D311" s="181" t="s">
        <v>189</v>
      </c>
      <c r="E311" s="182" t="s">
        <v>1034</v>
      </c>
      <c r="F311" s="183" t="s">
        <v>1035</v>
      </c>
      <c r="G311" s="184" t="s">
        <v>205</v>
      </c>
      <c r="H311" s="185">
        <v>14</v>
      </c>
      <c r="I311" s="186"/>
      <c r="J311" s="187">
        <f>ROUND(I311*H311,2)</f>
        <v>0</v>
      </c>
      <c r="K311" s="183" t="s">
        <v>19</v>
      </c>
      <c r="L311" s="42"/>
      <c r="M311" s="188" t="s">
        <v>19</v>
      </c>
      <c r="N311" s="189" t="s">
        <v>42</v>
      </c>
      <c r="O311" s="67"/>
      <c r="P311" s="190">
        <f>O311*H311</f>
        <v>0</v>
      </c>
      <c r="Q311" s="190">
        <v>0</v>
      </c>
      <c r="R311" s="190">
        <f>Q311*H311</f>
        <v>0</v>
      </c>
      <c r="S311" s="190">
        <v>0</v>
      </c>
      <c r="T311" s="191">
        <f>S311*H311</f>
        <v>0</v>
      </c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  <c r="AE311" s="37"/>
      <c r="AR311" s="192" t="s">
        <v>95</v>
      </c>
      <c r="AT311" s="192" t="s">
        <v>189</v>
      </c>
      <c r="AU311" s="192" t="s">
        <v>78</v>
      </c>
      <c r="AY311" s="20" t="s">
        <v>187</v>
      </c>
      <c r="BE311" s="193">
        <f>IF(N311="základní",J311,0)</f>
        <v>0</v>
      </c>
      <c r="BF311" s="193">
        <f>IF(N311="snížená",J311,0)</f>
        <v>0</v>
      </c>
      <c r="BG311" s="193">
        <f>IF(N311="zákl. přenesená",J311,0)</f>
        <v>0</v>
      </c>
      <c r="BH311" s="193">
        <f>IF(N311="sníž. přenesená",J311,0)</f>
        <v>0</v>
      </c>
      <c r="BI311" s="193">
        <f>IF(N311="nulová",J311,0)</f>
        <v>0</v>
      </c>
      <c r="BJ311" s="20" t="s">
        <v>78</v>
      </c>
      <c r="BK311" s="193">
        <f>ROUND(I311*H311,2)</f>
        <v>0</v>
      </c>
      <c r="BL311" s="20" t="s">
        <v>95</v>
      </c>
      <c r="BM311" s="192" t="s">
        <v>1036</v>
      </c>
    </row>
    <row r="312" spans="1:47" s="2" customFormat="1" ht="19.5">
      <c r="A312" s="37"/>
      <c r="B312" s="38"/>
      <c r="C312" s="39"/>
      <c r="D312" s="201" t="s">
        <v>710</v>
      </c>
      <c r="E312" s="39"/>
      <c r="F312" s="250" t="s">
        <v>972</v>
      </c>
      <c r="G312" s="39"/>
      <c r="H312" s="39"/>
      <c r="I312" s="196"/>
      <c r="J312" s="39"/>
      <c r="K312" s="39"/>
      <c r="L312" s="42"/>
      <c r="M312" s="197"/>
      <c r="N312" s="198"/>
      <c r="O312" s="67"/>
      <c r="P312" s="67"/>
      <c r="Q312" s="67"/>
      <c r="R312" s="67"/>
      <c r="S312" s="67"/>
      <c r="T312" s="68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  <c r="AE312" s="37"/>
      <c r="AT312" s="20" t="s">
        <v>710</v>
      </c>
      <c r="AU312" s="20" t="s">
        <v>78</v>
      </c>
    </row>
    <row r="313" spans="1:65" s="2" customFormat="1" ht="16.5" customHeight="1">
      <c r="A313" s="37"/>
      <c r="B313" s="38"/>
      <c r="C313" s="181" t="s">
        <v>1037</v>
      </c>
      <c r="D313" s="181" t="s">
        <v>189</v>
      </c>
      <c r="E313" s="182" t="s">
        <v>1038</v>
      </c>
      <c r="F313" s="183" t="s">
        <v>1035</v>
      </c>
      <c r="G313" s="184" t="s">
        <v>205</v>
      </c>
      <c r="H313" s="185">
        <v>14</v>
      </c>
      <c r="I313" s="186"/>
      <c r="J313" s="187">
        <f>ROUND(I313*H313,2)</f>
        <v>0</v>
      </c>
      <c r="K313" s="183" t="s">
        <v>19</v>
      </c>
      <c r="L313" s="42"/>
      <c r="M313" s="188" t="s">
        <v>19</v>
      </c>
      <c r="N313" s="189" t="s">
        <v>42</v>
      </c>
      <c r="O313" s="67"/>
      <c r="P313" s="190">
        <f>O313*H313</f>
        <v>0</v>
      </c>
      <c r="Q313" s="190">
        <v>0</v>
      </c>
      <c r="R313" s="190">
        <f>Q313*H313</f>
        <v>0</v>
      </c>
      <c r="S313" s="190">
        <v>0</v>
      </c>
      <c r="T313" s="191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192" t="s">
        <v>95</v>
      </c>
      <c r="AT313" s="192" t="s">
        <v>189</v>
      </c>
      <c r="AU313" s="192" t="s">
        <v>78</v>
      </c>
      <c r="AY313" s="20" t="s">
        <v>187</v>
      </c>
      <c r="BE313" s="193">
        <f>IF(N313="základní",J313,0)</f>
        <v>0</v>
      </c>
      <c r="BF313" s="193">
        <f>IF(N313="snížená",J313,0)</f>
        <v>0</v>
      </c>
      <c r="BG313" s="193">
        <f>IF(N313="zákl. přenesená",J313,0)</f>
        <v>0</v>
      </c>
      <c r="BH313" s="193">
        <f>IF(N313="sníž. přenesená",J313,0)</f>
        <v>0</v>
      </c>
      <c r="BI313" s="193">
        <f>IF(N313="nulová",J313,0)</f>
        <v>0</v>
      </c>
      <c r="BJ313" s="20" t="s">
        <v>78</v>
      </c>
      <c r="BK313" s="193">
        <f>ROUND(I313*H313,2)</f>
        <v>0</v>
      </c>
      <c r="BL313" s="20" t="s">
        <v>95</v>
      </c>
      <c r="BM313" s="192" t="s">
        <v>1039</v>
      </c>
    </row>
    <row r="314" spans="1:47" s="2" customFormat="1" ht="19.5">
      <c r="A314" s="37"/>
      <c r="B314" s="38"/>
      <c r="C314" s="39"/>
      <c r="D314" s="201" t="s">
        <v>710</v>
      </c>
      <c r="E314" s="39"/>
      <c r="F314" s="250" t="s">
        <v>976</v>
      </c>
      <c r="G314" s="39"/>
      <c r="H314" s="39"/>
      <c r="I314" s="196"/>
      <c r="J314" s="39"/>
      <c r="K314" s="39"/>
      <c r="L314" s="42"/>
      <c r="M314" s="197"/>
      <c r="N314" s="198"/>
      <c r="O314" s="67"/>
      <c r="P314" s="67"/>
      <c r="Q314" s="67"/>
      <c r="R314" s="67"/>
      <c r="S314" s="67"/>
      <c r="T314" s="68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  <c r="AE314" s="37"/>
      <c r="AT314" s="20" t="s">
        <v>710</v>
      </c>
      <c r="AU314" s="20" t="s">
        <v>78</v>
      </c>
    </row>
    <row r="315" spans="1:65" s="2" customFormat="1" ht="16.5" customHeight="1">
      <c r="A315" s="37"/>
      <c r="B315" s="38"/>
      <c r="C315" s="181" t="s">
        <v>1040</v>
      </c>
      <c r="D315" s="181" t="s">
        <v>189</v>
      </c>
      <c r="E315" s="182" t="s">
        <v>1041</v>
      </c>
      <c r="F315" s="183" t="s">
        <v>1042</v>
      </c>
      <c r="G315" s="184" t="s">
        <v>205</v>
      </c>
      <c r="H315" s="185">
        <v>275</v>
      </c>
      <c r="I315" s="186"/>
      <c r="J315" s="187">
        <f>ROUND(I315*H315,2)</f>
        <v>0</v>
      </c>
      <c r="K315" s="183" t="s">
        <v>19</v>
      </c>
      <c r="L315" s="42"/>
      <c r="M315" s="188" t="s">
        <v>19</v>
      </c>
      <c r="N315" s="189" t="s">
        <v>42</v>
      </c>
      <c r="O315" s="67"/>
      <c r="P315" s="190">
        <f>O315*H315</f>
        <v>0</v>
      </c>
      <c r="Q315" s="190">
        <v>0</v>
      </c>
      <c r="R315" s="190">
        <f>Q315*H315</f>
        <v>0</v>
      </c>
      <c r="S315" s="190">
        <v>0</v>
      </c>
      <c r="T315" s="191">
        <f>S315*H315</f>
        <v>0</v>
      </c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  <c r="AE315" s="37"/>
      <c r="AR315" s="192" t="s">
        <v>95</v>
      </c>
      <c r="AT315" s="192" t="s">
        <v>189</v>
      </c>
      <c r="AU315" s="192" t="s">
        <v>78</v>
      </c>
      <c r="AY315" s="20" t="s">
        <v>187</v>
      </c>
      <c r="BE315" s="193">
        <f>IF(N315="základní",J315,0)</f>
        <v>0</v>
      </c>
      <c r="BF315" s="193">
        <f>IF(N315="snížená",J315,0)</f>
        <v>0</v>
      </c>
      <c r="BG315" s="193">
        <f>IF(N315="zákl. přenesená",J315,0)</f>
        <v>0</v>
      </c>
      <c r="BH315" s="193">
        <f>IF(N315="sníž. přenesená",J315,0)</f>
        <v>0</v>
      </c>
      <c r="BI315" s="193">
        <f>IF(N315="nulová",J315,0)</f>
        <v>0</v>
      </c>
      <c r="BJ315" s="20" t="s">
        <v>78</v>
      </c>
      <c r="BK315" s="193">
        <f>ROUND(I315*H315,2)</f>
        <v>0</v>
      </c>
      <c r="BL315" s="20" t="s">
        <v>95</v>
      </c>
      <c r="BM315" s="192" t="s">
        <v>1043</v>
      </c>
    </row>
    <row r="316" spans="1:47" s="2" customFormat="1" ht="19.5">
      <c r="A316" s="37"/>
      <c r="B316" s="38"/>
      <c r="C316" s="39"/>
      <c r="D316" s="201" t="s">
        <v>710</v>
      </c>
      <c r="E316" s="39"/>
      <c r="F316" s="250" t="s">
        <v>972</v>
      </c>
      <c r="G316" s="39"/>
      <c r="H316" s="39"/>
      <c r="I316" s="196"/>
      <c r="J316" s="39"/>
      <c r="K316" s="39"/>
      <c r="L316" s="42"/>
      <c r="M316" s="197"/>
      <c r="N316" s="198"/>
      <c r="O316" s="67"/>
      <c r="P316" s="67"/>
      <c r="Q316" s="67"/>
      <c r="R316" s="67"/>
      <c r="S316" s="67"/>
      <c r="T316" s="68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  <c r="AE316" s="37"/>
      <c r="AT316" s="20" t="s">
        <v>710</v>
      </c>
      <c r="AU316" s="20" t="s">
        <v>78</v>
      </c>
    </row>
    <row r="317" spans="1:65" s="2" customFormat="1" ht="16.5" customHeight="1">
      <c r="A317" s="37"/>
      <c r="B317" s="38"/>
      <c r="C317" s="181" t="s">
        <v>1044</v>
      </c>
      <c r="D317" s="181" t="s">
        <v>189</v>
      </c>
      <c r="E317" s="182" t="s">
        <v>1045</v>
      </c>
      <c r="F317" s="183" t="s">
        <v>1042</v>
      </c>
      <c r="G317" s="184" t="s">
        <v>205</v>
      </c>
      <c r="H317" s="185">
        <v>275</v>
      </c>
      <c r="I317" s="186"/>
      <c r="J317" s="187">
        <f>ROUND(I317*H317,2)</f>
        <v>0</v>
      </c>
      <c r="K317" s="183" t="s">
        <v>19</v>
      </c>
      <c r="L317" s="42"/>
      <c r="M317" s="188" t="s">
        <v>19</v>
      </c>
      <c r="N317" s="189" t="s">
        <v>42</v>
      </c>
      <c r="O317" s="67"/>
      <c r="P317" s="190">
        <f>O317*H317</f>
        <v>0</v>
      </c>
      <c r="Q317" s="190">
        <v>0</v>
      </c>
      <c r="R317" s="190">
        <f>Q317*H317</f>
        <v>0</v>
      </c>
      <c r="S317" s="190">
        <v>0</v>
      </c>
      <c r="T317" s="191">
        <f>S317*H317</f>
        <v>0</v>
      </c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  <c r="AE317" s="37"/>
      <c r="AR317" s="192" t="s">
        <v>95</v>
      </c>
      <c r="AT317" s="192" t="s">
        <v>189</v>
      </c>
      <c r="AU317" s="192" t="s">
        <v>78</v>
      </c>
      <c r="AY317" s="20" t="s">
        <v>187</v>
      </c>
      <c r="BE317" s="193">
        <f>IF(N317="základní",J317,0)</f>
        <v>0</v>
      </c>
      <c r="BF317" s="193">
        <f>IF(N317="snížená",J317,0)</f>
        <v>0</v>
      </c>
      <c r="BG317" s="193">
        <f>IF(N317="zákl. přenesená",J317,0)</f>
        <v>0</v>
      </c>
      <c r="BH317" s="193">
        <f>IF(N317="sníž. přenesená",J317,0)</f>
        <v>0</v>
      </c>
      <c r="BI317" s="193">
        <f>IF(N317="nulová",J317,0)</f>
        <v>0</v>
      </c>
      <c r="BJ317" s="20" t="s">
        <v>78</v>
      </c>
      <c r="BK317" s="193">
        <f>ROUND(I317*H317,2)</f>
        <v>0</v>
      </c>
      <c r="BL317" s="20" t="s">
        <v>95</v>
      </c>
      <c r="BM317" s="192" t="s">
        <v>1046</v>
      </c>
    </row>
    <row r="318" spans="1:47" s="2" customFormat="1" ht="19.5">
      <c r="A318" s="37"/>
      <c r="B318" s="38"/>
      <c r="C318" s="39"/>
      <c r="D318" s="201" t="s">
        <v>710</v>
      </c>
      <c r="E318" s="39"/>
      <c r="F318" s="250" t="s">
        <v>976</v>
      </c>
      <c r="G318" s="39"/>
      <c r="H318" s="39"/>
      <c r="I318" s="196"/>
      <c r="J318" s="39"/>
      <c r="K318" s="39"/>
      <c r="L318" s="42"/>
      <c r="M318" s="197"/>
      <c r="N318" s="198"/>
      <c r="O318" s="67"/>
      <c r="P318" s="67"/>
      <c r="Q318" s="67"/>
      <c r="R318" s="67"/>
      <c r="S318" s="67"/>
      <c r="T318" s="68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  <c r="AE318" s="37"/>
      <c r="AT318" s="20" t="s">
        <v>710</v>
      </c>
      <c r="AU318" s="20" t="s">
        <v>78</v>
      </c>
    </row>
    <row r="319" spans="1:65" s="2" customFormat="1" ht="16.5" customHeight="1">
      <c r="A319" s="37"/>
      <c r="B319" s="38"/>
      <c r="C319" s="181" t="s">
        <v>1047</v>
      </c>
      <c r="D319" s="181" t="s">
        <v>189</v>
      </c>
      <c r="E319" s="182" t="s">
        <v>1048</v>
      </c>
      <c r="F319" s="183" t="s">
        <v>1049</v>
      </c>
      <c r="G319" s="184" t="s">
        <v>205</v>
      </c>
      <c r="H319" s="185">
        <v>40</v>
      </c>
      <c r="I319" s="186"/>
      <c r="J319" s="187">
        <f>ROUND(I319*H319,2)</f>
        <v>0</v>
      </c>
      <c r="K319" s="183" t="s">
        <v>19</v>
      </c>
      <c r="L319" s="42"/>
      <c r="M319" s="188" t="s">
        <v>19</v>
      </c>
      <c r="N319" s="189" t="s">
        <v>42</v>
      </c>
      <c r="O319" s="67"/>
      <c r="P319" s="190">
        <f>O319*H319</f>
        <v>0</v>
      </c>
      <c r="Q319" s="190">
        <v>0</v>
      </c>
      <c r="R319" s="190">
        <f>Q319*H319</f>
        <v>0</v>
      </c>
      <c r="S319" s="190">
        <v>0</v>
      </c>
      <c r="T319" s="191">
        <f>S319*H319</f>
        <v>0</v>
      </c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R319" s="192" t="s">
        <v>95</v>
      </c>
      <c r="AT319" s="192" t="s">
        <v>189</v>
      </c>
      <c r="AU319" s="192" t="s">
        <v>78</v>
      </c>
      <c r="AY319" s="20" t="s">
        <v>187</v>
      </c>
      <c r="BE319" s="193">
        <f>IF(N319="základní",J319,0)</f>
        <v>0</v>
      </c>
      <c r="BF319" s="193">
        <f>IF(N319="snížená",J319,0)</f>
        <v>0</v>
      </c>
      <c r="BG319" s="193">
        <f>IF(N319="zákl. přenesená",J319,0)</f>
        <v>0</v>
      </c>
      <c r="BH319" s="193">
        <f>IF(N319="sníž. přenesená",J319,0)</f>
        <v>0</v>
      </c>
      <c r="BI319" s="193">
        <f>IF(N319="nulová",J319,0)</f>
        <v>0</v>
      </c>
      <c r="BJ319" s="20" t="s">
        <v>78</v>
      </c>
      <c r="BK319" s="193">
        <f>ROUND(I319*H319,2)</f>
        <v>0</v>
      </c>
      <c r="BL319" s="20" t="s">
        <v>95</v>
      </c>
      <c r="BM319" s="192" t="s">
        <v>1050</v>
      </c>
    </row>
    <row r="320" spans="1:47" s="2" customFormat="1" ht="19.5">
      <c r="A320" s="37"/>
      <c r="B320" s="38"/>
      <c r="C320" s="39"/>
      <c r="D320" s="201" t="s">
        <v>710</v>
      </c>
      <c r="E320" s="39"/>
      <c r="F320" s="250" t="s">
        <v>972</v>
      </c>
      <c r="G320" s="39"/>
      <c r="H320" s="39"/>
      <c r="I320" s="196"/>
      <c r="J320" s="39"/>
      <c r="K320" s="39"/>
      <c r="L320" s="42"/>
      <c r="M320" s="197"/>
      <c r="N320" s="198"/>
      <c r="O320" s="67"/>
      <c r="P320" s="67"/>
      <c r="Q320" s="67"/>
      <c r="R320" s="67"/>
      <c r="S320" s="67"/>
      <c r="T320" s="68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T320" s="20" t="s">
        <v>710</v>
      </c>
      <c r="AU320" s="20" t="s">
        <v>78</v>
      </c>
    </row>
    <row r="321" spans="1:65" s="2" customFormat="1" ht="16.5" customHeight="1">
      <c r="A321" s="37"/>
      <c r="B321" s="38"/>
      <c r="C321" s="181" t="s">
        <v>1051</v>
      </c>
      <c r="D321" s="181" t="s">
        <v>189</v>
      </c>
      <c r="E321" s="182" t="s">
        <v>1052</v>
      </c>
      <c r="F321" s="183" t="s">
        <v>1049</v>
      </c>
      <c r="G321" s="184" t="s">
        <v>205</v>
      </c>
      <c r="H321" s="185">
        <v>40</v>
      </c>
      <c r="I321" s="186"/>
      <c r="J321" s="187">
        <f>ROUND(I321*H321,2)</f>
        <v>0</v>
      </c>
      <c r="K321" s="183" t="s">
        <v>19</v>
      </c>
      <c r="L321" s="42"/>
      <c r="M321" s="188" t="s">
        <v>19</v>
      </c>
      <c r="N321" s="189" t="s">
        <v>42</v>
      </c>
      <c r="O321" s="67"/>
      <c r="P321" s="190">
        <f>O321*H321</f>
        <v>0</v>
      </c>
      <c r="Q321" s="190">
        <v>0</v>
      </c>
      <c r="R321" s="190">
        <f>Q321*H321</f>
        <v>0</v>
      </c>
      <c r="S321" s="190">
        <v>0</v>
      </c>
      <c r="T321" s="191">
        <f>S321*H321</f>
        <v>0</v>
      </c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  <c r="AE321" s="37"/>
      <c r="AR321" s="192" t="s">
        <v>95</v>
      </c>
      <c r="AT321" s="192" t="s">
        <v>189</v>
      </c>
      <c r="AU321" s="192" t="s">
        <v>78</v>
      </c>
      <c r="AY321" s="20" t="s">
        <v>187</v>
      </c>
      <c r="BE321" s="193">
        <f>IF(N321="základní",J321,0)</f>
        <v>0</v>
      </c>
      <c r="BF321" s="193">
        <f>IF(N321="snížená",J321,0)</f>
        <v>0</v>
      </c>
      <c r="BG321" s="193">
        <f>IF(N321="zákl. přenesená",J321,0)</f>
        <v>0</v>
      </c>
      <c r="BH321" s="193">
        <f>IF(N321="sníž. přenesená",J321,0)</f>
        <v>0</v>
      </c>
      <c r="BI321" s="193">
        <f>IF(N321="nulová",J321,0)</f>
        <v>0</v>
      </c>
      <c r="BJ321" s="20" t="s">
        <v>78</v>
      </c>
      <c r="BK321" s="193">
        <f>ROUND(I321*H321,2)</f>
        <v>0</v>
      </c>
      <c r="BL321" s="20" t="s">
        <v>95</v>
      </c>
      <c r="BM321" s="192" t="s">
        <v>1053</v>
      </c>
    </row>
    <row r="322" spans="1:47" s="2" customFormat="1" ht="19.5">
      <c r="A322" s="37"/>
      <c r="B322" s="38"/>
      <c r="C322" s="39"/>
      <c r="D322" s="201" t="s">
        <v>710</v>
      </c>
      <c r="E322" s="39"/>
      <c r="F322" s="250" t="s">
        <v>976</v>
      </c>
      <c r="G322" s="39"/>
      <c r="H322" s="39"/>
      <c r="I322" s="196"/>
      <c r="J322" s="39"/>
      <c r="K322" s="39"/>
      <c r="L322" s="42"/>
      <c r="M322" s="197"/>
      <c r="N322" s="198"/>
      <c r="O322" s="67"/>
      <c r="P322" s="67"/>
      <c r="Q322" s="67"/>
      <c r="R322" s="67"/>
      <c r="S322" s="67"/>
      <c r="T322" s="68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  <c r="AE322" s="37"/>
      <c r="AT322" s="20" t="s">
        <v>710</v>
      </c>
      <c r="AU322" s="20" t="s">
        <v>78</v>
      </c>
    </row>
    <row r="323" spans="1:65" s="2" customFormat="1" ht="16.5" customHeight="1">
      <c r="A323" s="37"/>
      <c r="B323" s="38"/>
      <c r="C323" s="181" t="s">
        <v>1054</v>
      </c>
      <c r="D323" s="181" t="s">
        <v>189</v>
      </c>
      <c r="E323" s="182" t="s">
        <v>1055</v>
      </c>
      <c r="F323" s="183" t="s">
        <v>1056</v>
      </c>
      <c r="G323" s="184" t="s">
        <v>205</v>
      </c>
      <c r="H323" s="185">
        <v>38</v>
      </c>
      <c r="I323" s="186"/>
      <c r="J323" s="187">
        <f>ROUND(I323*H323,2)</f>
        <v>0</v>
      </c>
      <c r="K323" s="183" t="s">
        <v>19</v>
      </c>
      <c r="L323" s="42"/>
      <c r="M323" s="188" t="s">
        <v>19</v>
      </c>
      <c r="N323" s="189" t="s">
        <v>42</v>
      </c>
      <c r="O323" s="67"/>
      <c r="P323" s="190">
        <f>O323*H323</f>
        <v>0</v>
      </c>
      <c r="Q323" s="190">
        <v>0</v>
      </c>
      <c r="R323" s="190">
        <f>Q323*H323</f>
        <v>0</v>
      </c>
      <c r="S323" s="190">
        <v>0</v>
      </c>
      <c r="T323" s="191">
        <f>S323*H323</f>
        <v>0</v>
      </c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  <c r="AE323" s="37"/>
      <c r="AR323" s="192" t="s">
        <v>95</v>
      </c>
      <c r="AT323" s="192" t="s">
        <v>189</v>
      </c>
      <c r="AU323" s="192" t="s">
        <v>78</v>
      </c>
      <c r="AY323" s="20" t="s">
        <v>187</v>
      </c>
      <c r="BE323" s="193">
        <f>IF(N323="základní",J323,0)</f>
        <v>0</v>
      </c>
      <c r="BF323" s="193">
        <f>IF(N323="snížená",J323,0)</f>
        <v>0</v>
      </c>
      <c r="BG323" s="193">
        <f>IF(N323="zákl. přenesená",J323,0)</f>
        <v>0</v>
      </c>
      <c r="BH323" s="193">
        <f>IF(N323="sníž. přenesená",J323,0)</f>
        <v>0</v>
      </c>
      <c r="BI323" s="193">
        <f>IF(N323="nulová",J323,0)</f>
        <v>0</v>
      </c>
      <c r="BJ323" s="20" t="s">
        <v>78</v>
      </c>
      <c r="BK323" s="193">
        <f>ROUND(I323*H323,2)</f>
        <v>0</v>
      </c>
      <c r="BL323" s="20" t="s">
        <v>95</v>
      </c>
      <c r="BM323" s="192" t="s">
        <v>1057</v>
      </c>
    </row>
    <row r="324" spans="1:47" s="2" customFormat="1" ht="19.5">
      <c r="A324" s="37"/>
      <c r="B324" s="38"/>
      <c r="C324" s="39"/>
      <c r="D324" s="201" t="s">
        <v>710</v>
      </c>
      <c r="E324" s="39"/>
      <c r="F324" s="250" t="s">
        <v>972</v>
      </c>
      <c r="G324" s="39"/>
      <c r="H324" s="39"/>
      <c r="I324" s="196"/>
      <c r="J324" s="39"/>
      <c r="K324" s="39"/>
      <c r="L324" s="42"/>
      <c r="M324" s="197"/>
      <c r="N324" s="198"/>
      <c r="O324" s="67"/>
      <c r="P324" s="67"/>
      <c r="Q324" s="67"/>
      <c r="R324" s="67"/>
      <c r="S324" s="67"/>
      <c r="T324" s="68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T324" s="20" t="s">
        <v>710</v>
      </c>
      <c r="AU324" s="20" t="s">
        <v>78</v>
      </c>
    </row>
    <row r="325" spans="1:65" s="2" customFormat="1" ht="16.5" customHeight="1">
      <c r="A325" s="37"/>
      <c r="B325" s="38"/>
      <c r="C325" s="181" t="s">
        <v>1058</v>
      </c>
      <c r="D325" s="181" t="s">
        <v>189</v>
      </c>
      <c r="E325" s="182" t="s">
        <v>1059</v>
      </c>
      <c r="F325" s="183" t="s">
        <v>1056</v>
      </c>
      <c r="G325" s="184" t="s">
        <v>205</v>
      </c>
      <c r="H325" s="185">
        <v>38</v>
      </c>
      <c r="I325" s="186"/>
      <c r="J325" s="187">
        <f>ROUND(I325*H325,2)</f>
        <v>0</v>
      </c>
      <c r="K325" s="183" t="s">
        <v>19</v>
      </c>
      <c r="L325" s="42"/>
      <c r="M325" s="188" t="s">
        <v>19</v>
      </c>
      <c r="N325" s="189" t="s">
        <v>42</v>
      </c>
      <c r="O325" s="67"/>
      <c r="P325" s="190">
        <f>O325*H325</f>
        <v>0</v>
      </c>
      <c r="Q325" s="190">
        <v>0</v>
      </c>
      <c r="R325" s="190">
        <f>Q325*H325</f>
        <v>0</v>
      </c>
      <c r="S325" s="190">
        <v>0</v>
      </c>
      <c r="T325" s="191">
        <f>S325*H325</f>
        <v>0</v>
      </c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R325" s="192" t="s">
        <v>95</v>
      </c>
      <c r="AT325" s="192" t="s">
        <v>189</v>
      </c>
      <c r="AU325" s="192" t="s">
        <v>78</v>
      </c>
      <c r="AY325" s="20" t="s">
        <v>187</v>
      </c>
      <c r="BE325" s="193">
        <f>IF(N325="základní",J325,0)</f>
        <v>0</v>
      </c>
      <c r="BF325" s="193">
        <f>IF(N325="snížená",J325,0)</f>
        <v>0</v>
      </c>
      <c r="BG325" s="193">
        <f>IF(N325="zákl. přenesená",J325,0)</f>
        <v>0</v>
      </c>
      <c r="BH325" s="193">
        <f>IF(N325="sníž. přenesená",J325,0)</f>
        <v>0</v>
      </c>
      <c r="BI325" s="193">
        <f>IF(N325="nulová",J325,0)</f>
        <v>0</v>
      </c>
      <c r="BJ325" s="20" t="s">
        <v>78</v>
      </c>
      <c r="BK325" s="193">
        <f>ROUND(I325*H325,2)</f>
        <v>0</v>
      </c>
      <c r="BL325" s="20" t="s">
        <v>95</v>
      </c>
      <c r="BM325" s="192" t="s">
        <v>1060</v>
      </c>
    </row>
    <row r="326" spans="1:47" s="2" customFormat="1" ht="19.5">
      <c r="A326" s="37"/>
      <c r="B326" s="38"/>
      <c r="C326" s="39"/>
      <c r="D326" s="201" t="s">
        <v>710</v>
      </c>
      <c r="E326" s="39"/>
      <c r="F326" s="250" t="s">
        <v>976</v>
      </c>
      <c r="G326" s="39"/>
      <c r="H326" s="39"/>
      <c r="I326" s="196"/>
      <c r="J326" s="39"/>
      <c r="K326" s="39"/>
      <c r="L326" s="42"/>
      <c r="M326" s="197"/>
      <c r="N326" s="198"/>
      <c r="O326" s="67"/>
      <c r="P326" s="67"/>
      <c r="Q326" s="67"/>
      <c r="R326" s="67"/>
      <c r="S326" s="67"/>
      <c r="T326" s="68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  <c r="AE326" s="37"/>
      <c r="AT326" s="20" t="s">
        <v>710</v>
      </c>
      <c r="AU326" s="20" t="s">
        <v>78</v>
      </c>
    </row>
    <row r="327" spans="2:63" s="12" customFormat="1" ht="25.9" customHeight="1">
      <c r="B327" s="165"/>
      <c r="C327" s="166"/>
      <c r="D327" s="167" t="s">
        <v>70</v>
      </c>
      <c r="E327" s="168" t="s">
        <v>1061</v>
      </c>
      <c r="F327" s="168" t="s">
        <v>1062</v>
      </c>
      <c r="G327" s="166"/>
      <c r="H327" s="166"/>
      <c r="I327" s="169"/>
      <c r="J327" s="170">
        <f>BK327</f>
        <v>0</v>
      </c>
      <c r="K327" s="166"/>
      <c r="L327" s="171"/>
      <c r="M327" s="172"/>
      <c r="N327" s="173"/>
      <c r="O327" s="173"/>
      <c r="P327" s="174">
        <f>SUM(P328:P441)</f>
        <v>0</v>
      </c>
      <c r="Q327" s="173"/>
      <c r="R327" s="174">
        <f>SUM(R328:R441)</f>
        <v>0</v>
      </c>
      <c r="S327" s="173"/>
      <c r="T327" s="175">
        <f>SUM(T328:T441)</f>
        <v>0</v>
      </c>
      <c r="AR327" s="176" t="s">
        <v>78</v>
      </c>
      <c r="AT327" s="177" t="s">
        <v>70</v>
      </c>
      <c r="AU327" s="177" t="s">
        <v>71</v>
      </c>
      <c r="AY327" s="176" t="s">
        <v>187</v>
      </c>
      <c r="BK327" s="178">
        <f>SUM(BK328:BK441)</f>
        <v>0</v>
      </c>
    </row>
    <row r="328" spans="1:65" s="2" customFormat="1" ht="24.2" customHeight="1">
      <c r="A328" s="37"/>
      <c r="B328" s="38"/>
      <c r="C328" s="181" t="s">
        <v>1063</v>
      </c>
      <c r="D328" s="181" t="s">
        <v>189</v>
      </c>
      <c r="E328" s="182" t="s">
        <v>1064</v>
      </c>
      <c r="F328" s="183" t="s">
        <v>1065</v>
      </c>
      <c r="G328" s="184" t="s">
        <v>708</v>
      </c>
      <c r="H328" s="185">
        <v>18</v>
      </c>
      <c r="I328" s="186"/>
      <c r="J328" s="187">
        <f>ROUND(I328*H328,2)</f>
        <v>0</v>
      </c>
      <c r="K328" s="183" t="s">
        <v>19</v>
      </c>
      <c r="L328" s="42"/>
      <c r="M328" s="188" t="s">
        <v>19</v>
      </c>
      <c r="N328" s="189" t="s">
        <v>42</v>
      </c>
      <c r="O328" s="67"/>
      <c r="P328" s="190">
        <f>O328*H328</f>
        <v>0</v>
      </c>
      <c r="Q328" s="190">
        <v>0</v>
      </c>
      <c r="R328" s="190">
        <f>Q328*H328</f>
        <v>0</v>
      </c>
      <c r="S328" s="190">
        <v>0</v>
      </c>
      <c r="T328" s="191">
        <f>S328*H328</f>
        <v>0</v>
      </c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  <c r="AE328" s="37"/>
      <c r="AR328" s="192" t="s">
        <v>95</v>
      </c>
      <c r="AT328" s="192" t="s">
        <v>189</v>
      </c>
      <c r="AU328" s="192" t="s">
        <v>78</v>
      </c>
      <c r="AY328" s="20" t="s">
        <v>187</v>
      </c>
      <c r="BE328" s="193">
        <f>IF(N328="základní",J328,0)</f>
        <v>0</v>
      </c>
      <c r="BF328" s="193">
        <f>IF(N328="snížená",J328,0)</f>
        <v>0</v>
      </c>
      <c r="BG328" s="193">
        <f>IF(N328="zákl. přenesená",J328,0)</f>
        <v>0</v>
      </c>
      <c r="BH328" s="193">
        <f>IF(N328="sníž. přenesená",J328,0)</f>
        <v>0</v>
      </c>
      <c r="BI328" s="193">
        <f>IF(N328="nulová",J328,0)</f>
        <v>0</v>
      </c>
      <c r="BJ328" s="20" t="s">
        <v>78</v>
      </c>
      <c r="BK328" s="193">
        <f>ROUND(I328*H328,2)</f>
        <v>0</v>
      </c>
      <c r="BL328" s="20" t="s">
        <v>95</v>
      </c>
      <c r="BM328" s="192" t="s">
        <v>1066</v>
      </c>
    </row>
    <row r="329" spans="1:47" s="2" customFormat="1" ht="19.5">
      <c r="A329" s="37"/>
      <c r="B329" s="38"/>
      <c r="C329" s="39"/>
      <c r="D329" s="201" t="s">
        <v>710</v>
      </c>
      <c r="E329" s="39"/>
      <c r="F329" s="250" t="s">
        <v>1067</v>
      </c>
      <c r="G329" s="39"/>
      <c r="H329" s="39"/>
      <c r="I329" s="196"/>
      <c r="J329" s="39"/>
      <c r="K329" s="39"/>
      <c r="L329" s="42"/>
      <c r="M329" s="197"/>
      <c r="N329" s="198"/>
      <c r="O329" s="67"/>
      <c r="P329" s="67"/>
      <c r="Q329" s="67"/>
      <c r="R329" s="67"/>
      <c r="S329" s="67"/>
      <c r="T329" s="68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T329" s="20" t="s">
        <v>710</v>
      </c>
      <c r="AU329" s="20" t="s">
        <v>78</v>
      </c>
    </row>
    <row r="330" spans="1:65" s="2" customFormat="1" ht="24.2" customHeight="1">
      <c r="A330" s="37"/>
      <c r="B330" s="38"/>
      <c r="C330" s="181" t="s">
        <v>1068</v>
      </c>
      <c r="D330" s="181" t="s">
        <v>189</v>
      </c>
      <c r="E330" s="182" t="s">
        <v>1069</v>
      </c>
      <c r="F330" s="183" t="s">
        <v>1065</v>
      </c>
      <c r="G330" s="184" t="s">
        <v>708</v>
      </c>
      <c r="H330" s="185">
        <v>18</v>
      </c>
      <c r="I330" s="186"/>
      <c r="J330" s="187">
        <f>ROUND(I330*H330,2)</f>
        <v>0</v>
      </c>
      <c r="K330" s="183" t="s">
        <v>19</v>
      </c>
      <c r="L330" s="42"/>
      <c r="M330" s="188" t="s">
        <v>19</v>
      </c>
      <c r="N330" s="189" t="s">
        <v>42</v>
      </c>
      <c r="O330" s="67"/>
      <c r="P330" s="190">
        <f>O330*H330</f>
        <v>0</v>
      </c>
      <c r="Q330" s="190">
        <v>0</v>
      </c>
      <c r="R330" s="190">
        <f>Q330*H330</f>
        <v>0</v>
      </c>
      <c r="S330" s="190">
        <v>0</v>
      </c>
      <c r="T330" s="191">
        <f>S330*H330</f>
        <v>0</v>
      </c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  <c r="AE330" s="37"/>
      <c r="AR330" s="192" t="s">
        <v>95</v>
      </c>
      <c r="AT330" s="192" t="s">
        <v>189</v>
      </c>
      <c r="AU330" s="192" t="s">
        <v>78</v>
      </c>
      <c r="AY330" s="20" t="s">
        <v>187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20" t="s">
        <v>78</v>
      </c>
      <c r="BK330" s="193">
        <f>ROUND(I330*H330,2)</f>
        <v>0</v>
      </c>
      <c r="BL330" s="20" t="s">
        <v>95</v>
      </c>
      <c r="BM330" s="192" t="s">
        <v>1070</v>
      </c>
    </row>
    <row r="331" spans="1:47" s="2" customFormat="1" ht="19.5">
      <c r="A331" s="37"/>
      <c r="B331" s="38"/>
      <c r="C331" s="39"/>
      <c r="D331" s="201" t="s">
        <v>710</v>
      </c>
      <c r="E331" s="39"/>
      <c r="F331" s="250" t="s">
        <v>1071</v>
      </c>
      <c r="G331" s="39"/>
      <c r="H331" s="39"/>
      <c r="I331" s="196"/>
      <c r="J331" s="39"/>
      <c r="K331" s="39"/>
      <c r="L331" s="42"/>
      <c r="M331" s="197"/>
      <c r="N331" s="198"/>
      <c r="O331" s="67"/>
      <c r="P331" s="67"/>
      <c r="Q331" s="67"/>
      <c r="R331" s="67"/>
      <c r="S331" s="67"/>
      <c r="T331" s="68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  <c r="AE331" s="37"/>
      <c r="AT331" s="20" t="s">
        <v>710</v>
      </c>
      <c r="AU331" s="20" t="s">
        <v>78</v>
      </c>
    </row>
    <row r="332" spans="1:65" s="2" customFormat="1" ht="16.5" customHeight="1">
      <c r="A332" s="37"/>
      <c r="B332" s="38"/>
      <c r="C332" s="181" t="s">
        <v>1072</v>
      </c>
      <c r="D332" s="181" t="s">
        <v>189</v>
      </c>
      <c r="E332" s="182" t="s">
        <v>1073</v>
      </c>
      <c r="F332" s="183" t="s">
        <v>1074</v>
      </c>
      <c r="G332" s="184" t="s">
        <v>708</v>
      </c>
      <c r="H332" s="185">
        <v>2</v>
      </c>
      <c r="I332" s="186"/>
      <c r="J332" s="187">
        <f>ROUND(I332*H332,2)</f>
        <v>0</v>
      </c>
      <c r="K332" s="183" t="s">
        <v>19</v>
      </c>
      <c r="L332" s="42"/>
      <c r="M332" s="188" t="s">
        <v>19</v>
      </c>
      <c r="N332" s="189" t="s">
        <v>42</v>
      </c>
      <c r="O332" s="67"/>
      <c r="P332" s="190">
        <f>O332*H332</f>
        <v>0</v>
      </c>
      <c r="Q332" s="190">
        <v>0</v>
      </c>
      <c r="R332" s="190">
        <f>Q332*H332</f>
        <v>0</v>
      </c>
      <c r="S332" s="190">
        <v>0</v>
      </c>
      <c r="T332" s="191">
        <f>S332*H332</f>
        <v>0</v>
      </c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  <c r="AE332" s="37"/>
      <c r="AR332" s="192" t="s">
        <v>95</v>
      </c>
      <c r="AT332" s="192" t="s">
        <v>189</v>
      </c>
      <c r="AU332" s="192" t="s">
        <v>78</v>
      </c>
      <c r="AY332" s="20" t="s">
        <v>187</v>
      </c>
      <c r="BE332" s="193">
        <f>IF(N332="základní",J332,0)</f>
        <v>0</v>
      </c>
      <c r="BF332" s="193">
        <f>IF(N332="snížená",J332,0)</f>
        <v>0</v>
      </c>
      <c r="BG332" s="193">
        <f>IF(N332="zákl. přenesená",J332,0)</f>
        <v>0</v>
      </c>
      <c r="BH332" s="193">
        <f>IF(N332="sníž. přenesená",J332,0)</f>
        <v>0</v>
      </c>
      <c r="BI332" s="193">
        <f>IF(N332="nulová",J332,0)</f>
        <v>0</v>
      </c>
      <c r="BJ332" s="20" t="s">
        <v>78</v>
      </c>
      <c r="BK332" s="193">
        <f>ROUND(I332*H332,2)</f>
        <v>0</v>
      </c>
      <c r="BL332" s="20" t="s">
        <v>95</v>
      </c>
      <c r="BM332" s="192" t="s">
        <v>1075</v>
      </c>
    </row>
    <row r="333" spans="1:47" s="2" customFormat="1" ht="19.5">
      <c r="A333" s="37"/>
      <c r="B333" s="38"/>
      <c r="C333" s="39"/>
      <c r="D333" s="201" t="s">
        <v>710</v>
      </c>
      <c r="E333" s="39"/>
      <c r="F333" s="250" t="s">
        <v>1076</v>
      </c>
      <c r="G333" s="39"/>
      <c r="H333" s="39"/>
      <c r="I333" s="196"/>
      <c r="J333" s="39"/>
      <c r="K333" s="39"/>
      <c r="L333" s="42"/>
      <c r="M333" s="197"/>
      <c r="N333" s="198"/>
      <c r="O333" s="67"/>
      <c r="P333" s="67"/>
      <c r="Q333" s="67"/>
      <c r="R333" s="67"/>
      <c r="S333" s="67"/>
      <c r="T333" s="68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  <c r="AE333" s="37"/>
      <c r="AT333" s="20" t="s">
        <v>710</v>
      </c>
      <c r="AU333" s="20" t="s">
        <v>78</v>
      </c>
    </row>
    <row r="334" spans="1:65" s="2" customFormat="1" ht="16.5" customHeight="1">
      <c r="A334" s="37"/>
      <c r="B334" s="38"/>
      <c r="C334" s="181" t="s">
        <v>1077</v>
      </c>
      <c r="D334" s="181" t="s">
        <v>189</v>
      </c>
      <c r="E334" s="182" t="s">
        <v>1078</v>
      </c>
      <c r="F334" s="183" t="s">
        <v>1074</v>
      </c>
      <c r="G334" s="184" t="s">
        <v>708</v>
      </c>
      <c r="H334" s="185">
        <v>2</v>
      </c>
      <c r="I334" s="186"/>
      <c r="J334" s="187">
        <f>ROUND(I334*H334,2)</f>
        <v>0</v>
      </c>
      <c r="K334" s="183" t="s">
        <v>19</v>
      </c>
      <c r="L334" s="42"/>
      <c r="M334" s="188" t="s">
        <v>19</v>
      </c>
      <c r="N334" s="189" t="s">
        <v>42</v>
      </c>
      <c r="O334" s="67"/>
      <c r="P334" s="190">
        <f>O334*H334</f>
        <v>0</v>
      </c>
      <c r="Q334" s="190">
        <v>0</v>
      </c>
      <c r="R334" s="190">
        <f>Q334*H334</f>
        <v>0</v>
      </c>
      <c r="S334" s="190">
        <v>0</v>
      </c>
      <c r="T334" s="191">
        <f>S334*H334</f>
        <v>0</v>
      </c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  <c r="AE334" s="37"/>
      <c r="AR334" s="192" t="s">
        <v>95</v>
      </c>
      <c r="AT334" s="192" t="s">
        <v>189</v>
      </c>
      <c r="AU334" s="192" t="s">
        <v>78</v>
      </c>
      <c r="AY334" s="20" t="s">
        <v>187</v>
      </c>
      <c r="BE334" s="193">
        <f>IF(N334="základní",J334,0)</f>
        <v>0</v>
      </c>
      <c r="BF334" s="193">
        <f>IF(N334="snížená",J334,0)</f>
        <v>0</v>
      </c>
      <c r="BG334" s="193">
        <f>IF(N334="zákl. přenesená",J334,0)</f>
        <v>0</v>
      </c>
      <c r="BH334" s="193">
        <f>IF(N334="sníž. přenesená",J334,0)</f>
        <v>0</v>
      </c>
      <c r="BI334" s="193">
        <f>IF(N334="nulová",J334,0)</f>
        <v>0</v>
      </c>
      <c r="BJ334" s="20" t="s">
        <v>78</v>
      </c>
      <c r="BK334" s="193">
        <f>ROUND(I334*H334,2)</f>
        <v>0</v>
      </c>
      <c r="BL334" s="20" t="s">
        <v>95</v>
      </c>
      <c r="BM334" s="192" t="s">
        <v>1079</v>
      </c>
    </row>
    <row r="335" spans="1:47" s="2" customFormat="1" ht="19.5">
      <c r="A335" s="37"/>
      <c r="B335" s="38"/>
      <c r="C335" s="39"/>
      <c r="D335" s="201" t="s">
        <v>710</v>
      </c>
      <c r="E335" s="39"/>
      <c r="F335" s="250" t="s">
        <v>1071</v>
      </c>
      <c r="G335" s="39"/>
      <c r="H335" s="39"/>
      <c r="I335" s="196"/>
      <c r="J335" s="39"/>
      <c r="K335" s="39"/>
      <c r="L335" s="42"/>
      <c r="M335" s="197"/>
      <c r="N335" s="198"/>
      <c r="O335" s="67"/>
      <c r="P335" s="67"/>
      <c r="Q335" s="67"/>
      <c r="R335" s="67"/>
      <c r="S335" s="67"/>
      <c r="T335" s="68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T335" s="20" t="s">
        <v>710</v>
      </c>
      <c r="AU335" s="20" t="s">
        <v>78</v>
      </c>
    </row>
    <row r="336" spans="1:65" s="2" customFormat="1" ht="24.2" customHeight="1">
      <c r="A336" s="37"/>
      <c r="B336" s="38"/>
      <c r="C336" s="181" t="s">
        <v>1080</v>
      </c>
      <c r="D336" s="181" t="s">
        <v>189</v>
      </c>
      <c r="E336" s="182" t="s">
        <v>1081</v>
      </c>
      <c r="F336" s="183" t="s">
        <v>1082</v>
      </c>
      <c r="G336" s="184" t="s">
        <v>708</v>
      </c>
      <c r="H336" s="185">
        <v>5</v>
      </c>
      <c r="I336" s="186"/>
      <c r="J336" s="187">
        <f>ROUND(I336*H336,2)</f>
        <v>0</v>
      </c>
      <c r="K336" s="183" t="s">
        <v>19</v>
      </c>
      <c r="L336" s="42"/>
      <c r="M336" s="188" t="s">
        <v>19</v>
      </c>
      <c r="N336" s="189" t="s">
        <v>42</v>
      </c>
      <c r="O336" s="67"/>
      <c r="P336" s="190">
        <f>O336*H336</f>
        <v>0</v>
      </c>
      <c r="Q336" s="190">
        <v>0</v>
      </c>
      <c r="R336" s="190">
        <f>Q336*H336</f>
        <v>0</v>
      </c>
      <c r="S336" s="190">
        <v>0</v>
      </c>
      <c r="T336" s="191">
        <f>S336*H336</f>
        <v>0</v>
      </c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  <c r="AE336" s="37"/>
      <c r="AR336" s="192" t="s">
        <v>95</v>
      </c>
      <c r="AT336" s="192" t="s">
        <v>189</v>
      </c>
      <c r="AU336" s="192" t="s">
        <v>78</v>
      </c>
      <c r="AY336" s="20" t="s">
        <v>187</v>
      </c>
      <c r="BE336" s="193">
        <f>IF(N336="základní",J336,0)</f>
        <v>0</v>
      </c>
      <c r="BF336" s="193">
        <f>IF(N336="snížená",J336,0)</f>
        <v>0</v>
      </c>
      <c r="BG336" s="193">
        <f>IF(N336="zákl. přenesená",J336,0)</f>
        <v>0</v>
      </c>
      <c r="BH336" s="193">
        <f>IF(N336="sníž. přenesená",J336,0)</f>
        <v>0</v>
      </c>
      <c r="BI336" s="193">
        <f>IF(N336="nulová",J336,0)</f>
        <v>0</v>
      </c>
      <c r="BJ336" s="20" t="s">
        <v>78</v>
      </c>
      <c r="BK336" s="193">
        <f>ROUND(I336*H336,2)</f>
        <v>0</v>
      </c>
      <c r="BL336" s="20" t="s">
        <v>95</v>
      </c>
      <c r="BM336" s="192" t="s">
        <v>1083</v>
      </c>
    </row>
    <row r="337" spans="1:47" s="2" customFormat="1" ht="19.5">
      <c r="A337" s="37"/>
      <c r="B337" s="38"/>
      <c r="C337" s="39"/>
      <c r="D337" s="201" t="s">
        <v>710</v>
      </c>
      <c r="E337" s="39"/>
      <c r="F337" s="250" t="s">
        <v>1067</v>
      </c>
      <c r="G337" s="39"/>
      <c r="H337" s="39"/>
      <c r="I337" s="196"/>
      <c r="J337" s="39"/>
      <c r="K337" s="39"/>
      <c r="L337" s="42"/>
      <c r="M337" s="197"/>
      <c r="N337" s="198"/>
      <c r="O337" s="67"/>
      <c r="P337" s="67"/>
      <c r="Q337" s="67"/>
      <c r="R337" s="67"/>
      <c r="S337" s="67"/>
      <c r="T337" s="68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  <c r="AE337" s="37"/>
      <c r="AT337" s="20" t="s">
        <v>710</v>
      </c>
      <c r="AU337" s="20" t="s">
        <v>78</v>
      </c>
    </row>
    <row r="338" spans="1:65" s="2" customFormat="1" ht="24.2" customHeight="1">
      <c r="A338" s="37"/>
      <c r="B338" s="38"/>
      <c r="C338" s="181" t="s">
        <v>1084</v>
      </c>
      <c r="D338" s="181" t="s">
        <v>189</v>
      </c>
      <c r="E338" s="182" t="s">
        <v>1085</v>
      </c>
      <c r="F338" s="183" t="s">
        <v>1082</v>
      </c>
      <c r="G338" s="184" t="s">
        <v>708</v>
      </c>
      <c r="H338" s="185">
        <v>5</v>
      </c>
      <c r="I338" s="186"/>
      <c r="J338" s="187">
        <f>ROUND(I338*H338,2)</f>
        <v>0</v>
      </c>
      <c r="K338" s="183" t="s">
        <v>19</v>
      </c>
      <c r="L338" s="42"/>
      <c r="M338" s="188" t="s">
        <v>19</v>
      </c>
      <c r="N338" s="189" t="s">
        <v>42</v>
      </c>
      <c r="O338" s="67"/>
      <c r="P338" s="190">
        <f>O338*H338</f>
        <v>0</v>
      </c>
      <c r="Q338" s="190">
        <v>0</v>
      </c>
      <c r="R338" s="190">
        <f>Q338*H338</f>
        <v>0</v>
      </c>
      <c r="S338" s="190">
        <v>0</v>
      </c>
      <c r="T338" s="191">
        <f>S338*H338</f>
        <v>0</v>
      </c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  <c r="AE338" s="37"/>
      <c r="AR338" s="192" t="s">
        <v>95</v>
      </c>
      <c r="AT338" s="192" t="s">
        <v>189</v>
      </c>
      <c r="AU338" s="192" t="s">
        <v>78</v>
      </c>
      <c r="AY338" s="20" t="s">
        <v>187</v>
      </c>
      <c r="BE338" s="193">
        <f>IF(N338="základní",J338,0)</f>
        <v>0</v>
      </c>
      <c r="BF338" s="193">
        <f>IF(N338="snížená",J338,0)</f>
        <v>0</v>
      </c>
      <c r="BG338" s="193">
        <f>IF(N338="zákl. přenesená",J338,0)</f>
        <v>0</v>
      </c>
      <c r="BH338" s="193">
        <f>IF(N338="sníž. přenesená",J338,0)</f>
        <v>0</v>
      </c>
      <c r="BI338" s="193">
        <f>IF(N338="nulová",J338,0)</f>
        <v>0</v>
      </c>
      <c r="BJ338" s="20" t="s">
        <v>78</v>
      </c>
      <c r="BK338" s="193">
        <f>ROUND(I338*H338,2)</f>
        <v>0</v>
      </c>
      <c r="BL338" s="20" t="s">
        <v>95</v>
      </c>
      <c r="BM338" s="192" t="s">
        <v>1086</v>
      </c>
    </row>
    <row r="339" spans="1:47" s="2" customFormat="1" ht="19.5">
      <c r="A339" s="37"/>
      <c r="B339" s="38"/>
      <c r="C339" s="39"/>
      <c r="D339" s="201" t="s">
        <v>710</v>
      </c>
      <c r="E339" s="39"/>
      <c r="F339" s="250" t="s">
        <v>1071</v>
      </c>
      <c r="G339" s="39"/>
      <c r="H339" s="39"/>
      <c r="I339" s="196"/>
      <c r="J339" s="39"/>
      <c r="K339" s="39"/>
      <c r="L339" s="42"/>
      <c r="M339" s="197"/>
      <c r="N339" s="198"/>
      <c r="O339" s="67"/>
      <c r="P339" s="67"/>
      <c r="Q339" s="67"/>
      <c r="R339" s="67"/>
      <c r="S339" s="67"/>
      <c r="T339" s="68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  <c r="AE339" s="37"/>
      <c r="AT339" s="20" t="s">
        <v>710</v>
      </c>
      <c r="AU339" s="20" t="s">
        <v>78</v>
      </c>
    </row>
    <row r="340" spans="1:65" s="2" customFormat="1" ht="24.2" customHeight="1">
      <c r="A340" s="37"/>
      <c r="B340" s="38"/>
      <c r="C340" s="181" t="s">
        <v>1087</v>
      </c>
      <c r="D340" s="181" t="s">
        <v>189</v>
      </c>
      <c r="E340" s="182" t="s">
        <v>1088</v>
      </c>
      <c r="F340" s="183" t="s">
        <v>1089</v>
      </c>
      <c r="G340" s="184" t="s">
        <v>708</v>
      </c>
      <c r="H340" s="185">
        <v>2</v>
      </c>
      <c r="I340" s="186"/>
      <c r="J340" s="187">
        <f>ROUND(I340*H340,2)</f>
        <v>0</v>
      </c>
      <c r="K340" s="183" t="s">
        <v>19</v>
      </c>
      <c r="L340" s="42"/>
      <c r="M340" s="188" t="s">
        <v>19</v>
      </c>
      <c r="N340" s="189" t="s">
        <v>42</v>
      </c>
      <c r="O340" s="67"/>
      <c r="P340" s="190">
        <f>O340*H340</f>
        <v>0</v>
      </c>
      <c r="Q340" s="190">
        <v>0</v>
      </c>
      <c r="R340" s="190">
        <f>Q340*H340</f>
        <v>0</v>
      </c>
      <c r="S340" s="190">
        <v>0</v>
      </c>
      <c r="T340" s="191">
        <f>S340*H340</f>
        <v>0</v>
      </c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  <c r="AE340" s="37"/>
      <c r="AR340" s="192" t="s">
        <v>95</v>
      </c>
      <c r="AT340" s="192" t="s">
        <v>189</v>
      </c>
      <c r="AU340" s="192" t="s">
        <v>78</v>
      </c>
      <c r="AY340" s="20" t="s">
        <v>187</v>
      </c>
      <c r="BE340" s="193">
        <f>IF(N340="základní",J340,0)</f>
        <v>0</v>
      </c>
      <c r="BF340" s="193">
        <f>IF(N340="snížená",J340,0)</f>
        <v>0</v>
      </c>
      <c r="BG340" s="193">
        <f>IF(N340="zákl. přenesená",J340,0)</f>
        <v>0</v>
      </c>
      <c r="BH340" s="193">
        <f>IF(N340="sníž. přenesená",J340,0)</f>
        <v>0</v>
      </c>
      <c r="BI340" s="193">
        <f>IF(N340="nulová",J340,0)</f>
        <v>0</v>
      </c>
      <c r="BJ340" s="20" t="s">
        <v>78</v>
      </c>
      <c r="BK340" s="193">
        <f>ROUND(I340*H340,2)</f>
        <v>0</v>
      </c>
      <c r="BL340" s="20" t="s">
        <v>95</v>
      </c>
      <c r="BM340" s="192" t="s">
        <v>1090</v>
      </c>
    </row>
    <row r="341" spans="1:47" s="2" customFormat="1" ht="29.25">
      <c r="A341" s="37"/>
      <c r="B341" s="38"/>
      <c r="C341" s="39"/>
      <c r="D341" s="201" t="s">
        <v>710</v>
      </c>
      <c r="E341" s="39"/>
      <c r="F341" s="250" t="s">
        <v>1091</v>
      </c>
      <c r="G341" s="39"/>
      <c r="H341" s="39"/>
      <c r="I341" s="196"/>
      <c r="J341" s="39"/>
      <c r="K341" s="39"/>
      <c r="L341" s="42"/>
      <c r="M341" s="197"/>
      <c r="N341" s="198"/>
      <c r="O341" s="67"/>
      <c r="P341" s="67"/>
      <c r="Q341" s="67"/>
      <c r="R341" s="67"/>
      <c r="S341" s="67"/>
      <c r="T341" s="68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T341" s="20" t="s">
        <v>710</v>
      </c>
      <c r="AU341" s="20" t="s">
        <v>78</v>
      </c>
    </row>
    <row r="342" spans="1:65" s="2" customFormat="1" ht="24.2" customHeight="1">
      <c r="A342" s="37"/>
      <c r="B342" s="38"/>
      <c r="C342" s="181" t="s">
        <v>1092</v>
      </c>
      <c r="D342" s="181" t="s">
        <v>189</v>
      </c>
      <c r="E342" s="182" t="s">
        <v>1093</v>
      </c>
      <c r="F342" s="183" t="s">
        <v>1089</v>
      </c>
      <c r="G342" s="184" t="s">
        <v>708</v>
      </c>
      <c r="H342" s="185">
        <v>2</v>
      </c>
      <c r="I342" s="186"/>
      <c r="J342" s="187">
        <f>ROUND(I342*H342,2)</f>
        <v>0</v>
      </c>
      <c r="K342" s="183" t="s">
        <v>19</v>
      </c>
      <c r="L342" s="42"/>
      <c r="M342" s="188" t="s">
        <v>19</v>
      </c>
      <c r="N342" s="189" t="s">
        <v>42</v>
      </c>
      <c r="O342" s="67"/>
      <c r="P342" s="190">
        <f>O342*H342</f>
        <v>0</v>
      </c>
      <c r="Q342" s="190">
        <v>0</v>
      </c>
      <c r="R342" s="190">
        <f>Q342*H342</f>
        <v>0</v>
      </c>
      <c r="S342" s="190">
        <v>0</v>
      </c>
      <c r="T342" s="191">
        <f>S342*H342</f>
        <v>0</v>
      </c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  <c r="AE342" s="37"/>
      <c r="AR342" s="192" t="s">
        <v>95</v>
      </c>
      <c r="AT342" s="192" t="s">
        <v>189</v>
      </c>
      <c r="AU342" s="192" t="s">
        <v>78</v>
      </c>
      <c r="AY342" s="20" t="s">
        <v>187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20" t="s">
        <v>78</v>
      </c>
      <c r="BK342" s="193">
        <f>ROUND(I342*H342,2)</f>
        <v>0</v>
      </c>
      <c r="BL342" s="20" t="s">
        <v>95</v>
      </c>
      <c r="BM342" s="192" t="s">
        <v>1094</v>
      </c>
    </row>
    <row r="343" spans="1:47" s="2" customFormat="1" ht="19.5">
      <c r="A343" s="37"/>
      <c r="B343" s="38"/>
      <c r="C343" s="39"/>
      <c r="D343" s="201" t="s">
        <v>710</v>
      </c>
      <c r="E343" s="39"/>
      <c r="F343" s="250" t="s">
        <v>1071</v>
      </c>
      <c r="G343" s="39"/>
      <c r="H343" s="39"/>
      <c r="I343" s="196"/>
      <c r="J343" s="39"/>
      <c r="K343" s="39"/>
      <c r="L343" s="42"/>
      <c r="M343" s="197"/>
      <c r="N343" s="198"/>
      <c r="O343" s="67"/>
      <c r="P343" s="67"/>
      <c r="Q343" s="67"/>
      <c r="R343" s="67"/>
      <c r="S343" s="67"/>
      <c r="T343" s="68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T343" s="20" t="s">
        <v>710</v>
      </c>
      <c r="AU343" s="20" t="s">
        <v>78</v>
      </c>
    </row>
    <row r="344" spans="1:65" s="2" customFormat="1" ht="21.75" customHeight="1">
      <c r="A344" s="37"/>
      <c r="B344" s="38"/>
      <c r="C344" s="181" t="s">
        <v>1095</v>
      </c>
      <c r="D344" s="181" t="s">
        <v>189</v>
      </c>
      <c r="E344" s="182" t="s">
        <v>1096</v>
      </c>
      <c r="F344" s="183" t="s">
        <v>1097</v>
      </c>
      <c r="G344" s="184" t="s">
        <v>708</v>
      </c>
      <c r="H344" s="185">
        <v>2</v>
      </c>
      <c r="I344" s="186"/>
      <c r="J344" s="187">
        <f>ROUND(I344*H344,2)</f>
        <v>0</v>
      </c>
      <c r="K344" s="183" t="s">
        <v>19</v>
      </c>
      <c r="L344" s="42"/>
      <c r="M344" s="188" t="s">
        <v>19</v>
      </c>
      <c r="N344" s="189" t="s">
        <v>42</v>
      </c>
      <c r="O344" s="67"/>
      <c r="P344" s="190">
        <f>O344*H344</f>
        <v>0</v>
      </c>
      <c r="Q344" s="190">
        <v>0</v>
      </c>
      <c r="R344" s="190">
        <f>Q344*H344</f>
        <v>0</v>
      </c>
      <c r="S344" s="190">
        <v>0</v>
      </c>
      <c r="T344" s="191">
        <f>S344*H344</f>
        <v>0</v>
      </c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R344" s="192" t="s">
        <v>95</v>
      </c>
      <c r="AT344" s="192" t="s">
        <v>189</v>
      </c>
      <c r="AU344" s="192" t="s">
        <v>78</v>
      </c>
      <c r="AY344" s="20" t="s">
        <v>187</v>
      </c>
      <c r="BE344" s="193">
        <f>IF(N344="základní",J344,0)</f>
        <v>0</v>
      </c>
      <c r="BF344" s="193">
        <f>IF(N344="snížená",J344,0)</f>
        <v>0</v>
      </c>
      <c r="BG344" s="193">
        <f>IF(N344="zákl. přenesená",J344,0)</f>
        <v>0</v>
      </c>
      <c r="BH344" s="193">
        <f>IF(N344="sníž. přenesená",J344,0)</f>
        <v>0</v>
      </c>
      <c r="BI344" s="193">
        <f>IF(N344="nulová",J344,0)</f>
        <v>0</v>
      </c>
      <c r="BJ344" s="20" t="s">
        <v>78</v>
      </c>
      <c r="BK344" s="193">
        <f>ROUND(I344*H344,2)</f>
        <v>0</v>
      </c>
      <c r="BL344" s="20" t="s">
        <v>95</v>
      </c>
      <c r="BM344" s="192" t="s">
        <v>1098</v>
      </c>
    </row>
    <row r="345" spans="1:47" s="2" customFormat="1" ht="29.25">
      <c r="A345" s="37"/>
      <c r="B345" s="38"/>
      <c r="C345" s="39"/>
      <c r="D345" s="201" t="s">
        <v>710</v>
      </c>
      <c r="E345" s="39"/>
      <c r="F345" s="250" t="s">
        <v>1091</v>
      </c>
      <c r="G345" s="39"/>
      <c r="H345" s="39"/>
      <c r="I345" s="196"/>
      <c r="J345" s="39"/>
      <c r="K345" s="39"/>
      <c r="L345" s="42"/>
      <c r="M345" s="197"/>
      <c r="N345" s="198"/>
      <c r="O345" s="67"/>
      <c r="P345" s="67"/>
      <c r="Q345" s="67"/>
      <c r="R345" s="67"/>
      <c r="S345" s="67"/>
      <c r="T345" s="68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T345" s="20" t="s">
        <v>710</v>
      </c>
      <c r="AU345" s="20" t="s">
        <v>78</v>
      </c>
    </row>
    <row r="346" spans="1:65" s="2" customFormat="1" ht="21.75" customHeight="1">
      <c r="A346" s="37"/>
      <c r="B346" s="38"/>
      <c r="C346" s="181" t="s">
        <v>1099</v>
      </c>
      <c r="D346" s="181" t="s">
        <v>189</v>
      </c>
      <c r="E346" s="182" t="s">
        <v>1100</v>
      </c>
      <c r="F346" s="183" t="s">
        <v>1097</v>
      </c>
      <c r="G346" s="184" t="s">
        <v>708</v>
      </c>
      <c r="H346" s="185">
        <v>2</v>
      </c>
      <c r="I346" s="186"/>
      <c r="J346" s="187">
        <f>ROUND(I346*H346,2)</f>
        <v>0</v>
      </c>
      <c r="K346" s="183" t="s">
        <v>19</v>
      </c>
      <c r="L346" s="42"/>
      <c r="M346" s="188" t="s">
        <v>19</v>
      </c>
      <c r="N346" s="189" t="s">
        <v>42</v>
      </c>
      <c r="O346" s="67"/>
      <c r="P346" s="190">
        <f>O346*H346</f>
        <v>0</v>
      </c>
      <c r="Q346" s="190">
        <v>0</v>
      </c>
      <c r="R346" s="190">
        <f>Q346*H346</f>
        <v>0</v>
      </c>
      <c r="S346" s="190">
        <v>0</v>
      </c>
      <c r="T346" s="191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192" t="s">
        <v>95</v>
      </c>
      <c r="AT346" s="192" t="s">
        <v>189</v>
      </c>
      <c r="AU346" s="192" t="s">
        <v>78</v>
      </c>
      <c r="AY346" s="20" t="s">
        <v>187</v>
      </c>
      <c r="BE346" s="193">
        <f>IF(N346="základní",J346,0)</f>
        <v>0</v>
      </c>
      <c r="BF346" s="193">
        <f>IF(N346="snížená",J346,0)</f>
        <v>0</v>
      </c>
      <c r="BG346" s="193">
        <f>IF(N346="zákl. přenesená",J346,0)</f>
        <v>0</v>
      </c>
      <c r="BH346" s="193">
        <f>IF(N346="sníž. přenesená",J346,0)</f>
        <v>0</v>
      </c>
      <c r="BI346" s="193">
        <f>IF(N346="nulová",J346,0)</f>
        <v>0</v>
      </c>
      <c r="BJ346" s="20" t="s">
        <v>78</v>
      </c>
      <c r="BK346" s="193">
        <f>ROUND(I346*H346,2)</f>
        <v>0</v>
      </c>
      <c r="BL346" s="20" t="s">
        <v>95</v>
      </c>
      <c r="BM346" s="192" t="s">
        <v>1101</v>
      </c>
    </row>
    <row r="347" spans="1:47" s="2" customFormat="1" ht="19.5">
      <c r="A347" s="37"/>
      <c r="B347" s="38"/>
      <c r="C347" s="39"/>
      <c r="D347" s="201" t="s">
        <v>710</v>
      </c>
      <c r="E347" s="39"/>
      <c r="F347" s="250" t="s">
        <v>1071</v>
      </c>
      <c r="G347" s="39"/>
      <c r="H347" s="39"/>
      <c r="I347" s="196"/>
      <c r="J347" s="39"/>
      <c r="K347" s="39"/>
      <c r="L347" s="42"/>
      <c r="M347" s="197"/>
      <c r="N347" s="198"/>
      <c r="O347" s="67"/>
      <c r="P347" s="67"/>
      <c r="Q347" s="67"/>
      <c r="R347" s="67"/>
      <c r="S347" s="67"/>
      <c r="T347" s="68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  <c r="AE347" s="37"/>
      <c r="AT347" s="20" t="s">
        <v>710</v>
      </c>
      <c r="AU347" s="20" t="s">
        <v>78</v>
      </c>
    </row>
    <row r="348" spans="1:65" s="2" customFormat="1" ht="24.2" customHeight="1">
      <c r="A348" s="37"/>
      <c r="B348" s="38"/>
      <c r="C348" s="181" t="s">
        <v>1102</v>
      </c>
      <c r="D348" s="181" t="s">
        <v>189</v>
      </c>
      <c r="E348" s="182" t="s">
        <v>1103</v>
      </c>
      <c r="F348" s="183" t="s">
        <v>848</v>
      </c>
      <c r="G348" s="184" t="s">
        <v>708</v>
      </c>
      <c r="H348" s="185">
        <v>27</v>
      </c>
      <c r="I348" s="186"/>
      <c r="J348" s="187">
        <f>ROUND(I348*H348,2)</f>
        <v>0</v>
      </c>
      <c r="K348" s="183" t="s">
        <v>19</v>
      </c>
      <c r="L348" s="42"/>
      <c r="M348" s="188" t="s">
        <v>19</v>
      </c>
      <c r="N348" s="189" t="s">
        <v>42</v>
      </c>
      <c r="O348" s="67"/>
      <c r="P348" s="190">
        <f>O348*H348</f>
        <v>0</v>
      </c>
      <c r="Q348" s="190">
        <v>0</v>
      </c>
      <c r="R348" s="190">
        <f>Q348*H348</f>
        <v>0</v>
      </c>
      <c r="S348" s="190">
        <v>0</v>
      </c>
      <c r="T348" s="191">
        <f>S348*H348</f>
        <v>0</v>
      </c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  <c r="AE348" s="37"/>
      <c r="AR348" s="192" t="s">
        <v>95</v>
      </c>
      <c r="AT348" s="192" t="s">
        <v>189</v>
      </c>
      <c r="AU348" s="192" t="s">
        <v>78</v>
      </c>
      <c r="AY348" s="20" t="s">
        <v>187</v>
      </c>
      <c r="BE348" s="193">
        <f>IF(N348="základní",J348,0)</f>
        <v>0</v>
      </c>
      <c r="BF348" s="193">
        <f>IF(N348="snížená",J348,0)</f>
        <v>0</v>
      </c>
      <c r="BG348" s="193">
        <f>IF(N348="zákl. přenesená",J348,0)</f>
        <v>0</v>
      </c>
      <c r="BH348" s="193">
        <f>IF(N348="sníž. přenesená",J348,0)</f>
        <v>0</v>
      </c>
      <c r="BI348" s="193">
        <f>IF(N348="nulová",J348,0)</f>
        <v>0</v>
      </c>
      <c r="BJ348" s="20" t="s">
        <v>78</v>
      </c>
      <c r="BK348" s="193">
        <f>ROUND(I348*H348,2)</f>
        <v>0</v>
      </c>
      <c r="BL348" s="20" t="s">
        <v>95</v>
      </c>
      <c r="BM348" s="192" t="s">
        <v>1104</v>
      </c>
    </row>
    <row r="349" spans="1:47" s="2" customFormat="1" ht="19.5">
      <c r="A349" s="37"/>
      <c r="B349" s="38"/>
      <c r="C349" s="39"/>
      <c r="D349" s="201" t="s">
        <v>710</v>
      </c>
      <c r="E349" s="39"/>
      <c r="F349" s="250" t="s">
        <v>1076</v>
      </c>
      <c r="G349" s="39"/>
      <c r="H349" s="39"/>
      <c r="I349" s="196"/>
      <c r="J349" s="39"/>
      <c r="K349" s="39"/>
      <c r="L349" s="42"/>
      <c r="M349" s="197"/>
      <c r="N349" s="198"/>
      <c r="O349" s="67"/>
      <c r="P349" s="67"/>
      <c r="Q349" s="67"/>
      <c r="R349" s="67"/>
      <c r="S349" s="67"/>
      <c r="T349" s="68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  <c r="AE349" s="37"/>
      <c r="AT349" s="20" t="s">
        <v>710</v>
      </c>
      <c r="AU349" s="20" t="s">
        <v>78</v>
      </c>
    </row>
    <row r="350" spans="1:65" s="2" customFormat="1" ht="24.2" customHeight="1">
      <c r="A350" s="37"/>
      <c r="B350" s="38"/>
      <c r="C350" s="181" t="s">
        <v>1105</v>
      </c>
      <c r="D350" s="181" t="s">
        <v>189</v>
      </c>
      <c r="E350" s="182" t="s">
        <v>1106</v>
      </c>
      <c r="F350" s="183" t="s">
        <v>848</v>
      </c>
      <c r="G350" s="184" t="s">
        <v>708</v>
      </c>
      <c r="H350" s="185">
        <v>27</v>
      </c>
      <c r="I350" s="186"/>
      <c r="J350" s="187">
        <f>ROUND(I350*H350,2)</f>
        <v>0</v>
      </c>
      <c r="K350" s="183" t="s">
        <v>19</v>
      </c>
      <c r="L350" s="42"/>
      <c r="M350" s="188" t="s">
        <v>19</v>
      </c>
      <c r="N350" s="189" t="s">
        <v>42</v>
      </c>
      <c r="O350" s="67"/>
      <c r="P350" s="190">
        <f>O350*H350</f>
        <v>0</v>
      </c>
      <c r="Q350" s="190">
        <v>0</v>
      </c>
      <c r="R350" s="190">
        <f>Q350*H350</f>
        <v>0</v>
      </c>
      <c r="S350" s="190">
        <v>0</v>
      </c>
      <c r="T350" s="191">
        <f>S350*H350</f>
        <v>0</v>
      </c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  <c r="AE350" s="37"/>
      <c r="AR350" s="192" t="s">
        <v>95</v>
      </c>
      <c r="AT350" s="192" t="s">
        <v>189</v>
      </c>
      <c r="AU350" s="192" t="s">
        <v>78</v>
      </c>
      <c r="AY350" s="20" t="s">
        <v>187</v>
      </c>
      <c r="BE350" s="193">
        <f>IF(N350="základní",J350,0)</f>
        <v>0</v>
      </c>
      <c r="BF350" s="193">
        <f>IF(N350="snížená",J350,0)</f>
        <v>0</v>
      </c>
      <c r="BG350" s="193">
        <f>IF(N350="zákl. přenesená",J350,0)</f>
        <v>0</v>
      </c>
      <c r="BH350" s="193">
        <f>IF(N350="sníž. přenesená",J350,0)</f>
        <v>0</v>
      </c>
      <c r="BI350" s="193">
        <f>IF(N350="nulová",J350,0)</f>
        <v>0</v>
      </c>
      <c r="BJ350" s="20" t="s">
        <v>78</v>
      </c>
      <c r="BK350" s="193">
        <f>ROUND(I350*H350,2)</f>
        <v>0</v>
      </c>
      <c r="BL350" s="20" t="s">
        <v>95</v>
      </c>
      <c r="BM350" s="192" t="s">
        <v>1107</v>
      </c>
    </row>
    <row r="351" spans="1:47" s="2" customFormat="1" ht="19.5">
      <c r="A351" s="37"/>
      <c r="B351" s="38"/>
      <c r="C351" s="39"/>
      <c r="D351" s="201" t="s">
        <v>710</v>
      </c>
      <c r="E351" s="39"/>
      <c r="F351" s="250" t="s">
        <v>1071</v>
      </c>
      <c r="G351" s="39"/>
      <c r="H351" s="39"/>
      <c r="I351" s="196"/>
      <c r="J351" s="39"/>
      <c r="K351" s="39"/>
      <c r="L351" s="42"/>
      <c r="M351" s="197"/>
      <c r="N351" s="198"/>
      <c r="O351" s="67"/>
      <c r="P351" s="67"/>
      <c r="Q351" s="67"/>
      <c r="R351" s="67"/>
      <c r="S351" s="67"/>
      <c r="T351" s="68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  <c r="AE351" s="37"/>
      <c r="AT351" s="20" t="s">
        <v>710</v>
      </c>
      <c r="AU351" s="20" t="s">
        <v>78</v>
      </c>
    </row>
    <row r="352" spans="1:65" s="2" customFormat="1" ht="16.5" customHeight="1">
      <c r="A352" s="37"/>
      <c r="B352" s="38"/>
      <c r="C352" s="181" t="s">
        <v>1108</v>
      </c>
      <c r="D352" s="181" t="s">
        <v>189</v>
      </c>
      <c r="E352" s="182" t="s">
        <v>1109</v>
      </c>
      <c r="F352" s="183" t="s">
        <v>1110</v>
      </c>
      <c r="G352" s="184" t="s">
        <v>708</v>
      </c>
      <c r="H352" s="185">
        <v>8</v>
      </c>
      <c r="I352" s="186"/>
      <c r="J352" s="187">
        <f>ROUND(I352*H352,2)</f>
        <v>0</v>
      </c>
      <c r="K352" s="183" t="s">
        <v>19</v>
      </c>
      <c r="L352" s="42"/>
      <c r="M352" s="188" t="s">
        <v>19</v>
      </c>
      <c r="N352" s="189" t="s">
        <v>42</v>
      </c>
      <c r="O352" s="67"/>
      <c r="P352" s="190">
        <f>O352*H352</f>
        <v>0</v>
      </c>
      <c r="Q352" s="190">
        <v>0</v>
      </c>
      <c r="R352" s="190">
        <f>Q352*H352</f>
        <v>0</v>
      </c>
      <c r="S352" s="190">
        <v>0</v>
      </c>
      <c r="T352" s="191">
        <f>S352*H352</f>
        <v>0</v>
      </c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R352" s="192" t="s">
        <v>95</v>
      </c>
      <c r="AT352" s="192" t="s">
        <v>189</v>
      </c>
      <c r="AU352" s="192" t="s">
        <v>78</v>
      </c>
      <c r="AY352" s="20" t="s">
        <v>187</v>
      </c>
      <c r="BE352" s="193">
        <f>IF(N352="základní",J352,0)</f>
        <v>0</v>
      </c>
      <c r="BF352" s="193">
        <f>IF(N352="snížená",J352,0)</f>
        <v>0</v>
      </c>
      <c r="BG352" s="193">
        <f>IF(N352="zákl. přenesená",J352,0)</f>
        <v>0</v>
      </c>
      <c r="BH352" s="193">
        <f>IF(N352="sníž. přenesená",J352,0)</f>
        <v>0</v>
      </c>
      <c r="BI352" s="193">
        <f>IF(N352="nulová",J352,0)</f>
        <v>0</v>
      </c>
      <c r="BJ352" s="20" t="s">
        <v>78</v>
      </c>
      <c r="BK352" s="193">
        <f>ROUND(I352*H352,2)</f>
        <v>0</v>
      </c>
      <c r="BL352" s="20" t="s">
        <v>95</v>
      </c>
      <c r="BM352" s="192" t="s">
        <v>1111</v>
      </c>
    </row>
    <row r="353" spans="1:47" s="2" customFormat="1" ht="19.5">
      <c r="A353" s="37"/>
      <c r="B353" s="38"/>
      <c r="C353" s="39"/>
      <c r="D353" s="201" t="s">
        <v>710</v>
      </c>
      <c r="E353" s="39"/>
      <c r="F353" s="250" t="s">
        <v>1076</v>
      </c>
      <c r="G353" s="39"/>
      <c r="H353" s="39"/>
      <c r="I353" s="196"/>
      <c r="J353" s="39"/>
      <c r="K353" s="39"/>
      <c r="L353" s="42"/>
      <c r="M353" s="197"/>
      <c r="N353" s="198"/>
      <c r="O353" s="67"/>
      <c r="P353" s="67"/>
      <c r="Q353" s="67"/>
      <c r="R353" s="67"/>
      <c r="S353" s="67"/>
      <c r="T353" s="68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  <c r="AE353" s="37"/>
      <c r="AT353" s="20" t="s">
        <v>710</v>
      </c>
      <c r="AU353" s="20" t="s">
        <v>78</v>
      </c>
    </row>
    <row r="354" spans="1:65" s="2" customFormat="1" ht="16.5" customHeight="1">
      <c r="A354" s="37"/>
      <c r="B354" s="38"/>
      <c r="C354" s="181" t="s">
        <v>1112</v>
      </c>
      <c r="D354" s="181" t="s">
        <v>189</v>
      </c>
      <c r="E354" s="182" t="s">
        <v>1113</v>
      </c>
      <c r="F354" s="183" t="s">
        <v>1110</v>
      </c>
      <c r="G354" s="184" t="s">
        <v>708</v>
      </c>
      <c r="H354" s="185">
        <v>8</v>
      </c>
      <c r="I354" s="186"/>
      <c r="J354" s="187">
        <f>ROUND(I354*H354,2)</f>
        <v>0</v>
      </c>
      <c r="K354" s="183" t="s">
        <v>19</v>
      </c>
      <c r="L354" s="42"/>
      <c r="M354" s="188" t="s">
        <v>19</v>
      </c>
      <c r="N354" s="189" t="s">
        <v>42</v>
      </c>
      <c r="O354" s="67"/>
      <c r="P354" s="190">
        <f>O354*H354</f>
        <v>0</v>
      </c>
      <c r="Q354" s="190">
        <v>0</v>
      </c>
      <c r="R354" s="190">
        <f>Q354*H354</f>
        <v>0</v>
      </c>
      <c r="S354" s="190">
        <v>0</v>
      </c>
      <c r="T354" s="191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192" t="s">
        <v>95</v>
      </c>
      <c r="AT354" s="192" t="s">
        <v>189</v>
      </c>
      <c r="AU354" s="192" t="s">
        <v>78</v>
      </c>
      <c r="AY354" s="20" t="s">
        <v>187</v>
      </c>
      <c r="BE354" s="193">
        <f>IF(N354="základní",J354,0)</f>
        <v>0</v>
      </c>
      <c r="BF354" s="193">
        <f>IF(N354="snížená",J354,0)</f>
        <v>0</v>
      </c>
      <c r="BG354" s="193">
        <f>IF(N354="zákl. přenesená",J354,0)</f>
        <v>0</v>
      </c>
      <c r="BH354" s="193">
        <f>IF(N354="sníž. přenesená",J354,0)</f>
        <v>0</v>
      </c>
      <c r="BI354" s="193">
        <f>IF(N354="nulová",J354,0)</f>
        <v>0</v>
      </c>
      <c r="BJ354" s="20" t="s">
        <v>78</v>
      </c>
      <c r="BK354" s="193">
        <f>ROUND(I354*H354,2)</f>
        <v>0</v>
      </c>
      <c r="BL354" s="20" t="s">
        <v>95</v>
      </c>
      <c r="BM354" s="192" t="s">
        <v>1114</v>
      </c>
    </row>
    <row r="355" spans="1:47" s="2" customFormat="1" ht="19.5">
      <c r="A355" s="37"/>
      <c r="B355" s="38"/>
      <c r="C355" s="39"/>
      <c r="D355" s="201" t="s">
        <v>710</v>
      </c>
      <c r="E355" s="39"/>
      <c r="F355" s="250" t="s">
        <v>1115</v>
      </c>
      <c r="G355" s="39"/>
      <c r="H355" s="39"/>
      <c r="I355" s="196"/>
      <c r="J355" s="39"/>
      <c r="K355" s="39"/>
      <c r="L355" s="42"/>
      <c r="M355" s="197"/>
      <c r="N355" s="198"/>
      <c r="O355" s="67"/>
      <c r="P355" s="67"/>
      <c r="Q355" s="67"/>
      <c r="R355" s="67"/>
      <c r="S355" s="67"/>
      <c r="T355" s="68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20" t="s">
        <v>710</v>
      </c>
      <c r="AU355" s="20" t="s">
        <v>78</v>
      </c>
    </row>
    <row r="356" spans="1:65" s="2" customFormat="1" ht="16.5" customHeight="1">
      <c r="A356" s="37"/>
      <c r="B356" s="38"/>
      <c r="C356" s="181" t="s">
        <v>1116</v>
      </c>
      <c r="D356" s="181" t="s">
        <v>189</v>
      </c>
      <c r="E356" s="182" t="s">
        <v>1117</v>
      </c>
      <c r="F356" s="183" t="s">
        <v>1118</v>
      </c>
      <c r="G356" s="184" t="s">
        <v>708</v>
      </c>
      <c r="H356" s="185">
        <v>4</v>
      </c>
      <c r="I356" s="186"/>
      <c r="J356" s="187">
        <f>ROUND(I356*H356,2)</f>
        <v>0</v>
      </c>
      <c r="K356" s="183" t="s">
        <v>19</v>
      </c>
      <c r="L356" s="42"/>
      <c r="M356" s="188" t="s">
        <v>19</v>
      </c>
      <c r="N356" s="189" t="s">
        <v>42</v>
      </c>
      <c r="O356" s="67"/>
      <c r="P356" s="190">
        <f>O356*H356</f>
        <v>0</v>
      </c>
      <c r="Q356" s="190">
        <v>0</v>
      </c>
      <c r="R356" s="190">
        <f>Q356*H356</f>
        <v>0</v>
      </c>
      <c r="S356" s="190">
        <v>0</v>
      </c>
      <c r="T356" s="191">
        <f>S356*H356</f>
        <v>0</v>
      </c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  <c r="AE356" s="37"/>
      <c r="AR356" s="192" t="s">
        <v>95</v>
      </c>
      <c r="AT356" s="192" t="s">
        <v>189</v>
      </c>
      <c r="AU356" s="192" t="s">
        <v>78</v>
      </c>
      <c r="AY356" s="20" t="s">
        <v>187</v>
      </c>
      <c r="BE356" s="193">
        <f>IF(N356="základní",J356,0)</f>
        <v>0</v>
      </c>
      <c r="BF356" s="193">
        <f>IF(N356="snížená",J356,0)</f>
        <v>0</v>
      </c>
      <c r="BG356" s="193">
        <f>IF(N356="zákl. přenesená",J356,0)</f>
        <v>0</v>
      </c>
      <c r="BH356" s="193">
        <f>IF(N356="sníž. přenesená",J356,0)</f>
        <v>0</v>
      </c>
      <c r="BI356" s="193">
        <f>IF(N356="nulová",J356,0)</f>
        <v>0</v>
      </c>
      <c r="BJ356" s="20" t="s">
        <v>78</v>
      </c>
      <c r="BK356" s="193">
        <f>ROUND(I356*H356,2)</f>
        <v>0</v>
      </c>
      <c r="BL356" s="20" t="s">
        <v>95</v>
      </c>
      <c r="BM356" s="192" t="s">
        <v>1119</v>
      </c>
    </row>
    <row r="357" spans="1:47" s="2" customFormat="1" ht="19.5">
      <c r="A357" s="37"/>
      <c r="B357" s="38"/>
      <c r="C357" s="39"/>
      <c r="D357" s="201" t="s">
        <v>710</v>
      </c>
      <c r="E357" s="39"/>
      <c r="F357" s="250" t="s">
        <v>1076</v>
      </c>
      <c r="G357" s="39"/>
      <c r="H357" s="39"/>
      <c r="I357" s="196"/>
      <c r="J357" s="39"/>
      <c r="K357" s="39"/>
      <c r="L357" s="42"/>
      <c r="M357" s="197"/>
      <c r="N357" s="198"/>
      <c r="O357" s="67"/>
      <c r="P357" s="67"/>
      <c r="Q357" s="67"/>
      <c r="R357" s="67"/>
      <c r="S357" s="67"/>
      <c r="T357" s="68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  <c r="AE357" s="37"/>
      <c r="AT357" s="20" t="s">
        <v>710</v>
      </c>
      <c r="AU357" s="20" t="s">
        <v>78</v>
      </c>
    </row>
    <row r="358" spans="1:65" s="2" customFormat="1" ht="16.5" customHeight="1">
      <c r="A358" s="37"/>
      <c r="B358" s="38"/>
      <c r="C358" s="181" t="s">
        <v>1120</v>
      </c>
      <c r="D358" s="181" t="s">
        <v>189</v>
      </c>
      <c r="E358" s="182" t="s">
        <v>1121</v>
      </c>
      <c r="F358" s="183" t="s">
        <v>1118</v>
      </c>
      <c r="G358" s="184" t="s">
        <v>708</v>
      </c>
      <c r="H358" s="185">
        <v>4</v>
      </c>
      <c r="I358" s="186"/>
      <c r="J358" s="187">
        <f>ROUND(I358*H358,2)</f>
        <v>0</v>
      </c>
      <c r="K358" s="183" t="s">
        <v>19</v>
      </c>
      <c r="L358" s="42"/>
      <c r="M358" s="188" t="s">
        <v>19</v>
      </c>
      <c r="N358" s="189" t="s">
        <v>42</v>
      </c>
      <c r="O358" s="67"/>
      <c r="P358" s="190">
        <f>O358*H358</f>
        <v>0</v>
      </c>
      <c r="Q358" s="190">
        <v>0</v>
      </c>
      <c r="R358" s="190">
        <f>Q358*H358</f>
        <v>0</v>
      </c>
      <c r="S358" s="190">
        <v>0</v>
      </c>
      <c r="T358" s="191">
        <f>S358*H358</f>
        <v>0</v>
      </c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  <c r="AE358" s="37"/>
      <c r="AR358" s="192" t="s">
        <v>95</v>
      </c>
      <c r="AT358" s="192" t="s">
        <v>189</v>
      </c>
      <c r="AU358" s="192" t="s">
        <v>78</v>
      </c>
      <c r="AY358" s="20" t="s">
        <v>187</v>
      </c>
      <c r="BE358" s="193">
        <f>IF(N358="základní",J358,0)</f>
        <v>0</v>
      </c>
      <c r="BF358" s="193">
        <f>IF(N358="snížená",J358,0)</f>
        <v>0</v>
      </c>
      <c r="BG358" s="193">
        <f>IF(N358="zákl. přenesená",J358,0)</f>
        <v>0</v>
      </c>
      <c r="BH358" s="193">
        <f>IF(N358="sníž. přenesená",J358,0)</f>
        <v>0</v>
      </c>
      <c r="BI358" s="193">
        <f>IF(N358="nulová",J358,0)</f>
        <v>0</v>
      </c>
      <c r="BJ358" s="20" t="s">
        <v>78</v>
      </c>
      <c r="BK358" s="193">
        <f>ROUND(I358*H358,2)</f>
        <v>0</v>
      </c>
      <c r="BL358" s="20" t="s">
        <v>95</v>
      </c>
      <c r="BM358" s="192" t="s">
        <v>1122</v>
      </c>
    </row>
    <row r="359" spans="1:47" s="2" customFormat="1" ht="19.5">
      <c r="A359" s="37"/>
      <c r="B359" s="38"/>
      <c r="C359" s="39"/>
      <c r="D359" s="201" t="s">
        <v>710</v>
      </c>
      <c r="E359" s="39"/>
      <c r="F359" s="250" t="s">
        <v>1115</v>
      </c>
      <c r="G359" s="39"/>
      <c r="H359" s="39"/>
      <c r="I359" s="196"/>
      <c r="J359" s="39"/>
      <c r="K359" s="39"/>
      <c r="L359" s="42"/>
      <c r="M359" s="197"/>
      <c r="N359" s="198"/>
      <c r="O359" s="67"/>
      <c r="P359" s="67"/>
      <c r="Q359" s="67"/>
      <c r="R359" s="67"/>
      <c r="S359" s="67"/>
      <c r="T359" s="68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  <c r="AE359" s="37"/>
      <c r="AT359" s="20" t="s">
        <v>710</v>
      </c>
      <c r="AU359" s="20" t="s">
        <v>78</v>
      </c>
    </row>
    <row r="360" spans="1:65" s="2" customFormat="1" ht="16.5" customHeight="1">
      <c r="A360" s="37"/>
      <c r="B360" s="38"/>
      <c r="C360" s="181" t="s">
        <v>1123</v>
      </c>
      <c r="D360" s="181" t="s">
        <v>189</v>
      </c>
      <c r="E360" s="182" t="s">
        <v>1124</v>
      </c>
      <c r="F360" s="183" t="s">
        <v>1125</v>
      </c>
      <c r="G360" s="184" t="s">
        <v>708</v>
      </c>
      <c r="H360" s="185">
        <v>3</v>
      </c>
      <c r="I360" s="186"/>
      <c r="J360" s="187">
        <f>ROUND(I360*H360,2)</f>
        <v>0</v>
      </c>
      <c r="K360" s="183" t="s">
        <v>19</v>
      </c>
      <c r="L360" s="42"/>
      <c r="M360" s="188" t="s">
        <v>19</v>
      </c>
      <c r="N360" s="189" t="s">
        <v>42</v>
      </c>
      <c r="O360" s="67"/>
      <c r="P360" s="190">
        <f>O360*H360</f>
        <v>0</v>
      </c>
      <c r="Q360" s="190">
        <v>0</v>
      </c>
      <c r="R360" s="190">
        <f>Q360*H360</f>
        <v>0</v>
      </c>
      <c r="S360" s="190">
        <v>0</v>
      </c>
      <c r="T360" s="191">
        <f>S360*H360</f>
        <v>0</v>
      </c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  <c r="AE360" s="37"/>
      <c r="AR360" s="192" t="s">
        <v>95</v>
      </c>
      <c r="AT360" s="192" t="s">
        <v>189</v>
      </c>
      <c r="AU360" s="192" t="s">
        <v>78</v>
      </c>
      <c r="AY360" s="20" t="s">
        <v>187</v>
      </c>
      <c r="BE360" s="193">
        <f>IF(N360="základní",J360,0)</f>
        <v>0</v>
      </c>
      <c r="BF360" s="193">
        <f>IF(N360="snížená",J360,0)</f>
        <v>0</v>
      </c>
      <c r="BG360" s="193">
        <f>IF(N360="zákl. přenesená",J360,0)</f>
        <v>0</v>
      </c>
      <c r="BH360" s="193">
        <f>IF(N360="sníž. přenesená",J360,0)</f>
        <v>0</v>
      </c>
      <c r="BI360" s="193">
        <f>IF(N360="nulová",J360,0)</f>
        <v>0</v>
      </c>
      <c r="BJ360" s="20" t="s">
        <v>78</v>
      </c>
      <c r="BK360" s="193">
        <f>ROUND(I360*H360,2)</f>
        <v>0</v>
      </c>
      <c r="BL360" s="20" t="s">
        <v>95</v>
      </c>
      <c r="BM360" s="192" t="s">
        <v>1126</v>
      </c>
    </row>
    <row r="361" spans="1:47" s="2" customFormat="1" ht="19.5">
      <c r="A361" s="37"/>
      <c r="B361" s="38"/>
      <c r="C361" s="39"/>
      <c r="D361" s="201" t="s">
        <v>710</v>
      </c>
      <c r="E361" s="39"/>
      <c r="F361" s="250" t="s">
        <v>1076</v>
      </c>
      <c r="G361" s="39"/>
      <c r="H361" s="39"/>
      <c r="I361" s="196"/>
      <c r="J361" s="39"/>
      <c r="K361" s="39"/>
      <c r="L361" s="42"/>
      <c r="M361" s="197"/>
      <c r="N361" s="198"/>
      <c r="O361" s="67"/>
      <c r="P361" s="67"/>
      <c r="Q361" s="67"/>
      <c r="R361" s="67"/>
      <c r="S361" s="67"/>
      <c r="T361" s="68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  <c r="AE361" s="37"/>
      <c r="AT361" s="20" t="s">
        <v>710</v>
      </c>
      <c r="AU361" s="20" t="s">
        <v>78</v>
      </c>
    </row>
    <row r="362" spans="1:65" s="2" customFormat="1" ht="16.5" customHeight="1">
      <c r="A362" s="37"/>
      <c r="B362" s="38"/>
      <c r="C362" s="181" t="s">
        <v>1127</v>
      </c>
      <c r="D362" s="181" t="s">
        <v>189</v>
      </c>
      <c r="E362" s="182" t="s">
        <v>1128</v>
      </c>
      <c r="F362" s="183" t="s">
        <v>1125</v>
      </c>
      <c r="G362" s="184" t="s">
        <v>708</v>
      </c>
      <c r="H362" s="185">
        <v>3</v>
      </c>
      <c r="I362" s="186"/>
      <c r="J362" s="187">
        <f>ROUND(I362*H362,2)</f>
        <v>0</v>
      </c>
      <c r="K362" s="183" t="s">
        <v>19</v>
      </c>
      <c r="L362" s="42"/>
      <c r="M362" s="188" t="s">
        <v>19</v>
      </c>
      <c r="N362" s="189" t="s">
        <v>42</v>
      </c>
      <c r="O362" s="67"/>
      <c r="P362" s="190">
        <f>O362*H362</f>
        <v>0</v>
      </c>
      <c r="Q362" s="190">
        <v>0</v>
      </c>
      <c r="R362" s="190">
        <f>Q362*H362</f>
        <v>0</v>
      </c>
      <c r="S362" s="190">
        <v>0</v>
      </c>
      <c r="T362" s="191">
        <f>S362*H362</f>
        <v>0</v>
      </c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  <c r="AE362" s="37"/>
      <c r="AR362" s="192" t="s">
        <v>95</v>
      </c>
      <c r="AT362" s="192" t="s">
        <v>189</v>
      </c>
      <c r="AU362" s="192" t="s">
        <v>78</v>
      </c>
      <c r="AY362" s="20" t="s">
        <v>187</v>
      </c>
      <c r="BE362" s="193">
        <f>IF(N362="základní",J362,0)</f>
        <v>0</v>
      </c>
      <c r="BF362" s="193">
        <f>IF(N362="snížená",J362,0)</f>
        <v>0</v>
      </c>
      <c r="BG362" s="193">
        <f>IF(N362="zákl. přenesená",J362,0)</f>
        <v>0</v>
      </c>
      <c r="BH362" s="193">
        <f>IF(N362="sníž. přenesená",J362,0)</f>
        <v>0</v>
      </c>
      <c r="BI362" s="193">
        <f>IF(N362="nulová",J362,0)</f>
        <v>0</v>
      </c>
      <c r="BJ362" s="20" t="s">
        <v>78</v>
      </c>
      <c r="BK362" s="193">
        <f>ROUND(I362*H362,2)</f>
        <v>0</v>
      </c>
      <c r="BL362" s="20" t="s">
        <v>95</v>
      </c>
      <c r="BM362" s="192" t="s">
        <v>1129</v>
      </c>
    </row>
    <row r="363" spans="1:47" s="2" customFormat="1" ht="19.5">
      <c r="A363" s="37"/>
      <c r="B363" s="38"/>
      <c r="C363" s="39"/>
      <c r="D363" s="201" t="s">
        <v>710</v>
      </c>
      <c r="E363" s="39"/>
      <c r="F363" s="250" t="s">
        <v>1115</v>
      </c>
      <c r="G363" s="39"/>
      <c r="H363" s="39"/>
      <c r="I363" s="196"/>
      <c r="J363" s="39"/>
      <c r="K363" s="39"/>
      <c r="L363" s="42"/>
      <c r="M363" s="197"/>
      <c r="N363" s="198"/>
      <c r="O363" s="67"/>
      <c r="P363" s="67"/>
      <c r="Q363" s="67"/>
      <c r="R363" s="67"/>
      <c r="S363" s="67"/>
      <c r="T363" s="68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  <c r="AE363" s="37"/>
      <c r="AT363" s="20" t="s">
        <v>710</v>
      </c>
      <c r="AU363" s="20" t="s">
        <v>78</v>
      </c>
    </row>
    <row r="364" spans="1:65" s="2" customFormat="1" ht="16.5" customHeight="1">
      <c r="A364" s="37"/>
      <c r="B364" s="38"/>
      <c r="C364" s="181" t="s">
        <v>1130</v>
      </c>
      <c r="D364" s="181" t="s">
        <v>189</v>
      </c>
      <c r="E364" s="182" t="s">
        <v>1131</v>
      </c>
      <c r="F364" s="183" t="s">
        <v>1132</v>
      </c>
      <c r="G364" s="184" t="s">
        <v>708</v>
      </c>
      <c r="H364" s="185">
        <v>2</v>
      </c>
      <c r="I364" s="186"/>
      <c r="J364" s="187">
        <f>ROUND(I364*H364,2)</f>
        <v>0</v>
      </c>
      <c r="K364" s="183" t="s">
        <v>19</v>
      </c>
      <c r="L364" s="42"/>
      <c r="M364" s="188" t="s">
        <v>19</v>
      </c>
      <c r="N364" s="189" t="s">
        <v>42</v>
      </c>
      <c r="O364" s="67"/>
      <c r="P364" s="190">
        <f>O364*H364</f>
        <v>0</v>
      </c>
      <c r="Q364" s="190">
        <v>0</v>
      </c>
      <c r="R364" s="190">
        <f>Q364*H364</f>
        <v>0</v>
      </c>
      <c r="S364" s="190">
        <v>0</v>
      </c>
      <c r="T364" s="191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192" t="s">
        <v>95</v>
      </c>
      <c r="AT364" s="192" t="s">
        <v>189</v>
      </c>
      <c r="AU364" s="192" t="s">
        <v>78</v>
      </c>
      <c r="AY364" s="20" t="s">
        <v>187</v>
      </c>
      <c r="BE364" s="193">
        <f>IF(N364="základní",J364,0)</f>
        <v>0</v>
      </c>
      <c r="BF364" s="193">
        <f>IF(N364="snížená",J364,0)</f>
        <v>0</v>
      </c>
      <c r="BG364" s="193">
        <f>IF(N364="zákl. přenesená",J364,0)</f>
        <v>0</v>
      </c>
      <c r="BH364" s="193">
        <f>IF(N364="sníž. přenesená",J364,0)</f>
        <v>0</v>
      </c>
      <c r="BI364" s="193">
        <f>IF(N364="nulová",J364,0)</f>
        <v>0</v>
      </c>
      <c r="BJ364" s="20" t="s">
        <v>78</v>
      </c>
      <c r="BK364" s="193">
        <f>ROUND(I364*H364,2)</f>
        <v>0</v>
      </c>
      <c r="BL364" s="20" t="s">
        <v>95</v>
      </c>
      <c r="BM364" s="192" t="s">
        <v>1133</v>
      </c>
    </row>
    <row r="365" spans="1:47" s="2" customFormat="1" ht="19.5">
      <c r="A365" s="37"/>
      <c r="B365" s="38"/>
      <c r="C365" s="39"/>
      <c r="D365" s="201" t="s">
        <v>710</v>
      </c>
      <c r="E365" s="39"/>
      <c r="F365" s="250" t="s">
        <v>1076</v>
      </c>
      <c r="G365" s="39"/>
      <c r="H365" s="39"/>
      <c r="I365" s="196"/>
      <c r="J365" s="39"/>
      <c r="K365" s="39"/>
      <c r="L365" s="42"/>
      <c r="M365" s="197"/>
      <c r="N365" s="198"/>
      <c r="O365" s="67"/>
      <c r="P365" s="67"/>
      <c r="Q365" s="67"/>
      <c r="R365" s="67"/>
      <c r="S365" s="67"/>
      <c r="T365" s="68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  <c r="AE365" s="37"/>
      <c r="AT365" s="20" t="s">
        <v>710</v>
      </c>
      <c r="AU365" s="20" t="s">
        <v>78</v>
      </c>
    </row>
    <row r="366" spans="1:65" s="2" customFormat="1" ht="16.5" customHeight="1">
      <c r="A366" s="37"/>
      <c r="B366" s="38"/>
      <c r="C366" s="181" t="s">
        <v>1134</v>
      </c>
      <c r="D366" s="181" t="s">
        <v>189</v>
      </c>
      <c r="E366" s="182" t="s">
        <v>1135</v>
      </c>
      <c r="F366" s="183" t="s">
        <v>1132</v>
      </c>
      <c r="G366" s="184" t="s">
        <v>708</v>
      </c>
      <c r="H366" s="185">
        <v>2</v>
      </c>
      <c r="I366" s="186"/>
      <c r="J366" s="187">
        <f>ROUND(I366*H366,2)</f>
        <v>0</v>
      </c>
      <c r="K366" s="183" t="s">
        <v>19</v>
      </c>
      <c r="L366" s="42"/>
      <c r="M366" s="188" t="s">
        <v>19</v>
      </c>
      <c r="N366" s="189" t="s">
        <v>42</v>
      </c>
      <c r="O366" s="67"/>
      <c r="P366" s="190">
        <f>O366*H366</f>
        <v>0</v>
      </c>
      <c r="Q366" s="190">
        <v>0</v>
      </c>
      <c r="R366" s="190">
        <f>Q366*H366</f>
        <v>0</v>
      </c>
      <c r="S366" s="190">
        <v>0</v>
      </c>
      <c r="T366" s="191">
        <f>S366*H366</f>
        <v>0</v>
      </c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  <c r="AE366" s="37"/>
      <c r="AR366" s="192" t="s">
        <v>95</v>
      </c>
      <c r="AT366" s="192" t="s">
        <v>189</v>
      </c>
      <c r="AU366" s="192" t="s">
        <v>78</v>
      </c>
      <c r="AY366" s="20" t="s">
        <v>187</v>
      </c>
      <c r="BE366" s="193">
        <f>IF(N366="základní",J366,0)</f>
        <v>0</v>
      </c>
      <c r="BF366" s="193">
        <f>IF(N366="snížená",J366,0)</f>
        <v>0</v>
      </c>
      <c r="BG366" s="193">
        <f>IF(N366="zákl. přenesená",J366,0)</f>
        <v>0</v>
      </c>
      <c r="BH366" s="193">
        <f>IF(N366="sníž. přenesená",J366,0)</f>
        <v>0</v>
      </c>
      <c r="BI366" s="193">
        <f>IF(N366="nulová",J366,0)</f>
        <v>0</v>
      </c>
      <c r="BJ366" s="20" t="s">
        <v>78</v>
      </c>
      <c r="BK366" s="193">
        <f>ROUND(I366*H366,2)</f>
        <v>0</v>
      </c>
      <c r="BL366" s="20" t="s">
        <v>95</v>
      </c>
      <c r="BM366" s="192" t="s">
        <v>1136</v>
      </c>
    </row>
    <row r="367" spans="1:47" s="2" customFormat="1" ht="19.5">
      <c r="A367" s="37"/>
      <c r="B367" s="38"/>
      <c r="C367" s="39"/>
      <c r="D367" s="201" t="s">
        <v>710</v>
      </c>
      <c r="E367" s="39"/>
      <c r="F367" s="250" t="s">
        <v>1115</v>
      </c>
      <c r="G367" s="39"/>
      <c r="H367" s="39"/>
      <c r="I367" s="196"/>
      <c r="J367" s="39"/>
      <c r="K367" s="39"/>
      <c r="L367" s="42"/>
      <c r="M367" s="197"/>
      <c r="N367" s="198"/>
      <c r="O367" s="67"/>
      <c r="P367" s="67"/>
      <c r="Q367" s="67"/>
      <c r="R367" s="67"/>
      <c r="S367" s="67"/>
      <c r="T367" s="68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  <c r="AE367" s="37"/>
      <c r="AT367" s="20" t="s">
        <v>710</v>
      </c>
      <c r="AU367" s="20" t="s">
        <v>78</v>
      </c>
    </row>
    <row r="368" spans="1:65" s="2" customFormat="1" ht="16.5" customHeight="1">
      <c r="A368" s="37"/>
      <c r="B368" s="38"/>
      <c r="C368" s="181" t="s">
        <v>1137</v>
      </c>
      <c r="D368" s="181" t="s">
        <v>189</v>
      </c>
      <c r="E368" s="182" t="s">
        <v>1138</v>
      </c>
      <c r="F368" s="183" t="s">
        <v>868</v>
      </c>
      <c r="G368" s="184" t="s">
        <v>205</v>
      </c>
      <c r="H368" s="185">
        <v>12</v>
      </c>
      <c r="I368" s="186"/>
      <c r="J368" s="187">
        <f>ROUND(I368*H368,2)</f>
        <v>0</v>
      </c>
      <c r="K368" s="183" t="s">
        <v>19</v>
      </c>
      <c r="L368" s="42"/>
      <c r="M368" s="188" t="s">
        <v>19</v>
      </c>
      <c r="N368" s="189" t="s">
        <v>42</v>
      </c>
      <c r="O368" s="67"/>
      <c r="P368" s="190">
        <f>O368*H368</f>
        <v>0</v>
      </c>
      <c r="Q368" s="190">
        <v>0</v>
      </c>
      <c r="R368" s="190">
        <f>Q368*H368</f>
        <v>0</v>
      </c>
      <c r="S368" s="190">
        <v>0</v>
      </c>
      <c r="T368" s="191">
        <f>S368*H368</f>
        <v>0</v>
      </c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  <c r="AE368" s="37"/>
      <c r="AR368" s="192" t="s">
        <v>95</v>
      </c>
      <c r="AT368" s="192" t="s">
        <v>189</v>
      </c>
      <c r="AU368" s="192" t="s">
        <v>78</v>
      </c>
      <c r="AY368" s="20" t="s">
        <v>187</v>
      </c>
      <c r="BE368" s="193">
        <f>IF(N368="základní",J368,0)</f>
        <v>0</v>
      </c>
      <c r="BF368" s="193">
        <f>IF(N368="snížená",J368,0)</f>
        <v>0</v>
      </c>
      <c r="BG368" s="193">
        <f>IF(N368="zákl. přenesená",J368,0)</f>
        <v>0</v>
      </c>
      <c r="BH368" s="193">
        <f>IF(N368="sníž. přenesená",J368,0)</f>
        <v>0</v>
      </c>
      <c r="BI368" s="193">
        <f>IF(N368="nulová",J368,0)</f>
        <v>0</v>
      </c>
      <c r="BJ368" s="20" t="s">
        <v>78</v>
      </c>
      <c r="BK368" s="193">
        <f>ROUND(I368*H368,2)</f>
        <v>0</v>
      </c>
      <c r="BL368" s="20" t="s">
        <v>95</v>
      </c>
      <c r="BM368" s="192" t="s">
        <v>1139</v>
      </c>
    </row>
    <row r="369" spans="1:47" s="2" customFormat="1" ht="19.5">
      <c r="A369" s="37"/>
      <c r="B369" s="38"/>
      <c r="C369" s="39"/>
      <c r="D369" s="201" t="s">
        <v>710</v>
      </c>
      <c r="E369" s="39"/>
      <c r="F369" s="250" t="s">
        <v>1076</v>
      </c>
      <c r="G369" s="39"/>
      <c r="H369" s="39"/>
      <c r="I369" s="196"/>
      <c r="J369" s="39"/>
      <c r="K369" s="39"/>
      <c r="L369" s="42"/>
      <c r="M369" s="197"/>
      <c r="N369" s="198"/>
      <c r="O369" s="67"/>
      <c r="P369" s="67"/>
      <c r="Q369" s="67"/>
      <c r="R369" s="67"/>
      <c r="S369" s="67"/>
      <c r="T369" s="68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T369" s="20" t="s">
        <v>710</v>
      </c>
      <c r="AU369" s="20" t="s">
        <v>78</v>
      </c>
    </row>
    <row r="370" spans="1:65" s="2" customFormat="1" ht="16.5" customHeight="1">
      <c r="A370" s="37"/>
      <c r="B370" s="38"/>
      <c r="C370" s="181" t="s">
        <v>1140</v>
      </c>
      <c r="D370" s="181" t="s">
        <v>189</v>
      </c>
      <c r="E370" s="182" t="s">
        <v>1141</v>
      </c>
      <c r="F370" s="183" t="s">
        <v>868</v>
      </c>
      <c r="G370" s="184" t="s">
        <v>205</v>
      </c>
      <c r="H370" s="185">
        <v>12</v>
      </c>
      <c r="I370" s="186"/>
      <c r="J370" s="187">
        <f>ROUND(I370*H370,2)</f>
        <v>0</v>
      </c>
      <c r="K370" s="183" t="s">
        <v>19</v>
      </c>
      <c r="L370" s="42"/>
      <c r="M370" s="188" t="s">
        <v>19</v>
      </c>
      <c r="N370" s="189" t="s">
        <v>42</v>
      </c>
      <c r="O370" s="67"/>
      <c r="P370" s="190">
        <f>O370*H370</f>
        <v>0</v>
      </c>
      <c r="Q370" s="190">
        <v>0</v>
      </c>
      <c r="R370" s="190">
        <f>Q370*H370</f>
        <v>0</v>
      </c>
      <c r="S370" s="190">
        <v>0</v>
      </c>
      <c r="T370" s="191">
        <f>S370*H370</f>
        <v>0</v>
      </c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R370" s="192" t="s">
        <v>95</v>
      </c>
      <c r="AT370" s="192" t="s">
        <v>189</v>
      </c>
      <c r="AU370" s="192" t="s">
        <v>78</v>
      </c>
      <c r="AY370" s="20" t="s">
        <v>187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20" t="s">
        <v>78</v>
      </c>
      <c r="BK370" s="193">
        <f>ROUND(I370*H370,2)</f>
        <v>0</v>
      </c>
      <c r="BL370" s="20" t="s">
        <v>95</v>
      </c>
      <c r="BM370" s="192" t="s">
        <v>1142</v>
      </c>
    </row>
    <row r="371" spans="1:47" s="2" customFormat="1" ht="19.5">
      <c r="A371" s="37"/>
      <c r="B371" s="38"/>
      <c r="C371" s="39"/>
      <c r="D371" s="201" t="s">
        <v>710</v>
      </c>
      <c r="E371" s="39"/>
      <c r="F371" s="250" t="s">
        <v>1143</v>
      </c>
      <c r="G371" s="39"/>
      <c r="H371" s="39"/>
      <c r="I371" s="196"/>
      <c r="J371" s="39"/>
      <c r="K371" s="39"/>
      <c r="L371" s="42"/>
      <c r="M371" s="197"/>
      <c r="N371" s="198"/>
      <c r="O371" s="67"/>
      <c r="P371" s="67"/>
      <c r="Q371" s="67"/>
      <c r="R371" s="67"/>
      <c r="S371" s="67"/>
      <c r="T371" s="68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  <c r="AE371" s="37"/>
      <c r="AT371" s="20" t="s">
        <v>710</v>
      </c>
      <c r="AU371" s="20" t="s">
        <v>78</v>
      </c>
    </row>
    <row r="372" spans="1:65" s="2" customFormat="1" ht="16.5" customHeight="1">
      <c r="A372" s="37"/>
      <c r="B372" s="38"/>
      <c r="C372" s="181" t="s">
        <v>1144</v>
      </c>
      <c r="D372" s="181" t="s">
        <v>189</v>
      </c>
      <c r="E372" s="182" t="s">
        <v>1145</v>
      </c>
      <c r="F372" s="183" t="s">
        <v>874</v>
      </c>
      <c r="G372" s="184" t="s">
        <v>205</v>
      </c>
      <c r="H372" s="185">
        <v>10</v>
      </c>
      <c r="I372" s="186"/>
      <c r="J372" s="187">
        <f>ROUND(I372*H372,2)</f>
        <v>0</v>
      </c>
      <c r="K372" s="183" t="s">
        <v>19</v>
      </c>
      <c r="L372" s="42"/>
      <c r="M372" s="188" t="s">
        <v>19</v>
      </c>
      <c r="N372" s="189" t="s">
        <v>42</v>
      </c>
      <c r="O372" s="67"/>
      <c r="P372" s="190">
        <f>O372*H372</f>
        <v>0</v>
      </c>
      <c r="Q372" s="190">
        <v>0</v>
      </c>
      <c r="R372" s="190">
        <f>Q372*H372</f>
        <v>0</v>
      </c>
      <c r="S372" s="190">
        <v>0</v>
      </c>
      <c r="T372" s="191">
        <f>S372*H372</f>
        <v>0</v>
      </c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  <c r="AE372" s="37"/>
      <c r="AR372" s="192" t="s">
        <v>95</v>
      </c>
      <c r="AT372" s="192" t="s">
        <v>189</v>
      </c>
      <c r="AU372" s="192" t="s">
        <v>78</v>
      </c>
      <c r="AY372" s="20" t="s">
        <v>187</v>
      </c>
      <c r="BE372" s="193">
        <f>IF(N372="základní",J372,0)</f>
        <v>0</v>
      </c>
      <c r="BF372" s="193">
        <f>IF(N372="snížená",J372,0)</f>
        <v>0</v>
      </c>
      <c r="BG372" s="193">
        <f>IF(N372="zákl. přenesená",J372,0)</f>
        <v>0</v>
      </c>
      <c r="BH372" s="193">
        <f>IF(N372="sníž. přenesená",J372,0)</f>
        <v>0</v>
      </c>
      <c r="BI372" s="193">
        <f>IF(N372="nulová",J372,0)</f>
        <v>0</v>
      </c>
      <c r="BJ372" s="20" t="s">
        <v>78</v>
      </c>
      <c r="BK372" s="193">
        <f>ROUND(I372*H372,2)</f>
        <v>0</v>
      </c>
      <c r="BL372" s="20" t="s">
        <v>95</v>
      </c>
      <c r="BM372" s="192" t="s">
        <v>1146</v>
      </c>
    </row>
    <row r="373" spans="1:47" s="2" customFormat="1" ht="19.5">
      <c r="A373" s="37"/>
      <c r="B373" s="38"/>
      <c r="C373" s="39"/>
      <c r="D373" s="201" t="s">
        <v>710</v>
      </c>
      <c r="E373" s="39"/>
      <c r="F373" s="250" t="s">
        <v>1076</v>
      </c>
      <c r="G373" s="39"/>
      <c r="H373" s="39"/>
      <c r="I373" s="196"/>
      <c r="J373" s="39"/>
      <c r="K373" s="39"/>
      <c r="L373" s="42"/>
      <c r="M373" s="197"/>
      <c r="N373" s="198"/>
      <c r="O373" s="67"/>
      <c r="P373" s="67"/>
      <c r="Q373" s="67"/>
      <c r="R373" s="67"/>
      <c r="S373" s="67"/>
      <c r="T373" s="68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  <c r="AE373" s="37"/>
      <c r="AT373" s="20" t="s">
        <v>710</v>
      </c>
      <c r="AU373" s="20" t="s">
        <v>78</v>
      </c>
    </row>
    <row r="374" spans="1:65" s="2" customFormat="1" ht="16.5" customHeight="1">
      <c r="A374" s="37"/>
      <c r="B374" s="38"/>
      <c r="C374" s="181" t="s">
        <v>1147</v>
      </c>
      <c r="D374" s="181" t="s">
        <v>189</v>
      </c>
      <c r="E374" s="182" t="s">
        <v>1148</v>
      </c>
      <c r="F374" s="183" t="s">
        <v>874</v>
      </c>
      <c r="G374" s="184" t="s">
        <v>205</v>
      </c>
      <c r="H374" s="185">
        <v>10</v>
      </c>
      <c r="I374" s="186"/>
      <c r="J374" s="187">
        <f>ROUND(I374*H374,2)</f>
        <v>0</v>
      </c>
      <c r="K374" s="183" t="s">
        <v>19</v>
      </c>
      <c r="L374" s="42"/>
      <c r="M374" s="188" t="s">
        <v>19</v>
      </c>
      <c r="N374" s="189" t="s">
        <v>42</v>
      </c>
      <c r="O374" s="67"/>
      <c r="P374" s="190">
        <f>O374*H374</f>
        <v>0</v>
      </c>
      <c r="Q374" s="190">
        <v>0</v>
      </c>
      <c r="R374" s="190">
        <f>Q374*H374</f>
        <v>0</v>
      </c>
      <c r="S374" s="190">
        <v>0</v>
      </c>
      <c r="T374" s="191">
        <f>S374*H374</f>
        <v>0</v>
      </c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  <c r="AE374" s="37"/>
      <c r="AR374" s="192" t="s">
        <v>95</v>
      </c>
      <c r="AT374" s="192" t="s">
        <v>189</v>
      </c>
      <c r="AU374" s="192" t="s">
        <v>78</v>
      </c>
      <c r="AY374" s="20" t="s">
        <v>187</v>
      </c>
      <c r="BE374" s="193">
        <f>IF(N374="základní",J374,0)</f>
        <v>0</v>
      </c>
      <c r="BF374" s="193">
        <f>IF(N374="snížená",J374,0)</f>
        <v>0</v>
      </c>
      <c r="BG374" s="193">
        <f>IF(N374="zákl. přenesená",J374,0)</f>
        <v>0</v>
      </c>
      <c r="BH374" s="193">
        <f>IF(N374="sníž. přenesená",J374,0)</f>
        <v>0</v>
      </c>
      <c r="BI374" s="193">
        <f>IF(N374="nulová",J374,0)</f>
        <v>0</v>
      </c>
      <c r="BJ374" s="20" t="s">
        <v>78</v>
      </c>
      <c r="BK374" s="193">
        <f>ROUND(I374*H374,2)</f>
        <v>0</v>
      </c>
      <c r="BL374" s="20" t="s">
        <v>95</v>
      </c>
      <c r="BM374" s="192" t="s">
        <v>1149</v>
      </c>
    </row>
    <row r="375" spans="1:47" s="2" customFormat="1" ht="19.5">
      <c r="A375" s="37"/>
      <c r="B375" s="38"/>
      <c r="C375" s="39"/>
      <c r="D375" s="201" t="s">
        <v>710</v>
      </c>
      <c r="E375" s="39"/>
      <c r="F375" s="250" t="s">
        <v>1143</v>
      </c>
      <c r="G375" s="39"/>
      <c r="H375" s="39"/>
      <c r="I375" s="196"/>
      <c r="J375" s="39"/>
      <c r="K375" s="39"/>
      <c r="L375" s="42"/>
      <c r="M375" s="197"/>
      <c r="N375" s="198"/>
      <c r="O375" s="67"/>
      <c r="P375" s="67"/>
      <c r="Q375" s="67"/>
      <c r="R375" s="67"/>
      <c r="S375" s="67"/>
      <c r="T375" s="68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T375" s="20" t="s">
        <v>710</v>
      </c>
      <c r="AU375" s="20" t="s">
        <v>78</v>
      </c>
    </row>
    <row r="376" spans="1:65" s="2" customFormat="1" ht="16.5" customHeight="1">
      <c r="A376" s="37"/>
      <c r="B376" s="38"/>
      <c r="C376" s="181" t="s">
        <v>1150</v>
      </c>
      <c r="D376" s="181" t="s">
        <v>189</v>
      </c>
      <c r="E376" s="182" t="s">
        <v>1151</v>
      </c>
      <c r="F376" s="183" t="s">
        <v>879</v>
      </c>
      <c r="G376" s="184" t="s">
        <v>205</v>
      </c>
      <c r="H376" s="185">
        <v>12</v>
      </c>
      <c r="I376" s="186"/>
      <c r="J376" s="187">
        <f>ROUND(I376*H376,2)</f>
        <v>0</v>
      </c>
      <c r="K376" s="183" t="s">
        <v>19</v>
      </c>
      <c r="L376" s="42"/>
      <c r="M376" s="188" t="s">
        <v>19</v>
      </c>
      <c r="N376" s="189" t="s">
        <v>42</v>
      </c>
      <c r="O376" s="67"/>
      <c r="P376" s="190">
        <f>O376*H376</f>
        <v>0</v>
      </c>
      <c r="Q376" s="190">
        <v>0</v>
      </c>
      <c r="R376" s="190">
        <f>Q376*H376</f>
        <v>0</v>
      </c>
      <c r="S376" s="190">
        <v>0</v>
      </c>
      <c r="T376" s="191">
        <f>S376*H376</f>
        <v>0</v>
      </c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R376" s="192" t="s">
        <v>95</v>
      </c>
      <c r="AT376" s="192" t="s">
        <v>189</v>
      </c>
      <c r="AU376" s="192" t="s">
        <v>78</v>
      </c>
      <c r="AY376" s="20" t="s">
        <v>187</v>
      </c>
      <c r="BE376" s="193">
        <f>IF(N376="základní",J376,0)</f>
        <v>0</v>
      </c>
      <c r="BF376" s="193">
        <f>IF(N376="snížená",J376,0)</f>
        <v>0</v>
      </c>
      <c r="BG376" s="193">
        <f>IF(N376="zákl. přenesená",J376,0)</f>
        <v>0</v>
      </c>
      <c r="BH376" s="193">
        <f>IF(N376="sníž. přenesená",J376,0)</f>
        <v>0</v>
      </c>
      <c r="BI376" s="193">
        <f>IF(N376="nulová",J376,0)</f>
        <v>0</v>
      </c>
      <c r="BJ376" s="20" t="s">
        <v>78</v>
      </c>
      <c r="BK376" s="193">
        <f>ROUND(I376*H376,2)</f>
        <v>0</v>
      </c>
      <c r="BL376" s="20" t="s">
        <v>95</v>
      </c>
      <c r="BM376" s="192" t="s">
        <v>1152</v>
      </c>
    </row>
    <row r="377" spans="1:47" s="2" customFormat="1" ht="19.5">
      <c r="A377" s="37"/>
      <c r="B377" s="38"/>
      <c r="C377" s="39"/>
      <c r="D377" s="201" t="s">
        <v>710</v>
      </c>
      <c r="E377" s="39"/>
      <c r="F377" s="250" t="s">
        <v>1076</v>
      </c>
      <c r="G377" s="39"/>
      <c r="H377" s="39"/>
      <c r="I377" s="196"/>
      <c r="J377" s="39"/>
      <c r="K377" s="39"/>
      <c r="L377" s="42"/>
      <c r="M377" s="197"/>
      <c r="N377" s="198"/>
      <c r="O377" s="67"/>
      <c r="P377" s="67"/>
      <c r="Q377" s="67"/>
      <c r="R377" s="67"/>
      <c r="S377" s="67"/>
      <c r="T377" s="68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T377" s="20" t="s">
        <v>710</v>
      </c>
      <c r="AU377" s="20" t="s">
        <v>78</v>
      </c>
    </row>
    <row r="378" spans="1:65" s="2" customFormat="1" ht="16.5" customHeight="1">
      <c r="A378" s="37"/>
      <c r="B378" s="38"/>
      <c r="C378" s="181" t="s">
        <v>1153</v>
      </c>
      <c r="D378" s="181" t="s">
        <v>189</v>
      </c>
      <c r="E378" s="182" t="s">
        <v>1154</v>
      </c>
      <c r="F378" s="183" t="s">
        <v>879</v>
      </c>
      <c r="G378" s="184" t="s">
        <v>205</v>
      </c>
      <c r="H378" s="185">
        <v>12</v>
      </c>
      <c r="I378" s="186"/>
      <c r="J378" s="187">
        <f>ROUND(I378*H378,2)</f>
        <v>0</v>
      </c>
      <c r="K378" s="183" t="s">
        <v>19</v>
      </c>
      <c r="L378" s="42"/>
      <c r="M378" s="188" t="s">
        <v>19</v>
      </c>
      <c r="N378" s="189" t="s">
        <v>42</v>
      </c>
      <c r="O378" s="67"/>
      <c r="P378" s="190">
        <f>O378*H378</f>
        <v>0</v>
      </c>
      <c r="Q378" s="190">
        <v>0</v>
      </c>
      <c r="R378" s="190">
        <f>Q378*H378</f>
        <v>0</v>
      </c>
      <c r="S378" s="190">
        <v>0</v>
      </c>
      <c r="T378" s="191">
        <f>S378*H378</f>
        <v>0</v>
      </c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  <c r="AR378" s="192" t="s">
        <v>95</v>
      </c>
      <c r="AT378" s="192" t="s">
        <v>189</v>
      </c>
      <c r="AU378" s="192" t="s">
        <v>78</v>
      </c>
      <c r="AY378" s="20" t="s">
        <v>187</v>
      </c>
      <c r="BE378" s="193">
        <f>IF(N378="základní",J378,0)</f>
        <v>0</v>
      </c>
      <c r="BF378" s="193">
        <f>IF(N378="snížená",J378,0)</f>
        <v>0</v>
      </c>
      <c r="BG378" s="193">
        <f>IF(N378="zákl. přenesená",J378,0)</f>
        <v>0</v>
      </c>
      <c r="BH378" s="193">
        <f>IF(N378="sníž. přenesená",J378,0)</f>
        <v>0</v>
      </c>
      <c r="BI378" s="193">
        <f>IF(N378="nulová",J378,0)</f>
        <v>0</v>
      </c>
      <c r="BJ378" s="20" t="s">
        <v>78</v>
      </c>
      <c r="BK378" s="193">
        <f>ROUND(I378*H378,2)</f>
        <v>0</v>
      </c>
      <c r="BL378" s="20" t="s">
        <v>95</v>
      </c>
      <c r="BM378" s="192" t="s">
        <v>1155</v>
      </c>
    </row>
    <row r="379" spans="1:47" s="2" customFormat="1" ht="19.5">
      <c r="A379" s="37"/>
      <c r="B379" s="38"/>
      <c r="C379" s="39"/>
      <c r="D379" s="201" t="s">
        <v>710</v>
      </c>
      <c r="E379" s="39"/>
      <c r="F379" s="250" t="s">
        <v>1143</v>
      </c>
      <c r="G379" s="39"/>
      <c r="H379" s="39"/>
      <c r="I379" s="196"/>
      <c r="J379" s="39"/>
      <c r="K379" s="39"/>
      <c r="L379" s="42"/>
      <c r="M379" s="197"/>
      <c r="N379" s="198"/>
      <c r="O379" s="67"/>
      <c r="P379" s="67"/>
      <c r="Q379" s="67"/>
      <c r="R379" s="67"/>
      <c r="S379" s="67"/>
      <c r="T379" s="68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  <c r="AE379" s="37"/>
      <c r="AT379" s="20" t="s">
        <v>710</v>
      </c>
      <c r="AU379" s="20" t="s">
        <v>78</v>
      </c>
    </row>
    <row r="380" spans="1:65" s="2" customFormat="1" ht="16.5" customHeight="1">
      <c r="A380" s="37"/>
      <c r="B380" s="38"/>
      <c r="C380" s="181" t="s">
        <v>1156</v>
      </c>
      <c r="D380" s="181" t="s">
        <v>189</v>
      </c>
      <c r="E380" s="182" t="s">
        <v>1157</v>
      </c>
      <c r="F380" s="183" t="s">
        <v>884</v>
      </c>
      <c r="G380" s="184" t="s">
        <v>205</v>
      </c>
      <c r="H380" s="185">
        <v>10</v>
      </c>
      <c r="I380" s="186"/>
      <c r="J380" s="187">
        <f>ROUND(I380*H380,2)</f>
        <v>0</v>
      </c>
      <c r="K380" s="183" t="s">
        <v>19</v>
      </c>
      <c r="L380" s="42"/>
      <c r="M380" s="188" t="s">
        <v>19</v>
      </c>
      <c r="N380" s="189" t="s">
        <v>42</v>
      </c>
      <c r="O380" s="67"/>
      <c r="P380" s="190">
        <f>O380*H380</f>
        <v>0</v>
      </c>
      <c r="Q380" s="190">
        <v>0</v>
      </c>
      <c r="R380" s="190">
        <f>Q380*H380</f>
        <v>0</v>
      </c>
      <c r="S380" s="190">
        <v>0</v>
      </c>
      <c r="T380" s="191">
        <f>S380*H380</f>
        <v>0</v>
      </c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  <c r="AE380" s="37"/>
      <c r="AR380" s="192" t="s">
        <v>95</v>
      </c>
      <c r="AT380" s="192" t="s">
        <v>189</v>
      </c>
      <c r="AU380" s="192" t="s">
        <v>78</v>
      </c>
      <c r="AY380" s="20" t="s">
        <v>187</v>
      </c>
      <c r="BE380" s="193">
        <f>IF(N380="základní",J380,0)</f>
        <v>0</v>
      </c>
      <c r="BF380" s="193">
        <f>IF(N380="snížená",J380,0)</f>
        <v>0</v>
      </c>
      <c r="BG380" s="193">
        <f>IF(N380="zákl. přenesená",J380,0)</f>
        <v>0</v>
      </c>
      <c r="BH380" s="193">
        <f>IF(N380="sníž. přenesená",J380,0)</f>
        <v>0</v>
      </c>
      <c r="BI380" s="193">
        <f>IF(N380="nulová",J380,0)</f>
        <v>0</v>
      </c>
      <c r="BJ380" s="20" t="s">
        <v>78</v>
      </c>
      <c r="BK380" s="193">
        <f>ROUND(I380*H380,2)</f>
        <v>0</v>
      </c>
      <c r="BL380" s="20" t="s">
        <v>95</v>
      </c>
      <c r="BM380" s="192" t="s">
        <v>1158</v>
      </c>
    </row>
    <row r="381" spans="1:47" s="2" customFormat="1" ht="19.5">
      <c r="A381" s="37"/>
      <c r="B381" s="38"/>
      <c r="C381" s="39"/>
      <c r="D381" s="201" t="s">
        <v>710</v>
      </c>
      <c r="E381" s="39"/>
      <c r="F381" s="250" t="s">
        <v>1076</v>
      </c>
      <c r="G381" s="39"/>
      <c r="H381" s="39"/>
      <c r="I381" s="196"/>
      <c r="J381" s="39"/>
      <c r="K381" s="39"/>
      <c r="L381" s="42"/>
      <c r="M381" s="197"/>
      <c r="N381" s="198"/>
      <c r="O381" s="67"/>
      <c r="P381" s="67"/>
      <c r="Q381" s="67"/>
      <c r="R381" s="67"/>
      <c r="S381" s="67"/>
      <c r="T381" s="68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  <c r="AE381" s="37"/>
      <c r="AT381" s="20" t="s">
        <v>710</v>
      </c>
      <c r="AU381" s="20" t="s">
        <v>78</v>
      </c>
    </row>
    <row r="382" spans="1:65" s="2" customFormat="1" ht="16.5" customHeight="1">
      <c r="A382" s="37"/>
      <c r="B382" s="38"/>
      <c r="C382" s="181" t="s">
        <v>1159</v>
      </c>
      <c r="D382" s="181" t="s">
        <v>189</v>
      </c>
      <c r="E382" s="182" t="s">
        <v>1160</v>
      </c>
      <c r="F382" s="183" t="s">
        <v>884</v>
      </c>
      <c r="G382" s="184" t="s">
        <v>205</v>
      </c>
      <c r="H382" s="185">
        <v>10</v>
      </c>
      <c r="I382" s="186"/>
      <c r="J382" s="187">
        <f>ROUND(I382*H382,2)</f>
        <v>0</v>
      </c>
      <c r="K382" s="183" t="s">
        <v>19</v>
      </c>
      <c r="L382" s="42"/>
      <c r="M382" s="188" t="s">
        <v>19</v>
      </c>
      <c r="N382" s="189" t="s">
        <v>42</v>
      </c>
      <c r="O382" s="67"/>
      <c r="P382" s="190">
        <f>O382*H382</f>
        <v>0</v>
      </c>
      <c r="Q382" s="190">
        <v>0</v>
      </c>
      <c r="R382" s="190">
        <f>Q382*H382</f>
        <v>0</v>
      </c>
      <c r="S382" s="190">
        <v>0</v>
      </c>
      <c r="T382" s="191">
        <f>S382*H382</f>
        <v>0</v>
      </c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  <c r="AE382" s="37"/>
      <c r="AR382" s="192" t="s">
        <v>95</v>
      </c>
      <c r="AT382" s="192" t="s">
        <v>189</v>
      </c>
      <c r="AU382" s="192" t="s">
        <v>78</v>
      </c>
      <c r="AY382" s="20" t="s">
        <v>187</v>
      </c>
      <c r="BE382" s="193">
        <f>IF(N382="základní",J382,0)</f>
        <v>0</v>
      </c>
      <c r="BF382" s="193">
        <f>IF(N382="snížená",J382,0)</f>
        <v>0</v>
      </c>
      <c r="BG382" s="193">
        <f>IF(N382="zákl. přenesená",J382,0)</f>
        <v>0</v>
      </c>
      <c r="BH382" s="193">
        <f>IF(N382="sníž. přenesená",J382,0)</f>
        <v>0</v>
      </c>
      <c r="BI382" s="193">
        <f>IF(N382="nulová",J382,0)</f>
        <v>0</v>
      </c>
      <c r="BJ382" s="20" t="s">
        <v>78</v>
      </c>
      <c r="BK382" s="193">
        <f>ROUND(I382*H382,2)</f>
        <v>0</v>
      </c>
      <c r="BL382" s="20" t="s">
        <v>95</v>
      </c>
      <c r="BM382" s="192" t="s">
        <v>1161</v>
      </c>
    </row>
    <row r="383" spans="1:47" s="2" customFormat="1" ht="19.5">
      <c r="A383" s="37"/>
      <c r="B383" s="38"/>
      <c r="C383" s="39"/>
      <c r="D383" s="201" t="s">
        <v>710</v>
      </c>
      <c r="E383" s="39"/>
      <c r="F383" s="250" t="s">
        <v>1143</v>
      </c>
      <c r="G383" s="39"/>
      <c r="H383" s="39"/>
      <c r="I383" s="196"/>
      <c r="J383" s="39"/>
      <c r="K383" s="39"/>
      <c r="L383" s="42"/>
      <c r="M383" s="197"/>
      <c r="N383" s="198"/>
      <c r="O383" s="67"/>
      <c r="P383" s="67"/>
      <c r="Q383" s="67"/>
      <c r="R383" s="67"/>
      <c r="S383" s="67"/>
      <c r="T383" s="68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T383" s="20" t="s">
        <v>710</v>
      </c>
      <c r="AU383" s="20" t="s">
        <v>78</v>
      </c>
    </row>
    <row r="384" spans="1:65" s="2" customFormat="1" ht="16.5" customHeight="1">
      <c r="A384" s="37"/>
      <c r="B384" s="38"/>
      <c r="C384" s="181" t="s">
        <v>1162</v>
      </c>
      <c r="D384" s="181" t="s">
        <v>189</v>
      </c>
      <c r="E384" s="182" t="s">
        <v>1163</v>
      </c>
      <c r="F384" s="183" t="s">
        <v>889</v>
      </c>
      <c r="G384" s="184" t="s">
        <v>205</v>
      </c>
      <c r="H384" s="185">
        <v>35</v>
      </c>
      <c r="I384" s="186"/>
      <c r="J384" s="187">
        <f>ROUND(I384*H384,2)</f>
        <v>0</v>
      </c>
      <c r="K384" s="183" t="s">
        <v>19</v>
      </c>
      <c r="L384" s="42"/>
      <c r="M384" s="188" t="s">
        <v>19</v>
      </c>
      <c r="N384" s="189" t="s">
        <v>42</v>
      </c>
      <c r="O384" s="67"/>
      <c r="P384" s="190">
        <f>O384*H384</f>
        <v>0</v>
      </c>
      <c r="Q384" s="190">
        <v>0</v>
      </c>
      <c r="R384" s="190">
        <f>Q384*H384</f>
        <v>0</v>
      </c>
      <c r="S384" s="190">
        <v>0</v>
      </c>
      <c r="T384" s="191">
        <f>S384*H384</f>
        <v>0</v>
      </c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R384" s="192" t="s">
        <v>95</v>
      </c>
      <c r="AT384" s="192" t="s">
        <v>189</v>
      </c>
      <c r="AU384" s="192" t="s">
        <v>78</v>
      </c>
      <c r="AY384" s="20" t="s">
        <v>187</v>
      </c>
      <c r="BE384" s="193">
        <f>IF(N384="základní",J384,0)</f>
        <v>0</v>
      </c>
      <c r="BF384" s="193">
        <f>IF(N384="snížená",J384,0)</f>
        <v>0</v>
      </c>
      <c r="BG384" s="193">
        <f>IF(N384="zákl. přenesená",J384,0)</f>
        <v>0</v>
      </c>
      <c r="BH384" s="193">
        <f>IF(N384="sníž. přenesená",J384,0)</f>
        <v>0</v>
      </c>
      <c r="BI384" s="193">
        <f>IF(N384="nulová",J384,0)</f>
        <v>0</v>
      </c>
      <c r="BJ384" s="20" t="s">
        <v>78</v>
      </c>
      <c r="BK384" s="193">
        <f>ROUND(I384*H384,2)</f>
        <v>0</v>
      </c>
      <c r="BL384" s="20" t="s">
        <v>95</v>
      </c>
      <c r="BM384" s="192" t="s">
        <v>1164</v>
      </c>
    </row>
    <row r="385" spans="1:47" s="2" customFormat="1" ht="19.5">
      <c r="A385" s="37"/>
      <c r="B385" s="38"/>
      <c r="C385" s="39"/>
      <c r="D385" s="201" t="s">
        <v>710</v>
      </c>
      <c r="E385" s="39"/>
      <c r="F385" s="250" t="s">
        <v>1076</v>
      </c>
      <c r="G385" s="39"/>
      <c r="H385" s="39"/>
      <c r="I385" s="196"/>
      <c r="J385" s="39"/>
      <c r="K385" s="39"/>
      <c r="L385" s="42"/>
      <c r="M385" s="197"/>
      <c r="N385" s="198"/>
      <c r="O385" s="67"/>
      <c r="P385" s="67"/>
      <c r="Q385" s="67"/>
      <c r="R385" s="67"/>
      <c r="S385" s="67"/>
      <c r="T385" s="68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T385" s="20" t="s">
        <v>710</v>
      </c>
      <c r="AU385" s="20" t="s">
        <v>78</v>
      </c>
    </row>
    <row r="386" spans="1:65" s="2" customFormat="1" ht="16.5" customHeight="1">
      <c r="A386" s="37"/>
      <c r="B386" s="38"/>
      <c r="C386" s="181" t="s">
        <v>1165</v>
      </c>
      <c r="D386" s="181" t="s">
        <v>189</v>
      </c>
      <c r="E386" s="182" t="s">
        <v>1166</v>
      </c>
      <c r="F386" s="183" t="s">
        <v>889</v>
      </c>
      <c r="G386" s="184" t="s">
        <v>205</v>
      </c>
      <c r="H386" s="185">
        <v>35</v>
      </c>
      <c r="I386" s="186"/>
      <c r="J386" s="187">
        <f>ROUND(I386*H386,2)</f>
        <v>0</v>
      </c>
      <c r="K386" s="183" t="s">
        <v>19</v>
      </c>
      <c r="L386" s="42"/>
      <c r="M386" s="188" t="s">
        <v>19</v>
      </c>
      <c r="N386" s="189" t="s">
        <v>42</v>
      </c>
      <c r="O386" s="67"/>
      <c r="P386" s="190">
        <f>O386*H386</f>
        <v>0</v>
      </c>
      <c r="Q386" s="190">
        <v>0</v>
      </c>
      <c r="R386" s="190">
        <f>Q386*H386</f>
        <v>0</v>
      </c>
      <c r="S386" s="190">
        <v>0</v>
      </c>
      <c r="T386" s="191">
        <f>S386*H386</f>
        <v>0</v>
      </c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R386" s="192" t="s">
        <v>95</v>
      </c>
      <c r="AT386" s="192" t="s">
        <v>189</v>
      </c>
      <c r="AU386" s="192" t="s">
        <v>78</v>
      </c>
      <c r="AY386" s="20" t="s">
        <v>187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20" t="s">
        <v>78</v>
      </c>
      <c r="BK386" s="193">
        <f>ROUND(I386*H386,2)</f>
        <v>0</v>
      </c>
      <c r="BL386" s="20" t="s">
        <v>95</v>
      </c>
      <c r="BM386" s="192" t="s">
        <v>1167</v>
      </c>
    </row>
    <row r="387" spans="1:47" s="2" customFormat="1" ht="19.5">
      <c r="A387" s="37"/>
      <c r="B387" s="38"/>
      <c r="C387" s="39"/>
      <c r="D387" s="201" t="s">
        <v>710</v>
      </c>
      <c r="E387" s="39"/>
      <c r="F387" s="250" t="s">
        <v>1143</v>
      </c>
      <c r="G387" s="39"/>
      <c r="H387" s="39"/>
      <c r="I387" s="196"/>
      <c r="J387" s="39"/>
      <c r="K387" s="39"/>
      <c r="L387" s="42"/>
      <c r="M387" s="197"/>
      <c r="N387" s="198"/>
      <c r="O387" s="67"/>
      <c r="P387" s="67"/>
      <c r="Q387" s="67"/>
      <c r="R387" s="67"/>
      <c r="S387" s="67"/>
      <c r="T387" s="68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T387" s="20" t="s">
        <v>710</v>
      </c>
      <c r="AU387" s="20" t="s">
        <v>78</v>
      </c>
    </row>
    <row r="388" spans="1:65" s="2" customFormat="1" ht="16.5" customHeight="1">
      <c r="A388" s="37"/>
      <c r="B388" s="38"/>
      <c r="C388" s="181" t="s">
        <v>1168</v>
      </c>
      <c r="D388" s="181" t="s">
        <v>189</v>
      </c>
      <c r="E388" s="182" t="s">
        <v>1169</v>
      </c>
      <c r="F388" s="183" t="s">
        <v>911</v>
      </c>
      <c r="G388" s="184" t="s">
        <v>205</v>
      </c>
      <c r="H388" s="185">
        <v>35</v>
      </c>
      <c r="I388" s="186"/>
      <c r="J388" s="187">
        <f>ROUND(I388*H388,2)</f>
        <v>0</v>
      </c>
      <c r="K388" s="183" t="s">
        <v>19</v>
      </c>
      <c r="L388" s="42"/>
      <c r="M388" s="188" t="s">
        <v>19</v>
      </c>
      <c r="N388" s="189" t="s">
        <v>42</v>
      </c>
      <c r="O388" s="67"/>
      <c r="P388" s="190">
        <f>O388*H388</f>
        <v>0</v>
      </c>
      <c r="Q388" s="190">
        <v>0</v>
      </c>
      <c r="R388" s="190">
        <f>Q388*H388</f>
        <v>0</v>
      </c>
      <c r="S388" s="190">
        <v>0</v>
      </c>
      <c r="T388" s="191">
        <f>S388*H388</f>
        <v>0</v>
      </c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R388" s="192" t="s">
        <v>95</v>
      </c>
      <c r="AT388" s="192" t="s">
        <v>189</v>
      </c>
      <c r="AU388" s="192" t="s">
        <v>78</v>
      </c>
      <c r="AY388" s="20" t="s">
        <v>187</v>
      </c>
      <c r="BE388" s="193">
        <f>IF(N388="základní",J388,0)</f>
        <v>0</v>
      </c>
      <c r="BF388" s="193">
        <f>IF(N388="snížená",J388,0)</f>
        <v>0</v>
      </c>
      <c r="BG388" s="193">
        <f>IF(N388="zákl. přenesená",J388,0)</f>
        <v>0</v>
      </c>
      <c r="BH388" s="193">
        <f>IF(N388="sníž. přenesená",J388,0)</f>
        <v>0</v>
      </c>
      <c r="BI388" s="193">
        <f>IF(N388="nulová",J388,0)</f>
        <v>0</v>
      </c>
      <c r="BJ388" s="20" t="s">
        <v>78</v>
      </c>
      <c r="BK388" s="193">
        <f>ROUND(I388*H388,2)</f>
        <v>0</v>
      </c>
      <c r="BL388" s="20" t="s">
        <v>95</v>
      </c>
      <c r="BM388" s="192" t="s">
        <v>1170</v>
      </c>
    </row>
    <row r="389" spans="1:47" s="2" customFormat="1" ht="19.5">
      <c r="A389" s="37"/>
      <c r="B389" s="38"/>
      <c r="C389" s="39"/>
      <c r="D389" s="201" t="s">
        <v>710</v>
      </c>
      <c r="E389" s="39"/>
      <c r="F389" s="250" t="s">
        <v>1171</v>
      </c>
      <c r="G389" s="39"/>
      <c r="H389" s="39"/>
      <c r="I389" s="196"/>
      <c r="J389" s="39"/>
      <c r="K389" s="39"/>
      <c r="L389" s="42"/>
      <c r="M389" s="197"/>
      <c r="N389" s="198"/>
      <c r="O389" s="67"/>
      <c r="P389" s="67"/>
      <c r="Q389" s="67"/>
      <c r="R389" s="67"/>
      <c r="S389" s="67"/>
      <c r="T389" s="68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T389" s="20" t="s">
        <v>710</v>
      </c>
      <c r="AU389" s="20" t="s">
        <v>78</v>
      </c>
    </row>
    <row r="390" spans="1:65" s="2" customFormat="1" ht="16.5" customHeight="1">
      <c r="A390" s="37"/>
      <c r="B390" s="38"/>
      <c r="C390" s="181" t="s">
        <v>1172</v>
      </c>
      <c r="D390" s="181" t="s">
        <v>189</v>
      </c>
      <c r="E390" s="182" t="s">
        <v>1173</v>
      </c>
      <c r="F390" s="183" t="s">
        <v>911</v>
      </c>
      <c r="G390" s="184" t="s">
        <v>205</v>
      </c>
      <c r="H390" s="185">
        <v>35</v>
      </c>
      <c r="I390" s="186"/>
      <c r="J390" s="187">
        <f>ROUND(I390*H390,2)</f>
        <v>0</v>
      </c>
      <c r="K390" s="183" t="s">
        <v>19</v>
      </c>
      <c r="L390" s="42"/>
      <c r="M390" s="188" t="s">
        <v>19</v>
      </c>
      <c r="N390" s="189" t="s">
        <v>42</v>
      </c>
      <c r="O390" s="67"/>
      <c r="P390" s="190">
        <f>O390*H390</f>
        <v>0</v>
      </c>
      <c r="Q390" s="190">
        <v>0</v>
      </c>
      <c r="R390" s="190">
        <f>Q390*H390</f>
        <v>0</v>
      </c>
      <c r="S390" s="190">
        <v>0</v>
      </c>
      <c r="T390" s="191">
        <f>S390*H390</f>
        <v>0</v>
      </c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R390" s="192" t="s">
        <v>95</v>
      </c>
      <c r="AT390" s="192" t="s">
        <v>189</v>
      </c>
      <c r="AU390" s="192" t="s">
        <v>78</v>
      </c>
      <c r="AY390" s="20" t="s">
        <v>187</v>
      </c>
      <c r="BE390" s="193">
        <f>IF(N390="základní",J390,0)</f>
        <v>0</v>
      </c>
      <c r="BF390" s="193">
        <f>IF(N390="snížená",J390,0)</f>
        <v>0</v>
      </c>
      <c r="BG390" s="193">
        <f>IF(N390="zákl. přenesená",J390,0)</f>
        <v>0</v>
      </c>
      <c r="BH390" s="193">
        <f>IF(N390="sníž. přenesená",J390,0)</f>
        <v>0</v>
      </c>
      <c r="BI390" s="193">
        <f>IF(N390="nulová",J390,0)</f>
        <v>0</v>
      </c>
      <c r="BJ390" s="20" t="s">
        <v>78</v>
      </c>
      <c r="BK390" s="193">
        <f>ROUND(I390*H390,2)</f>
        <v>0</v>
      </c>
      <c r="BL390" s="20" t="s">
        <v>95</v>
      </c>
      <c r="BM390" s="192" t="s">
        <v>1174</v>
      </c>
    </row>
    <row r="391" spans="1:47" s="2" customFormat="1" ht="19.5">
      <c r="A391" s="37"/>
      <c r="B391" s="38"/>
      <c r="C391" s="39"/>
      <c r="D391" s="201" t="s">
        <v>710</v>
      </c>
      <c r="E391" s="39"/>
      <c r="F391" s="250" t="s">
        <v>1143</v>
      </c>
      <c r="G391" s="39"/>
      <c r="H391" s="39"/>
      <c r="I391" s="196"/>
      <c r="J391" s="39"/>
      <c r="K391" s="39"/>
      <c r="L391" s="42"/>
      <c r="M391" s="197"/>
      <c r="N391" s="198"/>
      <c r="O391" s="67"/>
      <c r="P391" s="67"/>
      <c r="Q391" s="67"/>
      <c r="R391" s="67"/>
      <c r="S391" s="67"/>
      <c r="T391" s="68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  <c r="AE391" s="37"/>
      <c r="AT391" s="20" t="s">
        <v>710</v>
      </c>
      <c r="AU391" s="20" t="s">
        <v>78</v>
      </c>
    </row>
    <row r="392" spans="1:65" s="2" customFormat="1" ht="16.5" customHeight="1">
      <c r="A392" s="37"/>
      <c r="B392" s="38"/>
      <c r="C392" s="181" t="s">
        <v>1175</v>
      </c>
      <c r="D392" s="181" t="s">
        <v>189</v>
      </c>
      <c r="E392" s="182" t="s">
        <v>1176</v>
      </c>
      <c r="F392" s="183" t="s">
        <v>918</v>
      </c>
      <c r="G392" s="184" t="s">
        <v>205</v>
      </c>
      <c r="H392" s="185">
        <v>25</v>
      </c>
      <c r="I392" s="186"/>
      <c r="J392" s="187">
        <f>ROUND(I392*H392,2)</f>
        <v>0</v>
      </c>
      <c r="K392" s="183" t="s">
        <v>19</v>
      </c>
      <c r="L392" s="42"/>
      <c r="M392" s="188" t="s">
        <v>19</v>
      </c>
      <c r="N392" s="189" t="s">
        <v>42</v>
      </c>
      <c r="O392" s="67"/>
      <c r="P392" s="190">
        <f>O392*H392</f>
        <v>0</v>
      </c>
      <c r="Q392" s="190">
        <v>0</v>
      </c>
      <c r="R392" s="190">
        <f>Q392*H392</f>
        <v>0</v>
      </c>
      <c r="S392" s="190">
        <v>0</v>
      </c>
      <c r="T392" s="191">
        <f>S392*H392</f>
        <v>0</v>
      </c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  <c r="AE392" s="37"/>
      <c r="AR392" s="192" t="s">
        <v>95</v>
      </c>
      <c r="AT392" s="192" t="s">
        <v>189</v>
      </c>
      <c r="AU392" s="192" t="s">
        <v>78</v>
      </c>
      <c r="AY392" s="20" t="s">
        <v>187</v>
      </c>
      <c r="BE392" s="193">
        <f>IF(N392="základní",J392,0)</f>
        <v>0</v>
      </c>
      <c r="BF392" s="193">
        <f>IF(N392="snížená",J392,0)</f>
        <v>0</v>
      </c>
      <c r="BG392" s="193">
        <f>IF(N392="zákl. přenesená",J392,0)</f>
        <v>0</v>
      </c>
      <c r="BH392" s="193">
        <f>IF(N392="sníž. přenesená",J392,0)</f>
        <v>0</v>
      </c>
      <c r="BI392" s="193">
        <f>IF(N392="nulová",J392,0)</f>
        <v>0</v>
      </c>
      <c r="BJ392" s="20" t="s">
        <v>78</v>
      </c>
      <c r="BK392" s="193">
        <f>ROUND(I392*H392,2)</f>
        <v>0</v>
      </c>
      <c r="BL392" s="20" t="s">
        <v>95</v>
      </c>
      <c r="BM392" s="192" t="s">
        <v>1177</v>
      </c>
    </row>
    <row r="393" spans="1:47" s="2" customFormat="1" ht="19.5">
      <c r="A393" s="37"/>
      <c r="B393" s="38"/>
      <c r="C393" s="39"/>
      <c r="D393" s="201" t="s">
        <v>710</v>
      </c>
      <c r="E393" s="39"/>
      <c r="F393" s="250" t="s">
        <v>1171</v>
      </c>
      <c r="G393" s="39"/>
      <c r="H393" s="39"/>
      <c r="I393" s="196"/>
      <c r="J393" s="39"/>
      <c r="K393" s="39"/>
      <c r="L393" s="42"/>
      <c r="M393" s="197"/>
      <c r="N393" s="198"/>
      <c r="O393" s="67"/>
      <c r="P393" s="67"/>
      <c r="Q393" s="67"/>
      <c r="R393" s="67"/>
      <c r="S393" s="67"/>
      <c r="T393" s="68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  <c r="AE393" s="37"/>
      <c r="AT393" s="20" t="s">
        <v>710</v>
      </c>
      <c r="AU393" s="20" t="s">
        <v>78</v>
      </c>
    </row>
    <row r="394" spans="1:65" s="2" customFormat="1" ht="16.5" customHeight="1">
      <c r="A394" s="37"/>
      <c r="B394" s="38"/>
      <c r="C394" s="181" t="s">
        <v>1178</v>
      </c>
      <c r="D394" s="181" t="s">
        <v>189</v>
      </c>
      <c r="E394" s="182" t="s">
        <v>1179</v>
      </c>
      <c r="F394" s="183" t="s">
        <v>918</v>
      </c>
      <c r="G394" s="184" t="s">
        <v>205</v>
      </c>
      <c r="H394" s="185">
        <v>25</v>
      </c>
      <c r="I394" s="186"/>
      <c r="J394" s="187">
        <f>ROUND(I394*H394,2)</f>
        <v>0</v>
      </c>
      <c r="K394" s="183" t="s">
        <v>19</v>
      </c>
      <c r="L394" s="42"/>
      <c r="M394" s="188" t="s">
        <v>19</v>
      </c>
      <c r="N394" s="189" t="s">
        <v>42</v>
      </c>
      <c r="O394" s="67"/>
      <c r="P394" s="190">
        <f>O394*H394</f>
        <v>0</v>
      </c>
      <c r="Q394" s="190">
        <v>0</v>
      </c>
      <c r="R394" s="190">
        <f>Q394*H394</f>
        <v>0</v>
      </c>
      <c r="S394" s="190">
        <v>0</v>
      </c>
      <c r="T394" s="191">
        <f>S394*H394</f>
        <v>0</v>
      </c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  <c r="AE394" s="37"/>
      <c r="AR394" s="192" t="s">
        <v>95</v>
      </c>
      <c r="AT394" s="192" t="s">
        <v>189</v>
      </c>
      <c r="AU394" s="192" t="s">
        <v>78</v>
      </c>
      <c r="AY394" s="20" t="s">
        <v>187</v>
      </c>
      <c r="BE394" s="193">
        <f>IF(N394="základní",J394,0)</f>
        <v>0</v>
      </c>
      <c r="BF394" s="193">
        <f>IF(N394="snížená",J394,0)</f>
        <v>0</v>
      </c>
      <c r="BG394" s="193">
        <f>IF(N394="zákl. přenesená",J394,0)</f>
        <v>0</v>
      </c>
      <c r="BH394" s="193">
        <f>IF(N394="sníž. přenesená",J394,0)</f>
        <v>0</v>
      </c>
      <c r="BI394" s="193">
        <f>IF(N394="nulová",J394,0)</f>
        <v>0</v>
      </c>
      <c r="BJ394" s="20" t="s">
        <v>78</v>
      </c>
      <c r="BK394" s="193">
        <f>ROUND(I394*H394,2)</f>
        <v>0</v>
      </c>
      <c r="BL394" s="20" t="s">
        <v>95</v>
      </c>
      <c r="BM394" s="192" t="s">
        <v>1180</v>
      </c>
    </row>
    <row r="395" spans="1:47" s="2" customFormat="1" ht="19.5">
      <c r="A395" s="37"/>
      <c r="B395" s="38"/>
      <c r="C395" s="39"/>
      <c r="D395" s="201" t="s">
        <v>710</v>
      </c>
      <c r="E395" s="39"/>
      <c r="F395" s="250" t="s">
        <v>1143</v>
      </c>
      <c r="G395" s="39"/>
      <c r="H395" s="39"/>
      <c r="I395" s="196"/>
      <c r="J395" s="39"/>
      <c r="K395" s="39"/>
      <c r="L395" s="42"/>
      <c r="M395" s="197"/>
      <c r="N395" s="198"/>
      <c r="O395" s="67"/>
      <c r="P395" s="67"/>
      <c r="Q395" s="67"/>
      <c r="R395" s="67"/>
      <c r="S395" s="67"/>
      <c r="T395" s="68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  <c r="AE395" s="37"/>
      <c r="AT395" s="20" t="s">
        <v>710</v>
      </c>
      <c r="AU395" s="20" t="s">
        <v>78</v>
      </c>
    </row>
    <row r="396" spans="1:65" s="2" customFormat="1" ht="16.5" customHeight="1">
      <c r="A396" s="37"/>
      <c r="B396" s="38"/>
      <c r="C396" s="181" t="s">
        <v>1181</v>
      </c>
      <c r="D396" s="181" t="s">
        <v>189</v>
      </c>
      <c r="E396" s="182" t="s">
        <v>1182</v>
      </c>
      <c r="F396" s="183" t="s">
        <v>925</v>
      </c>
      <c r="G396" s="184" t="s">
        <v>205</v>
      </c>
      <c r="H396" s="185">
        <v>7</v>
      </c>
      <c r="I396" s="186"/>
      <c r="J396" s="187">
        <f>ROUND(I396*H396,2)</f>
        <v>0</v>
      </c>
      <c r="K396" s="183" t="s">
        <v>19</v>
      </c>
      <c r="L396" s="42"/>
      <c r="M396" s="188" t="s">
        <v>19</v>
      </c>
      <c r="N396" s="189" t="s">
        <v>42</v>
      </c>
      <c r="O396" s="67"/>
      <c r="P396" s="190">
        <f>O396*H396</f>
        <v>0</v>
      </c>
      <c r="Q396" s="190">
        <v>0</v>
      </c>
      <c r="R396" s="190">
        <f>Q396*H396</f>
        <v>0</v>
      </c>
      <c r="S396" s="190">
        <v>0</v>
      </c>
      <c r="T396" s="191">
        <f>S396*H396</f>
        <v>0</v>
      </c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  <c r="AE396" s="37"/>
      <c r="AR396" s="192" t="s">
        <v>95</v>
      </c>
      <c r="AT396" s="192" t="s">
        <v>189</v>
      </c>
      <c r="AU396" s="192" t="s">
        <v>78</v>
      </c>
      <c r="AY396" s="20" t="s">
        <v>187</v>
      </c>
      <c r="BE396" s="193">
        <f>IF(N396="základní",J396,0)</f>
        <v>0</v>
      </c>
      <c r="BF396" s="193">
        <f>IF(N396="snížená",J396,0)</f>
        <v>0</v>
      </c>
      <c r="BG396" s="193">
        <f>IF(N396="zákl. přenesená",J396,0)</f>
        <v>0</v>
      </c>
      <c r="BH396" s="193">
        <f>IF(N396="sníž. přenesená",J396,0)</f>
        <v>0</v>
      </c>
      <c r="BI396" s="193">
        <f>IF(N396="nulová",J396,0)</f>
        <v>0</v>
      </c>
      <c r="BJ396" s="20" t="s">
        <v>78</v>
      </c>
      <c r="BK396" s="193">
        <f>ROUND(I396*H396,2)</f>
        <v>0</v>
      </c>
      <c r="BL396" s="20" t="s">
        <v>95</v>
      </c>
      <c r="BM396" s="192" t="s">
        <v>1183</v>
      </c>
    </row>
    <row r="397" spans="1:47" s="2" customFormat="1" ht="19.5">
      <c r="A397" s="37"/>
      <c r="B397" s="38"/>
      <c r="C397" s="39"/>
      <c r="D397" s="201" t="s">
        <v>710</v>
      </c>
      <c r="E397" s="39"/>
      <c r="F397" s="250" t="s">
        <v>1171</v>
      </c>
      <c r="G397" s="39"/>
      <c r="H397" s="39"/>
      <c r="I397" s="196"/>
      <c r="J397" s="39"/>
      <c r="K397" s="39"/>
      <c r="L397" s="42"/>
      <c r="M397" s="197"/>
      <c r="N397" s="198"/>
      <c r="O397" s="67"/>
      <c r="P397" s="67"/>
      <c r="Q397" s="67"/>
      <c r="R397" s="67"/>
      <c r="S397" s="67"/>
      <c r="T397" s="68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  <c r="AE397" s="37"/>
      <c r="AT397" s="20" t="s">
        <v>710</v>
      </c>
      <c r="AU397" s="20" t="s">
        <v>78</v>
      </c>
    </row>
    <row r="398" spans="1:65" s="2" customFormat="1" ht="16.5" customHeight="1">
      <c r="A398" s="37"/>
      <c r="B398" s="38"/>
      <c r="C398" s="181" t="s">
        <v>1184</v>
      </c>
      <c r="D398" s="181" t="s">
        <v>189</v>
      </c>
      <c r="E398" s="182" t="s">
        <v>1185</v>
      </c>
      <c r="F398" s="183" t="s">
        <v>925</v>
      </c>
      <c r="G398" s="184" t="s">
        <v>205</v>
      </c>
      <c r="H398" s="185">
        <v>7</v>
      </c>
      <c r="I398" s="186"/>
      <c r="J398" s="187">
        <f>ROUND(I398*H398,2)</f>
        <v>0</v>
      </c>
      <c r="K398" s="183" t="s">
        <v>19</v>
      </c>
      <c r="L398" s="42"/>
      <c r="M398" s="188" t="s">
        <v>19</v>
      </c>
      <c r="N398" s="189" t="s">
        <v>42</v>
      </c>
      <c r="O398" s="67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  <c r="AE398" s="37"/>
      <c r="AR398" s="192" t="s">
        <v>95</v>
      </c>
      <c r="AT398" s="192" t="s">
        <v>189</v>
      </c>
      <c r="AU398" s="192" t="s">
        <v>78</v>
      </c>
      <c r="AY398" s="20" t="s">
        <v>187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20" t="s">
        <v>78</v>
      </c>
      <c r="BK398" s="193">
        <f>ROUND(I398*H398,2)</f>
        <v>0</v>
      </c>
      <c r="BL398" s="20" t="s">
        <v>95</v>
      </c>
      <c r="BM398" s="192" t="s">
        <v>1186</v>
      </c>
    </row>
    <row r="399" spans="1:47" s="2" customFormat="1" ht="19.5">
      <c r="A399" s="37"/>
      <c r="B399" s="38"/>
      <c r="C399" s="39"/>
      <c r="D399" s="201" t="s">
        <v>710</v>
      </c>
      <c r="E399" s="39"/>
      <c r="F399" s="250" t="s">
        <v>1143</v>
      </c>
      <c r="G399" s="39"/>
      <c r="H399" s="39"/>
      <c r="I399" s="196"/>
      <c r="J399" s="39"/>
      <c r="K399" s="39"/>
      <c r="L399" s="42"/>
      <c r="M399" s="197"/>
      <c r="N399" s="198"/>
      <c r="O399" s="67"/>
      <c r="P399" s="67"/>
      <c r="Q399" s="67"/>
      <c r="R399" s="67"/>
      <c r="S399" s="67"/>
      <c r="T399" s="68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  <c r="AE399" s="37"/>
      <c r="AT399" s="20" t="s">
        <v>710</v>
      </c>
      <c r="AU399" s="20" t="s">
        <v>78</v>
      </c>
    </row>
    <row r="400" spans="1:65" s="2" customFormat="1" ht="16.5" customHeight="1">
      <c r="A400" s="37"/>
      <c r="B400" s="38"/>
      <c r="C400" s="181" t="s">
        <v>1187</v>
      </c>
      <c r="D400" s="181" t="s">
        <v>189</v>
      </c>
      <c r="E400" s="182" t="s">
        <v>1188</v>
      </c>
      <c r="F400" s="183" t="s">
        <v>932</v>
      </c>
      <c r="G400" s="184" t="s">
        <v>205</v>
      </c>
      <c r="H400" s="185">
        <v>9</v>
      </c>
      <c r="I400" s="186"/>
      <c r="J400" s="187">
        <f>ROUND(I400*H400,2)</f>
        <v>0</v>
      </c>
      <c r="K400" s="183" t="s">
        <v>19</v>
      </c>
      <c r="L400" s="42"/>
      <c r="M400" s="188" t="s">
        <v>19</v>
      </c>
      <c r="N400" s="189" t="s">
        <v>42</v>
      </c>
      <c r="O400" s="67"/>
      <c r="P400" s="190">
        <f>O400*H400</f>
        <v>0</v>
      </c>
      <c r="Q400" s="190">
        <v>0</v>
      </c>
      <c r="R400" s="190">
        <f>Q400*H400</f>
        <v>0</v>
      </c>
      <c r="S400" s="190">
        <v>0</v>
      </c>
      <c r="T400" s="191">
        <f>S400*H400</f>
        <v>0</v>
      </c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  <c r="AE400" s="37"/>
      <c r="AR400" s="192" t="s">
        <v>95</v>
      </c>
      <c r="AT400" s="192" t="s">
        <v>189</v>
      </c>
      <c r="AU400" s="192" t="s">
        <v>78</v>
      </c>
      <c r="AY400" s="20" t="s">
        <v>187</v>
      </c>
      <c r="BE400" s="193">
        <f>IF(N400="základní",J400,0)</f>
        <v>0</v>
      </c>
      <c r="BF400" s="193">
        <f>IF(N400="snížená",J400,0)</f>
        <v>0</v>
      </c>
      <c r="BG400" s="193">
        <f>IF(N400="zákl. přenesená",J400,0)</f>
        <v>0</v>
      </c>
      <c r="BH400" s="193">
        <f>IF(N400="sníž. přenesená",J400,0)</f>
        <v>0</v>
      </c>
      <c r="BI400" s="193">
        <f>IF(N400="nulová",J400,0)</f>
        <v>0</v>
      </c>
      <c r="BJ400" s="20" t="s">
        <v>78</v>
      </c>
      <c r="BK400" s="193">
        <f>ROUND(I400*H400,2)</f>
        <v>0</v>
      </c>
      <c r="BL400" s="20" t="s">
        <v>95</v>
      </c>
      <c r="BM400" s="192" t="s">
        <v>1189</v>
      </c>
    </row>
    <row r="401" spans="1:47" s="2" customFormat="1" ht="19.5">
      <c r="A401" s="37"/>
      <c r="B401" s="38"/>
      <c r="C401" s="39"/>
      <c r="D401" s="201" t="s">
        <v>710</v>
      </c>
      <c r="E401" s="39"/>
      <c r="F401" s="250" t="s">
        <v>1171</v>
      </c>
      <c r="G401" s="39"/>
      <c r="H401" s="39"/>
      <c r="I401" s="196"/>
      <c r="J401" s="39"/>
      <c r="K401" s="39"/>
      <c r="L401" s="42"/>
      <c r="M401" s="197"/>
      <c r="N401" s="198"/>
      <c r="O401" s="67"/>
      <c r="P401" s="67"/>
      <c r="Q401" s="67"/>
      <c r="R401" s="67"/>
      <c r="S401" s="67"/>
      <c r="T401" s="68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  <c r="AE401" s="37"/>
      <c r="AT401" s="20" t="s">
        <v>710</v>
      </c>
      <c r="AU401" s="20" t="s">
        <v>78</v>
      </c>
    </row>
    <row r="402" spans="1:65" s="2" customFormat="1" ht="16.5" customHeight="1">
      <c r="A402" s="37"/>
      <c r="B402" s="38"/>
      <c r="C402" s="181" t="s">
        <v>1190</v>
      </c>
      <c r="D402" s="181" t="s">
        <v>189</v>
      </c>
      <c r="E402" s="182" t="s">
        <v>1191</v>
      </c>
      <c r="F402" s="183" t="s">
        <v>932</v>
      </c>
      <c r="G402" s="184" t="s">
        <v>205</v>
      </c>
      <c r="H402" s="185">
        <v>9</v>
      </c>
      <c r="I402" s="186"/>
      <c r="J402" s="187">
        <f>ROUND(I402*H402,2)</f>
        <v>0</v>
      </c>
      <c r="K402" s="183" t="s">
        <v>19</v>
      </c>
      <c r="L402" s="42"/>
      <c r="M402" s="188" t="s">
        <v>19</v>
      </c>
      <c r="N402" s="189" t="s">
        <v>42</v>
      </c>
      <c r="O402" s="67"/>
      <c r="P402" s="190">
        <f>O402*H402</f>
        <v>0</v>
      </c>
      <c r="Q402" s="190">
        <v>0</v>
      </c>
      <c r="R402" s="190">
        <f>Q402*H402</f>
        <v>0</v>
      </c>
      <c r="S402" s="190">
        <v>0</v>
      </c>
      <c r="T402" s="191">
        <f>S402*H402</f>
        <v>0</v>
      </c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  <c r="AE402" s="37"/>
      <c r="AR402" s="192" t="s">
        <v>95</v>
      </c>
      <c r="AT402" s="192" t="s">
        <v>189</v>
      </c>
      <c r="AU402" s="192" t="s">
        <v>78</v>
      </c>
      <c r="AY402" s="20" t="s">
        <v>187</v>
      </c>
      <c r="BE402" s="193">
        <f>IF(N402="základní",J402,0)</f>
        <v>0</v>
      </c>
      <c r="BF402" s="193">
        <f>IF(N402="snížená",J402,0)</f>
        <v>0</v>
      </c>
      <c r="BG402" s="193">
        <f>IF(N402="zákl. přenesená",J402,0)</f>
        <v>0</v>
      </c>
      <c r="BH402" s="193">
        <f>IF(N402="sníž. přenesená",J402,0)</f>
        <v>0</v>
      </c>
      <c r="BI402" s="193">
        <f>IF(N402="nulová",J402,0)</f>
        <v>0</v>
      </c>
      <c r="BJ402" s="20" t="s">
        <v>78</v>
      </c>
      <c r="BK402" s="193">
        <f>ROUND(I402*H402,2)</f>
        <v>0</v>
      </c>
      <c r="BL402" s="20" t="s">
        <v>95</v>
      </c>
      <c r="BM402" s="192" t="s">
        <v>1192</v>
      </c>
    </row>
    <row r="403" spans="1:47" s="2" customFormat="1" ht="19.5">
      <c r="A403" s="37"/>
      <c r="B403" s="38"/>
      <c r="C403" s="39"/>
      <c r="D403" s="201" t="s">
        <v>710</v>
      </c>
      <c r="E403" s="39"/>
      <c r="F403" s="250" t="s">
        <v>1143</v>
      </c>
      <c r="G403" s="39"/>
      <c r="H403" s="39"/>
      <c r="I403" s="196"/>
      <c r="J403" s="39"/>
      <c r="K403" s="39"/>
      <c r="L403" s="42"/>
      <c r="M403" s="197"/>
      <c r="N403" s="198"/>
      <c r="O403" s="67"/>
      <c r="P403" s="67"/>
      <c r="Q403" s="67"/>
      <c r="R403" s="67"/>
      <c r="S403" s="67"/>
      <c r="T403" s="68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  <c r="AE403" s="37"/>
      <c r="AT403" s="20" t="s">
        <v>710</v>
      </c>
      <c r="AU403" s="20" t="s">
        <v>78</v>
      </c>
    </row>
    <row r="404" spans="1:65" s="2" customFormat="1" ht="16.5" customHeight="1">
      <c r="A404" s="37"/>
      <c r="B404" s="38"/>
      <c r="C404" s="181" t="s">
        <v>1193</v>
      </c>
      <c r="D404" s="181" t="s">
        <v>189</v>
      </c>
      <c r="E404" s="182" t="s">
        <v>1194</v>
      </c>
      <c r="F404" s="183" t="s">
        <v>1195</v>
      </c>
      <c r="G404" s="184" t="s">
        <v>205</v>
      </c>
      <c r="H404" s="185">
        <v>21</v>
      </c>
      <c r="I404" s="186"/>
      <c r="J404" s="187">
        <f>ROUND(I404*H404,2)</f>
        <v>0</v>
      </c>
      <c r="K404" s="183" t="s">
        <v>19</v>
      </c>
      <c r="L404" s="42"/>
      <c r="M404" s="188" t="s">
        <v>19</v>
      </c>
      <c r="N404" s="189" t="s">
        <v>42</v>
      </c>
      <c r="O404" s="67"/>
      <c r="P404" s="190">
        <f>O404*H404</f>
        <v>0</v>
      </c>
      <c r="Q404" s="190">
        <v>0</v>
      </c>
      <c r="R404" s="190">
        <f>Q404*H404</f>
        <v>0</v>
      </c>
      <c r="S404" s="190">
        <v>0</v>
      </c>
      <c r="T404" s="191">
        <f>S404*H404</f>
        <v>0</v>
      </c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  <c r="AE404" s="37"/>
      <c r="AR404" s="192" t="s">
        <v>95</v>
      </c>
      <c r="AT404" s="192" t="s">
        <v>189</v>
      </c>
      <c r="AU404" s="192" t="s">
        <v>78</v>
      </c>
      <c r="AY404" s="20" t="s">
        <v>187</v>
      </c>
      <c r="BE404" s="193">
        <f>IF(N404="základní",J404,0)</f>
        <v>0</v>
      </c>
      <c r="BF404" s="193">
        <f>IF(N404="snížená",J404,0)</f>
        <v>0</v>
      </c>
      <c r="BG404" s="193">
        <f>IF(N404="zákl. přenesená",J404,0)</f>
        <v>0</v>
      </c>
      <c r="BH404" s="193">
        <f>IF(N404="sníž. přenesená",J404,0)</f>
        <v>0</v>
      </c>
      <c r="BI404" s="193">
        <f>IF(N404="nulová",J404,0)</f>
        <v>0</v>
      </c>
      <c r="BJ404" s="20" t="s">
        <v>78</v>
      </c>
      <c r="BK404" s="193">
        <f>ROUND(I404*H404,2)</f>
        <v>0</v>
      </c>
      <c r="BL404" s="20" t="s">
        <v>95</v>
      </c>
      <c r="BM404" s="192" t="s">
        <v>1196</v>
      </c>
    </row>
    <row r="405" spans="1:47" s="2" customFormat="1" ht="19.5">
      <c r="A405" s="37"/>
      <c r="B405" s="38"/>
      <c r="C405" s="39"/>
      <c r="D405" s="201" t="s">
        <v>710</v>
      </c>
      <c r="E405" s="39"/>
      <c r="F405" s="250" t="s">
        <v>1171</v>
      </c>
      <c r="G405" s="39"/>
      <c r="H405" s="39"/>
      <c r="I405" s="196"/>
      <c r="J405" s="39"/>
      <c r="K405" s="39"/>
      <c r="L405" s="42"/>
      <c r="M405" s="197"/>
      <c r="N405" s="198"/>
      <c r="O405" s="67"/>
      <c r="P405" s="67"/>
      <c r="Q405" s="67"/>
      <c r="R405" s="67"/>
      <c r="S405" s="67"/>
      <c r="T405" s="68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  <c r="AE405" s="37"/>
      <c r="AT405" s="20" t="s">
        <v>710</v>
      </c>
      <c r="AU405" s="20" t="s">
        <v>78</v>
      </c>
    </row>
    <row r="406" spans="1:65" s="2" customFormat="1" ht="16.5" customHeight="1">
      <c r="A406" s="37"/>
      <c r="B406" s="38"/>
      <c r="C406" s="181" t="s">
        <v>1197</v>
      </c>
      <c r="D406" s="181" t="s">
        <v>189</v>
      </c>
      <c r="E406" s="182" t="s">
        <v>1198</v>
      </c>
      <c r="F406" s="183" t="s">
        <v>1195</v>
      </c>
      <c r="G406" s="184" t="s">
        <v>205</v>
      </c>
      <c r="H406" s="185">
        <v>21</v>
      </c>
      <c r="I406" s="186"/>
      <c r="J406" s="187">
        <f>ROUND(I406*H406,2)</f>
        <v>0</v>
      </c>
      <c r="K406" s="183" t="s">
        <v>19</v>
      </c>
      <c r="L406" s="42"/>
      <c r="M406" s="188" t="s">
        <v>19</v>
      </c>
      <c r="N406" s="189" t="s">
        <v>42</v>
      </c>
      <c r="O406" s="67"/>
      <c r="P406" s="190">
        <f>O406*H406</f>
        <v>0</v>
      </c>
      <c r="Q406" s="190">
        <v>0</v>
      </c>
      <c r="R406" s="190">
        <f>Q406*H406</f>
        <v>0</v>
      </c>
      <c r="S406" s="190">
        <v>0</v>
      </c>
      <c r="T406" s="191">
        <f>S406*H406</f>
        <v>0</v>
      </c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  <c r="AE406" s="37"/>
      <c r="AR406" s="192" t="s">
        <v>95</v>
      </c>
      <c r="AT406" s="192" t="s">
        <v>189</v>
      </c>
      <c r="AU406" s="192" t="s">
        <v>78</v>
      </c>
      <c r="AY406" s="20" t="s">
        <v>187</v>
      </c>
      <c r="BE406" s="193">
        <f>IF(N406="základní",J406,0)</f>
        <v>0</v>
      </c>
      <c r="BF406" s="193">
        <f>IF(N406="snížená",J406,0)</f>
        <v>0</v>
      </c>
      <c r="BG406" s="193">
        <f>IF(N406="zákl. přenesená",J406,0)</f>
        <v>0</v>
      </c>
      <c r="BH406" s="193">
        <f>IF(N406="sníž. přenesená",J406,0)</f>
        <v>0</v>
      </c>
      <c r="BI406" s="193">
        <f>IF(N406="nulová",J406,0)</f>
        <v>0</v>
      </c>
      <c r="BJ406" s="20" t="s">
        <v>78</v>
      </c>
      <c r="BK406" s="193">
        <f>ROUND(I406*H406,2)</f>
        <v>0</v>
      </c>
      <c r="BL406" s="20" t="s">
        <v>95</v>
      </c>
      <c r="BM406" s="192" t="s">
        <v>1199</v>
      </c>
    </row>
    <row r="407" spans="1:47" s="2" customFormat="1" ht="19.5">
      <c r="A407" s="37"/>
      <c r="B407" s="38"/>
      <c r="C407" s="39"/>
      <c r="D407" s="201" t="s">
        <v>710</v>
      </c>
      <c r="E407" s="39"/>
      <c r="F407" s="250" t="s">
        <v>1143</v>
      </c>
      <c r="G407" s="39"/>
      <c r="H407" s="39"/>
      <c r="I407" s="196"/>
      <c r="J407" s="39"/>
      <c r="K407" s="39"/>
      <c r="L407" s="42"/>
      <c r="M407" s="197"/>
      <c r="N407" s="198"/>
      <c r="O407" s="67"/>
      <c r="P407" s="67"/>
      <c r="Q407" s="67"/>
      <c r="R407" s="67"/>
      <c r="S407" s="67"/>
      <c r="T407" s="68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T407" s="20" t="s">
        <v>710</v>
      </c>
      <c r="AU407" s="20" t="s">
        <v>78</v>
      </c>
    </row>
    <row r="408" spans="1:65" s="2" customFormat="1" ht="16.5" customHeight="1">
      <c r="A408" s="37"/>
      <c r="B408" s="38"/>
      <c r="C408" s="181" t="s">
        <v>1200</v>
      </c>
      <c r="D408" s="181" t="s">
        <v>189</v>
      </c>
      <c r="E408" s="182" t="s">
        <v>1201</v>
      </c>
      <c r="F408" s="183" t="s">
        <v>1202</v>
      </c>
      <c r="G408" s="184" t="s">
        <v>205</v>
      </c>
      <c r="H408" s="185">
        <v>13</v>
      </c>
      <c r="I408" s="186"/>
      <c r="J408" s="187">
        <f>ROUND(I408*H408,2)</f>
        <v>0</v>
      </c>
      <c r="K408" s="183" t="s">
        <v>19</v>
      </c>
      <c r="L408" s="42"/>
      <c r="M408" s="188" t="s">
        <v>19</v>
      </c>
      <c r="N408" s="189" t="s">
        <v>42</v>
      </c>
      <c r="O408" s="67"/>
      <c r="P408" s="190">
        <f>O408*H408</f>
        <v>0</v>
      </c>
      <c r="Q408" s="190">
        <v>0</v>
      </c>
      <c r="R408" s="190">
        <f>Q408*H408</f>
        <v>0</v>
      </c>
      <c r="S408" s="190">
        <v>0</v>
      </c>
      <c r="T408" s="191">
        <f>S408*H408</f>
        <v>0</v>
      </c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  <c r="AE408" s="37"/>
      <c r="AR408" s="192" t="s">
        <v>95</v>
      </c>
      <c r="AT408" s="192" t="s">
        <v>189</v>
      </c>
      <c r="AU408" s="192" t="s">
        <v>78</v>
      </c>
      <c r="AY408" s="20" t="s">
        <v>187</v>
      </c>
      <c r="BE408" s="193">
        <f>IF(N408="základní",J408,0)</f>
        <v>0</v>
      </c>
      <c r="BF408" s="193">
        <f>IF(N408="snížená",J408,0)</f>
        <v>0</v>
      </c>
      <c r="BG408" s="193">
        <f>IF(N408="zákl. přenesená",J408,0)</f>
        <v>0</v>
      </c>
      <c r="BH408" s="193">
        <f>IF(N408="sníž. přenesená",J408,0)</f>
        <v>0</v>
      </c>
      <c r="BI408" s="193">
        <f>IF(N408="nulová",J408,0)</f>
        <v>0</v>
      </c>
      <c r="BJ408" s="20" t="s">
        <v>78</v>
      </c>
      <c r="BK408" s="193">
        <f>ROUND(I408*H408,2)</f>
        <v>0</v>
      </c>
      <c r="BL408" s="20" t="s">
        <v>95</v>
      </c>
      <c r="BM408" s="192" t="s">
        <v>1203</v>
      </c>
    </row>
    <row r="409" spans="1:47" s="2" customFormat="1" ht="19.5">
      <c r="A409" s="37"/>
      <c r="B409" s="38"/>
      <c r="C409" s="39"/>
      <c r="D409" s="201" t="s">
        <v>710</v>
      </c>
      <c r="E409" s="39"/>
      <c r="F409" s="250" t="s">
        <v>1171</v>
      </c>
      <c r="G409" s="39"/>
      <c r="H409" s="39"/>
      <c r="I409" s="196"/>
      <c r="J409" s="39"/>
      <c r="K409" s="39"/>
      <c r="L409" s="42"/>
      <c r="M409" s="197"/>
      <c r="N409" s="198"/>
      <c r="O409" s="67"/>
      <c r="P409" s="67"/>
      <c r="Q409" s="67"/>
      <c r="R409" s="67"/>
      <c r="S409" s="67"/>
      <c r="T409" s="68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  <c r="AE409" s="37"/>
      <c r="AT409" s="20" t="s">
        <v>710</v>
      </c>
      <c r="AU409" s="20" t="s">
        <v>78</v>
      </c>
    </row>
    <row r="410" spans="1:65" s="2" customFormat="1" ht="16.5" customHeight="1">
      <c r="A410" s="37"/>
      <c r="B410" s="38"/>
      <c r="C410" s="181" t="s">
        <v>1204</v>
      </c>
      <c r="D410" s="181" t="s">
        <v>189</v>
      </c>
      <c r="E410" s="182" t="s">
        <v>1205</v>
      </c>
      <c r="F410" s="183" t="s">
        <v>1202</v>
      </c>
      <c r="G410" s="184" t="s">
        <v>205</v>
      </c>
      <c r="H410" s="185">
        <v>13</v>
      </c>
      <c r="I410" s="186"/>
      <c r="J410" s="187">
        <f>ROUND(I410*H410,2)</f>
        <v>0</v>
      </c>
      <c r="K410" s="183" t="s">
        <v>19</v>
      </c>
      <c r="L410" s="42"/>
      <c r="M410" s="188" t="s">
        <v>19</v>
      </c>
      <c r="N410" s="189" t="s">
        <v>42</v>
      </c>
      <c r="O410" s="67"/>
      <c r="P410" s="190">
        <f>O410*H410</f>
        <v>0</v>
      </c>
      <c r="Q410" s="190">
        <v>0</v>
      </c>
      <c r="R410" s="190">
        <f>Q410*H410</f>
        <v>0</v>
      </c>
      <c r="S410" s="190">
        <v>0</v>
      </c>
      <c r="T410" s="191">
        <f>S410*H410</f>
        <v>0</v>
      </c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  <c r="AE410" s="37"/>
      <c r="AR410" s="192" t="s">
        <v>95</v>
      </c>
      <c r="AT410" s="192" t="s">
        <v>189</v>
      </c>
      <c r="AU410" s="192" t="s">
        <v>78</v>
      </c>
      <c r="AY410" s="20" t="s">
        <v>187</v>
      </c>
      <c r="BE410" s="193">
        <f>IF(N410="základní",J410,0)</f>
        <v>0</v>
      </c>
      <c r="BF410" s="193">
        <f>IF(N410="snížená",J410,0)</f>
        <v>0</v>
      </c>
      <c r="BG410" s="193">
        <f>IF(N410="zákl. přenesená",J410,0)</f>
        <v>0</v>
      </c>
      <c r="BH410" s="193">
        <f>IF(N410="sníž. přenesená",J410,0)</f>
        <v>0</v>
      </c>
      <c r="BI410" s="193">
        <f>IF(N410="nulová",J410,0)</f>
        <v>0</v>
      </c>
      <c r="BJ410" s="20" t="s">
        <v>78</v>
      </c>
      <c r="BK410" s="193">
        <f>ROUND(I410*H410,2)</f>
        <v>0</v>
      </c>
      <c r="BL410" s="20" t="s">
        <v>95</v>
      </c>
      <c r="BM410" s="192" t="s">
        <v>1206</v>
      </c>
    </row>
    <row r="411" spans="1:47" s="2" customFormat="1" ht="19.5">
      <c r="A411" s="37"/>
      <c r="B411" s="38"/>
      <c r="C411" s="39"/>
      <c r="D411" s="201" t="s">
        <v>710</v>
      </c>
      <c r="E411" s="39"/>
      <c r="F411" s="250" t="s">
        <v>1143</v>
      </c>
      <c r="G411" s="39"/>
      <c r="H411" s="39"/>
      <c r="I411" s="196"/>
      <c r="J411" s="39"/>
      <c r="K411" s="39"/>
      <c r="L411" s="42"/>
      <c r="M411" s="197"/>
      <c r="N411" s="198"/>
      <c r="O411" s="67"/>
      <c r="P411" s="67"/>
      <c r="Q411" s="67"/>
      <c r="R411" s="67"/>
      <c r="S411" s="67"/>
      <c r="T411" s="68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  <c r="AE411" s="37"/>
      <c r="AT411" s="20" t="s">
        <v>710</v>
      </c>
      <c r="AU411" s="20" t="s">
        <v>78</v>
      </c>
    </row>
    <row r="412" spans="1:65" s="2" customFormat="1" ht="21.75" customHeight="1">
      <c r="A412" s="37"/>
      <c r="B412" s="38"/>
      <c r="C412" s="181" t="s">
        <v>1207</v>
      </c>
      <c r="D412" s="181" t="s">
        <v>189</v>
      </c>
      <c r="E412" s="182" t="s">
        <v>1208</v>
      </c>
      <c r="F412" s="183" t="s">
        <v>1209</v>
      </c>
      <c r="G412" s="184" t="s">
        <v>205</v>
      </c>
      <c r="H412" s="185">
        <v>13</v>
      </c>
      <c r="I412" s="186"/>
      <c r="J412" s="187">
        <f>ROUND(I412*H412,2)</f>
        <v>0</v>
      </c>
      <c r="K412" s="183" t="s">
        <v>19</v>
      </c>
      <c r="L412" s="42"/>
      <c r="M412" s="188" t="s">
        <v>19</v>
      </c>
      <c r="N412" s="189" t="s">
        <v>42</v>
      </c>
      <c r="O412" s="67"/>
      <c r="P412" s="190">
        <f>O412*H412</f>
        <v>0</v>
      </c>
      <c r="Q412" s="190">
        <v>0</v>
      </c>
      <c r="R412" s="190">
        <f>Q412*H412</f>
        <v>0</v>
      </c>
      <c r="S412" s="190">
        <v>0</v>
      </c>
      <c r="T412" s="191">
        <f>S412*H412</f>
        <v>0</v>
      </c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  <c r="AE412" s="37"/>
      <c r="AR412" s="192" t="s">
        <v>95</v>
      </c>
      <c r="AT412" s="192" t="s">
        <v>189</v>
      </c>
      <c r="AU412" s="192" t="s">
        <v>78</v>
      </c>
      <c r="AY412" s="20" t="s">
        <v>187</v>
      </c>
      <c r="BE412" s="193">
        <f>IF(N412="základní",J412,0)</f>
        <v>0</v>
      </c>
      <c r="BF412" s="193">
        <f>IF(N412="snížená",J412,0)</f>
        <v>0</v>
      </c>
      <c r="BG412" s="193">
        <f>IF(N412="zákl. přenesená",J412,0)</f>
        <v>0</v>
      </c>
      <c r="BH412" s="193">
        <f>IF(N412="sníž. přenesená",J412,0)</f>
        <v>0</v>
      </c>
      <c r="BI412" s="193">
        <f>IF(N412="nulová",J412,0)</f>
        <v>0</v>
      </c>
      <c r="BJ412" s="20" t="s">
        <v>78</v>
      </c>
      <c r="BK412" s="193">
        <f>ROUND(I412*H412,2)</f>
        <v>0</v>
      </c>
      <c r="BL412" s="20" t="s">
        <v>95</v>
      </c>
      <c r="BM412" s="192" t="s">
        <v>1210</v>
      </c>
    </row>
    <row r="413" spans="1:47" s="2" customFormat="1" ht="19.5">
      <c r="A413" s="37"/>
      <c r="B413" s="38"/>
      <c r="C413" s="39"/>
      <c r="D413" s="201" t="s">
        <v>710</v>
      </c>
      <c r="E413" s="39"/>
      <c r="F413" s="250" t="s">
        <v>1171</v>
      </c>
      <c r="G413" s="39"/>
      <c r="H413" s="39"/>
      <c r="I413" s="196"/>
      <c r="J413" s="39"/>
      <c r="K413" s="39"/>
      <c r="L413" s="42"/>
      <c r="M413" s="197"/>
      <c r="N413" s="198"/>
      <c r="O413" s="67"/>
      <c r="P413" s="67"/>
      <c r="Q413" s="67"/>
      <c r="R413" s="67"/>
      <c r="S413" s="67"/>
      <c r="T413" s="68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  <c r="AE413" s="37"/>
      <c r="AT413" s="20" t="s">
        <v>710</v>
      </c>
      <c r="AU413" s="20" t="s">
        <v>78</v>
      </c>
    </row>
    <row r="414" spans="1:65" s="2" customFormat="1" ht="21.75" customHeight="1">
      <c r="A414" s="37"/>
      <c r="B414" s="38"/>
      <c r="C414" s="181" t="s">
        <v>1211</v>
      </c>
      <c r="D414" s="181" t="s">
        <v>189</v>
      </c>
      <c r="E414" s="182" t="s">
        <v>1212</v>
      </c>
      <c r="F414" s="183" t="s">
        <v>1209</v>
      </c>
      <c r="G414" s="184" t="s">
        <v>205</v>
      </c>
      <c r="H414" s="185">
        <v>13</v>
      </c>
      <c r="I414" s="186"/>
      <c r="J414" s="187">
        <f>ROUND(I414*H414,2)</f>
        <v>0</v>
      </c>
      <c r="K414" s="183" t="s">
        <v>19</v>
      </c>
      <c r="L414" s="42"/>
      <c r="M414" s="188" t="s">
        <v>19</v>
      </c>
      <c r="N414" s="189" t="s">
        <v>42</v>
      </c>
      <c r="O414" s="67"/>
      <c r="P414" s="190">
        <f>O414*H414</f>
        <v>0</v>
      </c>
      <c r="Q414" s="190">
        <v>0</v>
      </c>
      <c r="R414" s="190">
        <f>Q414*H414</f>
        <v>0</v>
      </c>
      <c r="S414" s="190">
        <v>0</v>
      </c>
      <c r="T414" s="191">
        <f>S414*H414</f>
        <v>0</v>
      </c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  <c r="AE414" s="37"/>
      <c r="AR414" s="192" t="s">
        <v>95</v>
      </c>
      <c r="AT414" s="192" t="s">
        <v>189</v>
      </c>
      <c r="AU414" s="192" t="s">
        <v>78</v>
      </c>
      <c r="AY414" s="20" t="s">
        <v>187</v>
      </c>
      <c r="BE414" s="193">
        <f>IF(N414="základní",J414,0)</f>
        <v>0</v>
      </c>
      <c r="BF414" s="193">
        <f>IF(N414="snížená",J414,0)</f>
        <v>0</v>
      </c>
      <c r="BG414" s="193">
        <f>IF(N414="zákl. přenesená",J414,0)</f>
        <v>0</v>
      </c>
      <c r="BH414" s="193">
        <f>IF(N414="sníž. přenesená",J414,0)</f>
        <v>0</v>
      </c>
      <c r="BI414" s="193">
        <f>IF(N414="nulová",J414,0)</f>
        <v>0</v>
      </c>
      <c r="BJ414" s="20" t="s">
        <v>78</v>
      </c>
      <c r="BK414" s="193">
        <f>ROUND(I414*H414,2)</f>
        <v>0</v>
      </c>
      <c r="BL414" s="20" t="s">
        <v>95</v>
      </c>
      <c r="BM414" s="192" t="s">
        <v>1213</v>
      </c>
    </row>
    <row r="415" spans="1:47" s="2" customFormat="1" ht="19.5">
      <c r="A415" s="37"/>
      <c r="B415" s="38"/>
      <c r="C415" s="39"/>
      <c r="D415" s="201" t="s">
        <v>710</v>
      </c>
      <c r="E415" s="39"/>
      <c r="F415" s="250" t="s">
        <v>1143</v>
      </c>
      <c r="G415" s="39"/>
      <c r="H415" s="39"/>
      <c r="I415" s="196"/>
      <c r="J415" s="39"/>
      <c r="K415" s="39"/>
      <c r="L415" s="42"/>
      <c r="M415" s="197"/>
      <c r="N415" s="198"/>
      <c r="O415" s="67"/>
      <c r="P415" s="67"/>
      <c r="Q415" s="67"/>
      <c r="R415" s="67"/>
      <c r="S415" s="67"/>
      <c r="T415" s="68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  <c r="AE415" s="37"/>
      <c r="AT415" s="20" t="s">
        <v>710</v>
      </c>
      <c r="AU415" s="20" t="s">
        <v>78</v>
      </c>
    </row>
    <row r="416" spans="1:65" s="2" customFormat="1" ht="55.5" customHeight="1">
      <c r="A416" s="37"/>
      <c r="B416" s="38"/>
      <c r="C416" s="181" t="s">
        <v>1214</v>
      </c>
      <c r="D416" s="181" t="s">
        <v>189</v>
      </c>
      <c r="E416" s="182" t="s">
        <v>1215</v>
      </c>
      <c r="F416" s="183" t="s">
        <v>1216</v>
      </c>
      <c r="G416" s="184" t="s">
        <v>205</v>
      </c>
      <c r="H416" s="185">
        <v>1225</v>
      </c>
      <c r="I416" s="186"/>
      <c r="J416" s="187">
        <f>ROUND(I416*H416,2)</f>
        <v>0</v>
      </c>
      <c r="K416" s="183" t="s">
        <v>19</v>
      </c>
      <c r="L416" s="42"/>
      <c r="M416" s="188" t="s">
        <v>19</v>
      </c>
      <c r="N416" s="189" t="s">
        <v>42</v>
      </c>
      <c r="O416" s="67"/>
      <c r="P416" s="190">
        <f>O416*H416</f>
        <v>0</v>
      </c>
      <c r="Q416" s="190">
        <v>0</v>
      </c>
      <c r="R416" s="190">
        <f>Q416*H416</f>
        <v>0</v>
      </c>
      <c r="S416" s="190">
        <v>0</v>
      </c>
      <c r="T416" s="191">
        <f>S416*H416</f>
        <v>0</v>
      </c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  <c r="AE416" s="37"/>
      <c r="AR416" s="192" t="s">
        <v>95</v>
      </c>
      <c r="AT416" s="192" t="s">
        <v>189</v>
      </c>
      <c r="AU416" s="192" t="s">
        <v>78</v>
      </c>
      <c r="AY416" s="20" t="s">
        <v>187</v>
      </c>
      <c r="BE416" s="193">
        <f>IF(N416="základní",J416,0)</f>
        <v>0</v>
      </c>
      <c r="BF416" s="193">
        <f>IF(N416="snížená",J416,0)</f>
        <v>0</v>
      </c>
      <c r="BG416" s="193">
        <f>IF(N416="zákl. přenesená",J416,0)</f>
        <v>0</v>
      </c>
      <c r="BH416" s="193">
        <f>IF(N416="sníž. přenesená",J416,0)</f>
        <v>0</v>
      </c>
      <c r="BI416" s="193">
        <f>IF(N416="nulová",J416,0)</f>
        <v>0</v>
      </c>
      <c r="BJ416" s="20" t="s">
        <v>78</v>
      </c>
      <c r="BK416" s="193">
        <f>ROUND(I416*H416,2)</f>
        <v>0</v>
      </c>
      <c r="BL416" s="20" t="s">
        <v>95</v>
      </c>
      <c r="BM416" s="192" t="s">
        <v>1217</v>
      </c>
    </row>
    <row r="417" spans="1:47" s="2" customFormat="1" ht="19.5">
      <c r="A417" s="37"/>
      <c r="B417" s="38"/>
      <c r="C417" s="39"/>
      <c r="D417" s="201" t="s">
        <v>710</v>
      </c>
      <c r="E417" s="39"/>
      <c r="F417" s="250" t="s">
        <v>1218</v>
      </c>
      <c r="G417" s="39"/>
      <c r="H417" s="39"/>
      <c r="I417" s="196"/>
      <c r="J417" s="39"/>
      <c r="K417" s="39"/>
      <c r="L417" s="42"/>
      <c r="M417" s="197"/>
      <c r="N417" s="198"/>
      <c r="O417" s="67"/>
      <c r="P417" s="67"/>
      <c r="Q417" s="67"/>
      <c r="R417" s="67"/>
      <c r="S417" s="67"/>
      <c r="T417" s="68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  <c r="AE417" s="37"/>
      <c r="AT417" s="20" t="s">
        <v>710</v>
      </c>
      <c r="AU417" s="20" t="s">
        <v>78</v>
      </c>
    </row>
    <row r="418" spans="1:65" s="2" customFormat="1" ht="55.5" customHeight="1">
      <c r="A418" s="37"/>
      <c r="B418" s="38"/>
      <c r="C418" s="181" t="s">
        <v>1219</v>
      </c>
      <c r="D418" s="181" t="s">
        <v>189</v>
      </c>
      <c r="E418" s="182" t="s">
        <v>1220</v>
      </c>
      <c r="F418" s="183" t="s">
        <v>1216</v>
      </c>
      <c r="G418" s="184" t="s">
        <v>205</v>
      </c>
      <c r="H418" s="185">
        <v>1225</v>
      </c>
      <c r="I418" s="186"/>
      <c r="J418" s="187">
        <f>ROUND(I418*H418,2)</f>
        <v>0</v>
      </c>
      <c r="K418" s="183" t="s">
        <v>19</v>
      </c>
      <c r="L418" s="42"/>
      <c r="M418" s="188" t="s">
        <v>19</v>
      </c>
      <c r="N418" s="189" t="s">
        <v>42</v>
      </c>
      <c r="O418" s="67"/>
      <c r="P418" s="190">
        <f>O418*H418</f>
        <v>0</v>
      </c>
      <c r="Q418" s="190">
        <v>0</v>
      </c>
      <c r="R418" s="190">
        <f>Q418*H418</f>
        <v>0</v>
      </c>
      <c r="S418" s="190">
        <v>0</v>
      </c>
      <c r="T418" s="191">
        <f>S418*H418</f>
        <v>0</v>
      </c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  <c r="AE418" s="37"/>
      <c r="AR418" s="192" t="s">
        <v>95</v>
      </c>
      <c r="AT418" s="192" t="s">
        <v>189</v>
      </c>
      <c r="AU418" s="192" t="s">
        <v>78</v>
      </c>
      <c r="AY418" s="20" t="s">
        <v>187</v>
      </c>
      <c r="BE418" s="193">
        <f>IF(N418="základní",J418,0)</f>
        <v>0</v>
      </c>
      <c r="BF418" s="193">
        <f>IF(N418="snížená",J418,0)</f>
        <v>0</v>
      </c>
      <c r="BG418" s="193">
        <f>IF(N418="zákl. přenesená",J418,0)</f>
        <v>0</v>
      </c>
      <c r="BH418" s="193">
        <f>IF(N418="sníž. přenesená",J418,0)</f>
        <v>0</v>
      </c>
      <c r="BI418" s="193">
        <f>IF(N418="nulová",J418,0)</f>
        <v>0</v>
      </c>
      <c r="BJ418" s="20" t="s">
        <v>78</v>
      </c>
      <c r="BK418" s="193">
        <f>ROUND(I418*H418,2)</f>
        <v>0</v>
      </c>
      <c r="BL418" s="20" t="s">
        <v>95</v>
      </c>
      <c r="BM418" s="192" t="s">
        <v>1221</v>
      </c>
    </row>
    <row r="419" spans="1:47" s="2" customFormat="1" ht="19.5">
      <c r="A419" s="37"/>
      <c r="B419" s="38"/>
      <c r="C419" s="39"/>
      <c r="D419" s="201" t="s">
        <v>710</v>
      </c>
      <c r="E419" s="39"/>
      <c r="F419" s="250" t="s">
        <v>1222</v>
      </c>
      <c r="G419" s="39"/>
      <c r="H419" s="39"/>
      <c r="I419" s="196"/>
      <c r="J419" s="39"/>
      <c r="K419" s="39"/>
      <c r="L419" s="42"/>
      <c r="M419" s="197"/>
      <c r="N419" s="198"/>
      <c r="O419" s="67"/>
      <c r="P419" s="67"/>
      <c r="Q419" s="67"/>
      <c r="R419" s="67"/>
      <c r="S419" s="67"/>
      <c r="T419" s="68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  <c r="AE419" s="37"/>
      <c r="AT419" s="20" t="s">
        <v>710</v>
      </c>
      <c r="AU419" s="20" t="s">
        <v>78</v>
      </c>
    </row>
    <row r="420" spans="1:65" s="2" customFormat="1" ht="55.5" customHeight="1">
      <c r="A420" s="37"/>
      <c r="B420" s="38"/>
      <c r="C420" s="181" t="s">
        <v>1223</v>
      </c>
      <c r="D420" s="181" t="s">
        <v>189</v>
      </c>
      <c r="E420" s="182" t="s">
        <v>1224</v>
      </c>
      <c r="F420" s="183" t="s">
        <v>1225</v>
      </c>
      <c r="G420" s="184" t="s">
        <v>205</v>
      </c>
      <c r="H420" s="185">
        <v>176</v>
      </c>
      <c r="I420" s="186"/>
      <c r="J420" s="187">
        <f>ROUND(I420*H420,2)</f>
        <v>0</v>
      </c>
      <c r="K420" s="183" t="s">
        <v>19</v>
      </c>
      <c r="L420" s="42"/>
      <c r="M420" s="188" t="s">
        <v>19</v>
      </c>
      <c r="N420" s="189" t="s">
        <v>42</v>
      </c>
      <c r="O420" s="67"/>
      <c r="P420" s="190">
        <f>O420*H420</f>
        <v>0</v>
      </c>
      <c r="Q420" s="190">
        <v>0</v>
      </c>
      <c r="R420" s="190">
        <f>Q420*H420</f>
        <v>0</v>
      </c>
      <c r="S420" s="190">
        <v>0</v>
      </c>
      <c r="T420" s="191">
        <f>S420*H420</f>
        <v>0</v>
      </c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  <c r="AE420" s="37"/>
      <c r="AR420" s="192" t="s">
        <v>95</v>
      </c>
      <c r="AT420" s="192" t="s">
        <v>189</v>
      </c>
      <c r="AU420" s="192" t="s">
        <v>78</v>
      </c>
      <c r="AY420" s="20" t="s">
        <v>187</v>
      </c>
      <c r="BE420" s="193">
        <f>IF(N420="základní",J420,0)</f>
        <v>0</v>
      </c>
      <c r="BF420" s="193">
        <f>IF(N420="snížená",J420,0)</f>
        <v>0</v>
      </c>
      <c r="BG420" s="193">
        <f>IF(N420="zákl. přenesená",J420,0)</f>
        <v>0</v>
      </c>
      <c r="BH420" s="193">
        <f>IF(N420="sníž. přenesená",J420,0)</f>
        <v>0</v>
      </c>
      <c r="BI420" s="193">
        <f>IF(N420="nulová",J420,0)</f>
        <v>0</v>
      </c>
      <c r="BJ420" s="20" t="s">
        <v>78</v>
      </c>
      <c r="BK420" s="193">
        <f>ROUND(I420*H420,2)</f>
        <v>0</v>
      </c>
      <c r="BL420" s="20" t="s">
        <v>95</v>
      </c>
      <c r="BM420" s="192" t="s">
        <v>1226</v>
      </c>
    </row>
    <row r="421" spans="1:47" s="2" customFormat="1" ht="19.5">
      <c r="A421" s="37"/>
      <c r="B421" s="38"/>
      <c r="C421" s="39"/>
      <c r="D421" s="201" t="s">
        <v>710</v>
      </c>
      <c r="E421" s="39"/>
      <c r="F421" s="250" t="s">
        <v>1218</v>
      </c>
      <c r="G421" s="39"/>
      <c r="H421" s="39"/>
      <c r="I421" s="196"/>
      <c r="J421" s="39"/>
      <c r="K421" s="39"/>
      <c r="L421" s="42"/>
      <c r="M421" s="197"/>
      <c r="N421" s="198"/>
      <c r="O421" s="67"/>
      <c r="P421" s="67"/>
      <c r="Q421" s="67"/>
      <c r="R421" s="67"/>
      <c r="S421" s="67"/>
      <c r="T421" s="68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  <c r="AE421" s="37"/>
      <c r="AT421" s="20" t="s">
        <v>710</v>
      </c>
      <c r="AU421" s="20" t="s">
        <v>78</v>
      </c>
    </row>
    <row r="422" spans="1:65" s="2" customFormat="1" ht="55.5" customHeight="1">
      <c r="A422" s="37"/>
      <c r="B422" s="38"/>
      <c r="C422" s="181" t="s">
        <v>1227</v>
      </c>
      <c r="D422" s="181" t="s">
        <v>189</v>
      </c>
      <c r="E422" s="182" t="s">
        <v>1228</v>
      </c>
      <c r="F422" s="183" t="s">
        <v>1225</v>
      </c>
      <c r="G422" s="184" t="s">
        <v>205</v>
      </c>
      <c r="H422" s="185">
        <v>176</v>
      </c>
      <c r="I422" s="186"/>
      <c r="J422" s="187">
        <f>ROUND(I422*H422,2)</f>
        <v>0</v>
      </c>
      <c r="K422" s="183" t="s">
        <v>19</v>
      </c>
      <c r="L422" s="42"/>
      <c r="M422" s="188" t="s">
        <v>19</v>
      </c>
      <c r="N422" s="189" t="s">
        <v>42</v>
      </c>
      <c r="O422" s="67"/>
      <c r="P422" s="190">
        <f>O422*H422</f>
        <v>0</v>
      </c>
      <c r="Q422" s="190">
        <v>0</v>
      </c>
      <c r="R422" s="190">
        <f>Q422*H422</f>
        <v>0</v>
      </c>
      <c r="S422" s="190">
        <v>0</v>
      </c>
      <c r="T422" s="191">
        <f>S422*H422</f>
        <v>0</v>
      </c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  <c r="AE422" s="37"/>
      <c r="AR422" s="192" t="s">
        <v>95</v>
      </c>
      <c r="AT422" s="192" t="s">
        <v>189</v>
      </c>
      <c r="AU422" s="192" t="s">
        <v>78</v>
      </c>
      <c r="AY422" s="20" t="s">
        <v>187</v>
      </c>
      <c r="BE422" s="193">
        <f>IF(N422="základní",J422,0)</f>
        <v>0</v>
      </c>
      <c r="BF422" s="193">
        <f>IF(N422="snížená",J422,0)</f>
        <v>0</v>
      </c>
      <c r="BG422" s="193">
        <f>IF(N422="zákl. přenesená",J422,0)</f>
        <v>0</v>
      </c>
      <c r="BH422" s="193">
        <f>IF(N422="sníž. přenesená",J422,0)</f>
        <v>0</v>
      </c>
      <c r="BI422" s="193">
        <f>IF(N422="nulová",J422,0)</f>
        <v>0</v>
      </c>
      <c r="BJ422" s="20" t="s">
        <v>78</v>
      </c>
      <c r="BK422" s="193">
        <f>ROUND(I422*H422,2)</f>
        <v>0</v>
      </c>
      <c r="BL422" s="20" t="s">
        <v>95</v>
      </c>
      <c r="BM422" s="192" t="s">
        <v>1229</v>
      </c>
    </row>
    <row r="423" spans="1:47" s="2" customFormat="1" ht="19.5">
      <c r="A423" s="37"/>
      <c r="B423" s="38"/>
      <c r="C423" s="39"/>
      <c r="D423" s="201" t="s">
        <v>710</v>
      </c>
      <c r="E423" s="39"/>
      <c r="F423" s="250" t="s">
        <v>1222</v>
      </c>
      <c r="G423" s="39"/>
      <c r="H423" s="39"/>
      <c r="I423" s="196"/>
      <c r="J423" s="39"/>
      <c r="K423" s="39"/>
      <c r="L423" s="42"/>
      <c r="M423" s="197"/>
      <c r="N423" s="198"/>
      <c r="O423" s="67"/>
      <c r="P423" s="67"/>
      <c r="Q423" s="67"/>
      <c r="R423" s="67"/>
      <c r="S423" s="67"/>
      <c r="T423" s="68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  <c r="AE423" s="37"/>
      <c r="AT423" s="20" t="s">
        <v>710</v>
      </c>
      <c r="AU423" s="20" t="s">
        <v>78</v>
      </c>
    </row>
    <row r="424" spans="1:65" s="2" customFormat="1" ht="21.75" customHeight="1">
      <c r="A424" s="37"/>
      <c r="B424" s="38"/>
      <c r="C424" s="181" t="s">
        <v>1230</v>
      </c>
      <c r="D424" s="181" t="s">
        <v>189</v>
      </c>
      <c r="E424" s="182" t="s">
        <v>1231</v>
      </c>
      <c r="F424" s="183" t="s">
        <v>1232</v>
      </c>
      <c r="G424" s="184" t="s">
        <v>708</v>
      </c>
      <c r="H424" s="185">
        <v>2</v>
      </c>
      <c r="I424" s="186"/>
      <c r="J424" s="187">
        <f>ROUND(I424*H424,2)</f>
        <v>0</v>
      </c>
      <c r="K424" s="183" t="s">
        <v>19</v>
      </c>
      <c r="L424" s="42"/>
      <c r="M424" s="188" t="s">
        <v>19</v>
      </c>
      <c r="N424" s="189" t="s">
        <v>42</v>
      </c>
      <c r="O424" s="67"/>
      <c r="P424" s="190">
        <f>O424*H424</f>
        <v>0</v>
      </c>
      <c r="Q424" s="190">
        <v>0</v>
      </c>
      <c r="R424" s="190">
        <f>Q424*H424</f>
        <v>0</v>
      </c>
      <c r="S424" s="190">
        <v>0</v>
      </c>
      <c r="T424" s="191">
        <f>S424*H424</f>
        <v>0</v>
      </c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  <c r="AE424" s="37"/>
      <c r="AR424" s="192" t="s">
        <v>95</v>
      </c>
      <c r="AT424" s="192" t="s">
        <v>189</v>
      </c>
      <c r="AU424" s="192" t="s">
        <v>78</v>
      </c>
      <c r="AY424" s="20" t="s">
        <v>187</v>
      </c>
      <c r="BE424" s="193">
        <f>IF(N424="základní",J424,0)</f>
        <v>0</v>
      </c>
      <c r="BF424" s="193">
        <f>IF(N424="snížená",J424,0)</f>
        <v>0</v>
      </c>
      <c r="BG424" s="193">
        <f>IF(N424="zákl. přenesená",J424,0)</f>
        <v>0</v>
      </c>
      <c r="BH424" s="193">
        <f>IF(N424="sníž. přenesená",J424,0)</f>
        <v>0</v>
      </c>
      <c r="BI424" s="193">
        <f>IF(N424="nulová",J424,0)</f>
        <v>0</v>
      </c>
      <c r="BJ424" s="20" t="s">
        <v>78</v>
      </c>
      <c r="BK424" s="193">
        <f>ROUND(I424*H424,2)</f>
        <v>0</v>
      </c>
      <c r="BL424" s="20" t="s">
        <v>95</v>
      </c>
      <c r="BM424" s="192" t="s">
        <v>1233</v>
      </c>
    </row>
    <row r="425" spans="1:47" s="2" customFormat="1" ht="19.5">
      <c r="A425" s="37"/>
      <c r="B425" s="38"/>
      <c r="C425" s="39"/>
      <c r="D425" s="201" t="s">
        <v>710</v>
      </c>
      <c r="E425" s="39"/>
      <c r="F425" s="250" t="s">
        <v>1218</v>
      </c>
      <c r="G425" s="39"/>
      <c r="H425" s="39"/>
      <c r="I425" s="196"/>
      <c r="J425" s="39"/>
      <c r="K425" s="39"/>
      <c r="L425" s="42"/>
      <c r="M425" s="197"/>
      <c r="N425" s="198"/>
      <c r="O425" s="67"/>
      <c r="P425" s="67"/>
      <c r="Q425" s="67"/>
      <c r="R425" s="67"/>
      <c r="S425" s="67"/>
      <c r="T425" s="68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  <c r="AE425" s="37"/>
      <c r="AT425" s="20" t="s">
        <v>710</v>
      </c>
      <c r="AU425" s="20" t="s">
        <v>78</v>
      </c>
    </row>
    <row r="426" spans="1:65" s="2" customFormat="1" ht="21.75" customHeight="1">
      <c r="A426" s="37"/>
      <c r="B426" s="38"/>
      <c r="C426" s="181" t="s">
        <v>1234</v>
      </c>
      <c r="D426" s="181" t="s">
        <v>189</v>
      </c>
      <c r="E426" s="182" t="s">
        <v>1235</v>
      </c>
      <c r="F426" s="183" t="s">
        <v>1232</v>
      </c>
      <c r="G426" s="184" t="s">
        <v>708</v>
      </c>
      <c r="H426" s="185">
        <v>2</v>
      </c>
      <c r="I426" s="186"/>
      <c r="J426" s="187">
        <f>ROUND(I426*H426,2)</f>
        <v>0</v>
      </c>
      <c r="K426" s="183" t="s">
        <v>19</v>
      </c>
      <c r="L426" s="42"/>
      <c r="M426" s="188" t="s">
        <v>19</v>
      </c>
      <c r="N426" s="189" t="s">
        <v>42</v>
      </c>
      <c r="O426" s="67"/>
      <c r="P426" s="190">
        <f>O426*H426</f>
        <v>0</v>
      </c>
      <c r="Q426" s="190">
        <v>0</v>
      </c>
      <c r="R426" s="190">
        <f>Q426*H426</f>
        <v>0</v>
      </c>
      <c r="S426" s="190">
        <v>0</v>
      </c>
      <c r="T426" s="191">
        <f>S426*H426</f>
        <v>0</v>
      </c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R426" s="192" t="s">
        <v>95</v>
      </c>
      <c r="AT426" s="192" t="s">
        <v>189</v>
      </c>
      <c r="AU426" s="192" t="s">
        <v>78</v>
      </c>
      <c r="AY426" s="20" t="s">
        <v>187</v>
      </c>
      <c r="BE426" s="193">
        <f>IF(N426="základní",J426,0)</f>
        <v>0</v>
      </c>
      <c r="BF426" s="193">
        <f>IF(N426="snížená",J426,0)</f>
        <v>0</v>
      </c>
      <c r="BG426" s="193">
        <f>IF(N426="zákl. přenesená",J426,0)</f>
        <v>0</v>
      </c>
      <c r="BH426" s="193">
        <f>IF(N426="sníž. přenesená",J426,0)</f>
        <v>0</v>
      </c>
      <c r="BI426" s="193">
        <f>IF(N426="nulová",J426,0)</f>
        <v>0</v>
      </c>
      <c r="BJ426" s="20" t="s">
        <v>78</v>
      </c>
      <c r="BK426" s="193">
        <f>ROUND(I426*H426,2)</f>
        <v>0</v>
      </c>
      <c r="BL426" s="20" t="s">
        <v>95</v>
      </c>
      <c r="BM426" s="192" t="s">
        <v>1236</v>
      </c>
    </row>
    <row r="427" spans="1:47" s="2" customFormat="1" ht="19.5">
      <c r="A427" s="37"/>
      <c r="B427" s="38"/>
      <c r="C427" s="39"/>
      <c r="D427" s="201" t="s">
        <v>710</v>
      </c>
      <c r="E427" s="39"/>
      <c r="F427" s="250" t="s">
        <v>1222</v>
      </c>
      <c r="G427" s="39"/>
      <c r="H427" s="39"/>
      <c r="I427" s="196"/>
      <c r="J427" s="39"/>
      <c r="K427" s="39"/>
      <c r="L427" s="42"/>
      <c r="M427" s="197"/>
      <c r="N427" s="198"/>
      <c r="O427" s="67"/>
      <c r="P427" s="67"/>
      <c r="Q427" s="67"/>
      <c r="R427" s="67"/>
      <c r="S427" s="67"/>
      <c r="T427" s="68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  <c r="AE427" s="37"/>
      <c r="AT427" s="20" t="s">
        <v>710</v>
      </c>
      <c r="AU427" s="20" t="s">
        <v>78</v>
      </c>
    </row>
    <row r="428" spans="1:65" s="2" customFormat="1" ht="24.2" customHeight="1">
      <c r="A428" s="37"/>
      <c r="B428" s="38"/>
      <c r="C428" s="181" t="s">
        <v>1237</v>
      </c>
      <c r="D428" s="181" t="s">
        <v>189</v>
      </c>
      <c r="E428" s="182" t="s">
        <v>1238</v>
      </c>
      <c r="F428" s="183" t="s">
        <v>1239</v>
      </c>
      <c r="G428" s="184" t="s">
        <v>708</v>
      </c>
      <c r="H428" s="185">
        <v>2</v>
      </c>
      <c r="I428" s="186"/>
      <c r="J428" s="187">
        <f>ROUND(I428*H428,2)</f>
        <v>0</v>
      </c>
      <c r="K428" s="183" t="s">
        <v>19</v>
      </c>
      <c r="L428" s="42"/>
      <c r="M428" s="188" t="s">
        <v>19</v>
      </c>
      <c r="N428" s="189" t="s">
        <v>42</v>
      </c>
      <c r="O428" s="67"/>
      <c r="P428" s="190">
        <f>O428*H428</f>
        <v>0</v>
      </c>
      <c r="Q428" s="190">
        <v>0</v>
      </c>
      <c r="R428" s="190">
        <f>Q428*H428</f>
        <v>0</v>
      </c>
      <c r="S428" s="190">
        <v>0</v>
      </c>
      <c r="T428" s="191">
        <f>S428*H428</f>
        <v>0</v>
      </c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  <c r="AE428" s="37"/>
      <c r="AR428" s="192" t="s">
        <v>95</v>
      </c>
      <c r="AT428" s="192" t="s">
        <v>189</v>
      </c>
      <c r="AU428" s="192" t="s">
        <v>78</v>
      </c>
      <c r="AY428" s="20" t="s">
        <v>187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20" t="s">
        <v>78</v>
      </c>
      <c r="BK428" s="193">
        <f>ROUND(I428*H428,2)</f>
        <v>0</v>
      </c>
      <c r="BL428" s="20" t="s">
        <v>95</v>
      </c>
      <c r="BM428" s="192" t="s">
        <v>1240</v>
      </c>
    </row>
    <row r="429" spans="1:47" s="2" customFormat="1" ht="19.5">
      <c r="A429" s="37"/>
      <c r="B429" s="38"/>
      <c r="C429" s="39"/>
      <c r="D429" s="201" t="s">
        <v>710</v>
      </c>
      <c r="E429" s="39"/>
      <c r="F429" s="250" t="s">
        <v>1241</v>
      </c>
      <c r="G429" s="39"/>
      <c r="H429" s="39"/>
      <c r="I429" s="196"/>
      <c r="J429" s="39"/>
      <c r="K429" s="39"/>
      <c r="L429" s="42"/>
      <c r="M429" s="197"/>
      <c r="N429" s="198"/>
      <c r="O429" s="67"/>
      <c r="P429" s="67"/>
      <c r="Q429" s="67"/>
      <c r="R429" s="67"/>
      <c r="S429" s="67"/>
      <c r="T429" s="68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  <c r="AE429" s="37"/>
      <c r="AT429" s="20" t="s">
        <v>710</v>
      </c>
      <c r="AU429" s="20" t="s">
        <v>78</v>
      </c>
    </row>
    <row r="430" spans="1:65" s="2" customFormat="1" ht="24.2" customHeight="1">
      <c r="A430" s="37"/>
      <c r="B430" s="38"/>
      <c r="C430" s="181" t="s">
        <v>1242</v>
      </c>
      <c r="D430" s="181" t="s">
        <v>189</v>
      </c>
      <c r="E430" s="182" t="s">
        <v>1243</v>
      </c>
      <c r="F430" s="183" t="s">
        <v>1239</v>
      </c>
      <c r="G430" s="184" t="s">
        <v>708</v>
      </c>
      <c r="H430" s="185">
        <v>2</v>
      </c>
      <c r="I430" s="186"/>
      <c r="J430" s="187">
        <f>ROUND(I430*H430,2)</f>
        <v>0</v>
      </c>
      <c r="K430" s="183" t="s">
        <v>19</v>
      </c>
      <c r="L430" s="42"/>
      <c r="M430" s="188" t="s">
        <v>19</v>
      </c>
      <c r="N430" s="189" t="s">
        <v>42</v>
      </c>
      <c r="O430" s="67"/>
      <c r="P430" s="190">
        <f>O430*H430</f>
        <v>0</v>
      </c>
      <c r="Q430" s="190">
        <v>0</v>
      </c>
      <c r="R430" s="190">
        <f>Q430*H430</f>
        <v>0</v>
      </c>
      <c r="S430" s="190">
        <v>0</v>
      </c>
      <c r="T430" s="191">
        <f>S430*H430</f>
        <v>0</v>
      </c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R430" s="192" t="s">
        <v>95</v>
      </c>
      <c r="AT430" s="192" t="s">
        <v>189</v>
      </c>
      <c r="AU430" s="192" t="s">
        <v>78</v>
      </c>
      <c r="AY430" s="20" t="s">
        <v>187</v>
      </c>
      <c r="BE430" s="193">
        <f>IF(N430="základní",J430,0)</f>
        <v>0</v>
      </c>
      <c r="BF430" s="193">
        <f>IF(N430="snížená",J430,0)</f>
        <v>0</v>
      </c>
      <c r="BG430" s="193">
        <f>IF(N430="zákl. přenesená",J430,0)</f>
        <v>0</v>
      </c>
      <c r="BH430" s="193">
        <f>IF(N430="sníž. přenesená",J430,0)</f>
        <v>0</v>
      </c>
      <c r="BI430" s="193">
        <f>IF(N430="nulová",J430,0)</f>
        <v>0</v>
      </c>
      <c r="BJ430" s="20" t="s">
        <v>78</v>
      </c>
      <c r="BK430" s="193">
        <f>ROUND(I430*H430,2)</f>
        <v>0</v>
      </c>
      <c r="BL430" s="20" t="s">
        <v>95</v>
      </c>
      <c r="BM430" s="192" t="s">
        <v>1244</v>
      </c>
    </row>
    <row r="431" spans="1:47" s="2" customFormat="1" ht="19.5">
      <c r="A431" s="37"/>
      <c r="B431" s="38"/>
      <c r="C431" s="39"/>
      <c r="D431" s="201" t="s">
        <v>710</v>
      </c>
      <c r="E431" s="39"/>
      <c r="F431" s="250" t="s">
        <v>1245</v>
      </c>
      <c r="G431" s="39"/>
      <c r="H431" s="39"/>
      <c r="I431" s="196"/>
      <c r="J431" s="39"/>
      <c r="K431" s="39"/>
      <c r="L431" s="42"/>
      <c r="M431" s="197"/>
      <c r="N431" s="198"/>
      <c r="O431" s="67"/>
      <c r="P431" s="67"/>
      <c r="Q431" s="67"/>
      <c r="R431" s="67"/>
      <c r="S431" s="67"/>
      <c r="T431" s="68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  <c r="AE431" s="37"/>
      <c r="AT431" s="20" t="s">
        <v>710</v>
      </c>
      <c r="AU431" s="20" t="s">
        <v>78</v>
      </c>
    </row>
    <row r="432" spans="1:65" s="2" customFormat="1" ht="101.25" customHeight="1">
      <c r="A432" s="37"/>
      <c r="B432" s="38"/>
      <c r="C432" s="181" t="s">
        <v>1246</v>
      </c>
      <c r="D432" s="181" t="s">
        <v>189</v>
      </c>
      <c r="E432" s="182" t="s">
        <v>1247</v>
      </c>
      <c r="F432" s="183" t="s">
        <v>1248</v>
      </c>
      <c r="G432" s="184" t="s">
        <v>708</v>
      </c>
      <c r="H432" s="185">
        <v>1</v>
      </c>
      <c r="I432" s="186"/>
      <c r="J432" s="187">
        <f>ROUND(I432*H432,2)</f>
        <v>0</v>
      </c>
      <c r="K432" s="183" t="s">
        <v>19</v>
      </c>
      <c r="L432" s="42"/>
      <c r="M432" s="188" t="s">
        <v>19</v>
      </c>
      <c r="N432" s="189" t="s">
        <v>42</v>
      </c>
      <c r="O432" s="67"/>
      <c r="P432" s="190">
        <f>O432*H432</f>
        <v>0</v>
      </c>
      <c r="Q432" s="190">
        <v>0</v>
      </c>
      <c r="R432" s="190">
        <f>Q432*H432</f>
        <v>0</v>
      </c>
      <c r="S432" s="190">
        <v>0</v>
      </c>
      <c r="T432" s="191">
        <f>S432*H432</f>
        <v>0</v>
      </c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  <c r="AE432" s="37"/>
      <c r="AR432" s="192" t="s">
        <v>95</v>
      </c>
      <c r="AT432" s="192" t="s">
        <v>189</v>
      </c>
      <c r="AU432" s="192" t="s">
        <v>78</v>
      </c>
      <c r="AY432" s="20" t="s">
        <v>187</v>
      </c>
      <c r="BE432" s="193">
        <f>IF(N432="základní",J432,0)</f>
        <v>0</v>
      </c>
      <c r="BF432" s="193">
        <f>IF(N432="snížená",J432,0)</f>
        <v>0</v>
      </c>
      <c r="BG432" s="193">
        <f>IF(N432="zákl. přenesená",J432,0)</f>
        <v>0</v>
      </c>
      <c r="BH432" s="193">
        <f>IF(N432="sníž. přenesená",J432,0)</f>
        <v>0</v>
      </c>
      <c r="BI432" s="193">
        <f>IF(N432="nulová",J432,0)</f>
        <v>0</v>
      </c>
      <c r="BJ432" s="20" t="s">
        <v>78</v>
      </c>
      <c r="BK432" s="193">
        <f>ROUND(I432*H432,2)</f>
        <v>0</v>
      </c>
      <c r="BL432" s="20" t="s">
        <v>95</v>
      </c>
      <c r="BM432" s="192" t="s">
        <v>1249</v>
      </c>
    </row>
    <row r="433" spans="1:47" s="2" customFormat="1" ht="19.5">
      <c r="A433" s="37"/>
      <c r="B433" s="38"/>
      <c r="C433" s="39"/>
      <c r="D433" s="201" t="s">
        <v>710</v>
      </c>
      <c r="E433" s="39"/>
      <c r="F433" s="250" t="s">
        <v>1250</v>
      </c>
      <c r="G433" s="39"/>
      <c r="H433" s="39"/>
      <c r="I433" s="196"/>
      <c r="J433" s="39"/>
      <c r="K433" s="39"/>
      <c r="L433" s="42"/>
      <c r="M433" s="197"/>
      <c r="N433" s="198"/>
      <c r="O433" s="67"/>
      <c r="P433" s="67"/>
      <c r="Q433" s="67"/>
      <c r="R433" s="67"/>
      <c r="S433" s="67"/>
      <c r="T433" s="68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  <c r="AE433" s="37"/>
      <c r="AT433" s="20" t="s">
        <v>710</v>
      </c>
      <c r="AU433" s="20" t="s">
        <v>78</v>
      </c>
    </row>
    <row r="434" spans="1:65" s="2" customFormat="1" ht="101.25" customHeight="1">
      <c r="A434" s="37"/>
      <c r="B434" s="38"/>
      <c r="C434" s="181" t="s">
        <v>1251</v>
      </c>
      <c r="D434" s="181" t="s">
        <v>189</v>
      </c>
      <c r="E434" s="182" t="s">
        <v>1252</v>
      </c>
      <c r="F434" s="183" t="s">
        <v>1248</v>
      </c>
      <c r="G434" s="184" t="s">
        <v>708</v>
      </c>
      <c r="H434" s="185">
        <v>1</v>
      </c>
      <c r="I434" s="186"/>
      <c r="J434" s="187">
        <f>ROUND(I434*H434,2)</f>
        <v>0</v>
      </c>
      <c r="K434" s="183" t="s">
        <v>19</v>
      </c>
      <c r="L434" s="42"/>
      <c r="M434" s="188" t="s">
        <v>19</v>
      </c>
      <c r="N434" s="189" t="s">
        <v>42</v>
      </c>
      <c r="O434" s="67"/>
      <c r="P434" s="190">
        <f>O434*H434</f>
        <v>0</v>
      </c>
      <c r="Q434" s="190">
        <v>0</v>
      </c>
      <c r="R434" s="190">
        <f>Q434*H434</f>
        <v>0</v>
      </c>
      <c r="S434" s="190">
        <v>0</v>
      </c>
      <c r="T434" s="191">
        <f>S434*H434</f>
        <v>0</v>
      </c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  <c r="AE434" s="37"/>
      <c r="AR434" s="192" t="s">
        <v>95</v>
      </c>
      <c r="AT434" s="192" t="s">
        <v>189</v>
      </c>
      <c r="AU434" s="192" t="s">
        <v>78</v>
      </c>
      <c r="AY434" s="20" t="s">
        <v>187</v>
      </c>
      <c r="BE434" s="193">
        <f>IF(N434="základní",J434,0)</f>
        <v>0</v>
      </c>
      <c r="BF434" s="193">
        <f>IF(N434="snížená",J434,0)</f>
        <v>0</v>
      </c>
      <c r="BG434" s="193">
        <f>IF(N434="zákl. přenesená",J434,0)</f>
        <v>0</v>
      </c>
      <c r="BH434" s="193">
        <f>IF(N434="sníž. přenesená",J434,0)</f>
        <v>0</v>
      </c>
      <c r="BI434" s="193">
        <f>IF(N434="nulová",J434,0)</f>
        <v>0</v>
      </c>
      <c r="BJ434" s="20" t="s">
        <v>78</v>
      </c>
      <c r="BK434" s="193">
        <f>ROUND(I434*H434,2)</f>
        <v>0</v>
      </c>
      <c r="BL434" s="20" t="s">
        <v>95</v>
      </c>
      <c r="BM434" s="192" t="s">
        <v>1253</v>
      </c>
    </row>
    <row r="435" spans="1:47" s="2" customFormat="1" ht="19.5">
      <c r="A435" s="37"/>
      <c r="B435" s="38"/>
      <c r="C435" s="39"/>
      <c r="D435" s="201" t="s">
        <v>710</v>
      </c>
      <c r="E435" s="39"/>
      <c r="F435" s="250" t="s">
        <v>1245</v>
      </c>
      <c r="G435" s="39"/>
      <c r="H435" s="39"/>
      <c r="I435" s="196"/>
      <c r="J435" s="39"/>
      <c r="K435" s="39"/>
      <c r="L435" s="42"/>
      <c r="M435" s="197"/>
      <c r="N435" s="198"/>
      <c r="O435" s="67"/>
      <c r="P435" s="67"/>
      <c r="Q435" s="67"/>
      <c r="R435" s="67"/>
      <c r="S435" s="67"/>
      <c r="T435" s="68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T435" s="20" t="s">
        <v>710</v>
      </c>
      <c r="AU435" s="20" t="s">
        <v>78</v>
      </c>
    </row>
    <row r="436" spans="1:65" s="2" customFormat="1" ht="78" customHeight="1">
      <c r="A436" s="37"/>
      <c r="B436" s="38"/>
      <c r="C436" s="181" t="s">
        <v>1254</v>
      </c>
      <c r="D436" s="181" t="s">
        <v>189</v>
      </c>
      <c r="E436" s="182" t="s">
        <v>1255</v>
      </c>
      <c r="F436" s="183" t="s">
        <v>1256</v>
      </c>
      <c r="G436" s="184" t="s">
        <v>708</v>
      </c>
      <c r="H436" s="185">
        <v>1</v>
      </c>
      <c r="I436" s="186"/>
      <c r="J436" s="187">
        <f>ROUND(I436*H436,2)</f>
        <v>0</v>
      </c>
      <c r="K436" s="183" t="s">
        <v>19</v>
      </c>
      <c r="L436" s="42"/>
      <c r="M436" s="188" t="s">
        <v>19</v>
      </c>
      <c r="N436" s="189" t="s">
        <v>42</v>
      </c>
      <c r="O436" s="67"/>
      <c r="P436" s="190">
        <f>O436*H436</f>
        <v>0</v>
      </c>
      <c r="Q436" s="190">
        <v>0</v>
      </c>
      <c r="R436" s="190">
        <f>Q436*H436</f>
        <v>0</v>
      </c>
      <c r="S436" s="190">
        <v>0</v>
      </c>
      <c r="T436" s="191">
        <f>S436*H436</f>
        <v>0</v>
      </c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  <c r="AE436" s="37"/>
      <c r="AR436" s="192" t="s">
        <v>95</v>
      </c>
      <c r="AT436" s="192" t="s">
        <v>189</v>
      </c>
      <c r="AU436" s="192" t="s">
        <v>78</v>
      </c>
      <c r="AY436" s="20" t="s">
        <v>187</v>
      </c>
      <c r="BE436" s="193">
        <f>IF(N436="základní",J436,0)</f>
        <v>0</v>
      </c>
      <c r="BF436" s="193">
        <f>IF(N436="snížená",J436,0)</f>
        <v>0</v>
      </c>
      <c r="BG436" s="193">
        <f>IF(N436="zákl. přenesená",J436,0)</f>
        <v>0</v>
      </c>
      <c r="BH436" s="193">
        <f>IF(N436="sníž. přenesená",J436,0)</f>
        <v>0</v>
      </c>
      <c r="BI436" s="193">
        <f>IF(N436="nulová",J436,0)</f>
        <v>0</v>
      </c>
      <c r="BJ436" s="20" t="s">
        <v>78</v>
      </c>
      <c r="BK436" s="193">
        <f>ROUND(I436*H436,2)</f>
        <v>0</v>
      </c>
      <c r="BL436" s="20" t="s">
        <v>95</v>
      </c>
      <c r="BM436" s="192" t="s">
        <v>1257</v>
      </c>
    </row>
    <row r="437" spans="1:47" s="2" customFormat="1" ht="19.5">
      <c r="A437" s="37"/>
      <c r="B437" s="38"/>
      <c r="C437" s="39"/>
      <c r="D437" s="201" t="s">
        <v>710</v>
      </c>
      <c r="E437" s="39"/>
      <c r="F437" s="250" t="s">
        <v>1250</v>
      </c>
      <c r="G437" s="39"/>
      <c r="H437" s="39"/>
      <c r="I437" s="196"/>
      <c r="J437" s="39"/>
      <c r="K437" s="39"/>
      <c r="L437" s="42"/>
      <c r="M437" s="197"/>
      <c r="N437" s="198"/>
      <c r="O437" s="67"/>
      <c r="P437" s="67"/>
      <c r="Q437" s="67"/>
      <c r="R437" s="67"/>
      <c r="S437" s="67"/>
      <c r="T437" s="68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  <c r="AE437" s="37"/>
      <c r="AT437" s="20" t="s">
        <v>710</v>
      </c>
      <c r="AU437" s="20" t="s">
        <v>78</v>
      </c>
    </row>
    <row r="438" spans="1:65" s="2" customFormat="1" ht="78" customHeight="1">
      <c r="A438" s="37"/>
      <c r="B438" s="38"/>
      <c r="C438" s="181" t="s">
        <v>1258</v>
      </c>
      <c r="D438" s="181" t="s">
        <v>189</v>
      </c>
      <c r="E438" s="182" t="s">
        <v>1259</v>
      </c>
      <c r="F438" s="183" t="s">
        <v>1256</v>
      </c>
      <c r="G438" s="184" t="s">
        <v>708</v>
      </c>
      <c r="H438" s="185">
        <v>1</v>
      </c>
      <c r="I438" s="186"/>
      <c r="J438" s="187">
        <f>ROUND(I438*H438,2)</f>
        <v>0</v>
      </c>
      <c r="K438" s="183" t="s">
        <v>19</v>
      </c>
      <c r="L438" s="42"/>
      <c r="M438" s="188" t="s">
        <v>19</v>
      </c>
      <c r="N438" s="189" t="s">
        <v>42</v>
      </c>
      <c r="O438" s="67"/>
      <c r="P438" s="190">
        <f>O438*H438</f>
        <v>0</v>
      </c>
      <c r="Q438" s="190">
        <v>0</v>
      </c>
      <c r="R438" s="190">
        <f>Q438*H438</f>
        <v>0</v>
      </c>
      <c r="S438" s="190">
        <v>0</v>
      </c>
      <c r="T438" s="191">
        <f>S438*H438</f>
        <v>0</v>
      </c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  <c r="AE438" s="37"/>
      <c r="AR438" s="192" t="s">
        <v>95</v>
      </c>
      <c r="AT438" s="192" t="s">
        <v>189</v>
      </c>
      <c r="AU438" s="192" t="s">
        <v>78</v>
      </c>
      <c r="AY438" s="20" t="s">
        <v>187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20" t="s">
        <v>78</v>
      </c>
      <c r="BK438" s="193">
        <f>ROUND(I438*H438,2)</f>
        <v>0</v>
      </c>
      <c r="BL438" s="20" t="s">
        <v>95</v>
      </c>
      <c r="BM438" s="192" t="s">
        <v>1260</v>
      </c>
    </row>
    <row r="439" spans="1:47" s="2" customFormat="1" ht="19.5">
      <c r="A439" s="37"/>
      <c r="B439" s="38"/>
      <c r="C439" s="39"/>
      <c r="D439" s="201" t="s">
        <v>710</v>
      </c>
      <c r="E439" s="39"/>
      <c r="F439" s="250" t="s">
        <v>1245</v>
      </c>
      <c r="G439" s="39"/>
      <c r="H439" s="39"/>
      <c r="I439" s="196"/>
      <c r="J439" s="39"/>
      <c r="K439" s="39"/>
      <c r="L439" s="42"/>
      <c r="M439" s="197"/>
      <c r="N439" s="198"/>
      <c r="O439" s="67"/>
      <c r="P439" s="67"/>
      <c r="Q439" s="67"/>
      <c r="R439" s="67"/>
      <c r="S439" s="67"/>
      <c r="T439" s="68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  <c r="AE439" s="37"/>
      <c r="AT439" s="20" t="s">
        <v>710</v>
      </c>
      <c r="AU439" s="20" t="s">
        <v>78</v>
      </c>
    </row>
    <row r="440" spans="1:65" s="2" customFormat="1" ht="114.95" customHeight="1">
      <c r="A440" s="37"/>
      <c r="B440" s="38"/>
      <c r="C440" s="181" t="s">
        <v>1261</v>
      </c>
      <c r="D440" s="181" t="s">
        <v>189</v>
      </c>
      <c r="E440" s="182" t="s">
        <v>1262</v>
      </c>
      <c r="F440" s="183" t="s">
        <v>1263</v>
      </c>
      <c r="G440" s="184" t="s">
        <v>273</v>
      </c>
      <c r="H440" s="185">
        <v>20</v>
      </c>
      <c r="I440" s="186"/>
      <c r="J440" s="187">
        <f>ROUND(I440*H440,2)</f>
        <v>0</v>
      </c>
      <c r="K440" s="183" t="s">
        <v>19</v>
      </c>
      <c r="L440" s="42"/>
      <c r="M440" s="188" t="s">
        <v>19</v>
      </c>
      <c r="N440" s="189" t="s">
        <v>42</v>
      </c>
      <c r="O440" s="67"/>
      <c r="P440" s="190">
        <f>O440*H440</f>
        <v>0</v>
      </c>
      <c r="Q440" s="190">
        <v>0</v>
      </c>
      <c r="R440" s="190">
        <f>Q440*H440</f>
        <v>0</v>
      </c>
      <c r="S440" s="190">
        <v>0</v>
      </c>
      <c r="T440" s="191">
        <f>S440*H440</f>
        <v>0</v>
      </c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  <c r="AE440" s="37"/>
      <c r="AR440" s="192" t="s">
        <v>95</v>
      </c>
      <c r="AT440" s="192" t="s">
        <v>189</v>
      </c>
      <c r="AU440" s="192" t="s">
        <v>78</v>
      </c>
      <c r="AY440" s="20" t="s">
        <v>187</v>
      </c>
      <c r="BE440" s="193">
        <f>IF(N440="základní",J440,0)</f>
        <v>0</v>
      </c>
      <c r="BF440" s="193">
        <f>IF(N440="snížená",J440,0)</f>
        <v>0</v>
      </c>
      <c r="BG440" s="193">
        <f>IF(N440="zákl. přenesená",J440,0)</f>
        <v>0</v>
      </c>
      <c r="BH440" s="193">
        <f>IF(N440="sníž. přenesená",J440,0)</f>
        <v>0</v>
      </c>
      <c r="BI440" s="193">
        <f>IF(N440="nulová",J440,0)</f>
        <v>0</v>
      </c>
      <c r="BJ440" s="20" t="s">
        <v>78</v>
      </c>
      <c r="BK440" s="193">
        <f>ROUND(I440*H440,2)</f>
        <v>0</v>
      </c>
      <c r="BL440" s="20" t="s">
        <v>95</v>
      </c>
      <c r="BM440" s="192" t="s">
        <v>1264</v>
      </c>
    </row>
    <row r="441" spans="1:47" s="2" customFormat="1" ht="19.5">
      <c r="A441" s="37"/>
      <c r="B441" s="38"/>
      <c r="C441" s="39"/>
      <c r="D441" s="201" t="s">
        <v>710</v>
      </c>
      <c r="E441" s="39"/>
      <c r="F441" s="250" t="s">
        <v>1265</v>
      </c>
      <c r="G441" s="39"/>
      <c r="H441" s="39"/>
      <c r="I441" s="196"/>
      <c r="J441" s="39"/>
      <c r="K441" s="39"/>
      <c r="L441" s="42"/>
      <c r="M441" s="197"/>
      <c r="N441" s="198"/>
      <c r="O441" s="67"/>
      <c r="P441" s="67"/>
      <c r="Q441" s="67"/>
      <c r="R441" s="67"/>
      <c r="S441" s="67"/>
      <c r="T441" s="68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  <c r="AE441" s="37"/>
      <c r="AT441" s="20" t="s">
        <v>710</v>
      </c>
      <c r="AU441" s="20" t="s">
        <v>78</v>
      </c>
    </row>
    <row r="442" spans="2:63" s="12" customFormat="1" ht="25.9" customHeight="1">
      <c r="B442" s="165"/>
      <c r="C442" s="166"/>
      <c r="D442" s="167" t="s">
        <v>70</v>
      </c>
      <c r="E442" s="168" t="s">
        <v>1266</v>
      </c>
      <c r="F442" s="168" t="s">
        <v>1267</v>
      </c>
      <c r="G442" s="166"/>
      <c r="H442" s="166"/>
      <c r="I442" s="169"/>
      <c r="J442" s="170">
        <f>BK442</f>
        <v>0</v>
      </c>
      <c r="K442" s="166"/>
      <c r="L442" s="171"/>
      <c r="M442" s="172"/>
      <c r="N442" s="173"/>
      <c r="O442" s="173"/>
      <c r="P442" s="174">
        <f>SUM(P443:P534)</f>
        <v>0</v>
      </c>
      <c r="Q442" s="173"/>
      <c r="R442" s="174">
        <f>SUM(R443:R534)</f>
        <v>0</v>
      </c>
      <c r="S442" s="173"/>
      <c r="T442" s="175">
        <f>SUM(T443:T534)</f>
        <v>0</v>
      </c>
      <c r="AR442" s="176" t="s">
        <v>78</v>
      </c>
      <c r="AT442" s="177" t="s">
        <v>70</v>
      </c>
      <c r="AU442" s="177" t="s">
        <v>71</v>
      </c>
      <c r="AY442" s="176" t="s">
        <v>187</v>
      </c>
      <c r="BK442" s="178">
        <f>SUM(BK443:BK534)</f>
        <v>0</v>
      </c>
    </row>
    <row r="443" spans="1:65" s="2" customFormat="1" ht="16.5" customHeight="1">
      <c r="A443" s="37"/>
      <c r="B443" s="38"/>
      <c r="C443" s="181" t="s">
        <v>1268</v>
      </c>
      <c r="D443" s="181" t="s">
        <v>189</v>
      </c>
      <c r="E443" s="182" t="s">
        <v>1269</v>
      </c>
      <c r="F443" s="183" t="s">
        <v>1270</v>
      </c>
      <c r="G443" s="184" t="s">
        <v>708</v>
      </c>
      <c r="H443" s="185">
        <v>1</v>
      </c>
      <c r="I443" s="186"/>
      <c r="J443" s="187">
        <f>ROUND(I443*H443,2)</f>
        <v>0</v>
      </c>
      <c r="K443" s="183" t="s">
        <v>19</v>
      </c>
      <c r="L443" s="42"/>
      <c r="M443" s="188" t="s">
        <v>19</v>
      </c>
      <c r="N443" s="189" t="s">
        <v>42</v>
      </c>
      <c r="O443" s="67"/>
      <c r="P443" s="190">
        <f>O443*H443</f>
        <v>0</v>
      </c>
      <c r="Q443" s="190">
        <v>0</v>
      </c>
      <c r="R443" s="190">
        <f>Q443*H443</f>
        <v>0</v>
      </c>
      <c r="S443" s="190">
        <v>0</v>
      </c>
      <c r="T443" s="191">
        <f>S443*H443</f>
        <v>0</v>
      </c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  <c r="AE443" s="37"/>
      <c r="AR443" s="192" t="s">
        <v>95</v>
      </c>
      <c r="AT443" s="192" t="s">
        <v>189</v>
      </c>
      <c r="AU443" s="192" t="s">
        <v>78</v>
      </c>
      <c r="AY443" s="20" t="s">
        <v>187</v>
      </c>
      <c r="BE443" s="193">
        <f>IF(N443="základní",J443,0)</f>
        <v>0</v>
      </c>
      <c r="BF443" s="193">
        <f>IF(N443="snížená",J443,0)</f>
        <v>0</v>
      </c>
      <c r="BG443" s="193">
        <f>IF(N443="zákl. přenesená",J443,0)</f>
        <v>0</v>
      </c>
      <c r="BH443" s="193">
        <f>IF(N443="sníž. přenesená",J443,0)</f>
        <v>0</v>
      </c>
      <c r="BI443" s="193">
        <f>IF(N443="nulová",J443,0)</f>
        <v>0</v>
      </c>
      <c r="BJ443" s="20" t="s">
        <v>78</v>
      </c>
      <c r="BK443" s="193">
        <f>ROUND(I443*H443,2)</f>
        <v>0</v>
      </c>
      <c r="BL443" s="20" t="s">
        <v>95</v>
      </c>
      <c r="BM443" s="192" t="s">
        <v>1271</v>
      </c>
    </row>
    <row r="444" spans="1:47" s="2" customFormat="1" ht="19.5">
      <c r="A444" s="37"/>
      <c r="B444" s="38"/>
      <c r="C444" s="39"/>
      <c r="D444" s="201" t="s">
        <v>710</v>
      </c>
      <c r="E444" s="39"/>
      <c r="F444" s="250" t="s">
        <v>1272</v>
      </c>
      <c r="G444" s="39"/>
      <c r="H444" s="39"/>
      <c r="I444" s="196"/>
      <c r="J444" s="39"/>
      <c r="K444" s="39"/>
      <c r="L444" s="42"/>
      <c r="M444" s="197"/>
      <c r="N444" s="198"/>
      <c r="O444" s="67"/>
      <c r="P444" s="67"/>
      <c r="Q444" s="67"/>
      <c r="R444" s="67"/>
      <c r="S444" s="67"/>
      <c r="T444" s="68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  <c r="AE444" s="37"/>
      <c r="AT444" s="20" t="s">
        <v>710</v>
      </c>
      <c r="AU444" s="20" t="s">
        <v>78</v>
      </c>
    </row>
    <row r="445" spans="1:65" s="2" customFormat="1" ht="16.5" customHeight="1">
      <c r="A445" s="37"/>
      <c r="B445" s="38"/>
      <c r="C445" s="181" t="s">
        <v>1273</v>
      </c>
      <c r="D445" s="181" t="s">
        <v>189</v>
      </c>
      <c r="E445" s="182" t="s">
        <v>1274</v>
      </c>
      <c r="F445" s="183" t="s">
        <v>1270</v>
      </c>
      <c r="G445" s="184" t="s">
        <v>708</v>
      </c>
      <c r="H445" s="185">
        <v>1</v>
      </c>
      <c r="I445" s="186"/>
      <c r="J445" s="187">
        <f>ROUND(I445*H445,2)</f>
        <v>0</v>
      </c>
      <c r="K445" s="183" t="s">
        <v>19</v>
      </c>
      <c r="L445" s="42"/>
      <c r="M445" s="188" t="s">
        <v>19</v>
      </c>
      <c r="N445" s="189" t="s">
        <v>42</v>
      </c>
      <c r="O445" s="67"/>
      <c r="P445" s="190">
        <f>O445*H445</f>
        <v>0</v>
      </c>
      <c r="Q445" s="190">
        <v>0</v>
      </c>
      <c r="R445" s="190">
        <f>Q445*H445</f>
        <v>0</v>
      </c>
      <c r="S445" s="190">
        <v>0</v>
      </c>
      <c r="T445" s="191">
        <f>S445*H445</f>
        <v>0</v>
      </c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  <c r="AE445" s="37"/>
      <c r="AR445" s="192" t="s">
        <v>95</v>
      </c>
      <c r="AT445" s="192" t="s">
        <v>189</v>
      </c>
      <c r="AU445" s="192" t="s">
        <v>78</v>
      </c>
      <c r="AY445" s="20" t="s">
        <v>187</v>
      </c>
      <c r="BE445" s="193">
        <f>IF(N445="základní",J445,0)</f>
        <v>0</v>
      </c>
      <c r="BF445" s="193">
        <f>IF(N445="snížená",J445,0)</f>
        <v>0</v>
      </c>
      <c r="BG445" s="193">
        <f>IF(N445="zákl. přenesená",J445,0)</f>
        <v>0</v>
      </c>
      <c r="BH445" s="193">
        <f>IF(N445="sníž. přenesená",J445,0)</f>
        <v>0</v>
      </c>
      <c r="BI445" s="193">
        <f>IF(N445="nulová",J445,0)</f>
        <v>0</v>
      </c>
      <c r="BJ445" s="20" t="s">
        <v>78</v>
      </c>
      <c r="BK445" s="193">
        <f>ROUND(I445*H445,2)</f>
        <v>0</v>
      </c>
      <c r="BL445" s="20" t="s">
        <v>95</v>
      </c>
      <c r="BM445" s="192" t="s">
        <v>1275</v>
      </c>
    </row>
    <row r="446" spans="1:47" s="2" customFormat="1" ht="19.5">
      <c r="A446" s="37"/>
      <c r="B446" s="38"/>
      <c r="C446" s="39"/>
      <c r="D446" s="201" t="s">
        <v>710</v>
      </c>
      <c r="E446" s="39"/>
      <c r="F446" s="250" t="s">
        <v>1276</v>
      </c>
      <c r="G446" s="39"/>
      <c r="H446" s="39"/>
      <c r="I446" s="196"/>
      <c r="J446" s="39"/>
      <c r="K446" s="39"/>
      <c r="L446" s="42"/>
      <c r="M446" s="197"/>
      <c r="N446" s="198"/>
      <c r="O446" s="67"/>
      <c r="P446" s="67"/>
      <c r="Q446" s="67"/>
      <c r="R446" s="67"/>
      <c r="S446" s="67"/>
      <c r="T446" s="68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  <c r="AE446" s="37"/>
      <c r="AT446" s="20" t="s">
        <v>710</v>
      </c>
      <c r="AU446" s="20" t="s">
        <v>78</v>
      </c>
    </row>
    <row r="447" spans="1:65" s="2" customFormat="1" ht="16.5" customHeight="1">
      <c r="A447" s="37"/>
      <c r="B447" s="38"/>
      <c r="C447" s="181" t="s">
        <v>1277</v>
      </c>
      <c r="D447" s="181" t="s">
        <v>189</v>
      </c>
      <c r="E447" s="182" t="s">
        <v>1278</v>
      </c>
      <c r="F447" s="183" t="s">
        <v>1279</v>
      </c>
      <c r="G447" s="184" t="s">
        <v>273</v>
      </c>
      <c r="H447" s="185">
        <v>1</v>
      </c>
      <c r="I447" s="186"/>
      <c r="J447" s="187">
        <f>ROUND(I447*H447,2)</f>
        <v>0</v>
      </c>
      <c r="K447" s="183" t="s">
        <v>19</v>
      </c>
      <c r="L447" s="42"/>
      <c r="M447" s="188" t="s">
        <v>19</v>
      </c>
      <c r="N447" s="189" t="s">
        <v>42</v>
      </c>
      <c r="O447" s="67"/>
      <c r="P447" s="190">
        <f>O447*H447</f>
        <v>0</v>
      </c>
      <c r="Q447" s="190">
        <v>0</v>
      </c>
      <c r="R447" s="190">
        <f>Q447*H447</f>
        <v>0</v>
      </c>
      <c r="S447" s="190">
        <v>0</v>
      </c>
      <c r="T447" s="191">
        <f>S447*H447</f>
        <v>0</v>
      </c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  <c r="AE447" s="37"/>
      <c r="AR447" s="192" t="s">
        <v>95</v>
      </c>
      <c r="AT447" s="192" t="s">
        <v>189</v>
      </c>
      <c r="AU447" s="192" t="s">
        <v>78</v>
      </c>
      <c r="AY447" s="20" t="s">
        <v>187</v>
      </c>
      <c r="BE447" s="193">
        <f>IF(N447="základní",J447,0)</f>
        <v>0</v>
      </c>
      <c r="BF447" s="193">
        <f>IF(N447="snížená",J447,0)</f>
        <v>0</v>
      </c>
      <c r="BG447" s="193">
        <f>IF(N447="zákl. přenesená",J447,0)</f>
        <v>0</v>
      </c>
      <c r="BH447" s="193">
        <f>IF(N447="sníž. přenesená",J447,0)</f>
        <v>0</v>
      </c>
      <c r="BI447" s="193">
        <f>IF(N447="nulová",J447,0)</f>
        <v>0</v>
      </c>
      <c r="BJ447" s="20" t="s">
        <v>78</v>
      </c>
      <c r="BK447" s="193">
        <f>ROUND(I447*H447,2)</f>
        <v>0</v>
      </c>
      <c r="BL447" s="20" t="s">
        <v>95</v>
      </c>
      <c r="BM447" s="192" t="s">
        <v>1280</v>
      </c>
    </row>
    <row r="448" spans="1:47" s="2" customFormat="1" ht="19.5">
      <c r="A448" s="37"/>
      <c r="B448" s="38"/>
      <c r="C448" s="39"/>
      <c r="D448" s="201" t="s">
        <v>710</v>
      </c>
      <c r="E448" s="39"/>
      <c r="F448" s="250" t="s">
        <v>1281</v>
      </c>
      <c r="G448" s="39"/>
      <c r="H448" s="39"/>
      <c r="I448" s="196"/>
      <c r="J448" s="39"/>
      <c r="K448" s="39"/>
      <c r="L448" s="42"/>
      <c r="M448" s="197"/>
      <c r="N448" s="198"/>
      <c r="O448" s="67"/>
      <c r="P448" s="67"/>
      <c r="Q448" s="67"/>
      <c r="R448" s="67"/>
      <c r="S448" s="67"/>
      <c r="T448" s="68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  <c r="AE448" s="37"/>
      <c r="AT448" s="20" t="s">
        <v>710</v>
      </c>
      <c r="AU448" s="20" t="s">
        <v>78</v>
      </c>
    </row>
    <row r="449" spans="1:65" s="2" customFormat="1" ht="16.5" customHeight="1">
      <c r="A449" s="37"/>
      <c r="B449" s="38"/>
      <c r="C449" s="181" t="s">
        <v>1282</v>
      </c>
      <c r="D449" s="181" t="s">
        <v>189</v>
      </c>
      <c r="E449" s="182" t="s">
        <v>1283</v>
      </c>
      <c r="F449" s="183" t="s">
        <v>1284</v>
      </c>
      <c r="G449" s="184" t="s">
        <v>273</v>
      </c>
      <c r="H449" s="185">
        <v>1</v>
      </c>
      <c r="I449" s="186"/>
      <c r="J449" s="187">
        <f>ROUND(I449*H449,2)</f>
        <v>0</v>
      </c>
      <c r="K449" s="183" t="s">
        <v>19</v>
      </c>
      <c r="L449" s="42"/>
      <c r="M449" s="188" t="s">
        <v>19</v>
      </c>
      <c r="N449" s="189" t="s">
        <v>42</v>
      </c>
      <c r="O449" s="67"/>
      <c r="P449" s="190">
        <f>O449*H449</f>
        <v>0</v>
      </c>
      <c r="Q449" s="190">
        <v>0</v>
      </c>
      <c r="R449" s="190">
        <f>Q449*H449</f>
        <v>0</v>
      </c>
      <c r="S449" s="190">
        <v>0</v>
      </c>
      <c r="T449" s="191">
        <f>S449*H449</f>
        <v>0</v>
      </c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  <c r="AE449" s="37"/>
      <c r="AR449" s="192" t="s">
        <v>95</v>
      </c>
      <c r="AT449" s="192" t="s">
        <v>189</v>
      </c>
      <c r="AU449" s="192" t="s">
        <v>78</v>
      </c>
      <c r="AY449" s="20" t="s">
        <v>187</v>
      </c>
      <c r="BE449" s="193">
        <f>IF(N449="základní",J449,0)</f>
        <v>0</v>
      </c>
      <c r="BF449" s="193">
        <f>IF(N449="snížená",J449,0)</f>
        <v>0</v>
      </c>
      <c r="BG449" s="193">
        <f>IF(N449="zákl. přenesená",J449,0)</f>
        <v>0</v>
      </c>
      <c r="BH449" s="193">
        <f>IF(N449="sníž. přenesená",J449,0)</f>
        <v>0</v>
      </c>
      <c r="BI449" s="193">
        <f>IF(N449="nulová",J449,0)</f>
        <v>0</v>
      </c>
      <c r="BJ449" s="20" t="s">
        <v>78</v>
      </c>
      <c r="BK449" s="193">
        <f>ROUND(I449*H449,2)</f>
        <v>0</v>
      </c>
      <c r="BL449" s="20" t="s">
        <v>95</v>
      </c>
      <c r="BM449" s="192" t="s">
        <v>1285</v>
      </c>
    </row>
    <row r="450" spans="1:47" s="2" customFormat="1" ht="19.5">
      <c r="A450" s="37"/>
      <c r="B450" s="38"/>
      <c r="C450" s="39"/>
      <c r="D450" s="201" t="s">
        <v>710</v>
      </c>
      <c r="E450" s="39"/>
      <c r="F450" s="250" t="s">
        <v>1286</v>
      </c>
      <c r="G450" s="39"/>
      <c r="H450" s="39"/>
      <c r="I450" s="196"/>
      <c r="J450" s="39"/>
      <c r="K450" s="39"/>
      <c r="L450" s="42"/>
      <c r="M450" s="197"/>
      <c r="N450" s="198"/>
      <c r="O450" s="67"/>
      <c r="P450" s="67"/>
      <c r="Q450" s="67"/>
      <c r="R450" s="67"/>
      <c r="S450" s="67"/>
      <c r="T450" s="68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  <c r="AE450" s="37"/>
      <c r="AT450" s="20" t="s">
        <v>710</v>
      </c>
      <c r="AU450" s="20" t="s">
        <v>78</v>
      </c>
    </row>
    <row r="451" spans="1:65" s="2" customFormat="1" ht="24.2" customHeight="1">
      <c r="A451" s="37"/>
      <c r="B451" s="38"/>
      <c r="C451" s="181" t="s">
        <v>1287</v>
      </c>
      <c r="D451" s="181" t="s">
        <v>189</v>
      </c>
      <c r="E451" s="182" t="s">
        <v>1288</v>
      </c>
      <c r="F451" s="183" t="s">
        <v>1289</v>
      </c>
      <c r="G451" s="184" t="s">
        <v>708</v>
      </c>
      <c r="H451" s="185">
        <v>1</v>
      </c>
      <c r="I451" s="186"/>
      <c r="J451" s="187">
        <f>ROUND(I451*H451,2)</f>
        <v>0</v>
      </c>
      <c r="K451" s="183" t="s">
        <v>19</v>
      </c>
      <c r="L451" s="42"/>
      <c r="M451" s="188" t="s">
        <v>19</v>
      </c>
      <c r="N451" s="189" t="s">
        <v>42</v>
      </c>
      <c r="O451" s="67"/>
      <c r="P451" s="190">
        <f>O451*H451</f>
        <v>0</v>
      </c>
      <c r="Q451" s="190">
        <v>0</v>
      </c>
      <c r="R451" s="190">
        <f>Q451*H451</f>
        <v>0</v>
      </c>
      <c r="S451" s="190">
        <v>0</v>
      </c>
      <c r="T451" s="191">
        <f>S451*H451</f>
        <v>0</v>
      </c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  <c r="AE451" s="37"/>
      <c r="AR451" s="192" t="s">
        <v>95</v>
      </c>
      <c r="AT451" s="192" t="s">
        <v>189</v>
      </c>
      <c r="AU451" s="192" t="s">
        <v>78</v>
      </c>
      <c r="AY451" s="20" t="s">
        <v>187</v>
      </c>
      <c r="BE451" s="193">
        <f>IF(N451="základní",J451,0)</f>
        <v>0</v>
      </c>
      <c r="BF451" s="193">
        <f>IF(N451="snížená",J451,0)</f>
        <v>0</v>
      </c>
      <c r="BG451" s="193">
        <f>IF(N451="zákl. přenesená",J451,0)</f>
        <v>0</v>
      </c>
      <c r="BH451" s="193">
        <f>IF(N451="sníž. přenesená",J451,0)</f>
        <v>0</v>
      </c>
      <c r="BI451" s="193">
        <f>IF(N451="nulová",J451,0)</f>
        <v>0</v>
      </c>
      <c r="BJ451" s="20" t="s">
        <v>78</v>
      </c>
      <c r="BK451" s="193">
        <f>ROUND(I451*H451,2)</f>
        <v>0</v>
      </c>
      <c r="BL451" s="20" t="s">
        <v>95</v>
      </c>
      <c r="BM451" s="192" t="s">
        <v>1290</v>
      </c>
    </row>
    <row r="452" spans="1:47" s="2" customFormat="1" ht="19.5">
      <c r="A452" s="37"/>
      <c r="B452" s="38"/>
      <c r="C452" s="39"/>
      <c r="D452" s="201" t="s">
        <v>710</v>
      </c>
      <c r="E452" s="39"/>
      <c r="F452" s="250" t="s">
        <v>1291</v>
      </c>
      <c r="G452" s="39"/>
      <c r="H452" s="39"/>
      <c r="I452" s="196"/>
      <c r="J452" s="39"/>
      <c r="K452" s="39"/>
      <c r="L452" s="42"/>
      <c r="M452" s="197"/>
      <c r="N452" s="198"/>
      <c r="O452" s="67"/>
      <c r="P452" s="67"/>
      <c r="Q452" s="67"/>
      <c r="R452" s="67"/>
      <c r="S452" s="67"/>
      <c r="T452" s="68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  <c r="AE452" s="37"/>
      <c r="AT452" s="20" t="s">
        <v>710</v>
      </c>
      <c r="AU452" s="20" t="s">
        <v>78</v>
      </c>
    </row>
    <row r="453" spans="1:65" s="2" customFormat="1" ht="24.2" customHeight="1">
      <c r="A453" s="37"/>
      <c r="B453" s="38"/>
      <c r="C453" s="181" t="s">
        <v>1292</v>
      </c>
      <c r="D453" s="181" t="s">
        <v>189</v>
      </c>
      <c r="E453" s="182" t="s">
        <v>1293</v>
      </c>
      <c r="F453" s="183" t="s">
        <v>1289</v>
      </c>
      <c r="G453" s="184" t="s">
        <v>708</v>
      </c>
      <c r="H453" s="185">
        <v>1</v>
      </c>
      <c r="I453" s="186"/>
      <c r="J453" s="187">
        <f>ROUND(I453*H453,2)</f>
        <v>0</v>
      </c>
      <c r="K453" s="183" t="s">
        <v>19</v>
      </c>
      <c r="L453" s="42"/>
      <c r="M453" s="188" t="s">
        <v>19</v>
      </c>
      <c r="N453" s="189" t="s">
        <v>42</v>
      </c>
      <c r="O453" s="67"/>
      <c r="P453" s="190">
        <f>O453*H453</f>
        <v>0</v>
      </c>
      <c r="Q453" s="190">
        <v>0</v>
      </c>
      <c r="R453" s="190">
        <f>Q453*H453</f>
        <v>0</v>
      </c>
      <c r="S453" s="190">
        <v>0</v>
      </c>
      <c r="T453" s="191">
        <f>S453*H453</f>
        <v>0</v>
      </c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  <c r="AE453" s="37"/>
      <c r="AR453" s="192" t="s">
        <v>95</v>
      </c>
      <c r="AT453" s="192" t="s">
        <v>189</v>
      </c>
      <c r="AU453" s="192" t="s">
        <v>78</v>
      </c>
      <c r="AY453" s="20" t="s">
        <v>187</v>
      </c>
      <c r="BE453" s="193">
        <f>IF(N453="základní",J453,0)</f>
        <v>0</v>
      </c>
      <c r="BF453" s="193">
        <f>IF(N453="snížená",J453,0)</f>
        <v>0</v>
      </c>
      <c r="BG453" s="193">
        <f>IF(N453="zákl. přenesená",J453,0)</f>
        <v>0</v>
      </c>
      <c r="BH453" s="193">
        <f>IF(N453="sníž. přenesená",J453,0)</f>
        <v>0</v>
      </c>
      <c r="BI453" s="193">
        <f>IF(N453="nulová",J453,0)</f>
        <v>0</v>
      </c>
      <c r="BJ453" s="20" t="s">
        <v>78</v>
      </c>
      <c r="BK453" s="193">
        <f>ROUND(I453*H453,2)</f>
        <v>0</v>
      </c>
      <c r="BL453" s="20" t="s">
        <v>95</v>
      </c>
      <c r="BM453" s="192" t="s">
        <v>1294</v>
      </c>
    </row>
    <row r="454" spans="1:47" s="2" customFormat="1" ht="19.5">
      <c r="A454" s="37"/>
      <c r="B454" s="38"/>
      <c r="C454" s="39"/>
      <c r="D454" s="201" t="s">
        <v>710</v>
      </c>
      <c r="E454" s="39"/>
      <c r="F454" s="250" t="s">
        <v>1276</v>
      </c>
      <c r="G454" s="39"/>
      <c r="H454" s="39"/>
      <c r="I454" s="196"/>
      <c r="J454" s="39"/>
      <c r="K454" s="39"/>
      <c r="L454" s="42"/>
      <c r="M454" s="197"/>
      <c r="N454" s="198"/>
      <c r="O454" s="67"/>
      <c r="P454" s="67"/>
      <c r="Q454" s="67"/>
      <c r="R454" s="67"/>
      <c r="S454" s="67"/>
      <c r="T454" s="68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  <c r="AE454" s="37"/>
      <c r="AT454" s="20" t="s">
        <v>710</v>
      </c>
      <c r="AU454" s="20" t="s">
        <v>78</v>
      </c>
    </row>
    <row r="455" spans="1:65" s="2" customFormat="1" ht="16.5" customHeight="1">
      <c r="A455" s="37"/>
      <c r="B455" s="38"/>
      <c r="C455" s="181" t="s">
        <v>1295</v>
      </c>
      <c r="D455" s="181" t="s">
        <v>189</v>
      </c>
      <c r="E455" s="182" t="s">
        <v>1296</v>
      </c>
      <c r="F455" s="183" t="s">
        <v>1297</v>
      </c>
      <c r="G455" s="184" t="s">
        <v>708</v>
      </c>
      <c r="H455" s="185">
        <v>1</v>
      </c>
      <c r="I455" s="186"/>
      <c r="J455" s="187">
        <f>ROUND(I455*H455,2)</f>
        <v>0</v>
      </c>
      <c r="K455" s="183" t="s">
        <v>19</v>
      </c>
      <c r="L455" s="42"/>
      <c r="M455" s="188" t="s">
        <v>19</v>
      </c>
      <c r="N455" s="189" t="s">
        <v>42</v>
      </c>
      <c r="O455" s="67"/>
      <c r="P455" s="190">
        <f>O455*H455</f>
        <v>0</v>
      </c>
      <c r="Q455" s="190">
        <v>0</v>
      </c>
      <c r="R455" s="190">
        <f>Q455*H455</f>
        <v>0</v>
      </c>
      <c r="S455" s="190">
        <v>0</v>
      </c>
      <c r="T455" s="191">
        <f>S455*H455</f>
        <v>0</v>
      </c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  <c r="AE455" s="37"/>
      <c r="AR455" s="192" t="s">
        <v>95</v>
      </c>
      <c r="AT455" s="192" t="s">
        <v>189</v>
      </c>
      <c r="AU455" s="192" t="s">
        <v>78</v>
      </c>
      <c r="AY455" s="20" t="s">
        <v>187</v>
      </c>
      <c r="BE455" s="193">
        <f>IF(N455="základní",J455,0)</f>
        <v>0</v>
      </c>
      <c r="BF455" s="193">
        <f>IF(N455="snížená",J455,0)</f>
        <v>0</v>
      </c>
      <c r="BG455" s="193">
        <f>IF(N455="zákl. přenesená",J455,0)</f>
        <v>0</v>
      </c>
      <c r="BH455" s="193">
        <f>IF(N455="sníž. přenesená",J455,0)</f>
        <v>0</v>
      </c>
      <c r="BI455" s="193">
        <f>IF(N455="nulová",J455,0)</f>
        <v>0</v>
      </c>
      <c r="BJ455" s="20" t="s">
        <v>78</v>
      </c>
      <c r="BK455" s="193">
        <f>ROUND(I455*H455,2)</f>
        <v>0</v>
      </c>
      <c r="BL455" s="20" t="s">
        <v>95</v>
      </c>
      <c r="BM455" s="192" t="s">
        <v>1298</v>
      </c>
    </row>
    <row r="456" spans="1:47" s="2" customFormat="1" ht="19.5">
      <c r="A456" s="37"/>
      <c r="B456" s="38"/>
      <c r="C456" s="39"/>
      <c r="D456" s="201" t="s">
        <v>710</v>
      </c>
      <c r="E456" s="39"/>
      <c r="F456" s="250" t="s">
        <v>1291</v>
      </c>
      <c r="G456" s="39"/>
      <c r="H456" s="39"/>
      <c r="I456" s="196"/>
      <c r="J456" s="39"/>
      <c r="K456" s="39"/>
      <c r="L456" s="42"/>
      <c r="M456" s="197"/>
      <c r="N456" s="198"/>
      <c r="O456" s="67"/>
      <c r="P456" s="67"/>
      <c r="Q456" s="67"/>
      <c r="R456" s="67"/>
      <c r="S456" s="67"/>
      <c r="T456" s="68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  <c r="AE456" s="37"/>
      <c r="AT456" s="20" t="s">
        <v>710</v>
      </c>
      <c r="AU456" s="20" t="s">
        <v>78</v>
      </c>
    </row>
    <row r="457" spans="1:65" s="2" customFormat="1" ht="16.5" customHeight="1">
      <c r="A457" s="37"/>
      <c r="B457" s="38"/>
      <c r="C457" s="181" t="s">
        <v>1299</v>
      </c>
      <c r="D457" s="181" t="s">
        <v>189</v>
      </c>
      <c r="E457" s="182" t="s">
        <v>1300</v>
      </c>
      <c r="F457" s="183" t="s">
        <v>1297</v>
      </c>
      <c r="G457" s="184" t="s">
        <v>708</v>
      </c>
      <c r="H457" s="185">
        <v>1</v>
      </c>
      <c r="I457" s="186"/>
      <c r="J457" s="187">
        <f>ROUND(I457*H457,2)</f>
        <v>0</v>
      </c>
      <c r="K457" s="183" t="s">
        <v>19</v>
      </c>
      <c r="L457" s="42"/>
      <c r="M457" s="188" t="s">
        <v>19</v>
      </c>
      <c r="N457" s="189" t="s">
        <v>42</v>
      </c>
      <c r="O457" s="67"/>
      <c r="P457" s="190">
        <f>O457*H457</f>
        <v>0</v>
      </c>
      <c r="Q457" s="190">
        <v>0</v>
      </c>
      <c r="R457" s="190">
        <f>Q457*H457</f>
        <v>0</v>
      </c>
      <c r="S457" s="190">
        <v>0</v>
      </c>
      <c r="T457" s="191">
        <f>S457*H457</f>
        <v>0</v>
      </c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  <c r="AE457" s="37"/>
      <c r="AR457" s="192" t="s">
        <v>95</v>
      </c>
      <c r="AT457" s="192" t="s">
        <v>189</v>
      </c>
      <c r="AU457" s="192" t="s">
        <v>78</v>
      </c>
      <c r="AY457" s="20" t="s">
        <v>187</v>
      </c>
      <c r="BE457" s="193">
        <f>IF(N457="základní",J457,0)</f>
        <v>0</v>
      </c>
      <c r="BF457" s="193">
        <f>IF(N457="snížená",J457,0)</f>
        <v>0</v>
      </c>
      <c r="BG457" s="193">
        <f>IF(N457="zákl. přenesená",J457,0)</f>
        <v>0</v>
      </c>
      <c r="BH457" s="193">
        <f>IF(N457="sníž. přenesená",J457,0)</f>
        <v>0</v>
      </c>
      <c r="BI457" s="193">
        <f>IF(N457="nulová",J457,0)</f>
        <v>0</v>
      </c>
      <c r="BJ457" s="20" t="s">
        <v>78</v>
      </c>
      <c r="BK457" s="193">
        <f>ROUND(I457*H457,2)</f>
        <v>0</v>
      </c>
      <c r="BL457" s="20" t="s">
        <v>95</v>
      </c>
      <c r="BM457" s="192" t="s">
        <v>1301</v>
      </c>
    </row>
    <row r="458" spans="1:47" s="2" customFormat="1" ht="19.5">
      <c r="A458" s="37"/>
      <c r="B458" s="38"/>
      <c r="C458" s="39"/>
      <c r="D458" s="201" t="s">
        <v>710</v>
      </c>
      <c r="E458" s="39"/>
      <c r="F458" s="250" t="s">
        <v>1276</v>
      </c>
      <c r="G458" s="39"/>
      <c r="H458" s="39"/>
      <c r="I458" s="196"/>
      <c r="J458" s="39"/>
      <c r="K458" s="39"/>
      <c r="L458" s="42"/>
      <c r="M458" s="197"/>
      <c r="N458" s="198"/>
      <c r="O458" s="67"/>
      <c r="P458" s="67"/>
      <c r="Q458" s="67"/>
      <c r="R458" s="67"/>
      <c r="S458" s="67"/>
      <c r="T458" s="68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  <c r="AE458" s="37"/>
      <c r="AT458" s="20" t="s">
        <v>710</v>
      </c>
      <c r="AU458" s="20" t="s">
        <v>78</v>
      </c>
    </row>
    <row r="459" spans="1:65" s="2" customFormat="1" ht="24.2" customHeight="1">
      <c r="A459" s="37"/>
      <c r="B459" s="38"/>
      <c r="C459" s="181" t="s">
        <v>1302</v>
      </c>
      <c r="D459" s="181" t="s">
        <v>189</v>
      </c>
      <c r="E459" s="182" t="s">
        <v>1303</v>
      </c>
      <c r="F459" s="183" t="s">
        <v>1304</v>
      </c>
      <c r="G459" s="184" t="s">
        <v>708</v>
      </c>
      <c r="H459" s="185">
        <v>1</v>
      </c>
      <c r="I459" s="186"/>
      <c r="J459" s="187">
        <f>ROUND(I459*H459,2)</f>
        <v>0</v>
      </c>
      <c r="K459" s="183" t="s">
        <v>19</v>
      </c>
      <c r="L459" s="42"/>
      <c r="M459" s="188" t="s">
        <v>19</v>
      </c>
      <c r="N459" s="189" t="s">
        <v>42</v>
      </c>
      <c r="O459" s="67"/>
      <c r="P459" s="190">
        <f>O459*H459</f>
        <v>0</v>
      </c>
      <c r="Q459" s="190">
        <v>0</v>
      </c>
      <c r="R459" s="190">
        <f>Q459*H459</f>
        <v>0</v>
      </c>
      <c r="S459" s="190">
        <v>0</v>
      </c>
      <c r="T459" s="191">
        <f>S459*H459</f>
        <v>0</v>
      </c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  <c r="AE459" s="37"/>
      <c r="AR459" s="192" t="s">
        <v>95</v>
      </c>
      <c r="AT459" s="192" t="s">
        <v>189</v>
      </c>
      <c r="AU459" s="192" t="s">
        <v>78</v>
      </c>
      <c r="AY459" s="20" t="s">
        <v>187</v>
      </c>
      <c r="BE459" s="193">
        <f>IF(N459="základní",J459,0)</f>
        <v>0</v>
      </c>
      <c r="BF459" s="193">
        <f>IF(N459="snížená",J459,0)</f>
        <v>0</v>
      </c>
      <c r="BG459" s="193">
        <f>IF(N459="zákl. přenesená",J459,0)</f>
        <v>0</v>
      </c>
      <c r="BH459" s="193">
        <f>IF(N459="sníž. přenesená",J459,0)</f>
        <v>0</v>
      </c>
      <c r="BI459" s="193">
        <f>IF(N459="nulová",J459,0)</f>
        <v>0</v>
      </c>
      <c r="BJ459" s="20" t="s">
        <v>78</v>
      </c>
      <c r="BK459" s="193">
        <f>ROUND(I459*H459,2)</f>
        <v>0</v>
      </c>
      <c r="BL459" s="20" t="s">
        <v>95</v>
      </c>
      <c r="BM459" s="192" t="s">
        <v>1305</v>
      </c>
    </row>
    <row r="460" spans="1:47" s="2" customFormat="1" ht="19.5">
      <c r="A460" s="37"/>
      <c r="B460" s="38"/>
      <c r="C460" s="39"/>
      <c r="D460" s="201" t="s">
        <v>710</v>
      </c>
      <c r="E460" s="39"/>
      <c r="F460" s="250" t="s">
        <v>1291</v>
      </c>
      <c r="G460" s="39"/>
      <c r="H460" s="39"/>
      <c r="I460" s="196"/>
      <c r="J460" s="39"/>
      <c r="K460" s="39"/>
      <c r="L460" s="42"/>
      <c r="M460" s="197"/>
      <c r="N460" s="198"/>
      <c r="O460" s="67"/>
      <c r="P460" s="67"/>
      <c r="Q460" s="67"/>
      <c r="R460" s="67"/>
      <c r="S460" s="67"/>
      <c r="T460" s="68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  <c r="AE460" s="37"/>
      <c r="AT460" s="20" t="s">
        <v>710</v>
      </c>
      <c r="AU460" s="20" t="s">
        <v>78</v>
      </c>
    </row>
    <row r="461" spans="1:65" s="2" customFormat="1" ht="24.2" customHeight="1">
      <c r="A461" s="37"/>
      <c r="B461" s="38"/>
      <c r="C461" s="181" t="s">
        <v>1306</v>
      </c>
      <c r="D461" s="181" t="s">
        <v>189</v>
      </c>
      <c r="E461" s="182" t="s">
        <v>1307</v>
      </c>
      <c r="F461" s="183" t="s">
        <v>1304</v>
      </c>
      <c r="G461" s="184" t="s">
        <v>708</v>
      </c>
      <c r="H461" s="185">
        <v>1</v>
      </c>
      <c r="I461" s="186"/>
      <c r="J461" s="187">
        <f>ROUND(I461*H461,2)</f>
        <v>0</v>
      </c>
      <c r="K461" s="183" t="s">
        <v>19</v>
      </c>
      <c r="L461" s="42"/>
      <c r="M461" s="188" t="s">
        <v>19</v>
      </c>
      <c r="N461" s="189" t="s">
        <v>42</v>
      </c>
      <c r="O461" s="67"/>
      <c r="P461" s="190">
        <f>O461*H461</f>
        <v>0</v>
      </c>
      <c r="Q461" s="190">
        <v>0</v>
      </c>
      <c r="R461" s="190">
        <f>Q461*H461</f>
        <v>0</v>
      </c>
      <c r="S461" s="190">
        <v>0</v>
      </c>
      <c r="T461" s="191">
        <f>S461*H461</f>
        <v>0</v>
      </c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  <c r="AE461" s="37"/>
      <c r="AR461" s="192" t="s">
        <v>95</v>
      </c>
      <c r="AT461" s="192" t="s">
        <v>189</v>
      </c>
      <c r="AU461" s="192" t="s">
        <v>78</v>
      </c>
      <c r="AY461" s="20" t="s">
        <v>187</v>
      </c>
      <c r="BE461" s="193">
        <f>IF(N461="základní",J461,0)</f>
        <v>0</v>
      </c>
      <c r="BF461" s="193">
        <f>IF(N461="snížená",J461,0)</f>
        <v>0</v>
      </c>
      <c r="BG461" s="193">
        <f>IF(N461="zákl. přenesená",J461,0)</f>
        <v>0</v>
      </c>
      <c r="BH461" s="193">
        <f>IF(N461="sníž. přenesená",J461,0)</f>
        <v>0</v>
      </c>
      <c r="BI461" s="193">
        <f>IF(N461="nulová",J461,0)</f>
        <v>0</v>
      </c>
      <c r="BJ461" s="20" t="s">
        <v>78</v>
      </c>
      <c r="BK461" s="193">
        <f>ROUND(I461*H461,2)</f>
        <v>0</v>
      </c>
      <c r="BL461" s="20" t="s">
        <v>95</v>
      </c>
      <c r="BM461" s="192" t="s">
        <v>1308</v>
      </c>
    </row>
    <row r="462" spans="1:47" s="2" customFormat="1" ht="19.5">
      <c r="A462" s="37"/>
      <c r="B462" s="38"/>
      <c r="C462" s="39"/>
      <c r="D462" s="201" t="s">
        <v>710</v>
      </c>
      <c r="E462" s="39"/>
      <c r="F462" s="250" t="s">
        <v>1276</v>
      </c>
      <c r="G462" s="39"/>
      <c r="H462" s="39"/>
      <c r="I462" s="196"/>
      <c r="J462" s="39"/>
      <c r="K462" s="39"/>
      <c r="L462" s="42"/>
      <c r="M462" s="197"/>
      <c r="N462" s="198"/>
      <c r="O462" s="67"/>
      <c r="P462" s="67"/>
      <c r="Q462" s="67"/>
      <c r="R462" s="67"/>
      <c r="S462" s="67"/>
      <c r="T462" s="68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  <c r="AE462" s="37"/>
      <c r="AT462" s="20" t="s">
        <v>710</v>
      </c>
      <c r="AU462" s="20" t="s">
        <v>78</v>
      </c>
    </row>
    <row r="463" spans="1:65" s="2" customFormat="1" ht="24.2" customHeight="1">
      <c r="A463" s="37"/>
      <c r="B463" s="38"/>
      <c r="C463" s="181" t="s">
        <v>1309</v>
      </c>
      <c r="D463" s="181" t="s">
        <v>189</v>
      </c>
      <c r="E463" s="182" t="s">
        <v>1310</v>
      </c>
      <c r="F463" s="183" t="s">
        <v>1311</v>
      </c>
      <c r="G463" s="184" t="s">
        <v>708</v>
      </c>
      <c r="H463" s="185">
        <v>2</v>
      </c>
      <c r="I463" s="186"/>
      <c r="J463" s="187">
        <f>ROUND(I463*H463,2)</f>
        <v>0</v>
      </c>
      <c r="K463" s="183" t="s">
        <v>19</v>
      </c>
      <c r="L463" s="42"/>
      <c r="M463" s="188" t="s">
        <v>19</v>
      </c>
      <c r="N463" s="189" t="s">
        <v>42</v>
      </c>
      <c r="O463" s="67"/>
      <c r="P463" s="190">
        <f>O463*H463</f>
        <v>0</v>
      </c>
      <c r="Q463" s="190">
        <v>0</v>
      </c>
      <c r="R463" s="190">
        <f>Q463*H463</f>
        <v>0</v>
      </c>
      <c r="S463" s="190">
        <v>0</v>
      </c>
      <c r="T463" s="191">
        <f>S463*H463</f>
        <v>0</v>
      </c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  <c r="AE463" s="37"/>
      <c r="AR463" s="192" t="s">
        <v>95</v>
      </c>
      <c r="AT463" s="192" t="s">
        <v>189</v>
      </c>
      <c r="AU463" s="192" t="s">
        <v>78</v>
      </c>
      <c r="AY463" s="20" t="s">
        <v>187</v>
      </c>
      <c r="BE463" s="193">
        <f>IF(N463="základní",J463,0)</f>
        <v>0</v>
      </c>
      <c r="BF463" s="193">
        <f>IF(N463="snížená",J463,0)</f>
        <v>0</v>
      </c>
      <c r="BG463" s="193">
        <f>IF(N463="zákl. přenesená",J463,0)</f>
        <v>0</v>
      </c>
      <c r="BH463" s="193">
        <f>IF(N463="sníž. přenesená",J463,0)</f>
        <v>0</v>
      </c>
      <c r="BI463" s="193">
        <f>IF(N463="nulová",J463,0)</f>
        <v>0</v>
      </c>
      <c r="BJ463" s="20" t="s">
        <v>78</v>
      </c>
      <c r="BK463" s="193">
        <f>ROUND(I463*H463,2)</f>
        <v>0</v>
      </c>
      <c r="BL463" s="20" t="s">
        <v>95</v>
      </c>
      <c r="BM463" s="192" t="s">
        <v>1312</v>
      </c>
    </row>
    <row r="464" spans="1:47" s="2" customFormat="1" ht="19.5">
      <c r="A464" s="37"/>
      <c r="B464" s="38"/>
      <c r="C464" s="39"/>
      <c r="D464" s="201" t="s">
        <v>710</v>
      </c>
      <c r="E464" s="39"/>
      <c r="F464" s="250" t="s">
        <v>1313</v>
      </c>
      <c r="G464" s="39"/>
      <c r="H464" s="39"/>
      <c r="I464" s="196"/>
      <c r="J464" s="39"/>
      <c r="K464" s="39"/>
      <c r="L464" s="42"/>
      <c r="M464" s="197"/>
      <c r="N464" s="198"/>
      <c r="O464" s="67"/>
      <c r="P464" s="67"/>
      <c r="Q464" s="67"/>
      <c r="R464" s="67"/>
      <c r="S464" s="67"/>
      <c r="T464" s="68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  <c r="AE464" s="37"/>
      <c r="AT464" s="20" t="s">
        <v>710</v>
      </c>
      <c r="AU464" s="20" t="s">
        <v>78</v>
      </c>
    </row>
    <row r="465" spans="1:65" s="2" customFormat="1" ht="24.2" customHeight="1">
      <c r="A465" s="37"/>
      <c r="B465" s="38"/>
      <c r="C465" s="181" t="s">
        <v>1314</v>
      </c>
      <c r="D465" s="181" t="s">
        <v>189</v>
      </c>
      <c r="E465" s="182" t="s">
        <v>1315</v>
      </c>
      <c r="F465" s="183" t="s">
        <v>1311</v>
      </c>
      <c r="G465" s="184" t="s">
        <v>708</v>
      </c>
      <c r="H465" s="185">
        <v>2</v>
      </c>
      <c r="I465" s="186"/>
      <c r="J465" s="187">
        <f>ROUND(I465*H465,2)</f>
        <v>0</v>
      </c>
      <c r="K465" s="183" t="s">
        <v>19</v>
      </c>
      <c r="L465" s="42"/>
      <c r="M465" s="188" t="s">
        <v>19</v>
      </c>
      <c r="N465" s="189" t="s">
        <v>42</v>
      </c>
      <c r="O465" s="67"/>
      <c r="P465" s="190">
        <f>O465*H465</f>
        <v>0</v>
      </c>
      <c r="Q465" s="190">
        <v>0</v>
      </c>
      <c r="R465" s="190">
        <f>Q465*H465</f>
        <v>0</v>
      </c>
      <c r="S465" s="190">
        <v>0</v>
      </c>
      <c r="T465" s="191">
        <f>S465*H465</f>
        <v>0</v>
      </c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  <c r="AE465" s="37"/>
      <c r="AR465" s="192" t="s">
        <v>95</v>
      </c>
      <c r="AT465" s="192" t="s">
        <v>189</v>
      </c>
      <c r="AU465" s="192" t="s">
        <v>78</v>
      </c>
      <c r="AY465" s="20" t="s">
        <v>187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20" t="s">
        <v>78</v>
      </c>
      <c r="BK465" s="193">
        <f>ROUND(I465*H465,2)</f>
        <v>0</v>
      </c>
      <c r="BL465" s="20" t="s">
        <v>95</v>
      </c>
      <c r="BM465" s="192" t="s">
        <v>1316</v>
      </c>
    </row>
    <row r="466" spans="1:47" s="2" customFormat="1" ht="19.5">
      <c r="A466" s="37"/>
      <c r="B466" s="38"/>
      <c r="C466" s="39"/>
      <c r="D466" s="201" t="s">
        <v>710</v>
      </c>
      <c r="E466" s="39"/>
      <c r="F466" s="250" t="s">
        <v>1276</v>
      </c>
      <c r="G466" s="39"/>
      <c r="H466" s="39"/>
      <c r="I466" s="196"/>
      <c r="J466" s="39"/>
      <c r="K466" s="39"/>
      <c r="L466" s="42"/>
      <c r="M466" s="197"/>
      <c r="N466" s="198"/>
      <c r="O466" s="67"/>
      <c r="P466" s="67"/>
      <c r="Q466" s="67"/>
      <c r="R466" s="67"/>
      <c r="S466" s="67"/>
      <c r="T466" s="68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  <c r="AE466" s="37"/>
      <c r="AT466" s="20" t="s">
        <v>710</v>
      </c>
      <c r="AU466" s="20" t="s">
        <v>78</v>
      </c>
    </row>
    <row r="467" spans="1:65" s="2" customFormat="1" ht="16.5" customHeight="1">
      <c r="A467" s="37"/>
      <c r="B467" s="38"/>
      <c r="C467" s="181" t="s">
        <v>1317</v>
      </c>
      <c r="D467" s="181" t="s">
        <v>189</v>
      </c>
      <c r="E467" s="182" t="s">
        <v>1318</v>
      </c>
      <c r="F467" s="183" t="s">
        <v>1319</v>
      </c>
      <c r="G467" s="184" t="s">
        <v>708</v>
      </c>
      <c r="H467" s="185">
        <v>1</v>
      </c>
      <c r="I467" s="186"/>
      <c r="J467" s="187">
        <f>ROUND(I467*H467,2)</f>
        <v>0</v>
      </c>
      <c r="K467" s="183" t="s">
        <v>19</v>
      </c>
      <c r="L467" s="42"/>
      <c r="M467" s="188" t="s">
        <v>19</v>
      </c>
      <c r="N467" s="189" t="s">
        <v>42</v>
      </c>
      <c r="O467" s="67"/>
      <c r="P467" s="190">
        <f>O467*H467</f>
        <v>0</v>
      </c>
      <c r="Q467" s="190">
        <v>0</v>
      </c>
      <c r="R467" s="190">
        <f>Q467*H467</f>
        <v>0</v>
      </c>
      <c r="S467" s="190">
        <v>0</v>
      </c>
      <c r="T467" s="191">
        <f>S467*H467</f>
        <v>0</v>
      </c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  <c r="AE467" s="37"/>
      <c r="AR467" s="192" t="s">
        <v>95</v>
      </c>
      <c r="AT467" s="192" t="s">
        <v>189</v>
      </c>
      <c r="AU467" s="192" t="s">
        <v>78</v>
      </c>
      <c r="AY467" s="20" t="s">
        <v>187</v>
      </c>
      <c r="BE467" s="193">
        <f>IF(N467="základní",J467,0)</f>
        <v>0</v>
      </c>
      <c r="BF467" s="193">
        <f>IF(N467="snížená",J467,0)</f>
        <v>0</v>
      </c>
      <c r="BG467" s="193">
        <f>IF(N467="zákl. přenesená",J467,0)</f>
        <v>0</v>
      </c>
      <c r="BH467" s="193">
        <f>IF(N467="sníž. přenesená",J467,0)</f>
        <v>0</v>
      </c>
      <c r="BI467" s="193">
        <f>IF(N467="nulová",J467,0)</f>
        <v>0</v>
      </c>
      <c r="BJ467" s="20" t="s">
        <v>78</v>
      </c>
      <c r="BK467" s="193">
        <f>ROUND(I467*H467,2)</f>
        <v>0</v>
      </c>
      <c r="BL467" s="20" t="s">
        <v>95</v>
      </c>
      <c r="BM467" s="192" t="s">
        <v>1320</v>
      </c>
    </row>
    <row r="468" spans="1:47" s="2" customFormat="1" ht="19.5">
      <c r="A468" s="37"/>
      <c r="B468" s="38"/>
      <c r="C468" s="39"/>
      <c r="D468" s="201" t="s">
        <v>710</v>
      </c>
      <c r="E468" s="39"/>
      <c r="F468" s="250" t="s">
        <v>1291</v>
      </c>
      <c r="G468" s="39"/>
      <c r="H468" s="39"/>
      <c r="I468" s="196"/>
      <c r="J468" s="39"/>
      <c r="K468" s="39"/>
      <c r="L468" s="42"/>
      <c r="M468" s="197"/>
      <c r="N468" s="198"/>
      <c r="O468" s="67"/>
      <c r="P468" s="67"/>
      <c r="Q468" s="67"/>
      <c r="R468" s="67"/>
      <c r="S468" s="67"/>
      <c r="T468" s="68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  <c r="AE468" s="37"/>
      <c r="AT468" s="20" t="s">
        <v>710</v>
      </c>
      <c r="AU468" s="20" t="s">
        <v>78</v>
      </c>
    </row>
    <row r="469" spans="1:65" s="2" customFormat="1" ht="16.5" customHeight="1">
      <c r="A469" s="37"/>
      <c r="B469" s="38"/>
      <c r="C469" s="181" t="s">
        <v>1321</v>
      </c>
      <c r="D469" s="181" t="s">
        <v>189</v>
      </c>
      <c r="E469" s="182" t="s">
        <v>1322</v>
      </c>
      <c r="F469" s="183" t="s">
        <v>1319</v>
      </c>
      <c r="G469" s="184" t="s">
        <v>708</v>
      </c>
      <c r="H469" s="185">
        <v>1</v>
      </c>
      <c r="I469" s="186"/>
      <c r="J469" s="187">
        <f>ROUND(I469*H469,2)</f>
        <v>0</v>
      </c>
      <c r="K469" s="183" t="s">
        <v>19</v>
      </c>
      <c r="L469" s="42"/>
      <c r="M469" s="188" t="s">
        <v>19</v>
      </c>
      <c r="N469" s="189" t="s">
        <v>42</v>
      </c>
      <c r="O469" s="67"/>
      <c r="P469" s="190">
        <f>O469*H469</f>
        <v>0</v>
      </c>
      <c r="Q469" s="190">
        <v>0</v>
      </c>
      <c r="R469" s="190">
        <f>Q469*H469</f>
        <v>0</v>
      </c>
      <c r="S469" s="190">
        <v>0</v>
      </c>
      <c r="T469" s="191">
        <f>S469*H469</f>
        <v>0</v>
      </c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  <c r="AE469" s="37"/>
      <c r="AR469" s="192" t="s">
        <v>95</v>
      </c>
      <c r="AT469" s="192" t="s">
        <v>189</v>
      </c>
      <c r="AU469" s="192" t="s">
        <v>78</v>
      </c>
      <c r="AY469" s="20" t="s">
        <v>187</v>
      </c>
      <c r="BE469" s="193">
        <f>IF(N469="základní",J469,0)</f>
        <v>0</v>
      </c>
      <c r="BF469" s="193">
        <f>IF(N469="snížená",J469,0)</f>
        <v>0</v>
      </c>
      <c r="BG469" s="193">
        <f>IF(N469="zákl. přenesená",J469,0)</f>
        <v>0</v>
      </c>
      <c r="BH469" s="193">
        <f>IF(N469="sníž. přenesená",J469,0)</f>
        <v>0</v>
      </c>
      <c r="BI469" s="193">
        <f>IF(N469="nulová",J469,0)</f>
        <v>0</v>
      </c>
      <c r="BJ469" s="20" t="s">
        <v>78</v>
      </c>
      <c r="BK469" s="193">
        <f>ROUND(I469*H469,2)</f>
        <v>0</v>
      </c>
      <c r="BL469" s="20" t="s">
        <v>95</v>
      </c>
      <c r="BM469" s="192" t="s">
        <v>1323</v>
      </c>
    </row>
    <row r="470" spans="1:47" s="2" customFormat="1" ht="19.5">
      <c r="A470" s="37"/>
      <c r="B470" s="38"/>
      <c r="C470" s="39"/>
      <c r="D470" s="201" t="s">
        <v>710</v>
      </c>
      <c r="E470" s="39"/>
      <c r="F470" s="250" t="s">
        <v>1276</v>
      </c>
      <c r="G470" s="39"/>
      <c r="H470" s="39"/>
      <c r="I470" s="196"/>
      <c r="J470" s="39"/>
      <c r="K470" s="39"/>
      <c r="L470" s="42"/>
      <c r="M470" s="197"/>
      <c r="N470" s="198"/>
      <c r="O470" s="67"/>
      <c r="P470" s="67"/>
      <c r="Q470" s="67"/>
      <c r="R470" s="67"/>
      <c r="S470" s="67"/>
      <c r="T470" s="68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  <c r="AE470" s="37"/>
      <c r="AT470" s="20" t="s">
        <v>710</v>
      </c>
      <c r="AU470" s="20" t="s">
        <v>78</v>
      </c>
    </row>
    <row r="471" spans="1:65" s="2" customFormat="1" ht="16.5" customHeight="1">
      <c r="A471" s="37"/>
      <c r="B471" s="38"/>
      <c r="C471" s="181" t="s">
        <v>1324</v>
      </c>
      <c r="D471" s="181" t="s">
        <v>189</v>
      </c>
      <c r="E471" s="182" t="s">
        <v>1325</v>
      </c>
      <c r="F471" s="183" t="s">
        <v>1326</v>
      </c>
      <c r="G471" s="184" t="s">
        <v>708</v>
      </c>
      <c r="H471" s="185">
        <v>1</v>
      </c>
      <c r="I471" s="186"/>
      <c r="J471" s="187">
        <f>ROUND(I471*H471,2)</f>
        <v>0</v>
      </c>
      <c r="K471" s="183" t="s">
        <v>19</v>
      </c>
      <c r="L471" s="42"/>
      <c r="M471" s="188" t="s">
        <v>19</v>
      </c>
      <c r="N471" s="189" t="s">
        <v>42</v>
      </c>
      <c r="O471" s="67"/>
      <c r="P471" s="190">
        <f>O471*H471</f>
        <v>0</v>
      </c>
      <c r="Q471" s="190">
        <v>0</v>
      </c>
      <c r="R471" s="190">
        <f>Q471*H471</f>
        <v>0</v>
      </c>
      <c r="S471" s="190">
        <v>0</v>
      </c>
      <c r="T471" s="191">
        <f>S471*H471</f>
        <v>0</v>
      </c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  <c r="AE471" s="37"/>
      <c r="AR471" s="192" t="s">
        <v>95</v>
      </c>
      <c r="AT471" s="192" t="s">
        <v>189</v>
      </c>
      <c r="AU471" s="192" t="s">
        <v>78</v>
      </c>
      <c r="AY471" s="20" t="s">
        <v>187</v>
      </c>
      <c r="BE471" s="193">
        <f>IF(N471="základní",J471,0)</f>
        <v>0</v>
      </c>
      <c r="BF471" s="193">
        <f>IF(N471="snížená",J471,0)</f>
        <v>0</v>
      </c>
      <c r="BG471" s="193">
        <f>IF(N471="zákl. přenesená",J471,0)</f>
        <v>0</v>
      </c>
      <c r="BH471" s="193">
        <f>IF(N471="sníž. přenesená",J471,0)</f>
        <v>0</v>
      </c>
      <c r="BI471" s="193">
        <f>IF(N471="nulová",J471,0)</f>
        <v>0</v>
      </c>
      <c r="BJ471" s="20" t="s">
        <v>78</v>
      </c>
      <c r="BK471" s="193">
        <f>ROUND(I471*H471,2)</f>
        <v>0</v>
      </c>
      <c r="BL471" s="20" t="s">
        <v>95</v>
      </c>
      <c r="BM471" s="192" t="s">
        <v>1327</v>
      </c>
    </row>
    <row r="472" spans="1:47" s="2" customFormat="1" ht="19.5">
      <c r="A472" s="37"/>
      <c r="B472" s="38"/>
      <c r="C472" s="39"/>
      <c r="D472" s="201" t="s">
        <v>710</v>
      </c>
      <c r="E472" s="39"/>
      <c r="F472" s="250" t="s">
        <v>1328</v>
      </c>
      <c r="G472" s="39"/>
      <c r="H472" s="39"/>
      <c r="I472" s="196"/>
      <c r="J472" s="39"/>
      <c r="K472" s="39"/>
      <c r="L472" s="42"/>
      <c r="M472" s="197"/>
      <c r="N472" s="198"/>
      <c r="O472" s="67"/>
      <c r="P472" s="67"/>
      <c r="Q472" s="67"/>
      <c r="R472" s="67"/>
      <c r="S472" s="67"/>
      <c r="T472" s="68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  <c r="AE472" s="37"/>
      <c r="AT472" s="20" t="s">
        <v>710</v>
      </c>
      <c r="AU472" s="20" t="s">
        <v>78</v>
      </c>
    </row>
    <row r="473" spans="1:65" s="2" customFormat="1" ht="16.5" customHeight="1">
      <c r="A473" s="37"/>
      <c r="B473" s="38"/>
      <c r="C473" s="181" t="s">
        <v>1329</v>
      </c>
      <c r="D473" s="181" t="s">
        <v>189</v>
      </c>
      <c r="E473" s="182" t="s">
        <v>1330</v>
      </c>
      <c r="F473" s="183" t="s">
        <v>1331</v>
      </c>
      <c r="G473" s="184" t="s">
        <v>708</v>
      </c>
      <c r="H473" s="185">
        <v>1</v>
      </c>
      <c r="I473" s="186"/>
      <c r="J473" s="187">
        <f>ROUND(I473*H473,2)</f>
        <v>0</v>
      </c>
      <c r="K473" s="183" t="s">
        <v>19</v>
      </c>
      <c r="L473" s="42"/>
      <c r="M473" s="188" t="s">
        <v>19</v>
      </c>
      <c r="N473" s="189" t="s">
        <v>42</v>
      </c>
      <c r="O473" s="67"/>
      <c r="P473" s="190">
        <f>O473*H473</f>
        <v>0</v>
      </c>
      <c r="Q473" s="190">
        <v>0</v>
      </c>
      <c r="R473" s="190">
        <f>Q473*H473</f>
        <v>0</v>
      </c>
      <c r="S473" s="190">
        <v>0</v>
      </c>
      <c r="T473" s="191">
        <f>S473*H473</f>
        <v>0</v>
      </c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  <c r="AE473" s="37"/>
      <c r="AR473" s="192" t="s">
        <v>95</v>
      </c>
      <c r="AT473" s="192" t="s">
        <v>189</v>
      </c>
      <c r="AU473" s="192" t="s">
        <v>78</v>
      </c>
      <c r="AY473" s="20" t="s">
        <v>187</v>
      </c>
      <c r="BE473" s="193">
        <f>IF(N473="základní",J473,0)</f>
        <v>0</v>
      </c>
      <c r="BF473" s="193">
        <f>IF(N473="snížená",J473,0)</f>
        <v>0</v>
      </c>
      <c r="BG473" s="193">
        <f>IF(N473="zákl. přenesená",J473,0)</f>
        <v>0</v>
      </c>
      <c r="BH473" s="193">
        <f>IF(N473="sníž. přenesená",J473,0)</f>
        <v>0</v>
      </c>
      <c r="BI473" s="193">
        <f>IF(N473="nulová",J473,0)</f>
        <v>0</v>
      </c>
      <c r="BJ473" s="20" t="s">
        <v>78</v>
      </c>
      <c r="BK473" s="193">
        <f>ROUND(I473*H473,2)</f>
        <v>0</v>
      </c>
      <c r="BL473" s="20" t="s">
        <v>95</v>
      </c>
      <c r="BM473" s="192" t="s">
        <v>1332</v>
      </c>
    </row>
    <row r="474" spans="1:47" s="2" customFormat="1" ht="19.5">
      <c r="A474" s="37"/>
      <c r="B474" s="38"/>
      <c r="C474" s="39"/>
      <c r="D474" s="201" t="s">
        <v>710</v>
      </c>
      <c r="E474" s="39"/>
      <c r="F474" s="250" t="s">
        <v>1328</v>
      </c>
      <c r="G474" s="39"/>
      <c r="H474" s="39"/>
      <c r="I474" s="196"/>
      <c r="J474" s="39"/>
      <c r="K474" s="39"/>
      <c r="L474" s="42"/>
      <c r="M474" s="197"/>
      <c r="N474" s="198"/>
      <c r="O474" s="67"/>
      <c r="P474" s="67"/>
      <c r="Q474" s="67"/>
      <c r="R474" s="67"/>
      <c r="S474" s="67"/>
      <c r="T474" s="68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  <c r="AE474" s="37"/>
      <c r="AT474" s="20" t="s">
        <v>710</v>
      </c>
      <c r="AU474" s="20" t="s">
        <v>78</v>
      </c>
    </row>
    <row r="475" spans="1:65" s="2" customFormat="1" ht="24.2" customHeight="1">
      <c r="A475" s="37"/>
      <c r="B475" s="38"/>
      <c r="C475" s="181" t="s">
        <v>1333</v>
      </c>
      <c r="D475" s="181" t="s">
        <v>189</v>
      </c>
      <c r="E475" s="182" t="s">
        <v>1334</v>
      </c>
      <c r="F475" s="183" t="s">
        <v>1335</v>
      </c>
      <c r="G475" s="184" t="s">
        <v>708</v>
      </c>
      <c r="H475" s="185">
        <v>1</v>
      </c>
      <c r="I475" s="186"/>
      <c r="J475" s="187">
        <f>ROUND(I475*H475,2)</f>
        <v>0</v>
      </c>
      <c r="K475" s="183" t="s">
        <v>19</v>
      </c>
      <c r="L475" s="42"/>
      <c r="M475" s="188" t="s">
        <v>19</v>
      </c>
      <c r="N475" s="189" t="s">
        <v>42</v>
      </c>
      <c r="O475" s="67"/>
      <c r="P475" s="190">
        <f>O475*H475</f>
        <v>0</v>
      </c>
      <c r="Q475" s="190">
        <v>0</v>
      </c>
      <c r="R475" s="190">
        <f>Q475*H475</f>
        <v>0</v>
      </c>
      <c r="S475" s="190">
        <v>0</v>
      </c>
      <c r="T475" s="191">
        <f>S475*H475</f>
        <v>0</v>
      </c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  <c r="AE475" s="37"/>
      <c r="AR475" s="192" t="s">
        <v>95</v>
      </c>
      <c r="AT475" s="192" t="s">
        <v>189</v>
      </c>
      <c r="AU475" s="192" t="s">
        <v>78</v>
      </c>
      <c r="AY475" s="20" t="s">
        <v>187</v>
      </c>
      <c r="BE475" s="193">
        <f>IF(N475="základní",J475,0)</f>
        <v>0</v>
      </c>
      <c r="BF475" s="193">
        <f>IF(N475="snížená",J475,0)</f>
        <v>0</v>
      </c>
      <c r="BG475" s="193">
        <f>IF(N475="zákl. přenesená",J475,0)</f>
        <v>0</v>
      </c>
      <c r="BH475" s="193">
        <f>IF(N475="sníž. přenesená",J475,0)</f>
        <v>0</v>
      </c>
      <c r="BI475" s="193">
        <f>IF(N475="nulová",J475,0)</f>
        <v>0</v>
      </c>
      <c r="BJ475" s="20" t="s">
        <v>78</v>
      </c>
      <c r="BK475" s="193">
        <f>ROUND(I475*H475,2)</f>
        <v>0</v>
      </c>
      <c r="BL475" s="20" t="s">
        <v>95</v>
      </c>
      <c r="BM475" s="192" t="s">
        <v>1336</v>
      </c>
    </row>
    <row r="476" spans="1:47" s="2" customFormat="1" ht="19.5">
      <c r="A476" s="37"/>
      <c r="B476" s="38"/>
      <c r="C476" s="39"/>
      <c r="D476" s="201" t="s">
        <v>710</v>
      </c>
      <c r="E476" s="39"/>
      <c r="F476" s="250" t="s">
        <v>1313</v>
      </c>
      <c r="G476" s="39"/>
      <c r="H476" s="39"/>
      <c r="I476" s="196"/>
      <c r="J476" s="39"/>
      <c r="K476" s="39"/>
      <c r="L476" s="42"/>
      <c r="M476" s="197"/>
      <c r="N476" s="198"/>
      <c r="O476" s="67"/>
      <c r="P476" s="67"/>
      <c r="Q476" s="67"/>
      <c r="R476" s="67"/>
      <c r="S476" s="67"/>
      <c r="T476" s="68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  <c r="AE476" s="37"/>
      <c r="AT476" s="20" t="s">
        <v>710</v>
      </c>
      <c r="AU476" s="20" t="s">
        <v>78</v>
      </c>
    </row>
    <row r="477" spans="1:65" s="2" customFormat="1" ht="24.2" customHeight="1">
      <c r="A477" s="37"/>
      <c r="B477" s="38"/>
      <c r="C477" s="181" t="s">
        <v>1337</v>
      </c>
      <c r="D477" s="181" t="s">
        <v>189</v>
      </c>
      <c r="E477" s="182" t="s">
        <v>1338</v>
      </c>
      <c r="F477" s="183" t="s">
        <v>1335</v>
      </c>
      <c r="G477" s="184" t="s">
        <v>708</v>
      </c>
      <c r="H477" s="185">
        <v>1</v>
      </c>
      <c r="I477" s="186"/>
      <c r="J477" s="187">
        <f>ROUND(I477*H477,2)</f>
        <v>0</v>
      </c>
      <c r="K477" s="183" t="s">
        <v>19</v>
      </c>
      <c r="L477" s="42"/>
      <c r="M477" s="188" t="s">
        <v>19</v>
      </c>
      <c r="N477" s="189" t="s">
        <v>42</v>
      </c>
      <c r="O477" s="67"/>
      <c r="P477" s="190">
        <f>O477*H477</f>
        <v>0</v>
      </c>
      <c r="Q477" s="190">
        <v>0</v>
      </c>
      <c r="R477" s="190">
        <f>Q477*H477</f>
        <v>0</v>
      </c>
      <c r="S477" s="190">
        <v>0</v>
      </c>
      <c r="T477" s="191">
        <f>S477*H477</f>
        <v>0</v>
      </c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  <c r="AE477" s="37"/>
      <c r="AR477" s="192" t="s">
        <v>95</v>
      </c>
      <c r="AT477" s="192" t="s">
        <v>189</v>
      </c>
      <c r="AU477" s="192" t="s">
        <v>78</v>
      </c>
      <c r="AY477" s="20" t="s">
        <v>187</v>
      </c>
      <c r="BE477" s="193">
        <f>IF(N477="základní",J477,0)</f>
        <v>0</v>
      </c>
      <c r="BF477" s="193">
        <f>IF(N477="snížená",J477,0)</f>
        <v>0</v>
      </c>
      <c r="BG477" s="193">
        <f>IF(N477="zákl. přenesená",J477,0)</f>
        <v>0</v>
      </c>
      <c r="BH477" s="193">
        <f>IF(N477="sníž. přenesená",J477,0)</f>
        <v>0</v>
      </c>
      <c r="BI477" s="193">
        <f>IF(N477="nulová",J477,0)</f>
        <v>0</v>
      </c>
      <c r="BJ477" s="20" t="s">
        <v>78</v>
      </c>
      <c r="BK477" s="193">
        <f>ROUND(I477*H477,2)</f>
        <v>0</v>
      </c>
      <c r="BL477" s="20" t="s">
        <v>95</v>
      </c>
      <c r="BM477" s="192" t="s">
        <v>1339</v>
      </c>
    </row>
    <row r="478" spans="1:47" s="2" customFormat="1" ht="19.5">
      <c r="A478" s="37"/>
      <c r="B478" s="38"/>
      <c r="C478" s="39"/>
      <c r="D478" s="201" t="s">
        <v>710</v>
      </c>
      <c r="E478" s="39"/>
      <c r="F478" s="250" t="s">
        <v>1276</v>
      </c>
      <c r="G478" s="39"/>
      <c r="H478" s="39"/>
      <c r="I478" s="196"/>
      <c r="J478" s="39"/>
      <c r="K478" s="39"/>
      <c r="L478" s="42"/>
      <c r="M478" s="197"/>
      <c r="N478" s="198"/>
      <c r="O478" s="67"/>
      <c r="P478" s="67"/>
      <c r="Q478" s="67"/>
      <c r="R478" s="67"/>
      <c r="S478" s="67"/>
      <c r="T478" s="68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  <c r="AE478" s="37"/>
      <c r="AT478" s="20" t="s">
        <v>710</v>
      </c>
      <c r="AU478" s="20" t="s">
        <v>78</v>
      </c>
    </row>
    <row r="479" spans="1:65" s="2" customFormat="1" ht="24.2" customHeight="1">
      <c r="A479" s="37"/>
      <c r="B479" s="38"/>
      <c r="C479" s="181" t="s">
        <v>1340</v>
      </c>
      <c r="D479" s="181" t="s">
        <v>189</v>
      </c>
      <c r="E479" s="182" t="s">
        <v>1341</v>
      </c>
      <c r="F479" s="183" t="s">
        <v>1342</v>
      </c>
      <c r="G479" s="184" t="s">
        <v>708</v>
      </c>
      <c r="H479" s="185">
        <v>1</v>
      </c>
      <c r="I479" s="186"/>
      <c r="J479" s="187">
        <f>ROUND(I479*H479,2)</f>
        <v>0</v>
      </c>
      <c r="K479" s="183" t="s">
        <v>19</v>
      </c>
      <c r="L479" s="42"/>
      <c r="M479" s="188" t="s">
        <v>19</v>
      </c>
      <c r="N479" s="189" t="s">
        <v>42</v>
      </c>
      <c r="O479" s="67"/>
      <c r="P479" s="190">
        <f>O479*H479</f>
        <v>0</v>
      </c>
      <c r="Q479" s="190">
        <v>0</v>
      </c>
      <c r="R479" s="190">
        <f>Q479*H479</f>
        <v>0</v>
      </c>
      <c r="S479" s="190">
        <v>0</v>
      </c>
      <c r="T479" s="191">
        <f>S479*H479</f>
        <v>0</v>
      </c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  <c r="AE479" s="37"/>
      <c r="AR479" s="192" t="s">
        <v>95</v>
      </c>
      <c r="AT479" s="192" t="s">
        <v>189</v>
      </c>
      <c r="AU479" s="192" t="s">
        <v>78</v>
      </c>
      <c r="AY479" s="20" t="s">
        <v>187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20" t="s">
        <v>78</v>
      </c>
      <c r="BK479" s="193">
        <f>ROUND(I479*H479,2)</f>
        <v>0</v>
      </c>
      <c r="BL479" s="20" t="s">
        <v>95</v>
      </c>
      <c r="BM479" s="192" t="s">
        <v>1343</v>
      </c>
    </row>
    <row r="480" spans="1:47" s="2" customFormat="1" ht="19.5">
      <c r="A480" s="37"/>
      <c r="B480" s="38"/>
      <c r="C480" s="39"/>
      <c r="D480" s="201" t="s">
        <v>710</v>
      </c>
      <c r="E480" s="39"/>
      <c r="F480" s="250" t="s">
        <v>1313</v>
      </c>
      <c r="G480" s="39"/>
      <c r="H480" s="39"/>
      <c r="I480" s="196"/>
      <c r="J480" s="39"/>
      <c r="K480" s="39"/>
      <c r="L480" s="42"/>
      <c r="M480" s="197"/>
      <c r="N480" s="198"/>
      <c r="O480" s="67"/>
      <c r="P480" s="67"/>
      <c r="Q480" s="67"/>
      <c r="R480" s="67"/>
      <c r="S480" s="67"/>
      <c r="T480" s="68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  <c r="AE480" s="37"/>
      <c r="AT480" s="20" t="s">
        <v>710</v>
      </c>
      <c r="AU480" s="20" t="s">
        <v>78</v>
      </c>
    </row>
    <row r="481" spans="1:65" s="2" customFormat="1" ht="24.2" customHeight="1">
      <c r="A481" s="37"/>
      <c r="B481" s="38"/>
      <c r="C481" s="181" t="s">
        <v>1344</v>
      </c>
      <c r="D481" s="181" t="s">
        <v>189</v>
      </c>
      <c r="E481" s="182" t="s">
        <v>1345</v>
      </c>
      <c r="F481" s="183" t="s">
        <v>1342</v>
      </c>
      <c r="G481" s="184" t="s">
        <v>708</v>
      </c>
      <c r="H481" s="185">
        <v>1</v>
      </c>
      <c r="I481" s="186"/>
      <c r="J481" s="187">
        <f>ROUND(I481*H481,2)</f>
        <v>0</v>
      </c>
      <c r="K481" s="183" t="s">
        <v>19</v>
      </c>
      <c r="L481" s="42"/>
      <c r="M481" s="188" t="s">
        <v>19</v>
      </c>
      <c r="N481" s="189" t="s">
        <v>42</v>
      </c>
      <c r="O481" s="67"/>
      <c r="P481" s="190">
        <f>O481*H481</f>
        <v>0</v>
      </c>
      <c r="Q481" s="190">
        <v>0</v>
      </c>
      <c r="R481" s="190">
        <f>Q481*H481</f>
        <v>0</v>
      </c>
      <c r="S481" s="190">
        <v>0</v>
      </c>
      <c r="T481" s="191">
        <f>S481*H481</f>
        <v>0</v>
      </c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  <c r="AE481" s="37"/>
      <c r="AR481" s="192" t="s">
        <v>95</v>
      </c>
      <c r="AT481" s="192" t="s">
        <v>189</v>
      </c>
      <c r="AU481" s="192" t="s">
        <v>78</v>
      </c>
      <c r="AY481" s="20" t="s">
        <v>187</v>
      </c>
      <c r="BE481" s="193">
        <f>IF(N481="základní",J481,0)</f>
        <v>0</v>
      </c>
      <c r="BF481" s="193">
        <f>IF(N481="snížená",J481,0)</f>
        <v>0</v>
      </c>
      <c r="BG481" s="193">
        <f>IF(N481="zákl. přenesená",J481,0)</f>
        <v>0</v>
      </c>
      <c r="BH481" s="193">
        <f>IF(N481="sníž. přenesená",J481,0)</f>
        <v>0</v>
      </c>
      <c r="BI481" s="193">
        <f>IF(N481="nulová",J481,0)</f>
        <v>0</v>
      </c>
      <c r="BJ481" s="20" t="s">
        <v>78</v>
      </c>
      <c r="BK481" s="193">
        <f>ROUND(I481*H481,2)</f>
        <v>0</v>
      </c>
      <c r="BL481" s="20" t="s">
        <v>95</v>
      </c>
      <c r="BM481" s="192" t="s">
        <v>1346</v>
      </c>
    </row>
    <row r="482" spans="1:47" s="2" customFormat="1" ht="19.5">
      <c r="A482" s="37"/>
      <c r="B482" s="38"/>
      <c r="C482" s="39"/>
      <c r="D482" s="201" t="s">
        <v>710</v>
      </c>
      <c r="E482" s="39"/>
      <c r="F482" s="250" t="s">
        <v>1276</v>
      </c>
      <c r="G482" s="39"/>
      <c r="H482" s="39"/>
      <c r="I482" s="196"/>
      <c r="J482" s="39"/>
      <c r="K482" s="39"/>
      <c r="L482" s="42"/>
      <c r="M482" s="197"/>
      <c r="N482" s="198"/>
      <c r="O482" s="67"/>
      <c r="P482" s="67"/>
      <c r="Q482" s="67"/>
      <c r="R482" s="67"/>
      <c r="S482" s="67"/>
      <c r="T482" s="68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  <c r="AE482" s="37"/>
      <c r="AT482" s="20" t="s">
        <v>710</v>
      </c>
      <c r="AU482" s="20" t="s">
        <v>78</v>
      </c>
    </row>
    <row r="483" spans="1:65" s="2" customFormat="1" ht="24.2" customHeight="1">
      <c r="A483" s="37"/>
      <c r="B483" s="38"/>
      <c r="C483" s="181" t="s">
        <v>1347</v>
      </c>
      <c r="D483" s="181" t="s">
        <v>189</v>
      </c>
      <c r="E483" s="182" t="s">
        <v>1348</v>
      </c>
      <c r="F483" s="183" t="s">
        <v>1349</v>
      </c>
      <c r="G483" s="184" t="s">
        <v>708</v>
      </c>
      <c r="H483" s="185">
        <v>1</v>
      </c>
      <c r="I483" s="186"/>
      <c r="J483" s="187">
        <f>ROUND(I483*H483,2)</f>
        <v>0</v>
      </c>
      <c r="K483" s="183" t="s">
        <v>19</v>
      </c>
      <c r="L483" s="42"/>
      <c r="M483" s="188" t="s">
        <v>19</v>
      </c>
      <c r="N483" s="189" t="s">
        <v>42</v>
      </c>
      <c r="O483" s="67"/>
      <c r="P483" s="190">
        <f>O483*H483</f>
        <v>0</v>
      </c>
      <c r="Q483" s="190">
        <v>0</v>
      </c>
      <c r="R483" s="190">
        <f>Q483*H483</f>
        <v>0</v>
      </c>
      <c r="S483" s="190">
        <v>0</v>
      </c>
      <c r="T483" s="191">
        <f>S483*H483</f>
        <v>0</v>
      </c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  <c r="AE483" s="37"/>
      <c r="AR483" s="192" t="s">
        <v>95</v>
      </c>
      <c r="AT483" s="192" t="s">
        <v>189</v>
      </c>
      <c r="AU483" s="192" t="s">
        <v>78</v>
      </c>
      <c r="AY483" s="20" t="s">
        <v>187</v>
      </c>
      <c r="BE483" s="193">
        <f>IF(N483="základní",J483,0)</f>
        <v>0</v>
      </c>
      <c r="BF483" s="193">
        <f>IF(N483="snížená",J483,0)</f>
        <v>0</v>
      </c>
      <c r="BG483" s="193">
        <f>IF(N483="zákl. přenesená",J483,0)</f>
        <v>0</v>
      </c>
      <c r="BH483" s="193">
        <f>IF(N483="sníž. přenesená",J483,0)</f>
        <v>0</v>
      </c>
      <c r="BI483" s="193">
        <f>IF(N483="nulová",J483,0)</f>
        <v>0</v>
      </c>
      <c r="BJ483" s="20" t="s">
        <v>78</v>
      </c>
      <c r="BK483" s="193">
        <f>ROUND(I483*H483,2)</f>
        <v>0</v>
      </c>
      <c r="BL483" s="20" t="s">
        <v>95</v>
      </c>
      <c r="BM483" s="192" t="s">
        <v>1350</v>
      </c>
    </row>
    <row r="484" spans="1:47" s="2" customFormat="1" ht="19.5">
      <c r="A484" s="37"/>
      <c r="B484" s="38"/>
      <c r="C484" s="39"/>
      <c r="D484" s="201" t="s">
        <v>710</v>
      </c>
      <c r="E484" s="39"/>
      <c r="F484" s="250" t="s">
        <v>1313</v>
      </c>
      <c r="G484" s="39"/>
      <c r="H484" s="39"/>
      <c r="I484" s="196"/>
      <c r="J484" s="39"/>
      <c r="K484" s="39"/>
      <c r="L484" s="42"/>
      <c r="M484" s="197"/>
      <c r="N484" s="198"/>
      <c r="O484" s="67"/>
      <c r="P484" s="67"/>
      <c r="Q484" s="67"/>
      <c r="R484" s="67"/>
      <c r="S484" s="67"/>
      <c r="T484" s="68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T484" s="20" t="s">
        <v>710</v>
      </c>
      <c r="AU484" s="20" t="s">
        <v>78</v>
      </c>
    </row>
    <row r="485" spans="1:65" s="2" customFormat="1" ht="24.2" customHeight="1">
      <c r="A485" s="37"/>
      <c r="B485" s="38"/>
      <c r="C485" s="181" t="s">
        <v>1351</v>
      </c>
      <c r="D485" s="181" t="s">
        <v>189</v>
      </c>
      <c r="E485" s="182" t="s">
        <v>1352</v>
      </c>
      <c r="F485" s="183" t="s">
        <v>1349</v>
      </c>
      <c r="G485" s="184" t="s">
        <v>708</v>
      </c>
      <c r="H485" s="185">
        <v>1</v>
      </c>
      <c r="I485" s="186"/>
      <c r="J485" s="187">
        <f>ROUND(I485*H485,2)</f>
        <v>0</v>
      </c>
      <c r="K485" s="183" t="s">
        <v>19</v>
      </c>
      <c r="L485" s="42"/>
      <c r="M485" s="188" t="s">
        <v>19</v>
      </c>
      <c r="N485" s="189" t="s">
        <v>42</v>
      </c>
      <c r="O485" s="67"/>
      <c r="P485" s="190">
        <f>O485*H485</f>
        <v>0</v>
      </c>
      <c r="Q485" s="190">
        <v>0</v>
      </c>
      <c r="R485" s="190">
        <f>Q485*H485</f>
        <v>0</v>
      </c>
      <c r="S485" s="190">
        <v>0</v>
      </c>
      <c r="T485" s="191">
        <f>S485*H485</f>
        <v>0</v>
      </c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  <c r="AE485" s="37"/>
      <c r="AR485" s="192" t="s">
        <v>95</v>
      </c>
      <c r="AT485" s="192" t="s">
        <v>189</v>
      </c>
      <c r="AU485" s="192" t="s">
        <v>78</v>
      </c>
      <c r="AY485" s="20" t="s">
        <v>187</v>
      </c>
      <c r="BE485" s="193">
        <f>IF(N485="základní",J485,0)</f>
        <v>0</v>
      </c>
      <c r="BF485" s="193">
        <f>IF(N485="snížená",J485,0)</f>
        <v>0</v>
      </c>
      <c r="BG485" s="193">
        <f>IF(N485="zákl. přenesená",J485,0)</f>
        <v>0</v>
      </c>
      <c r="BH485" s="193">
        <f>IF(N485="sníž. přenesená",J485,0)</f>
        <v>0</v>
      </c>
      <c r="BI485" s="193">
        <f>IF(N485="nulová",J485,0)</f>
        <v>0</v>
      </c>
      <c r="BJ485" s="20" t="s">
        <v>78</v>
      </c>
      <c r="BK485" s="193">
        <f>ROUND(I485*H485,2)</f>
        <v>0</v>
      </c>
      <c r="BL485" s="20" t="s">
        <v>95</v>
      </c>
      <c r="BM485" s="192" t="s">
        <v>1353</v>
      </c>
    </row>
    <row r="486" spans="1:47" s="2" customFormat="1" ht="19.5">
      <c r="A486" s="37"/>
      <c r="B486" s="38"/>
      <c r="C486" s="39"/>
      <c r="D486" s="201" t="s">
        <v>710</v>
      </c>
      <c r="E486" s="39"/>
      <c r="F486" s="250" t="s">
        <v>1276</v>
      </c>
      <c r="G486" s="39"/>
      <c r="H486" s="39"/>
      <c r="I486" s="196"/>
      <c r="J486" s="39"/>
      <c r="K486" s="39"/>
      <c r="L486" s="42"/>
      <c r="M486" s="197"/>
      <c r="N486" s="198"/>
      <c r="O486" s="67"/>
      <c r="P486" s="67"/>
      <c r="Q486" s="67"/>
      <c r="R486" s="67"/>
      <c r="S486" s="67"/>
      <c r="T486" s="68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  <c r="AE486" s="37"/>
      <c r="AT486" s="20" t="s">
        <v>710</v>
      </c>
      <c r="AU486" s="20" t="s">
        <v>78</v>
      </c>
    </row>
    <row r="487" spans="1:65" s="2" customFormat="1" ht="16.5" customHeight="1">
      <c r="A487" s="37"/>
      <c r="B487" s="38"/>
      <c r="C487" s="181" t="s">
        <v>1354</v>
      </c>
      <c r="D487" s="181" t="s">
        <v>189</v>
      </c>
      <c r="E487" s="182" t="s">
        <v>1355</v>
      </c>
      <c r="F487" s="183" t="s">
        <v>1356</v>
      </c>
      <c r="G487" s="184" t="s">
        <v>708</v>
      </c>
      <c r="H487" s="185">
        <v>1</v>
      </c>
      <c r="I487" s="186"/>
      <c r="J487" s="187">
        <f>ROUND(I487*H487,2)</f>
        <v>0</v>
      </c>
      <c r="K487" s="183" t="s">
        <v>19</v>
      </c>
      <c r="L487" s="42"/>
      <c r="M487" s="188" t="s">
        <v>19</v>
      </c>
      <c r="N487" s="189" t="s">
        <v>42</v>
      </c>
      <c r="O487" s="67"/>
      <c r="P487" s="190">
        <f>O487*H487</f>
        <v>0</v>
      </c>
      <c r="Q487" s="190">
        <v>0</v>
      </c>
      <c r="R487" s="190">
        <f>Q487*H487</f>
        <v>0</v>
      </c>
      <c r="S487" s="190">
        <v>0</v>
      </c>
      <c r="T487" s="191">
        <f>S487*H487</f>
        <v>0</v>
      </c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  <c r="AE487" s="37"/>
      <c r="AR487" s="192" t="s">
        <v>95</v>
      </c>
      <c r="AT487" s="192" t="s">
        <v>189</v>
      </c>
      <c r="AU487" s="192" t="s">
        <v>78</v>
      </c>
      <c r="AY487" s="20" t="s">
        <v>187</v>
      </c>
      <c r="BE487" s="193">
        <f>IF(N487="základní",J487,0)</f>
        <v>0</v>
      </c>
      <c r="BF487" s="193">
        <f>IF(N487="snížená",J487,0)</f>
        <v>0</v>
      </c>
      <c r="BG487" s="193">
        <f>IF(N487="zákl. přenesená",J487,0)</f>
        <v>0</v>
      </c>
      <c r="BH487" s="193">
        <f>IF(N487="sníž. přenesená",J487,0)</f>
        <v>0</v>
      </c>
      <c r="BI487" s="193">
        <f>IF(N487="nulová",J487,0)</f>
        <v>0</v>
      </c>
      <c r="BJ487" s="20" t="s">
        <v>78</v>
      </c>
      <c r="BK487" s="193">
        <f>ROUND(I487*H487,2)</f>
        <v>0</v>
      </c>
      <c r="BL487" s="20" t="s">
        <v>95</v>
      </c>
      <c r="BM487" s="192" t="s">
        <v>1357</v>
      </c>
    </row>
    <row r="488" spans="1:47" s="2" customFormat="1" ht="19.5">
      <c r="A488" s="37"/>
      <c r="B488" s="38"/>
      <c r="C488" s="39"/>
      <c r="D488" s="201" t="s">
        <v>710</v>
      </c>
      <c r="E488" s="39"/>
      <c r="F488" s="250" t="s">
        <v>1358</v>
      </c>
      <c r="G488" s="39"/>
      <c r="H488" s="39"/>
      <c r="I488" s="196"/>
      <c r="J488" s="39"/>
      <c r="K488" s="39"/>
      <c r="L488" s="42"/>
      <c r="M488" s="197"/>
      <c r="N488" s="198"/>
      <c r="O488" s="67"/>
      <c r="P488" s="67"/>
      <c r="Q488" s="67"/>
      <c r="R488" s="67"/>
      <c r="S488" s="67"/>
      <c r="T488" s="68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  <c r="AE488" s="37"/>
      <c r="AT488" s="20" t="s">
        <v>710</v>
      </c>
      <c r="AU488" s="20" t="s">
        <v>78</v>
      </c>
    </row>
    <row r="489" spans="1:65" s="2" customFormat="1" ht="16.5" customHeight="1">
      <c r="A489" s="37"/>
      <c r="B489" s="38"/>
      <c r="C489" s="181" t="s">
        <v>1359</v>
      </c>
      <c r="D489" s="181" t="s">
        <v>189</v>
      </c>
      <c r="E489" s="182" t="s">
        <v>1360</v>
      </c>
      <c r="F489" s="183" t="s">
        <v>1361</v>
      </c>
      <c r="G489" s="184" t="s">
        <v>708</v>
      </c>
      <c r="H489" s="185">
        <v>1</v>
      </c>
      <c r="I489" s="186"/>
      <c r="J489" s="187">
        <f>ROUND(I489*H489,2)</f>
        <v>0</v>
      </c>
      <c r="K489" s="183" t="s">
        <v>19</v>
      </c>
      <c r="L489" s="42"/>
      <c r="M489" s="188" t="s">
        <v>19</v>
      </c>
      <c r="N489" s="189" t="s">
        <v>42</v>
      </c>
      <c r="O489" s="67"/>
      <c r="P489" s="190">
        <f>O489*H489</f>
        <v>0</v>
      </c>
      <c r="Q489" s="190">
        <v>0</v>
      </c>
      <c r="R489" s="190">
        <f>Q489*H489</f>
        <v>0</v>
      </c>
      <c r="S489" s="190">
        <v>0</v>
      </c>
      <c r="T489" s="191">
        <f>S489*H489</f>
        <v>0</v>
      </c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  <c r="AE489" s="37"/>
      <c r="AR489" s="192" t="s">
        <v>95</v>
      </c>
      <c r="AT489" s="192" t="s">
        <v>189</v>
      </c>
      <c r="AU489" s="192" t="s">
        <v>78</v>
      </c>
      <c r="AY489" s="20" t="s">
        <v>187</v>
      </c>
      <c r="BE489" s="193">
        <f>IF(N489="základní",J489,0)</f>
        <v>0</v>
      </c>
      <c r="BF489" s="193">
        <f>IF(N489="snížená",J489,0)</f>
        <v>0</v>
      </c>
      <c r="BG489" s="193">
        <f>IF(N489="zákl. přenesená",J489,0)</f>
        <v>0</v>
      </c>
      <c r="BH489" s="193">
        <f>IF(N489="sníž. přenesená",J489,0)</f>
        <v>0</v>
      </c>
      <c r="BI489" s="193">
        <f>IF(N489="nulová",J489,0)</f>
        <v>0</v>
      </c>
      <c r="BJ489" s="20" t="s">
        <v>78</v>
      </c>
      <c r="BK489" s="193">
        <f>ROUND(I489*H489,2)</f>
        <v>0</v>
      </c>
      <c r="BL489" s="20" t="s">
        <v>95</v>
      </c>
      <c r="BM489" s="192" t="s">
        <v>1362</v>
      </c>
    </row>
    <row r="490" spans="1:47" s="2" customFormat="1" ht="19.5">
      <c r="A490" s="37"/>
      <c r="B490" s="38"/>
      <c r="C490" s="39"/>
      <c r="D490" s="201" t="s">
        <v>710</v>
      </c>
      <c r="E490" s="39"/>
      <c r="F490" s="250" t="s">
        <v>1358</v>
      </c>
      <c r="G490" s="39"/>
      <c r="H490" s="39"/>
      <c r="I490" s="196"/>
      <c r="J490" s="39"/>
      <c r="K490" s="39"/>
      <c r="L490" s="42"/>
      <c r="M490" s="197"/>
      <c r="N490" s="198"/>
      <c r="O490" s="67"/>
      <c r="P490" s="67"/>
      <c r="Q490" s="67"/>
      <c r="R490" s="67"/>
      <c r="S490" s="67"/>
      <c r="T490" s="68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  <c r="AE490" s="37"/>
      <c r="AT490" s="20" t="s">
        <v>710</v>
      </c>
      <c r="AU490" s="20" t="s">
        <v>78</v>
      </c>
    </row>
    <row r="491" spans="1:65" s="2" customFormat="1" ht="16.5" customHeight="1">
      <c r="A491" s="37"/>
      <c r="B491" s="38"/>
      <c r="C491" s="181" t="s">
        <v>1363</v>
      </c>
      <c r="D491" s="181" t="s">
        <v>189</v>
      </c>
      <c r="E491" s="182" t="s">
        <v>1364</v>
      </c>
      <c r="F491" s="183" t="s">
        <v>1365</v>
      </c>
      <c r="G491" s="184" t="s">
        <v>708</v>
      </c>
      <c r="H491" s="185">
        <v>7</v>
      </c>
      <c r="I491" s="186"/>
      <c r="J491" s="187">
        <f>ROUND(I491*H491,2)</f>
        <v>0</v>
      </c>
      <c r="K491" s="183" t="s">
        <v>19</v>
      </c>
      <c r="L491" s="42"/>
      <c r="M491" s="188" t="s">
        <v>19</v>
      </c>
      <c r="N491" s="189" t="s">
        <v>42</v>
      </c>
      <c r="O491" s="67"/>
      <c r="P491" s="190">
        <f>O491*H491</f>
        <v>0</v>
      </c>
      <c r="Q491" s="190">
        <v>0</v>
      </c>
      <c r="R491" s="190">
        <f>Q491*H491</f>
        <v>0</v>
      </c>
      <c r="S491" s="190">
        <v>0</v>
      </c>
      <c r="T491" s="191">
        <f>S491*H491</f>
        <v>0</v>
      </c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  <c r="AE491" s="37"/>
      <c r="AR491" s="192" t="s">
        <v>95</v>
      </c>
      <c r="AT491" s="192" t="s">
        <v>189</v>
      </c>
      <c r="AU491" s="192" t="s">
        <v>78</v>
      </c>
      <c r="AY491" s="20" t="s">
        <v>187</v>
      </c>
      <c r="BE491" s="193">
        <f>IF(N491="základní",J491,0)</f>
        <v>0</v>
      </c>
      <c r="BF491" s="193">
        <f>IF(N491="snížená",J491,0)</f>
        <v>0</v>
      </c>
      <c r="BG491" s="193">
        <f>IF(N491="zákl. přenesená",J491,0)</f>
        <v>0</v>
      </c>
      <c r="BH491" s="193">
        <f>IF(N491="sníž. přenesená",J491,0)</f>
        <v>0</v>
      </c>
      <c r="BI491" s="193">
        <f>IF(N491="nulová",J491,0)</f>
        <v>0</v>
      </c>
      <c r="BJ491" s="20" t="s">
        <v>78</v>
      </c>
      <c r="BK491" s="193">
        <f>ROUND(I491*H491,2)</f>
        <v>0</v>
      </c>
      <c r="BL491" s="20" t="s">
        <v>95</v>
      </c>
      <c r="BM491" s="192" t="s">
        <v>1366</v>
      </c>
    </row>
    <row r="492" spans="1:47" s="2" customFormat="1" ht="19.5">
      <c r="A492" s="37"/>
      <c r="B492" s="38"/>
      <c r="C492" s="39"/>
      <c r="D492" s="201" t="s">
        <v>710</v>
      </c>
      <c r="E492" s="39"/>
      <c r="F492" s="250" t="s">
        <v>1358</v>
      </c>
      <c r="G492" s="39"/>
      <c r="H492" s="39"/>
      <c r="I492" s="196"/>
      <c r="J492" s="39"/>
      <c r="K492" s="39"/>
      <c r="L492" s="42"/>
      <c r="M492" s="197"/>
      <c r="N492" s="198"/>
      <c r="O492" s="67"/>
      <c r="P492" s="67"/>
      <c r="Q492" s="67"/>
      <c r="R492" s="67"/>
      <c r="S492" s="67"/>
      <c r="T492" s="68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  <c r="AE492" s="37"/>
      <c r="AT492" s="20" t="s">
        <v>710</v>
      </c>
      <c r="AU492" s="20" t="s">
        <v>78</v>
      </c>
    </row>
    <row r="493" spans="1:65" s="2" customFormat="1" ht="16.5" customHeight="1">
      <c r="A493" s="37"/>
      <c r="B493" s="38"/>
      <c r="C493" s="181" t="s">
        <v>1367</v>
      </c>
      <c r="D493" s="181" t="s">
        <v>189</v>
      </c>
      <c r="E493" s="182" t="s">
        <v>1368</v>
      </c>
      <c r="F493" s="183" t="s">
        <v>1369</v>
      </c>
      <c r="G493" s="184" t="s">
        <v>708</v>
      </c>
      <c r="H493" s="185">
        <v>7</v>
      </c>
      <c r="I493" s="186"/>
      <c r="J493" s="187">
        <f>ROUND(I493*H493,2)</f>
        <v>0</v>
      </c>
      <c r="K493" s="183" t="s">
        <v>19</v>
      </c>
      <c r="L493" s="42"/>
      <c r="M493" s="188" t="s">
        <v>19</v>
      </c>
      <c r="N493" s="189" t="s">
        <v>42</v>
      </c>
      <c r="O493" s="67"/>
      <c r="P493" s="190">
        <f>O493*H493</f>
        <v>0</v>
      </c>
      <c r="Q493" s="190">
        <v>0</v>
      </c>
      <c r="R493" s="190">
        <f>Q493*H493</f>
        <v>0</v>
      </c>
      <c r="S493" s="190">
        <v>0</v>
      </c>
      <c r="T493" s="191">
        <f>S493*H493</f>
        <v>0</v>
      </c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  <c r="AE493" s="37"/>
      <c r="AR493" s="192" t="s">
        <v>95</v>
      </c>
      <c r="AT493" s="192" t="s">
        <v>189</v>
      </c>
      <c r="AU493" s="192" t="s">
        <v>78</v>
      </c>
      <c r="AY493" s="20" t="s">
        <v>187</v>
      </c>
      <c r="BE493" s="193">
        <f>IF(N493="základní",J493,0)</f>
        <v>0</v>
      </c>
      <c r="BF493" s="193">
        <f>IF(N493="snížená",J493,0)</f>
        <v>0</v>
      </c>
      <c r="BG493" s="193">
        <f>IF(N493="zákl. přenesená",J493,0)</f>
        <v>0</v>
      </c>
      <c r="BH493" s="193">
        <f>IF(N493="sníž. přenesená",J493,0)</f>
        <v>0</v>
      </c>
      <c r="BI493" s="193">
        <f>IF(N493="nulová",J493,0)</f>
        <v>0</v>
      </c>
      <c r="BJ493" s="20" t="s">
        <v>78</v>
      </c>
      <c r="BK493" s="193">
        <f>ROUND(I493*H493,2)</f>
        <v>0</v>
      </c>
      <c r="BL493" s="20" t="s">
        <v>95</v>
      </c>
      <c r="BM493" s="192" t="s">
        <v>1370</v>
      </c>
    </row>
    <row r="494" spans="1:47" s="2" customFormat="1" ht="19.5">
      <c r="A494" s="37"/>
      <c r="B494" s="38"/>
      <c r="C494" s="39"/>
      <c r="D494" s="201" t="s">
        <v>710</v>
      </c>
      <c r="E494" s="39"/>
      <c r="F494" s="250" t="s">
        <v>1358</v>
      </c>
      <c r="G494" s="39"/>
      <c r="H494" s="39"/>
      <c r="I494" s="196"/>
      <c r="J494" s="39"/>
      <c r="K494" s="39"/>
      <c r="L494" s="42"/>
      <c r="M494" s="197"/>
      <c r="N494" s="198"/>
      <c r="O494" s="67"/>
      <c r="P494" s="67"/>
      <c r="Q494" s="67"/>
      <c r="R494" s="67"/>
      <c r="S494" s="67"/>
      <c r="T494" s="68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T494" s="20" t="s">
        <v>710</v>
      </c>
      <c r="AU494" s="20" t="s">
        <v>78</v>
      </c>
    </row>
    <row r="495" spans="1:65" s="2" customFormat="1" ht="16.5" customHeight="1">
      <c r="A495" s="37"/>
      <c r="B495" s="38"/>
      <c r="C495" s="181" t="s">
        <v>1371</v>
      </c>
      <c r="D495" s="181" t="s">
        <v>189</v>
      </c>
      <c r="E495" s="182" t="s">
        <v>1372</v>
      </c>
      <c r="F495" s="183" t="s">
        <v>1373</v>
      </c>
      <c r="G495" s="184" t="s">
        <v>708</v>
      </c>
      <c r="H495" s="185">
        <v>1</v>
      </c>
      <c r="I495" s="186"/>
      <c r="J495" s="187">
        <f>ROUND(I495*H495,2)</f>
        <v>0</v>
      </c>
      <c r="K495" s="183" t="s">
        <v>19</v>
      </c>
      <c r="L495" s="42"/>
      <c r="M495" s="188" t="s">
        <v>19</v>
      </c>
      <c r="N495" s="189" t="s">
        <v>42</v>
      </c>
      <c r="O495" s="67"/>
      <c r="P495" s="190">
        <f>O495*H495</f>
        <v>0</v>
      </c>
      <c r="Q495" s="190">
        <v>0</v>
      </c>
      <c r="R495" s="190">
        <f>Q495*H495</f>
        <v>0</v>
      </c>
      <c r="S495" s="190">
        <v>0</v>
      </c>
      <c r="T495" s="191">
        <f>S495*H495</f>
        <v>0</v>
      </c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R495" s="192" t="s">
        <v>95</v>
      </c>
      <c r="AT495" s="192" t="s">
        <v>189</v>
      </c>
      <c r="AU495" s="192" t="s">
        <v>78</v>
      </c>
      <c r="AY495" s="20" t="s">
        <v>187</v>
      </c>
      <c r="BE495" s="193">
        <f>IF(N495="základní",J495,0)</f>
        <v>0</v>
      </c>
      <c r="BF495" s="193">
        <f>IF(N495="snížená",J495,0)</f>
        <v>0</v>
      </c>
      <c r="BG495" s="193">
        <f>IF(N495="zákl. přenesená",J495,0)</f>
        <v>0</v>
      </c>
      <c r="BH495" s="193">
        <f>IF(N495="sníž. přenesená",J495,0)</f>
        <v>0</v>
      </c>
      <c r="BI495" s="193">
        <f>IF(N495="nulová",J495,0)</f>
        <v>0</v>
      </c>
      <c r="BJ495" s="20" t="s">
        <v>78</v>
      </c>
      <c r="BK495" s="193">
        <f>ROUND(I495*H495,2)</f>
        <v>0</v>
      </c>
      <c r="BL495" s="20" t="s">
        <v>95</v>
      </c>
      <c r="BM495" s="192" t="s">
        <v>1374</v>
      </c>
    </row>
    <row r="496" spans="1:47" s="2" customFormat="1" ht="19.5">
      <c r="A496" s="37"/>
      <c r="B496" s="38"/>
      <c r="C496" s="39"/>
      <c r="D496" s="201" t="s">
        <v>710</v>
      </c>
      <c r="E496" s="39"/>
      <c r="F496" s="250" t="s">
        <v>1358</v>
      </c>
      <c r="G496" s="39"/>
      <c r="H496" s="39"/>
      <c r="I496" s="196"/>
      <c r="J496" s="39"/>
      <c r="K496" s="39"/>
      <c r="L496" s="42"/>
      <c r="M496" s="197"/>
      <c r="N496" s="198"/>
      <c r="O496" s="67"/>
      <c r="P496" s="67"/>
      <c r="Q496" s="67"/>
      <c r="R496" s="67"/>
      <c r="S496" s="67"/>
      <c r="T496" s="68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  <c r="AE496" s="37"/>
      <c r="AT496" s="20" t="s">
        <v>710</v>
      </c>
      <c r="AU496" s="20" t="s">
        <v>78</v>
      </c>
    </row>
    <row r="497" spans="1:65" s="2" customFormat="1" ht="16.5" customHeight="1">
      <c r="A497" s="37"/>
      <c r="B497" s="38"/>
      <c r="C497" s="181" t="s">
        <v>1375</v>
      </c>
      <c r="D497" s="181" t="s">
        <v>189</v>
      </c>
      <c r="E497" s="182" t="s">
        <v>1376</v>
      </c>
      <c r="F497" s="183" t="s">
        <v>1377</v>
      </c>
      <c r="G497" s="184" t="s">
        <v>708</v>
      </c>
      <c r="H497" s="185">
        <v>1</v>
      </c>
      <c r="I497" s="186"/>
      <c r="J497" s="187">
        <f>ROUND(I497*H497,2)</f>
        <v>0</v>
      </c>
      <c r="K497" s="183" t="s">
        <v>19</v>
      </c>
      <c r="L497" s="42"/>
      <c r="M497" s="188" t="s">
        <v>19</v>
      </c>
      <c r="N497" s="189" t="s">
        <v>42</v>
      </c>
      <c r="O497" s="67"/>
      <c r="P497" s="190">
        <f>O497*H497</f>
        <v>0</v>
      </c>
      <c r="Q497" s="190">
        <v>0</v>
      </c>
      <c r="R497" s="190">
        <f>Q497*H497</f>
        <v>0</v>
      </c>
      <c r="S497" s="190">
        <v>0</v>
      </c>
      <c r="T497" s="191">
        <f>S497*H497</f>
        <v>0</v>
      </c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  <c r="AE497" s="37"/>
      <c r="AR497" s="192" t="s">
        <v>95</v>
      </c>
      <c r="AT497" s="192" t="s">
        <v>189</v>
      </c>
      <c r="AU497" s="192" t="s">
        <v>78</v>
      </c>
      <c r="AY497" s="20" t="s">
        <v>187</v>
      </c>
      <c r="BE497" s="193">
        <f>IF(N497="základní",J497,0)</f>
        <v>0</v>
      </c>
      <c r="BF497" s="193">
        <f>IF(N497="snížená",J497,0)</f>
        <v>0</v>
      </c>
      <c r="BG497" s="193">
        <f>IF(N497="zákl. přenesená",J497,0)</f>
        <v>0</v>
      </c>
      <c r="BH497" s="193">
        <f>IF(N497="sníž. přenesená",J497,0)</f>
        <v>0</v>
      </c>
      <c r="BI497" s="193">
        <f>IF(N497="nulová",J497,0)</f>
        <v>0</v>
      </c>
      <c r="BJ497" s="20" t="s">
        <v>78</v>
      </c>
      <c r="BK497" s="193">
        <f>ROUND(I497*H497,2)</f>
        <v>0</v>
      </c>
      <c r="BL497" s="20" t="s">
        <v>95</v>
      </c>
      <c r="BM497" s="192" t="s">
        <v>1378</v>
      </c>
    </row>
    <row r="498" spans="1:47" s="2" customFormat="1" ht="19.5">
      <c r="A498" s="37"/>
      <c r="B498" s="38"/>
      <c r="C498" s="39"/>
      <c r="D498" s="201" t="s">
        <v>710</v>
      </c>
      <c r="E498" s="39"/>
      <c r="F498" s="250" t="s">
        <v>1379</v>
      </c>
      <c r="G498" s="39"/>
      <c r="H498" s="39"/>
      <c r="I498" s="196"/>
      <c r="J498" s="39"/>
      <c r="K498" s="39"/>
      <c r="L498" s="42"/>
      <c r="M498" s="197"/>
      <c r="N498" s="198"/>
      <c r="O498" s="67"/>
      <c r="P498" s="67"/>
      <c r="Q498" s="67"/>
      <c r="R498" s="67"/>
      <c r="S498" s="67"/>
      <c r="T498" s="68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  <c r="AE498" s="37"/>
      <c r="AT498" s="20" t="s">
        <v>710</v>
      </c>
      <c r="AU498" s="20" t="s">
        <v>78</v>
      </c>
    </row>
    <row r="499" spans="1:65" s="2" customFormat="1" ht="16.5" customHeight="1">
      <c r="A499" s="37"/>
      <c r="B499" s="38"/>
      <c r="C499" s="181" t="s">
        <v>1380</v>
      </c>
      <c r="D499" s="181" t="s">
        <v>189</v>
      </c>
      <c r="E499" s="182" t="s">
        <v>1381</v>
      </c>
      <c r="F499" s="183" t="s">
        <v>1382</v>
      </c>
      <c r="G499" s="184" t="s">
        <v>708</v>
      </c>
      <c r="H499" s="185">
        <v>1</v>
      </c>
      <c r="I499" s="186"/>
      <c r="J499" s="187">
        <f>ROUND(I499*H499,2)</f>
        <v>0</v>
      </c>
      <c r="K499" s="183" t="s">
        <v>19</v>
      </c>
      <c r="L499" s="42"/>
      <c r="M499" s="188" t="s">
        <v>19</v>
      </c>
      <c r="N499" s="189" t="s">
        <v>42</v>
      </c>
      <c r="O499" s="67"/>
      <c r="P499" s="190">
        <f>O499*H499</f>
        <v>0</v>
      </c>
      <c r="Q499" s="190">
        <v>0</v>
      </c>
      <c r="R499" s="190">
        <f>Q499*H499</f>
        <v>0</v>
      </c>
      <c r="S499" s="190">
        <v>0</v>
      </c>
      <c r="T499" s="191">
        <f>S499*H499</f>
        <v>0</v>
      </c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  <c r="AE499" s="37"/>
      <c r="AR499" s="192" t="s">
        <v>95</v>
      </c>
      <c r="AT499" s="192" t="s">
        <v>189</v>
      </c>
      <c r="AU499" s="192" t="s">
        <v>78</v>
      </c>
      <c r="AY499" s="20" t="s">
        <v>187</v>
      </c>
      <c r="BE499" s="193">
        <f>IF(N499="základní",J499,0)</f>
        <v>0</v>
      </c>
      <c r="BF499" s="193">
        <f>IF(N499="snížená",J499,0)</f>
        <v>0</v>
      </c>
      <c r="BG499" s="193">
        <f>IF(N499="zákl. přenesená",J499,0)</f>
        <v>0</v>
      </c>
      <c r="BH499" s="193">
        <f>IF(N499="sníž. přenesená",J499,0)</f>
        <v>0</v>
      </c>
      <c r="BI499" s="193">
        <f>IF(N499="nulová",J499,0)</f>
        <v>0</v>
      </c>
      <c r="BJ499" s="20" t="s">
        <v>78</v>
      </c>
      <c r="BK499" s="193">
        <f>ROUND(I499*H499,2)</f>
        <v>0</v>
      </c>
      <c r="BL499" s="20" t="s">
        <v>95</v>
      </c>
      <c r="BM499" s="192" t="s">
        <v>1383</v>
      </c>
    </row>
    <row r="500" spans="1:47" s="2" customFormat="1" ht="19.5">
      <c r="A500" s="37"/>
      <c r="B500" s="38"/>
      <c r="C500" s="39"/>
      <c r="D500" s="201" t="s">
        <v>710</v>
      </c>
      <c r="E500" s="39"/>
      <c r="F500" s="250" t="s">
        <v>1379</v>
      </c>
      <c r="G500" s="39"/>
      <c r="H500" s="39"/>
      <c r="I500" s="196"/>
      <c r="J500" s="39"/>
      <c r="K500" s="39"/>
      <c r="L500" s="42"/>
      <c r="M500" s="197"/>
      <c r="N500" s="198"/>
      <c r="O500" s="67"/>
      <c r="P500" s="67"/>
      <c r="Q500" s="67"/>
      <c r="R500" s="67"/>
      <c r="S500" s="67"/>
      <c r="T500" s="68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  <c r="AE500" s="37"/>
      <c r="AT500" s="20" t="s">
        <v>710</v>
      </c>
      <c r="AU500" s="20" t="s">
        <v>78</v>
      </c>
    </row>
    <row r="501" spans="1:65" s="2" customFormat="1" ht="16.5" customHeight="1">
      <c r="A501" s="37"/>
      <c r="B501" s="38"/>
      <c r="C501" s="181" t="s">
        <v>1384</v>
      </c>
      <c r="D501" s="181" t="s">
        <v>189</v>
      </c>
      <c r="E501" s="182" t="s">
        <v>1385</v>
      </c>
      <c r="F501" s="183" t="s">
        <v>1382</v>
      </c>
      <c r="G501" s="184" t="s">
        <v>708</v>
      </c>
      <c r="H501" s="185">
        <v>1</v>
      </c>
      <c r="I501" s="186"/>
      <c r="J501" s="187">
        <f>ROUND(I501*H501,2)</f>
        <v>0</v>
      </c>
      <c r="K501" s="183" t="s">
        <v>19</v>
      </c>
      <c r="L501" s="42"/>
      <c r="M501" s="188" t="s">
        <v>19</v>
      </c>
      <c r="N501" s="189" t="s">
        <v>42</v>
      </c>
      <c r="O501" s="67"/>
      <c r="P501" s="190">
        <f>O501*H501</f>
        <v>0</v>
      </c>
      <c r="Q501" s="190">
        <v>0</v>
      </c>
      <c r="R501" s="190">
        <f>Q501*H501</f>
        <v>0</v>
      </c>
      <c r="S501" s="190">
        <v>0</v>
      </c>
      <c r="T501" s="191">
        <f>S501*H501</f>
        <v>0</v>
      </c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  <c r="AE501" s="37"/>
      <c r="AR501" s="192" t="s">
        <v>95</v>
      </c>
      <c r="AT501" s="192" t="s">
        <v>189</v>
      </c>
      <c r="AU501" s="192" t="s">
        <v>78</v>
      </c>
      <c r="AY501" s="20" t="s">
        <v>187</v>
      </c>
      <c r="BE501" s="193">
        <f>IF(N501="základní",J501,0)</f>
        <v>0</v>
      </c>
      <c r="BF501" s="193">
        <f>IF(N501="snížená",J501,0)</f>
        <v>0</v>
      </c>
      <c r="BG501" s="193">
        <f>IF(N501="zákl. přenesená",J501,0)</f>
        <v>0</v>
      </c>
      <c r="BH501" s="193">
        <f>IF(N501="sníž. přenesená",J501,0)</f>
        <v>0</v>
      </c>
      <c r="BI501" s="193">
        <f>IF(N501="nulová",J501,0)</f>
        <v>0</v>
      </c>
      <c r="BJ501" s="20" t="s">
        <v>78</v>
      </c>
      <c r="BK501" s="193">
        <f>ROUND(I501*H501,2)</f>
        <v>0</v>
      </c>
      <c r="BL501" s="20" t="s">
        <v>95</v>
      </c>
      <c r="BM501" s="192" t="s">
        <v>1386</v>
      </c>
    </row>
    <row r="502" spans="1:47" s="2" customFormat="1" ht="19.5">
      <c r="A502" s="37"/>
      <c r="B502" s="38"/>
      <c r="C502" s="39"/>
      <c r="D502" s="201" t="s">
        <v>710</v>
      </c>
      <c r="E502" s="39"/>
      <c r="F502" s="250" t="s">
        <v>1379</v>
      </c>
      <c r="G502" s="39"/>
      <c r="H502" s="39"/>
      <c r="I502" s="196"/>
      <c r="J502" s="39"/>
      <c r="K502" s="39"/>
      <c r="L502" s="42"/>
      <c r="M502" s="197"/>
      <c r="N502" s="198"/>
      <c r="O502" s="67"/>
      <c r="P502" s="67"/>
      <c r="Q502" s="67"/>
      <c r="R502" s="67"/>
      <c r="S502" s="67"/>
      <c r="T502" s="68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  <c r="AE502" s="37"/>
      <c r="AT502" s="20" t="s">
        <v>710</v>
      </c>
      <c r="AU502" s="20" t="s">
        <v>78</v>
      </c>
    </row>
    <row r="503" spans="1:65" s="2" customFormat="1" ht="16.5" customHeight="1">
      <c r="A503" s="37"/>
      <c r="B503" s="38"/>
      <c r="C503" s="181" t="s">
        <v>1387</v>
      </c>
      <c r="D503" s="181" t="s">
        <v>189</v>
      </c>
      <c r="E503" s="182" t="s">
        <v>1388</v>
      </c>
      <c r="F503" s="183" t="s">
        <v>1389</v>
      </c>
      <c r="G503" s="184" t="s">
        <v>273</v>
      </c>
      <c r="H503" s="185">
        <v>1</v>
      </c>
      <c r="I503" s="186"/>
      <c r="J503" s="187">
        <f>ROUND(I503*H503,2)</f>
        <v>0</v>
      </c>
      <c r="K503" s="183" t="s">
        <v>19</v>
      </c>
      <c r="L503" s="42"/>
      <c r="M503" s="188" t="s">
        <v>19</v>
      </c>
      <c r="N503" s="189" t="s">
        <v>42</v>
      </c>
      <c r="O503" s="67"/>
      <c r="P503" s="190">
        <f>O503*H503</f>
        <v>0</v>
      </c>
      <c r="Q503" s="190">
        <v>0</v>
      </c>
      <c r="R503" s="190">
        <f>Q503*H503</f>
        <v>0</v>
      </c>
      <c r="S503" s="190">
        <v>0</v>
      </c>
      <c r="T503" s="191">
        <f>S503*H503</f>
        <v>0</v>
      </c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  <c r="AE503" s="37"/>
      <c r="AR503" s="192" t="s">
        <v>95</v>
      </c>
      <c r="AT503" s="192" t="s">
        <v>189</v>
      </c>
      <c r="AU503" s="192" t="s">
        <v>78</v>
      </c>
      <c r="AY503" s="20" t="s">
        <v>187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20" t="s">
        <v>78</v>
      </c>
      <c r="BK503" s="193">
        <f>ROUND(I503*H503,2)</f>
        <v>0</v>
      </c>
      <c r="BL503" s="20" t="s">
        <v>95</v>
      </c>
      <c r="BM503" s="192" t="s">
        <v>1390</v>
      </c>
    </row>
    <row r="504" spans="1:47" s="2" customFormat="1" ht="19.5">
      <c r="A504" s="37"/>
      <c r="B504" s="38"/>
      <c r="C504" s="39"/>
      <c r="D504" s="201" t="s">
        <v>710</v>
      </c>
      <c r="E504" s="39"/>
      <c r="F504" s="250" t="s">
        <v>1379</v>
      </c>
      <c r="G504" s="39"/>
      <c r="H504" s="39"/>
      <c r="I504" s="196"/>
      <c r="J504" s="39"/>
      <c r="K504" s="39"/>
      <c r="L504" s="42"/>
      <c r="M504" s="197"/>
      <c r="N504" s="198"/>
      <c r="O504" s="67"/>
      <c r="P504" s="67"/>
      <c r="Q504" s="67"/>
      <c r="R504" s="67"/>
      <c r="S504" s="67"/>
      <c r="T504" s="68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  <c r="AE504" s="37"/>
      <c r="AT504" s="20" t="s">
        <v>710</v>
      </c>
      <c r="AU504" s="20" t="s">
        <v>78</v>
      </c>
    </row>
    <row r="505" spans="1:65" s="2" customFormat="1" ht="16.5" customHeight="1">
      <c r="A505" s="37"/>
      <c r="B505" s="38"/>
      <c r="C505" s="181" t="s">
        <v>1391</v>
      </c>
      <c r="D505" s="181" t="s">
        <v>189</v>
      </c>
      <c r="E505" s="182" t="s">
        <v>1392</v>
      </c>
      <c r="F505" s="183" t="s">
        <v>1393</v>
      </c>
      <c r="G505" s="184" t="s">
        <v>273</v>
      </c>
      <c r="H505" s="185">
        <v>1</v>
      </c>
      <c r="I505" s="186"/>
      <c r="J505" s="187">
        <f>ROUND(I505*H505,2)</f>
        <v>0</v>
      </c>
      <c r="K505" s="183" t="s">
        <v>19</v>
      </c>
      <c r="L505" s="42"/>
      <c r="M505" s="188" t="s">
        <v>19</v>
      </c>
      <c r="N505" s="189" t="s">
        <v>42</v>
      </c>
      <c r="O505" s="67"/>
      <c r="P505" s="190">
        <f>O505*H505</f>
        <v>0</v>
      </c>
      <c r="Q505" s="190">
        <v>0</v>
      </c>
      <c r="R505" s="190">
        <f>Q505*H505</f>
        <v>0</v>
      </c>
      <c r="S505" s="190">
        <v>0</v>
      </c>
      <c r="T505" s="191">
        <f>S505*H505</f>
        <v>0</v>
      </c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  <c r="AE505" s="37"/>
      <c r="AR505" s="192" t="s">
        <v>95</v>
      </c>
      <c r="AT505" s="192" t="s">
        <v>189</v>
      </c>
      <c r="AU505" s="192" t="s">
        <v>78</v>
      </c>
      <c r="AY505" s="20" t="s">
        <v>187</v>
      </c>
      <c r="BE505" s="193">
        <f>IF(N505="základní",J505,0)</f>
        <v>0</v>
      </c>
      <c r="BF505" s="193">
        <f>IF(N505="snížená",J505,0)</f>
        <v>0</v>
      </c>
      <c r="BG505" s="193">
        <f>IF(N505="zákl. přenesená",J505,0)</f>
        <v>0</v>
      </c>
      <c r="BH505" s="193">
        <f>IF(N505="sníž. přenesená",J505,0)</f>
        <v>0</v>
      </c>
      <c r="BI505" s="193">
        <f>IF(N505="nulová",J505,0)</f>
        <v>0</v>
      </c>
      <c r="BJ505" s="20" t="s">
        <v>78</v>
      </c>
      <c r="BK505" s="193">
        <f>ROUND(I505*H505,2)</f>
        <v>0</v>
      </c>
      <c r="BL505" s="20" t="s">
        <v>95</v>
      </c>
      <c r="BM505" s="192" t="s">
        <v>1394</v>
      </c>
    </row>
    <row r="506" spans="1:47" s="2" customFormat="1" ht="19.5">
      <c r="A506" s="37"/>
      <c r="B506" s="38"/>
      <c r="C506" s="39"/>
      <c r="D506" s="201" t="s">
        <v>710</v>
      </c>
      <c r="E506" s="39"/>
      <c r="F506" s="250" t="s">
        <v>1379</v>
      </c>
      <c r="G506" s="39"/>
      <c r="H506" s="39"/>
      <c r="I506" s="196"/>
      <c r="J506" s="39"/>
      <c r="K506" s="39"/>
      <c r="L506" s="42"/>
      <c r="M506" s="197"/>
      <c r="N506" s="198"/>
      <c r="O506" s="67"/>
      <c r="P506" s="67"/>
      <c r="Q506" s="67"/>
      <c r="R506" s="67"/>
      <c r="S506" s="67"/>
      <c r="T506" s="68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  <c r="AE506" s="37"/>
      <c r="AT506" s="20" t="s">
        <v>710</v>
      </c>
      <c r="AU506" s="20" t="s">
        <v>78</v>
      </c>
    </row>
    <row r="507" spans="1:65" s="2" customFormat="1" ht="16.5" customHeight="1">
      <c r="A507" s="37"/>
      <c r="B507" s="38"/>
      <c r="C507" s="181" t="s">
        <v>1395</v>
      </c>
      <c r="D507" s="181" t="s">
        <v>189</v>
      </c>
      <c r="E507" s="182" t="s">
        <v>1396</v>
      </c>
      <c r="F507" s="183" t="s">
        <v>1397</v>
      </c>
      <c r="G507" s="184" t="s">
        <v>708</v>
      </c>
      <c r="H507" s="185">
        <v>1</v>
      </c>
      <c r="I507" s="186"/>
      <c r="J507" s="187">
        <f>ROUND(I507*H507,2)</f>
        <v>0</v>
      </c>
      <c r="K507" s="183" t="s">
        <v>19</v>
      </c>
      <c r="L507" s="42"/>
      <c r="M507" s="188" t="s">
        <v>19</v>
      </c>
      <c r="N507" s="189" t="s">
        <v>42</v>
      </c>
      <c r="O507" s="67"/>
      <c r="P507" s="190">
        <f>O507*H507</f>
        <v>0</v>
      </c>
      <c r="Q507" s="190">
        <v>0</v>
      </c>
      <c r="R507" s="190">
        <f>Q507*H507</f>
        <v>0</v>
      </c>
      <c r="S507" s="190">
        <v>0</v>
      </c>
      <c r="T507" s="191">
        <f>S507*H507</f>
        <v>0</v>
      </c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  <c r="AE507" s="37"/>
      <c r="AR507" s="192" t="s">
        <v>95</v>
      </c>
      <c r="AT507" s="192" t="s">
        <v>189</v>
      </c>
      <c r="AU507" s="192" t="s">
        <v>78</v>
      </c>
      <c r="AY507" s="20" t="s">
        <v>187</v>
      </c>
      <c r="BE507" s="193">
        <f>IF(N507="základní",J507,0)</f>
        <v>0</v>
      </c>
      <c r="BF507" s="193">
        <f>IF(N507="snížená",J507,0)</f>
        <v>0</v>
      </c>
      <c r="BG507" s="193">
        <f>IF(N507="zákl. přenesená",J507,0)</f>
        <v>0</v>
      </c>
      <c r="BH507" s="193">
        <f>IF(N507="sníž. přenesená",J507,0)</f>
        <v>0</v>
      </c>
      <c r="BI507" s="193">
        <f>IF(N507="nulová",J507,0)</f>
        <v>0</v>
      </c>
      <c r="BJ507" s="20" t="s">
        <v>78</v>
      </c>
      <c r="BK507" s="193">
        <f>ROUND(I507*H507,2)</f>
        <v>0</v>
      </c>
      <c r="BL507" s="20" t="s">
        <v>95</v>
      </c>
      <c r="BM507" s="192" t="s">
        <v>1398</v>
      </c>
    </row>
    <row r="508" spans="1:47" s="2" customFormat="1" ht="19.5">
      <c r="A508" s="37"/>
      <c r="B508" s="38"/>
      <c r="C508" s="39"/>
      <c r="D508" s="201" t="s">
        <v>710</v>
      </c>
      <c r="E508" s="39"/>
      <c r="F508" s="250" t="s">
        <v>1379</v>
      </c>
      <c r="G508" s="39"/>
      <c r="H508" s="39"/>
      <c r="I508" s="196"/>
      <c r="J508" s="39"/>
      <c r="K508" s="39"/>
      <c r="L508" s="42"/>
      <c r="M508" s="197"/>
      <c r="N508" s="198"/>
      <c r="O508" s="67"/>
      <c r="P508" s="67"/>
      <c r="Q508" s="67"/>
      <c r="R508" s="67"/>
      <c r="S508" s="67"/>
      <c r="T508" s="68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  <c r="AE508" s="37"/>
      <c r="AT508" s="20" t="s">
        <v>710</v>
      </c>
      <c r="AU508" s="20" t="s">
        <v>78</v>
      </c>
    </row>
    <row r="509" spans="1:65" s="2" customFormat="1" ht="16.5" customHeight="1">
      <c r="A509" s="37"/>
      <c r="B509" s="38"/>
      <c r="C509" s="181" t="s">
        <v>1399</v>
      </c>
      <c r="D509" s="181" t="s">
        <v>189</v>
      </c>
      <c r="E509" s="182" t="s">
        <v>1400</v>
      </c>
      <c r="F509" s="183" t="s">
        <v>1401</v>
      </c>
      <c r="G509" s="184" t="s">
        <v>273</v>
      </c>
      <c r="H509" s="185">
        <v>1</v>
      </c>
      <c r="I509" s="186"/>
      <c r="J509" s="187">
        <f>ROUND(I509*H509,2)</f>
        <v>0</v>
      </c>
      <c r="K509" s="183" t="s">
        <v>19</v>
      </c>
      <c r="L509" s="42"/>
      <c r="M509" s="188" t="s">
        <v>19</v>
      </c>
      <c r="N509" s="189" t="s">
        <v>42</v>
      </c>
      <c r="O509" s="67"/>
      <c r="P509" s="190">
        <f>O509*H509</f>
        <v>0</v>
      </c>
      <c r="Q509" s="190">
        <v>0</v>
      </c>
      <c r="R509" s="190">
        <f>Q509*H509</f>
        <v>0</v>
      </c>
      <c r="S509" s="190">
        <v>0</v>
      </c>
      <c r="T509" s="191">
        <f>S509*H509</f>
        <v>0</v>
      </c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  <c r="AE509" s="37"/>
      <c r="AR509" s="192" t="s">
        <v>95</v>
      </c>
      <c r="AT509" s="192" t="s">
        <v>189</v>
      </c>
      <c r="AU509" s="192" t="s">
        <v>78</v>
      </c>
      <c r="AY509" s="20" t="s">
        <v>187</v>
      </c>
      <c r="BE509" s="193">
        <f>IF(N509="základní",J509,0)</f>
        <v>0</v>
      </c>
      <c r="BF509" s="193">
        <f>IF(N509="snížená",J509,0)</f>
        <v>0</v>
      </c>
      <c r="BG509" s="193">
        <f>IF(N509="zákl. přenesená",J509,0)</f>
        <v>0</v>
      </c>
      <c r="BH509" s="193">
        <f>IF(N509="sníž. přenesená",J509,0)</f>
        <v>0</v>
      </c>
      <c r="BI509" s="193">
        <f>IF(N509="nulová",J509,0)</f>
        <v>0</v>
      </c>
      <c r="BJ509" s="20" t="s">
        <v>78</v>
      </c>
      <c r="BK509" s="193">
        <f>ROUND(I509*H509,2)</f>
        <v>0</v>
      </c>
      <c r="BL509" s="20" t="s">
        <v>95</v>
      </c>
      <c r="BM509" s="192" t="s">
        <v>1402</v>
      </c>
    </row>
    <row r="510" spans="1:47" s="2" customFormat="1" ht="19.5">
      <c r="A510" s="37"/>
      <c r="B510" s="38"/>
      <c r="C510" s="39"/>
      <c r="D510" s="201" t="s">
        <v>710</v>
      </c>
      <c r="E510" s="39"/>
      <c r="F510" s="250" t="s">
        <v>1379</v>
      </c>
      <c r="G510" s="39"/>
      <c r="H510" s="39"/>
      <c r="I510" s="196"/>
      <c r="J510" s="39"/>
      <c r="K510" s="39"/>
      <c r="L510" s="42"/>
      <c r="M510" s="197"/>
      <c r="N510" s="198"/>
      <c r="O510" s="67"/>
      <c r="P510" s="67"/>
      <c r="Q510" s="67"/>
      <c r="R510" s="67"/>
      <c r="S510" s="67"/>
      <c r="T510" s="68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  <c r="AE510" s="37"/>
      <c r="AT510" s="20" t="s">
        <v>710</v>
      </c>
      <c r="AU510" s="20" t="s">
        <v>78</v>
      </c>
    </row>
    <row r="511" spans="1:65" s="2" customFormat="1" ht="16.5" customHeight="1">
      <c r="A511" s="37"/>
      <c r="B511" s="38"/>
      <c r="C511" s="181" t="s">
        <v>1403</v>
      </c>
      <c r="D511" s="181" t="s">
        <v>189</v>
      </c>
      <c r="E511" s="182" t="s">
        <v>1404</v>
      </c>
      <c r="F511" s="183" t="s">
        <v>1405</v>
      </c>
      <c r="G511" s="184" t="s">
        <v>708</v>
      </c>
      <c r="H511" s="185">
        <v>3</v>
      </c>
      <c r="I511" s="186"/>
      <c r="J511" s="187">
        <f>ROUND(I511*H511,2)</f>
        <v>0</v>
      </c>
      <c r="K511" s="183" t="s">
        <v>19</v>
      </c>
      <c r="L511" s="42"/>
      <c r="M511" s="188" t="s">
        <v>19</v>
      </c>
      <c r="N511" s="189" t="s">
        <v>42</v>
      </c>
      <c r="O511" s="67"/>
      <c r="P511" s="190">
        <f>O511*H511</f>
        <v>0</v>
      </c>
      <c r="Q511" s="190">
        <v>0</v>
      </c>
      <c r="R511" s="190">
        <f>Q511*H511</f>
        <v>0</v>
      </c>
      <c r="S511" s="190">
        <v>0</v>
      </c>
      <c r="T511" s="191">
        <f>S511*H511</f>
        <v>0</v>
      </c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R511" s="192" t="s">
        <v>95</v>
      </c>
      <c r="AT511" s="192" t="s">
        <v>189</v>
      </c>
      <c r="AU511" s="192" t="s">
        <v>78</v>
      </c>
      <c r="AY511" s="20" t="s">
        <v>187</v>
      </c>
      <c r="BE511" s="193">
        <f>IF(N511="základní",J511,0)</f>
        <v>0</v>
      </c>
      <c r="BF511" s="193">
        <f>IF(N511="snížená",J511,0)</f>
        <v>0</v>
      </c>
      <c r="BG511" s="193">
        <f>IF(N511="zákl. přenesená",J511,0)</f>
        <v>0</v>
      </c>
      <c r="BH511" s="193">
        <f>IF(N511="sníž. přenesená",J511,0)</f>
        <v>0</v>
      </c>
      <c r="BI511" s="193">
        <f>IF(N511="nulová",J511,0)</f>
        <v>0</v>
      </c>
      <c r="BJ511" s="20" t="s">
        <v>78</v>
      </c>
      <c r="BK511" s="193">
        <f>ROUND(I511*H511,2)</f>
        <v>0</v>
      </c>
      <c r="BL511" s="20" t="s">
        <v>95</v>
      </c>
      <c r="BM511" s="192" t="s">
        <v>1406</v>
      </c>
    </row>
    <row r="512" spans="1:47" s="2" customFormat="1" ht="19.5">
      <c r="A512" s="37"/>
      <c r="B512" s="38"/>
      <c r="C512" s="39"/>
      <c r="D512" s="201" t="s">
        <v>710</v>
      </c>
      <c r="E512" s="39"/>
      <c r="F512" s="250" t="s">
        <v>1076</v>
      </c>
      <c r="G512" s="39"/>
      <c r="H512" s="39"/>
      <c r="I512" s="196"/>
      <c r="J512" s="39"/>
      <c r="K512" s="39"/>
      <c r="L512" s="42"/>
      <c r="M512" s="197"/>
      <c r="N512" s="198"/>
      <c r="O512" s="67"/>
      <c r="P512" s="67"/>
      <c r="Q512" s="67"/>
      <c r="R512" s="67"/>
      <c r="S512" s="67"/>
      <c r="T512" s="68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  <c r="AE512" s="37"/>
      <c r="AT512" s="20" t="s">
        <v>710</v>
      </c>
      <c r="AU512" s="20" t="s">
        <v>78</v>
      </c>
    </row>
    <row r="513" spans="1:65" s="2" customFormat="1" ht="16.5" customHeight="1">
      <c r="A513" s="37"/>
      <c r="B513" s="38"/>
      <c r="C513" s="181" t="s">
        <v>1407</v>
      </c>
      <c r="D513" s="181" t="s">
        <v>189</v>
      </c>
      <c r="E513" s="182" t="s">
        <v>1408</v>
      </c>
      <c r="F513" s="183" t="s">
        <v>1405</v>
      </c>
      <c r="G513" s="184" t="s">
        <v>708</v>
      </c>
      <c r="H513" s="185">
        <v>3</v>
      </c>
      <c r="I513" s="186"/>
      <c r="J513" s="187">
        <f>ROUND(I513*H513,2)</f>
        <v>0</v>
      </c>
      <c r="K513" s="183" t="s">
        <v>19</v>
      </c>
      <c r="L513" s="42"/>
      <c r="M513" s="188" t="s">
        <v>19</v>
      </c>
      <c r="N513" s="189" t="s">
        <v>42</v>
      </c>
      <c r="O513" s="67"/>
      <c r="P513" s="190">
        <f>O513*H513</f>
        <v>0</v>
      </c>
      <c r="Q513" s="190">
        <v>0</v>
      </c>
      <c r="R513" s="190">
        <f>Q513*H513</f>
        <v>0</v>
      </c>
      <c r="S513" s="190">
        <v>0</v>
      </c>
      <c r="T513" s="191">
        <f>S513*H513</f>
        <v>0</v>
      </c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  <c r="AE513" s="37"/>
      <c r="AR513" s="192" t="s">
        <v>95</v>
      </c>
      <c r="AT513" s="192" t="s">
        <v>189</v>
      </c>
      <c r="AU513" s="192" t="s">
        <v>78</v>
      </c>
      <c r="AY513" s="20" t="s">
        <v>187</v>
      </c>
      <c r="BE513" s="193">
        <f>IF(N513="základní",J513,0)</f>
        <v>0</v>
      </c>
      <c r="BF513" s="193">
        <f>IF(N513="snížená",J513,0)</f>
        <v>0</v>
      </c>
      <c r="BG513" s="193">
        <f>IF(N513="zákl. přenesená",J513,0)</f>
        <v>0</v>
      </c>
      <c r="BH513" s="193">
        <f>IF(N513="sníž. přenesená",J513,0)</f>
        <v>0</v>
      </c>
      <c r="BI513" s="193">
        <f>IF(N513="nulová",J513,0)</f>
        <v>0</v>
      </c>
      <c r="BJ513" s="20" t="s">
        <v>78</v>
      </c>
      <c r="BK513" s="193">
        <f>ROUND(I513*H513,2)</f>
        <v>0</v>
      </c>
      <c r="BL513" s="20" t="s">
        <v>95</v>
      </c>
      <c r="BM513" s="192" t="s">
        <v>1409</v>
      </c>
    </row>
    <row r="514" spans="1:47" s="2" customFormat="1" ht="19.5">
      <c r="A514" s="37"/>
      <c r="B514" s="38"/>
      <c r="C514" s="39"/>
      <c r="D514" s="201" t="s">
        <v>710</v>
      </c>
      <c r="E514" s="39"/>
      <c r="F514" s="250" t="s">
        <v>1115</v>
      </c>
      <c r="G514" s="39"/>
      <c r="H514" s="39"/>
      <c r="I514" s="196"/>
      <c r="J514" s="39"/>
      <c r="K514" s="39"/>
      <c r="L514" s="42"/>
      <c r="M514" s="197"/>
      <c r="N514" s="198"/>
      <c r="O514" s="67"/>
      <c r="P514" s="67"/>
      <c r="Q514" s="67"/>
      <c r="R514" s="67"/>
      <c r="S514" s="67"/>
      <c r="T514" s="68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  <c r="AE514" s="37"/>
      <c r="AT514" s="20" t="s">
        <v>710</v>
      </c>
      <c r="AU514" s="20" t="s">
        <v>78</v>
      </c>
    </row>
    <row r="515" spans="1:65" s="2" customFormat="1" ht="16.5" customHeight="1">
      <c r="A515" s="37"/>
      <c r="B515" s="38"/>
      <c r="C515" s="181" t="s">
        <v>1410</v>
      </c>
      <c r="D515" s="181" t="s">
        <v>189</v>
      </c>
      <c r="E515" s="182" t="s">
        <v>1411</v>
      </c>
      <c r="F515" s="183" t="s">
        <v>1412</v>
      </c>
      <c r="G515" s="184" t="s">
        <v>205</v>
      </c>
      <c r="H515" s="185">
        <v>24</v>
      </c>
      <c r="I515" s="186"/>
      <c r="J515" s="187">
        <f>ROUND(I515*H515,2)</f>
        <v>0</v>
      </c>
      <c r="K515" s="183" t="s">
        <v>19</v>
      </c>
      <c r="L515" s="42"/>
      <c r="M515" s="188" t="s">
        <v>19</v>
      </c>
      <c r="N515" s="189" t="s">
        <v>42</v>
      </c>
      <c r="O515" s="67"/>
      <c r="P515" s="190">
        <f>O515*H515</f>
        <v>0</v>
      </c>
      <c r="Q515" s="190">
        <v>0</v>
      </c>
      <c r="R515" s="190">
        <f>Q515*H515</f>
        <v>0</v>
      </c>
      <c r="S515" s="190">
        <v>0</v>
      </c>
      <c r="T515" s="191">
        <f>S515*H515</f>
        <v>0</v>
      </c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  <c r="AE515" s="37"/>
      <c r="AR515" s="192" t="s">
        <v>95</v>
      </c>
      <c r="AT515" s="192" t="s">
        <v>189</v>
      </c>
      <c r="AU515" s="192" t="s">
        <v>78</v>
      </c>
      <c r="AY515" s="20" t="s">
        <v>187</v>
      </c>
      <c r="BE515" s="193">
        <f>IF(N515="základní",J515,0)</f>
        <v>0</v>
      </c>
      <c r="BF515" s="193">
        <f>IF(N515="snížená",J515,0)</f>
        <v>0</v>
      </c>
      <c r="BG515" s="193">
        <f>IF(N515="zákl. přenesená",J515,0)</f>
        <v>0</v>
      </c>
      <c r="BH515" s="193">
        <f>IF(N515="sníž. přenesená",J515,0)</f>
        <v>0</v>
      </c>
      <c r="BI515" s="193">
        <f>IF(N515="nulová",J515,0)</f>
        <v>0</v>
      </c>
      <c r="BJ515" s="20" t="s">
        <v>78</v>
      </c>
      <c r="BK515" s="193">
        <f>ROUND(I515*H515,2)</f>
        <v>0</v>
      </c>
      <c r="BL515" s="20" t="s">
        <v>95</v>
      </c>
      <c r="BM515" s="192" t="s">
        <v>1413</v>
      </c>
    </row>
    <row r="516" spans="1:47" s="2" customFormat="1" ht="19.5">
      <c r="A516" s="37"/>
      <c r="B516" s="38"/>
      <c r="C516" s="39"/>
      <c r="D516" s="201" t="s">
        <v>710</v>
      </c>
      <c r="E516" s="39"/>
      <c r="F516" s="250" t="s">
        <v>1171</v>
      </c>
      <c r="G516" s="39"/>
      <c r="H516" s="39"/>
      <c r="I516" s="196"/>
      <c r="J516" s="39"/>
      <c r="K516" s="39"/>
      <c r="L516" s="42"/>
      <c r="M516" s="197"/>
      <c r="N516" s="198"/>
      <c r="O516" s="67"/>
      <c r="P516" s="67"/>
      <c r="Q516" s="67"/>
      <c r="R516" s="67"/>
      <c r="S516" s="67"/>
      <c r="T516" s="68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  <c r="AE516" s="37"/>
      <c r="AT516" s="20" t="s">
        <v>710</v>
      </c>
      <c r="AU516" s="20" t="s">
        <v>78</v>
      </c>
    </row>
    <row r="517" spans="1:65" s="2" customFormat="1" ht="16.5" customHeight="1">
      <c r="A517" s="37"/>
      <c r="B517" s="38"/>
      <c r="C517" s="181" t="s">
        <v>1414</v>
      </c>
      <c r="D517" s="181" t="s">
        <v>189</v>
      </c>
      <c r="E517" s="182" t="s">
        <v>1415</v>
      </c>
      <c r="F517" s="183" t="s">
        <v>1412</v>
      </c>
      <c r="G517" s="184" t="s">
        <v>205</v>
      </c>
      <c r="H517" s="185">
        <v>24</v>
      </c>
      <c r="I517" s="186"/>
      <c r="J517" s="187">
        <f>ROUND(I517*H517,2)</f>
        <v>0</v>
      </c>
      <c r="K517" s="183" t="s">
        <v>19</v>
      </c>
      <c r="L517" s="42"/>
      <c r="M517" s="188" t="s">
        <v>19</v>
      </c>
      <c r="N517" s="189" t="s">
        <v>42</v>
      </c>
      <c r="O517" s="67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  <c r="AE517" s="37"/>
      <c r="AR517" s="192" t="s">
        <v>95</v>
      </c>
      <c r="AT517" s="192" t="s">
        <v>189</v>
      </c>
      <c r="AU517" s="192" t="s">
        <v>78</v>
      </c>
      <c r="AY517" s="20" t="s">
        <v>187</v>
      </c>
      <c r="BE517" s="193">
        <f>IF(N517="základní",J517,0)</f>
        <v>0</v>
      </c>
      <c r="BF517" s="193">
        <f>IF(N517="snížená",J517,0)</f>
        <v>0</v>
      </c>
      <c r="BG517" s="193">
        <f>IF(N517="zákl. přenesená",J517,0)</f>
        <v>0</v>
      </c>
      <c r="BH517" s="193">
        <f>IF(N517="sníž. přenesená",J517,0)</f>
        <v>0</v>
      </c>
      <c r="BI517" s="193">
        <f>IF(N517="nulová",J517,0)</f>
        <v>0</v>
      </c>
      <c r="BJ517" s="20" t="s">
        <v>78</v>
      </c>
      <c r="BK517" s="193">
        <f>ROUND(I517*H517,2)</f>
        <v>0</v>
      </c>
      <c r="BL517" s="20" t="s">
        <v>95</v>
      </c>
      <c r="BM517" s="192" t="s">
        <v>1416</v>
      </c>
    </row>
    <row r="518" spans="1:47" s="2" customFormat="1" ht="19.5">
      <c r="A518" s="37"/>
      <c r="B518" s="38"/>
      <c r="C518" s="39"/>
      <c r="D518" s="201" t="s">
        <v>710</v>
      </c>
      <c r="E518" s="39"/>
      <c r="F518" s="250" t="s">
        <v>1143</v>
      </c>
      <c r="G518" s="39"/>
      <c r="H518" s="39"/>
      <c r="I518" s="196"/>
      <c r="J518" s="39"/>
      <c r="K518" s="39"/>
      <c r="L518" s="42"/>
      <c r="M518" s="197"/>
      <c r="N518" s="198"/>
      <c r="O518" s="67"/>
      <c r="P518" s="67"/>
      <c r="Q518" s="67"/>
      <c r="R518" s="67"/>
      <c r="S518" s="67"/>
      <c r="T518" s="68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T518" s="20" t="s">
        <v>710</v>
      </c>
      <c r="AU518" s="20" t="s">
        <v>78</v>
      </c>
    </row>
    <row r="519" spans="1:65" s="2" customFormat="1" ht="55.5" customHeight="1">
      <c r="A519" s="37"/>
      <c r="B519" s="38"/>
      <c r="C519" s="181" t="s">
        <v>1417</v>
      </c>
      <c r="D519" s="181" t="s">
        <v>189</v>
      </c>
      <c r="E519" s="182" t="s">
        <v>1418</v>
      </c>
      <c r="F519" s="183" t="s">
        <v>1419</v>
      </c>
      <c r="G519" s="184" t="s">
        <v>205</v>
      </c>
      <c r="H519" s="185">
        <v>56</v>
      </c>
      <c r="I519" s="186"/>
      <c r="J519" s="187">
        <f>ROUND(I519*H519,2)</f>
        <v>0</v>
      </c>
      <c r="K519" s="183" t="s">
        <v>19</v>
      </c>
      <c r="L519" s="42"/>
      <c r="M519" s="188" t="s">
        <v>19</v>
      </c>
      <c r="N519" s="189" t="s">
        <v>42</v>
      </c>
      <c r="O519" s="67"/>
      <c r="P519" s="190">
        <f>O519*H519</f>
        <v>0</v>
      </c>
      <c r="Q519" s="190">
        <v>0</v>
      </c>
      <c r="R519" s="190">
        <f>Q519*H519</f>
        <v>0</v>
      </c>
      <c r="S519" s="190">
        <v>0</v>
      </c>
      <c r="T519" s="191">
        <f>S519*H519</f>
        <v>0</v>
      </c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  <c r="AE519" s="37"/>
      <c r="AR519" s="192" t="s">
        <v>95</v>
      </c>
      <c r="AT519" s="192" t="s">
        <v>189</v>
      </c>
      <c r="AU519" s="192" t="s">
        <v>78</v>
      </c>
      <c r="AY519" s="20" t="s">
        <v>187</v>
      </c>
      <c r="BE519" s="193">
        <f>IF(N519="základní",J519,0)</f>
        <v>0</v>
      </c>
      <c r="BF519" s="193">
        <f>IF(N519="snížená",J519,0)</f>
        <v>0</v>
      </c>
      <c r="BG519" s="193">
        <f>IF(N519="zákl. přenesená",J519,0)</f>
        <v>0</v>
      </c>
      <c r="BH519" s="193">
        <f>IF(N519="sníž. přenesená",J519,0)</f>
        <v>0</v>
      </c>
      <c r="BI519" s="193">
        <f>IF(N519="nulová",J519,0)</f>
        <v>0</v>
      </c>
      <c r="BJ519" s="20" t="s">
        <v>78</v>
      </c>
      <c r="BK519" s="193">
        <f>ROUND(I519*H519,2)</f>
        <v>0</v>
      </c>
      <c r="BL519" s="20" t="s">
        <v>95</v>
      </c>
      <c r="BM519" s="192" t="s">
        <v>1420</v>
      </c>
    </row>
    <row r="520" spans="1:47" s="2" customFormat="1" ht="19.5">
      <c r="A520" s="37"/>
      <c r="B520" s="38"/>
      <c r="C520" s="39"/>
      <c r="D520" s="201" t="s">
        <v>710</v>
      </c>
      <c r="E520" s="39"/>
      <c r="F520" s="250" t="s">
        <v>1218</v>
      </c>
      <c r="G520" s="39"/>
      <c r="H520" s="39"/>
      <c r="I520" s="196"/>
      <c r="J520" s="39"/>
      <c r="K520" s="39"/>
      <c r="L520" s="42"/>
      <c r="M520" s="197"/>
      <c r="N520" s="198"/>
      <c r="O520" s="67"/>
      <c r="P520" s="67"/>
      <c r="Q520" s="67"/>
      <c r="R520" s="67"/>
      <c r="S520" s="67"/>
      <c r="T520" s="68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  <c r="AE520" s="37"/>
      <c r="AT520" s="20" t="s">
        <v>710</v>
      </c>
      <c r="AU520" s="20" t="s">
        <v>78</v>
      </c>
    </row>
    <row r="521" spans="1:65" s="2" customFormat="1" ht="55.5" customHeight="1">
      <c r="A521" s="37"/>
      <c r="B521" s="38"/>
      <c r="C521" s="181" t="s">
        <v>1421</v>
      </c>
      <c r="D521" s="181" t="s">
        <v>189</v>
      </c>
      <c r="E521" s="182" t="s">
        <v>1422</v>
      </c>
      <c r="F521" s="183" t="s">
        <v>1419</v>
      </c>
      <c r="G521" s="184" t="s">
        <v>205</v>
      </c>
      <c r="H521" s="185">
        <v>56</v>
      </c>
      <c r="I521" s="186"/>
      <c r="J521" s="187">
        <f>ROUND(I521*H521,2)</f>
        <v>0</v>
      </c>
      <c r="K521" s="183" t="s">
        <v>19</v>
      </c>
      <c r="L521" s="42"/>
      <c r="M521" s="188" t="s">
        <v>19</v>
      </c>
      <c r="N521" s="189" t="s">
        <v>42</v>
      </c>
      <c r="O521" s="67"/>
      <c r="P521" s="190">
        <f>O521*H521</f>
        <v>0</v>
      </c>
      <c r="Q521" s="190">
        <v>0</v>
      </c>
      <c r="R521" s="190">
        <f>Q521*H521</f>
        <v>0</v>
      </c>
      <c r="S521" s="190">
        <v>0</v>
      </c>
      <c r="T521" s="191">
        <f>S521*H521</f>
        <v>0</v>
      </c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  <c r="AE521" s="37"/>
      <c r="AR521" s="192" t="s">
        <v>95</v>
      </c>
      <c r="AT521" s="192" t="s">
        <v>189</v>
      </c>
      <c r="AU521" s="192" t="s">
        <v>78</v>
      </c>
      <c r="AY521" s="20" t="s">
        <v>187</v>
      </c>
      <c r="BE521" s="193">
        <f>IF(N521="základní",J521,0)</f>
        <v>0</v>
      </c>
      <c r="BF521" s="193">
        <f>IF(N521="snížená",J521,0)</f>
        <v>0</v>
      </c>
      <c r="BG521" s="193">
        <f>IF(N521="zákl. přenesená",J521,0)</f>
        <v>0</v>
      </c>
      <c r="BH521" s="193">
        <f>IF(N521="sníž. přenesená",J521,0)</f>
        <v>0</v>
      </c>
      <c r="BI521" s="193">
        <f>IF(N521="nulová",J521,0)</f>
        <v>0</v>
      </c>
      <c r="BJ521" s="20" t="s">
        <v>78</v>
      </c>
      <c r="BK521" s="193">
        <f>ROUND(I521*H521,2)</f>
        <v>0</v>
      </c>
      <c r="BL521" s="20" t="s">
        <v>95</v>
      </c>
      <c r="BM521" s="192" t="s">
        <v>1423</v>
      </c>
    </row>
    <row r="522" spans="1:47" s="2" customFormat="1" ht="19.5">
      <c r="A522" s="37"/>
      <c r="B522" s="38"/>
      <c r="C522" s="39"/>
      <c r="D522" s="201" t="s">
        <v>710</v>
      </c>
      <c r="E522" s="39"/>
      <c r="F522" s="250" t="s">
        <v>1222</v>
      </c>
      <c r="G522" s="39"/>
      <c r="H522" s="39"/>
      <c r="I522" s="196"/>
      <c r="J522" s="39"/>
      <c r="K522" s="39"/>
      <c r="L522" s="42"/>
      <c r="M522" s="197"/>
      <c r="N522" s="198"/>
      <c r="O522" s="67"/>
      <c r="P522" s="67"/>
      <c r="Q522" s="67"/>
      <c r="R522" s="67"/>
      <c r="S522" s="67"/>
      <c r="T522" s="68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  <c r="AE522" s="37"/>
      <c r="AT522" s="20" t="s">
        <v>710</v>
      </c>
      <c r="AU522" s="20" t="s">
        <v>78</v>
      </c>
    </row>
    <row r="523" spans="1:65" s="2" customFormat="1" ht="16.5" customHeight="1">
      <c r="A523" s="37"/>
      <c r="B523" s="38"/>
      <c r="C523" s="181" t="s">
        <v>1424</v>
      </c>
      <c r="D523" s="181" t="s">
        <v>189</v>
      </c>
      <c r="E523" s="182" t="s">
        <v>1425</v>
      </c>
      <c r="F523" s="183" t="s">
        <v>1426</v>
      </c>
      <c r="G523" s="184" t="s">
        <v>205</v>
      </c>
      <c r="H523" s="185">
        <v>15</v>
      </c>
      <c r="I523" s="186"/>
      <c r="J523" s="187">
        <f>ROUND(I523*H523,2)</f>
        <v>0</v>
      </c>
      <c r="K523" s="183" t="s">
        <v>19</v>
      </c>
      <c r="L523" s="42"/>
      <c r="M523" s="188" t="s">
        <v>19</v>
      </c>
      <c r="N523" s="189" t="s">
        <v>42</v>
      </c>
      <c r="O523" s="67"/>
      <c r="P523" s="190">
        <f>O523*H523</f>
        <v>0</v>
      </c>
      <c r="Q523" s="190">
        <v>0</v>
      </c>
      <c r="R523" s="190">
        <f>Q523*H523</f>
        <v>0</v>
      </c>
      <c r="S523" s="190">
        <v>0</v>
      </c>
      <c r="T523" s="191">
        <f>S523*H523</f>
        <v>0</v>
      </c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  <c r="AE523" s="37"/>
      <c r="AR523" s="192" t="s">
        <v>95</v>
      </c>
      <c r="AT523" s="192" t="s">
        <v>189</v>
      </c>
      <c r="AU523" s="192" t="s">
        <v>78</v>
      </c>
      <c r="AY523" s="20" t="s">
        <v>187</v>
      </c>
      <c r="BE523" s="193">
        <f>IF(N523="základní",J523,0)</f>
        <v>0</v>
      </c>
      <c r="BF523" s="193">
        <f>IF(N523="snížená",J523,0)</f>
        <v>0</v>
      </c>
      <c r="BG523" s="193">
        <f>IF(N523="zákl. přenesená",J523,0)</f>
        <v>0</v>
      </c>
      <c r="BH523" s="193">
        <f>IF(N523="sníž. přenesená",J523,0)</f>
        <v>0</v>
      </c>
      <c r="BI523" s="193">
        <f>IF(N523="nulová",J523,0)</f>
        <v>0</v>
      </c>
      <c r="BJ523" s="20" t="s">
        <v>78</v>
      </c>
      <c r="BK523" s="193">
        <f>ROUND(I523*H523,2)</f>
        <v>0</v>
      </c>
      <c r="BL523" s="20" t="s">
        <v>95</v>
      </c>
      <c r="BM523" s="192" t="s">
        <v>1427</v>
      </c>
    </row>
    <row r="524" spans="1:47" s="2" customFormat="1" ht="19.5">
      <c r="A524" s="37"/>
      <c r="B524" s="38"/>
      <c r="C524" s="39"/>
      <c r="D524" s="201" t="s">
        <v>710</v>
      </c>
      <c r="E524" s="39"/>
      <c r="F524" s="250" t="s">
        <v>1218</v>
      </c>
      <c r="G524" s="39"/>
      <c r="H524" s="39"/>
      <c r="I524" s="196"/>
      <c r="J524" s="39"/>
      <c r="K524" s="39"/>
      <c r="L524" s="42"/>
      <c r="M524" s="197"/>
      <c r="N524" s="198"/>
      <c r="O524" s="67"/>
      <c r="P524" s="67"/>
      <c r="Q524" s="67"/>
      <c r="R524" s="67"/>
      <c r="S524" s="67"/>
      <c r="T524" s="68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  <c r="AE524" s="37"/>
      <c r="AT524" s="20" t="s">
        <v>710</v>
      </c>
      <c r="AU524" s="20" t="s">
        <v>78</v>
      </c>
    </row>
    <row r="525" spans="1:65" s="2" customFormat="1" ht="16.5" customHeight="1">
      <c r="A525" s="37"/>
      <c r="B525" s="38"/>
      <c r="C525" s="181" t="s">
        <v>1428</v>
      </c>
      <c r="D525" s="181" t="s">
        <v>189</v>
      </c>
      <c r="E525" s="182" t="s">
        <v>1429</v>
      </c>
      <c r="F525" s="183" t="s">
        <v>1426</v>
      </c>
      <c r="G525" s="184" t="s">
        <v>205</v>
      </c>
      <c r="H525" s="185">
        <v>15</v>
      </c>
      <c r="I525" s="186"/>
      <c r="J525" s="187">
        <f>ROUND(I525*H525,2)</f>
        <v>0</v>
      </c>
      <c r="K525" s="183" t="s">
        <v>19</v>
      </c>
      <c r="L525" s="42"/>
      <c r="M525" s="188" t="s">
        <v>19</v>
      </c>
      <c r="N525" s="189" t="s">
        <v>42</v>
      </c>
      <c r="O525" s="67"/>
      <c r="P525" s="190">
        <f>O525*H525</f>
        <v>0</v>
      </c>
      <c r="Q525" s="190">
        <v>0</v>
      </c>
      <c r="R525" s="190">
        <f>Q525*H525</f>
        <v>0</v>
      </c>
      <c r="S525" s="190">
        <v>0</v>
      </c>
      <c r="T525" s="191">
        <f>S525*H525</f>
        <v>0</v>
      </c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  <c r="AE525" s="37"/>
      <c r="AR525" s="192" t="s">
        <v>95</v>
      </c>
      <c r="AT525" s="192" t="s">
        <v>189</v>
      </c>
      <c r="AU525" s="192" t="s">
        <v>78</v>
      </c>
      <c r="AY525" s="20" t="s">
        <v>187</v>
      </c>
      <c r="BE525" s="193">
        <f>IF(N525="základní",J525,0)</f>
        <v>0</v>
      </c>
      <c r="BF525" s="193">
        <f>IF(N525="snížená",J525,0)</f>
        <v>0</v>
      </c>
      <c r="BG525" s="193">
        <f>IF(N525="zákl. přenesená",J525,0)</f>
        <v>0</v>
      </c>
      <c r="BH525" s="193">
        <f>IF(N525="sníž. přenesená",J525,0)</f>
        <v>0</v>
      </c>
      <c r="BI525" s="193">
        <f>IF(N525="nulová",J525,0)</f>
        <v>0</v>
      </c>
      <c r="BJ525" s="20" t="s">
        <v>78</v>
      </c>
      <c r="BK525" s="193">
        <f>ROUND(I525*H525,2)</f>
        <v>0</v>
      </c>
      <c r="BL525" s="20" t="s">
        <v>95</v>
      </c>
      <c r="BM525" s="192" t="s">
        <v>1430</v>
      </c>
    </row>
    <row r="526" spans="1:47" s="2" customFormat="1" ht="19.5">
      <c r="A526" s="37"/>
      <c r="B526" s="38"/>
      <c r="C526" s="39"/>
      <c r="D526" s="201" t="s">
        <v>710</v>
      </c>
      <c r="E526" s="39"/>
      <c r="F526" s="250" t="s">
        <v>1222</v>
      </c>
      <c r="G526" s="39"/>
      <c r="H526" s="39"/>
      <c r="I526" s="196"/>
      <c r="J526" s="39"/>
      <c r="K526" s="39"/>
      <c r="L526" s="42"/>
      <c r="M526" s="197"/>
      <c r="N526" s="198"/>
      <c r="O526" s="67"/>
      <c r="P526" s="67"/>
      <c r="Q526" s="67"/>
      <c r="R526" s="67"/>
      <c r="S526" s="67"/>
      <c r="T526" s="68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  <c r="AE526" s="37"/>
      <c r="AT526" s="20" t="s">
        <v>710</v>
      </c>
      <c r="AU526" s="20" t="s">
        <v>78</v>
      </c>
    </row>
    <row r="527" spans="1:65" s="2" customFormat="1" ht="16.5" customHeight="1">
      <c r="A527" s="37"/>
      <c r="B527" s="38"/>
      <c r="C527" s="181" t="s">
        <v>1431</v>
      </c>
      <c r="D527" s="181" t="s">
        <v>189</v>
      </c>
      <c r="E527" s="182" t="s">
        <v>1432</v>
      </c>
      <c r="F527" s="183" t="s">
        <v>1433</v>
      </c>
      <c r="G527" s="184" t="s">
        <v>205</v>
      </c>
      <c r="H527" s="185">
        <v>32</v>
      </c>
      <c r="I527" s="186"/>
      <c r="J527" s="187">
        <f>ROUND(I527*H527,2)</f>
        <v>0</v>
      </c>
      <c r="K527" s="183" t="s">
        <v>19</v>
      </c>
      <c r="L527" s="42"/>
      <c r="M527" s="188" t="s">
        <v>19</v>
      </c>
      <c r="N527" s="189" t="s">
        <v>42</v>
      </c>
      <c r="O527" s="67"/>
      <c r="P527" s="190">
        <f>O527*H527</f>
        <v>0</v>
      </c>
      <c r="Q527" s="190">
        <v>0</v>
      </c>
      <c r="R527" s="190">
        <f>Q527*H527</f>
        <v>0</v>
      </c>
      <c r="S527" s="190">
        <v>0</v>
      </c>
      <c r="T527" s="191">
        <f>S527*H527</f>
        <v>0</v>
      </c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R527" s="192" t="s">
        <v>95</v>
      </c>
      <c r="AT527" s="192" t="s">
        <v>189</v>
      </c>
      <c r="AU527" s="192" t="s">
        <v>78</v>
      </c>
      <c r="AY527" s="20" t="s">
        <v>187</v>
      </c>
      <c r="BE527" s="193">
        <f>IF(N527="základní",J527,0)</f>
        <v>0</v>
      </c>
      <c r="BF527" s="193">
        <f>IF(N527="snížená",J527,0)</f>
        <v>0</v>
      </c>
      <c r="BG527" s="193">
        <f>IF(N527="zákl. přenesená",J527,0)</f>
        <v>0</v>
      </c>
      <c r="BH527" s="193">
        <f>IF(N527="sníž. přenesená",J527,0)</f>
        <v>0</v>
      </c>
      <c r="BI527" s="193">
        <f>IF(N527="nulová",J527,0)</f>
        <v>0</v>
      </c>
      <c r="BJ527" s="20" t="s">
        <v>78</v>
      </c>
      <c r="BK527" s="193">
        <f>ROUND(I527*H527,2)</f>
        <v>0</v>
      </c>
      <c r="BL527" s="20" t="s">
        <v>95</v>
      </c>
      <c r="BM527" s="192" t="s">
        <v>1434</v>
      </c>
    </row>
    <row r="528" spans="1:47" s="2" customFormat="1" ht="19.5">
      <c r="A528" s="37"/>
      <c r="B528" s="38"/>
      <c r="C528" s="39"/>
      <c r="D528" s="201" t="s">
        <v>710</v>
      </c>
      <c r="E528" s="39"/>
      <c r="F528" s="250" t="s">
        <v>1218</v>
      </c>
      <c r="G528" s="39"/>
      <c r="H528" s="39"/>
      <c r="I528" s="196"/>
      <c r="J528" s="39"/>
      <c r="K528" s="39"/>
      <c r="L528" s="42"/>
      <c r="M528" s="197"/>
      <c r="N528" s="198"/>
      <c r="O528" s="67"/>
      <c r="P528" s="67"/>
      <c r="Q528" s="67"/>
      <c r="R528" s="67"/>
      <c r="S528" s="67"/>
      <c r="T528" s="68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  <c r="AE528" s="37"/>
      <c r="AT528" s="20" t="s">
        <v>710</v>
      </c>
      <c r="AU528" s="20" t="s">
        <v>78</v>
      </c>
    </row>
    <row r="529" spans="1:65" s="2" customFormat="1" ht="16.5" customHeight="1">
      <c r="A529" s="37"/>
      <c r="B529" s="38"/>
      <c r="C529" s="181" t="s">
        <v>1435</v>
      </c>
      <c r="D529" s="181" t="s">
        <v>189</v>
      </c>
      <c r="E529" s="182" t="s">
        <v>1436</v>
      </c>
      <c r="F529" s="183" t="s">
        <v>1433</v>
      </c>
      <c r="G529" s="184" t="s">
        <v>205</v>
      </c>
      <c r="H529" s="185">
        <v>32</v>
      </c>
      <c r="I529" s="186"/>
      <c r="J529" s="187">
        <f>ROUND(I529*H529,2)</f>
        <v>0</v>
      </c>
      <c r="K529" s="183" t="s">
        <v>19</v>
      </c>
      <c r="L529" s="42"/>
      <c r="M529" s="188" t="s">
        <v>19</v>
      </c>
      <c r="N529" s="189" t="s">
        <v>42</v>
      </c>
      <c r="O529" s="67"/>
      <c r="P529" s="190">
        <f>O529*H529</f>
        <v>0</v>
      </c>
      <c r="Q529" s="190">
        <v>0</v>
      </c>
      <c r="R529" s="190">
        <f>Q529*H529</f>
        <v>0</v>
      </c>
      <c r="S529" s="190">
        <v>0</v>
      </c>
      <c r="T529" s="191">
        <f>S529*H529</f>
        <v>0</v>
      </c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  <c r="AE529" s="37"/>
      <c r="AR529" s="192" t="s">
        <v>95</v>
      </c>
      <c r="AT529" s="192" t="s">
        <v>189</v>
      </c>
      <c r="AU529" s="192" t="s">
        <v>78</v>
      </c>
      <c r="AY529" s="20" t="s">
        <v>187</v>
      </c>
      <c r="BE529" s="193">
        <f>IF(N529="základní",J529,0)</f>
        <v>0</v>
      </c>
      <c r="BF529" s="193">
        <f>IF(N529="snížená",J529,0)</f>
        <v>0</v>
      </c>
      <c r="BG529" s="193">
        <f>IF(N529="zákl. přenesená",J529,0)</f>
        <v>0</v>
      </c>
      <c r="BH529" s="193">
        <f>IF(N529="sníž. přenesená",J529,0)</f>
        <v>0</v>
      </c>
      <c r="BI529" s="193">
        <f>IF(N529="nulová",J529,0)</f>
        <v>0</v>
      </c>
      <c r="BJ529" s="20" t="s">
        <v>78</v>
      </c>
      <c r="BK529" s="193">
        <f>ROUND(I529*H529,2)</f>
        <v>0</v>
      </c>
      <c r="BL529" s="20" t="s">
        <v>95</v>
      </c>
      <c r="BM529" s="192" t="s">
        <v>1437</v>
      </c>
    </row>
    <row r="530" spans="1:47" s="2" customFormat="1" ht="19.5">
      <c r="A530" s="37"/>
      <c r="B530" s="38"/>
      <c r="C530" s="39"/>
      <c r="D530" s="201" t="s">
        <v>710</v>
      </c>
      <c r="E530" s="39"/>
      <c r="F530" s="250" t="s">
        <v>1222</v>
      </c>
      <c r="G530" s="39"/>
      <c r="H530" s="39"/>
      <c r="I530" s="196"/>
      <c r="J530" s="39"/>
      <c r="K530" s="39"/>
      <c r="L530" s="42"/>
      <c r="M530" s="197"/>
      <c r="N530" s="198"/>
      <c r="O530" s="67"/>
      <c r="P530" s="67"/>
      <c r="Q530" s="67"/>
      <c r="R530" s="67"/>
      <c r="S530" s="67"/>
      <c r="T530" s="68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  <c r="AE530" s="37"/>
      <c r="AT530" s="20" t="s">
        <v>710</v>
      </c>
      <c r="AU530" s="20" t="s">
        <v>78</v>
      </c>
    </row>
    <row r="531" spans="1:65" s="2" customFormat="1" ht="16.5" customHeight="1">
      <c r="A531" s="37"/>
      <c r="B531" s="38"/>
      <c r="C531" s="181" t="s">
        <v>1438</v>
      </c>
      <c r="D531" s="181" t="s">
        <v>189</v>
      </c>
      <c r="E531" s="182" t="s">
        <v>1439</v>
      </c>
      <c r="F531" s="183" t="s">
        <v>1440</v>
      </c>
      <c r="G531" s="184" t="s">
        <v>205</v>
      </c>
      <c r="H531" s="185">
        <v>10</v>
      </c>
      <c r="I531" s="186"/>
      <c r="J531" s="187">
        <f>ROUND(I531*H531,2)</f>
        <v>0</v>
      </c>
      <c r="K531" s="183" t="s">
        <v>19</v>
      </c>
      <c r="L531" s="42"/>
      <c r="M531" s="188" t="s">
        <v>19</v>
      </c>
      <c r="N531" s="189" t="s">
        <v>42</v>
      </c>
      <c r="O531" s="67"/>
      <c r="P531" s="190">
        <f>O531*H531</f>
        <v>0</v>
      </c>
      <c r="Q531" s="190">
        <v>0</v>
      </c>
      <c r="R531" s="190">
        <f>Q531*H531</f>
        <v>0</v>
      </c>
      <c r="S531" s="190">
        <v>0</v>
      </c>
      <c r="T531" s="191">
        <f>S531*H531</f>
        <v>0</v>
      </c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  <c r="AE531" s="37"/>
      <c r="AR531" s="192" t="s">
        <v>95</v>
      </c>
      <c r="AT531" s="192" t="s">
        <v>189</v>
      </c>
      <c r="AU531" s="192" t="s">
        <v>78</v>
      </c>
      <c r="AY531" s="20" t="s">
        <v>187</v>
      </c>
      <c r="BE531" s="193">
        <f>IF(N531="základní",J531,0)</f>
        <v>0</v>
      </c>
      <c r="BF531" s="193">
        <f>IF(N531="snížená",J531,0)</f>
        <v>0</v>
      </c>
      <c r="BG531" s="193">
        <f>IF(N531="zákl. přenesená",J531,0)</f>
        <v>0</v>
      </c>
      <c r="BH531" s="193">
        <f>IF(N531="sníž. přenesená",J531,0)</f>
        <v>0</v>
      </c>
      <c r="BI531" s="193">
        <f>IF(N531="nulová",J531,0)</f>
        <v>0</v>
      </c>
      <c r="BJ531" s="20" t="s">
        <v>78</v>
      </c>
      <c r="BK531" s="193">
        <f>ROUND(I531*H531,2)</f>
        <v>0</v>
      </c>
      <c r="BL531" s="20" t="s">
        <v>95</v>
      </c>
      <c r="BM531" s="192" t="s">
        <v>1441</v>
      </c>
    </row>
    <row r="532" spans="1:47" s="2" customFormat="1" ht="19.5">
      <c r="A532" s="37"/>
      <c r="B532" s="38"/>
      <c r="C532" s="39"/>
      <c r="D532" s="201" t="s">
        <v>710</v>
      </c>
      <c r="E532" s="39"/>
      <c r="F532" s="250" t="s">
        <v>1218</v>
      </c>
      <c r="G532" s="39"/>
      <c r="H532" s="39"/>
      <c r="I532" s="196"/>
      <c r="J532" s="39"/>
      <c r="K532" s="39"/>
      <c r="L532" s="42"/>
      <c r="M532" s="197"/>
      <c r="N532" s="198"/>
      <c r="O532" s="67"/>
      <c r="P532" s="67"/>
      <c r="Q532" s="67"/>
      <c r="R532" s="67"/>
      <c r="S532" s="67"/>
      <c r="T532" s="68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  <c r="AE532" s="37"/>
      <c r="AT532" s="20" t="s">
        <v>710</v>
      </c>
      <c r="AU532" s="20" t="s">
        <v>78</v>
      </c>
    </row>
    <row r="533" spans="1:65" s="2" customFormat="1" ht="16.5" customHeight="1">
      <c r="A533" s="37"/>
      <c r="B533" s="38"/>
      <c r="C533" s="181" t="s">
        <v>1442</v>
      </c>
      <c r="D533" s="181" t="s">
        <v>189</v>
      </c>
      <c r="E533" s="182" t="s">
        <v>1443</v>
      </c>
      <c r="F533" s="183" t="s">
        <v>1440</v>
      </c>
      <c r="G533" s="184" t="s">
        <v>205</v>
      </c>
      <c r="H533" s="185">
        <v>10</v>
      </c>
      <c r="I533" s="186"/>
      <c r="J533" s="187">
        <f>ROUND(I533*H533,2)</f>
        <v>0</v>
      </c>
      <c r="K533" s="183" t="s">
        <v>19</v>
      </c>
      <c r="L533" s="42"/>
      <c r="M533" s="188" t="s">
        <v>19</v>
      </c>
      <c r="N533" s="189" t="s">
        <v>42</v>
      </c>
      <c r="O533" s="67"/>
      <c r="P533" s="190">
        <f>O533*H533</f>
        <v>0</v>
      </c>
      <c r="Q533" s="190">
        <v>0</v>
      </c>
      <c r="R533" s="190">
        <f>Q533*H533</f>
        <v>0</v>
      </c>
      <c r="S533" s="190">
        <v>0</v>
      </c>
      <c r="T533" s="191">
        <f>S533*H533</f>
        <v>0</v>
      </c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  <c r="AE533" s="37"/>
      <c r="AR533" s="192" t="s">
        <v>95</v>
      </c>
      <c r="AT533" s="192" t="s">
        <v>189</v>
      </c>
      <c r="AU533" s="192" t="s">
        <v>78</v>
      </c>
      <c r="AY533" s="20" t="s">
        <v>187</v>
      </c>
      <c r="BE533" s="193">
        <f>IF(N533="základní",J533,0)</f>
        <v>0</v>
      </c>
      <c r="BF533" s="193">
        <f>IF(N533="snížená",J533,0)</f>
        <v>0</v>
      </c>
      <c r="BG533" s="193">
        <f>IF(N533="zákl. přenesená",J533,0)</f>
        <v>0</v>
      </c>
      <c r="BH533" s="193">
        <f>IF(N533="sníž. přenesená",J533,0)</f>
        <v>0</v>
      </c>
      <c r="BI533" s="193">
        <f>IF(N533="nulová",J533,0)</f>
        <v>0</v>
      </c>
      <c r="BJ533" s="20" t="s">
        <v>78</v>
      </c>
      <c r="BK533" s="193">
        <f>ROUND(I533*H533,2)</f>
        <v>0</v>
      </c>
      <c r="BL533" s="20" t="s">
        <v>95</v>
      </c>
      <c r="BM533" s="192" t="s">
        <v>1444</v>
      </c>
    </row>
    <row r="534" spans="1:47" s="2" customFormat="1" ht="19.5">
      <c r="A534" s="37"/>
      <c r="B534" s="38"/>
      <c r="C534" s="39"/>
      <c r="D534" s="201" t="s">
        <v>710</v>
      </c>
      <c r="E534" s="39"/>
      <c r="F534" s="250" t="s">
        <v>1222</v>
      </c>
      <c r="G534" s="39"/>
      <c r="H534" s="39"/>
      <c r="I534" s="196"/>
      <c r="J534" s="39"/>
      <c r="K534" s="39"/>
      <c r="L534" s="42"/>
      <c r="M534" s="197"/>
      <c r="N534" s="198"/>
      <c r="O534" s="67"/>
      <c r="P534" s="67"/>
      <c r="Q534" s="67"/>
      <c r="R534" s="67"/>
      <c r="S534" s="67"/>
      <c r="T534" s="68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T534" s="20" t="s">
        <v>710</v>
      </c>
      <c r="AU534" s="20" t="s">
        <v>78</v>
      </c>
    </row>
    <row r="535" spans="2:63" s="12" customFormat="1" ht="25.9" customHeight="1">
      <c r="B535" s="165"/>
      <c r="C535" s="166"/>
      <c r="D535" s="167" t="s">
        <v>70</v>
      </c>
      <c r="E535" s="168" t="s">
        <v>1445</v>
      </c>
      <c r="F535" s="168" t="s">
        <v>1446</v>
      </c>
      <c r="G535" s="166"/>
      <c r="H535" s="166"/>
      <c r="I535" s="169"/>
      <c r="J535" s="170">
        <f>BK535</f>
        <v>0</v>
      </c>
      <c r="K535" s="166"/>
      <c r="L535" s="171"/>
      <c r="M535" s="172"/>
      <c r="N535" s="173"/>
      <c r="O535" s="173"/>
      <c r="P535" s="174">
        <f>SUM(P536:P548)</f>
        <v>0</v>
      </c>
      <c r="Q535" s="173"/>
      <c r="R535" s="174">
        <f>SUM(R536:R548)</f>
        <v>0</v>
      </c>
      <c r="S535" s="173"/>
      <c r="T535" s="175">
        <f>SUM(T536:T548)</f>
        <v>0</v>
      </c>
      <c r="AR535" s="176" t="s">
        <v>78</v>
      </c>
      <c r="AT535" s="177" t="s">
        <v>70</v>
      </c>
      <c r="AU535" s="177" t="s">
        <v>71</v>
      </c>
      <c r="AY535" s="176" t="s">
        <v>187</v>
      </c>
      <c r="BK535" s="178">
        <f>SUM(BK536:BK548)</f>
        <v>0</v>
      </c>
    </row>
    <row r="536" spans="1:65" s="2" customFormat="1" ht="24.2" customHeight="1">
      <c r="A536" s="37"/>
      <c r="B536" s="38"/>
      <c r="C536" s="181" t="s">
        <v>1447</v>
      </c>
      <c r="D536" s="181" t="s">
        <v>189</v>
      </c>
      <c r="E536" s="182" t="s">
        <v>1448</v>
      </c>
      <c r="F536" s="183" t="s">
        <v>1449</v>
      </c>
      <c r="G536" s="184" t="s">
        <v>273</v>
      </c>
      <c r="H536" s="185">
        <v>10</v>
      </c>
      <c r="I536" s="186"/>
      <c r="J536" s="187">
        <f>ROUND(I536*H536,2)</f>
        <v>0</v>
      </c>
      <c r="K536" s="183" t="s">
        <v>19</v>
      </c>
      <c r="L536" s="42"/>
      <c r="M536" s="188" t="s">
        <v>19</v>
      </c>
      <c r="N536" s="189" t="s">
        <v>42</v>
      </c>
      <c r="O536" s="67"/>
      <c r="P536" s="190">
        <f>O536*H536</f>
        <v>0</v>
      </c>
      <c r="Q536" s="190">
        <v>0</v>
      </c>
      <c r="R536" s="190">
        <f>Q536*H536</f>
        <v>0</v>
      </c>
      <c r="S536" s="190">
        <v>0</v>
      </c>
      <c r="T536" s="191">
        <f>S536*H536</f>
        <v>0</v>
      </c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  <c r="AE536" s="37"/>
      <c r="AR536" s="192" t="s">
        <v>95</v>
      </c>
      <c r="AT536" s="192" t="s">
        <v>189</v>
      </c>
      <c r="AU536" s="192" t="s">
        <v>78</v>
      </c>
      <c r="AY536" s="20" t="s">
        <v>187</v>
      </c>
      <c r="BE536" s="193">
        <f>IF(N536="základní",J536,0)</f>
        <v>0</v>
      </c>
      <c r="BF536" s="193">
        <f>IF(N536="snížená",J536,0)</f>
        <v>0</v>
      </c>
      <c r="BG536" s="193">
        <f>IF(N536="zákl. přenesená",J536,0)</f>
        <v>0</v>
      </c>
      <c r="BH536" s="193">
        <f>IF(N536="sníž. přenesená",J536,0)</f>
        <v>0</v>
      </c>
      <c r="BI536" s="193">
        <f>IF(N536="nulová",J536,0)</f>
        <v>0</v>
      </c>
      <c r="BJ536" s="20" t="s">
        <v>78</v>
      </c>
      <c r="BK536" s="193">
        <f>ROUND(I536*H536,2)</f>
        <v>0</v>
      </c>
      <c r="BL536" s="20" t="s">
        <v>95</v>
      </c>
      <c r="BM536" s="192" t="s">
        <v>1450</v>
      </c>
    </row>
    <row r="537" spans="1:47" s="2" customFormat="1" ht="19.5">
      <c r="A537" s="37"/>
      <c r="B537" s="38"/>
      <c r="C537" s="39"/>
      <c r="D537" s="201" t="s">
        <v>710</v>
      </c>
      <c r="E537" s="39"/>
      <c r="F537" s="250" t="s">
        <v>1451</v>
      </c>
      <c r="G537" s="39"/>
      <c r="H537" s="39"/>
      <c r="I537" s="196"/>
      <c r="J537" s="39"/>
      <c r="K537" s="39"/>
      <c r="L537" s="42"/>
      <c r="M537" s="197"/>
      <c r="N537" s="198"/>
      <c r="O537" s="67"/>
      <c r="P537" s="67"/>
      <c r="Q537" s="67"/>
      <c r="R537" s="67"/>
      <c r="S537" s="67"/>
      <c r="T537" s="68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  <c r="AE537" s="37"/>
      <c r="AT537" s="20" t="s">
        <v>710</v>
      </c>
      <c r="AU537" s="20" t="s">
        <v>78</v>
      </c>
    </row>
    <row r="538" spans="1:65" s="2" customFormat="1" ht="16.5" customHeight="1">
      <c r="A538" s="37"/>
      <c r="B538" s="38"/>
      <c r="C538" s="181" t="s">
        <v>1452</v>
      </c>
      <c r="D538" s="181" t="s">
        <v>189</v>
      </c>
      <c r="E538" s="182" t="s">
        <v>1453</v>
      </c>
      <c r="F538" s="183" t="s">
        <v>1454</v>
      </c>
      <c r="G538" s="184" t="s">
        <v>273</v>
      </c>
      <c r="H538" s="185">
        <v>16</v>
      </c>
      <c r="I538" s="186"/>
      <c r="J538" s="187">
        <f>ROUND(I538*H538,2)</f>
        <v>0</v>
      </c>
      <c r="K538" s="183" t="s">
        <v>19</v>
      </c>
      <c r="L538" s="42"/>
      <c r="M538" s="188" t="s">
        <v>19</v>
      </c>
      <c r="N538" s="189" t="s">
        <v>42</v>
      </c>
      <c r="O538" s="67"/>
      <c r="P538" s="190">
        <f>O538*H538</f>
        <v>0</v>
      </c>
      <c r="Q538" s="190">
        <v>0</v>
      </c>
      <c r="R538" s="190">
        <f>Q538*H538</f>
        <v>0</v>
      </c>
      <c r="S538" s="190">
        <v>0</v>
      </c>
      <c r="T538" s="191">
        <f>S538*H538</f>
        <v>0</v>
      </c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  <c r="AE538" s="37"/>
      <c r="AR538" s="192" t="s">
        <v>95</v>
      </c>
      <c r="AT538" s="192" t="s">
        <v>189</v>
      </c>
      <c r="AU538" s="192" t="s">
        <v>78</v>
      </c>
      <c r="AY538" s="20" t="s">
        <v>187</v>
      </c>
      <c r="BE538" s="193">
        <f>IF(N538="základní",J538,0)</f>
        <v>0</v>
      </c>
      <c r="BF538" s="193">
        <f>IF(N538="snížená",J538,0)</f>
        <v>0</v>
      </c>
      <c r="BG538" s="193">
        <f>IF(N538="zákl. přenesená",J538,0)</f>
        <v>0</v>
      </c>
      <c r="BH538" s="193">
        <f>IF(N538="sníž. přenesená",J538,0)</f>
        <v>0</v>
      </c>
      <c r="BI538" s="193">
        <f>IF(N538="nulová",J538,0)</f>
        <v>0</v>
      </c>
      <c r="BJ538" s="20" t="s">
        <v>78</v>
      </c>
      <c r="BK538" s="193">
        <f>ROUND(I538*H538,2)</f>
        <v>0</v>
      </c>
      <c r="BL538" s="20" t="s">
        <v>95</v>
      </c>
      <c r="BM538" s="192" t="s">
        <v>1455</v>
      </c>
    </row>
    <row r="539" spans="1:47" s="2" customFormat="1" ht="19.5">
      <c r="A539" s="37"/>
      <c r="B539" s="38"/>
      <c r="C539" s="39"/>
      <c r="D539" s="201" t="s">
        <v>710</v>
      </c>
      <c r="E539" s="39"/>
      <c r="F539" s="250" t="s">
        <v>1451</v>
      </c>
      <c r="G539" s="39"/>
      <c r="H539" s="39"/>
      <c r="I539" s="196"/>
      <c r="J539" s="39"/>
      <c r="K539" s="39"/>
      <c r="L539" s="42"/>
      <c r="M539" s="197"/>
      <c r="N539" s="198"/>
      <c r="O539" s="67"/>
      <c r="P539" s="67"/>
      <c r="Q539" s="67"/>
      <c r="R539" s="67"/>
      <c r="S539" s="67"/>
      <c r="T539" s="68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  <c r="AE539" s="37"/>
      <c r="AT539" s="20" t="s">
        <v>710</v>
      </c>
      <c r="AU539" s="20" t="s">
        <v>78</v>
      </c>
    </row>
    <row r="540" spans="1:65" s="2" customFormat="1" ht="16.5" customHeight="1">
      <c r="A540" s="37"/>
      <c r="B540" s="38"/>
      <c r="C540" s="181" t="s">
        <v>1456</v>
      </c>
      <c r="D540" s="181" t="s">
        <v>189</v>
      </c>
      <c r="E540" s="182" t="s">
        <v>1457</v>
      </c>
      <c r="F540" s="183" t="s">
        <v>1458</v>
      </c>
      <c r="G540" s="184" t="s">
        <v>708</v>
      </c>
      <c r="H540" s="185">
        <v>4</v>
      </c>
      <c r="I540" s="186"/>
      <c r="J540" s="187">
        <f>ROUND(I540*H540,2)</f>
        <v>0</v>
      </c>
      <c r="K540" s="183" t="s">
        <v>19</v>
      </c>
      <c r="L540" s="42"/>
      <c r="M540" s="188" t="s">
        <v>19</v>
      </c>
      <c r="N540" s="189" t="s">
        <v>42</v>
      </c>
      <c r="O540" s="67"/>
      <c r="P540" s="190">
        <f>O540*H540</f>
        <v>0</v>
      </c>
      <c r="Q540" s="190">
        <v>0</v>
      </c>
      <c r="R540" s="190">
        <f>Q540*H540</f>
        <v>0</v>
      </c>
      <c r="S540" s="190">
        <v>0</v>
      </c>
      <c r="T540" s="191">
        <f>S540*H540</f>
        <v>0</v>
      </c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  <c r="AE540" s="37"/>
      <c r="AR540" s="192" t="s">
        <v>95</v>
      </c>
      <c r="AT540" s="192" t="s">
        <v>189</v>
      </c>
      <c r="AU540" s="192" t="s">
        <v>78</v>
      </c>
      <c r="AY540" s="20" t="s">
        <v>187</v>
      </c>
      <c r="BE540" s="193">
        <f>IF(N540="základní",J540,0)</f>
        <v>0</v>
      </c>
      <c r="BF540" s="193">
        <f>IF(N540="snížená",J540,0)</f>
        <v>0</v>
      </c>
      <c r="BG540" s="193">
        <f>IF(N540="zákl. přenesená",J540,0)</f>
        <v>0</v>
      </c>
      <c r="BH540" s="193">
        <f>IF(N540="sníž. přenesená",J540,0)</f>
        <v>0</v>
      </c>
      <c r="BI540" s="193">
        <f>IF(N540="nulová",J540,0)</f>
        <v>0</v>
      </c>
      <c r="BJ540" s="20" t="s">
        <v>78</v>
      </c>
      <c r="BK540" s="193">
        <f>ROUND(I540*H540,2)</f>
        <v>0</v>
      </c>
      <c r="BL540" s="20" t="s">
        <v>95</v>
      </c>
      <c r="BM540" s="192" t="s">
        <v>1459</v>
      </c>
    </row>
    <row r="541" spans="1:47" s="2" customFormat="1" ht="19.5">
      <c r="A541" s="37"/>
      <c r="B541" s="38"/>
      <c r="C541" s="39"/>
      <c r="D541" s="201" t="s">
        <v>710</v>
      </c>
      <c r="E541" s="39"/>
      <c r="F541" s="250" t="s">
        <v>1451</v>
      </c>
      <c r="G541" s="39"/>
      <c r="H541" s="39"/>
      <c r="I541" s="196"/>
      <c r="J541" s="39"/>
      <c r="K541" s="39"/>
      <c r="L541" s="42"/>
      <c r="M541" s="197"/>
      <c r="N541" s="198"/>
      <c r="O541" s="67"/>
      <c r="P541" s="67"/>
      <c r="Q541" s="67"/>
      <c r="R541" s="67"/>
      <c r="S541" s="67"/>
      <c r="T541" s="68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  <c r="AE541" s="37"/>
      <c r="AT541" s="20" t="s">
        <v>710</v>
      </c>
      <c r="AU541" s="20" t="s">
        <v>78</v>
      </c>
    </row>
    <row r="542" spans="1:65" s="2" customFormat="1" ht="16.5" customHeight="1">
      <c r="A542" s="37"/>
      <c r="B542" s="38"/>
      <c r="C542" s="181" t="s">
        <v>1460</v>
      </c>
      <c r="D542" s="181" t="s">
        <v>189</v>
      </c>
      <c r="E542" s="182" t="s">
        <v>1461</v>
      </c>
      <c r="F542" s="183" t="s">
        <v>1462</v>
      </c>
      <c r="G542" s="184" t="s">
        <v>273</v>
      </c>
      <c r="H542" s="185">
        <v>12</v>
      </c>
      <c r="I542" s="186"/>
      <c r="J542" s="187">
        <f>ROUND(I542*H542,2)</f>
        <v>0</v>
      </c>
      <c r="K542" s="183" t="s">
        <v>19</v>
      </c>
      <c r="L542" s="42"/>
      <c r="M542" s="188" t="s">
        <v>19</v>
      </c>
      <c r="N542" s="189" t="s">
        <v>42</v>
      </c>
      <c r="O542" s="67"/>
      <c r="P542" s="190">
        <f>O542*H542</f>
        <v>0</v>
      </c>
      <c r="Q542" s="190">
        <v>0</v>
      </c>
      <c r="R542" s="190">
        <f>Q542*H542</f>
        <v>0</v>
      </c>
      <c r="S542" s="190">
        <v>0</v>
      </c>
      <c r="T542" s="191">
        <f>S542*H542</f>
        <v>0</v>
      </c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  <c r="AE542" s="37"/>
      <c r="AR542" s="192" t="s">
        <v>95</v>
      </c>
      <c r="AT542" s="192" t="s">
        <v>189</v>
      </c>
      <c r="AU542" s="192" t="s">
        <v>78</v>
      </c>
      <c r="AY542" s="20" t="s">
        <v>187</v>
      </c>
      <c r="BE542" s="193">
        <f>IF(N542="základní",J542,0)</f>
        <v>0</v>
      </c>
      <c r="BF542" s="193">
        <f>IF(N542="snížená",J542,0)</f>
        <v>0</v>
      </c>
      <c r="BG542" s="193">
        <f>IF(N542="zákl. přenesená",J542,0)</f>
        <v>0</v>
      </c>
      <c r="BH542" s="193">
        <f>IF(N542="sníž. přenesená",J542,0)</f>
        <v>0</v>
      </c>
      <c r="BI542" s="193">
        <f>IF(N542="nulová",J542,0)</f>
        <v>0</v>
      </c>
      <c r="BJ542" s="20" t="s">
        <v>78</v>
      </c>
      <c r="BK542" s="193">
        <f>ROUND(I542*H542,2)</f>
        <v>0</v>
      </c>
      <c r="BL542" s="20" t="s">
        <v>95</v>
      </c>
      <c r="BM542" s="192" t="s">
        <v>1463</v>
      </c>
    </row>
    <row r="543" spans="1:65" s="2" customFormat="1" ht="44.25" customHeight="1">
      <c r="A543" s="37"/>
      <c r="B543" s="38"/>
      <c r="C543" s="181" t="s">
        <v>1464</v>
      </c>
      <c r="D543" s="181" t="s">
        <v>189</v>
      </c>
      <c r="E543" s="182" t="s">
        <v>1465</v>
      </c>
      <c r="F543" s="183" t="s">
        <v>1466</v>
      </c>
      <c r="G543" s="184" t="s">
        <v>273</v>
      </c>
      <c r="H543" s="185">
        <v>15</v>
      </c>
      <c r="I543" s="186"/>
      <c r="J543" s="187">
        <f>ROUND(I543*H543,2)</f>
        <v>0</v>
      </c>
      <c r="K543" s="183" t="s">
        <v>19</v>
      </c>
      <c r="L543" s="42"/>
      <c r="M543" s="188" t="s">
        <v>19</v>
      </c>
      <c r="N543" s="189" t="s">
        <v>42</v>
      </c>
      <c r="O543" s="67"/>
      <c r="P543" s="190">
        <f>O543*H543</f>
        <v>0</v>
      </c>
      <c r="Q543" s="190">
        <v>0</v>
      </c>
      <c r="R543" s="190">
        <f>Q543*H543</f>
        <v>0</v>
      </c>
      <c r="S543" s="190">
        <v>0</v>
      </c>
      <c r="T543" s="191">
        <f>S543*H543</f>
        <v>0</v>
      </c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  <c r="AE543" s="37"/>
      <c r="AR543" s="192" t="s">
        <v>95</v>
      </c>
      <c r="AT543" s="192" t="s">
        <v>189</v>
      </c>
      <c r="AU543" s="192" t="s">
        <v>78</v>
      </c>
      <c r="AY543" s="20" t="s">
        <v>187</v>
      </c>
      <c r="BE543" s="193">
        <f>IF(N543="základní",J543,0)</f>
        <v>0</v>
      </c>
      <c r="BF543" s="193">
        <f>IF(N543="snížená",J543,0)</f>
        <v>0</v>
      </c>
      <c r="BG543" s="193">
        <f>IF(N543="zákl. přenesená",J543,0)</f>
        <v>0</v>
      </c>
      <c r="BH543" s="193">
        <f>IF(N543="sníž. přenesená",J543,0)</f>
        <v>0</v>
      </c>
      <c r="BI543" s="193">
        <f>IF(N543="nulová",J543,0)</f>
        <v>0</v>
      </c>
      <c r="BJ543" s="20" t="s">
        <v>78</v>
      </c>
      <c r="BK543" s="193">
        <f>ROUND(I543*H543,2)</f>
        <v>0</v>
      </c>
      <c r="BL543" s="20" t="s">
        <v>95</v>
      </c>
      <c r="BM543" s="192" t="s">
        <v>1467</v>
      </c>
    </row>
    <row r="544" spans="1:47" s="2" customFormat="1" ht="19.5">
      <c r="A544" s="37"/>
      <c r="B544" s="38"/>
      <c r="C544" s="39"/>
      <c r="D544" s="201" t="s">
        <v>710</v>
      </c>
      <c r="E544" s="39"/>
      <c r="F544" s="250" t="s">
        <v>1451</v>
      </c>
      <c r="G544" s="39"/>
      <c r="H544" s="39"/>
      <c r="I544" s="196"/>
      <c r="J544" s="39"/>
      <c r="K544" s="39"/>
      <c r="L544" s="42"/>
      <c r="M544" s="197"/>
      <c r="N544" s="198"/>
      <c r="O544" s="67"/>
      <c r="P544" s="67"/>
      <c r="Q544" s="67"/>
      <c r="R544" s="67"/>
      <c r="S544" s="67"/>
      <c r="T544" s="68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  <c r="AE544" s="37"/>
      <c r="AT544" s="20" t="s">
        <v>710</v>
      </c>
      <c r="AU544" s="20" t="s">
        <v>78</v>
      </c>
    </row>
    <row r="545" spans="1:65" s="2" customFormat="1" ht="16.5" customHeight="1">
      <c r="A545" s="37"/>
      <c r="B545" s="38"/>
      <c r="C545" s="181" t="s">
        <v>1468</v>
      </c>
      <c r="D545" s="181" t="s">
        <v>189</v>
      </c>
      <c r="E545" s="182" t="s">
        <v>1469</v>
      </c>
      <c r="F545" s="183" t="s">
        <v>1470</v>
      </c>
      <c r="G545" s="184" t="s">
        <v>708</v>
      </c>
      <c r="H545" s="185">
        <v>1</v>
      </c>
      <c r="I545" s="186"/>
      <c r="J545" s="187">
        <f>ROUND(I545*H545,2)</f>
        <v>0</v>
      </c>
      <c r="K545" s="183" t="s">
        <v>19</v>
      </c>
      <c r="L545" s="42"/>
      <c r="M545" s="188" t="s">
        <v>19</v>
      </c>
      <c r="N545" s="189" t="s">
        <v>42</v>
      </c>
      <c r="O545" s="67"/>
      <c r="P545" s="190">
        <f>O545*H545</f>
        <v>0</v>
      </c>
      <c r="Q545" s="190">
        <v>0</v>
      </c>
      <c r="R545" s="190">
        <f>Q545*H545</f>
        <v>0</v>
      </c>
      <c r="S545" s="190">
        <v>0</v>
      </c>
      <c r="T545" s="191">
        <f>S545*H545</f>
        <v>0</v>
      </c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R545" s="192" t="s">
        <v>95</v>
      </c>
      <c r="AT545" s="192" t="s">
        <v>189</v>
      </c>
      <c r="AU545" s="192" t="s">
        <v>78</v>
      </c>
      <c r="AY545" s="20" t="s">
        <v>187</v>
      </c>
      <c r="BE545" s="193">
        <f>IF(N545="základní",J545,0)</f>
        <v>0</v>
      </c>
      <c r="BF545" s="193">
        <f>IF(N545="snížená",J545,0)</f>
        <v>0</v>
      </c>
      <c r="BG545" s="193">
        <f>IF(N545="zákl. přenesená",J545,0)</f>
        <v>0</v>
      </c>
      <c r="BH545" s="193">
        <f>IF(N545="sníž. přenesená",J545,0)</f>
        <v>0</v>
      </c>
      <c r="BI545" s="193">
        <f>IF(N545="nulová",J545,0)</f>
        <v>0</v>
      </c>
      <c r="BJ545" s="20" t="s">
        <v>78</v>
      </c>
      <c r="BK545" s="193">
        <f>ROUND(I545*H545,2)</f>
        <v>0</v>
      </c>
      <c r="BL545" s="20" t="s">
        <v>95</v>
      </c>
      <c r="BM545" s="192" t="s">
        <v>1471</v>
      </c>
    </row>
    <row r="546" spans="1:47" s="2" customFormat="1" ht="19.5">
      <c r="A546" s="37"/>
      <c r="B546" s="38"/>
      <c r="C546" s="39"/>
      <c r="D546" s="201" t="s">
        <v>710</v>
      </c>
      <c r="E546" s="39"/>
      <c r="F546" s="250" t="s">
        <v>1472</v>
      </c>
      <c r="G546" s="39"/>
      <c r="H546" s="39"/>
      <c r="I546" s="196"/>
      <c r="J546" s="39"/>
      <c r="K546" s="39"/>
      <c r="L546" s="42"/>
      <c r="M546" s="197"/>
      <c r="N546" s="198"/>
      <c r="O546" s="67"/>
      <c r="P546" s="67"/>
      <c r="Q546" s="67"/>
      <c r="R546" s="67"/>
      <c r="S546" s="67"/>
      <c r="T546" s="68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  <c r="AE546" s="37"/>
      <c r="AT546" s="20" t="s">
        <v>710</v>
      </c>
      <c r="AU546" s="20" t="s">
        <v>78</v>
      </c>
    </row>
    <row r="547" spans="1:65" s="2" customFormat="1" ht="16.5" customHeight="1">
      <c r="A547" s="37"/>
      <c r="B547" s="38"/>
      <c r="C547" s="181" t="s">
        <v>1473</v>
      </c>
      <c r="D547" s="181" t="s">
        <v>189</v>
      </c>
      <c r="E547" s="182" t="s">
        <v>1474</v>
      </c>
      <c r="F547" s="183" t="s">
        <v>1475</v>
      </c>
      <c r="G547" s="184" t="s">
        <v>708</v>
      </c>
      <c r="H547" s="185">
        <v>1</v>
      </c>
      <c r="I547" s="186"/>
      <c r="J547" s="187">
        <f>ROUND(I547*H547,2)</f>
        <v>0</v>
      </c>
      <c r="K547" s="183" t="s">
        <v>19</v>
      </c>
      <c r="L547" s="42"/>
      <c r="M547" s="188" t="s">
        <v>19</v>
      </c>
      <c r="N547" s="189" t="s">
        <v>42</v>
      </c>
      <c r="O547" s="67"/>
      <c r="P547" s="190">
        <f>O547*H547</f>
        <v>0</v>
      </c>
      <c r="Q547" s="190">
        <v>0</v>
      </c>
      <c r="R547" s="190">
        <f>Q547*H547</f>
        <v>0</v>
      </c>
      <c r="S547" s="190">
        <v>0</v>
      </c>
      <c r="T547" s="191">
        <f>S547*H547</f>
        <v>0</v>
      </c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  <c r="AE547" s="37"/>
      <c r="AR547" s="192" t="s">
        <v>95</v>
      </c>
      <c r="AT547" s="192" t="s">
        <v>189</v>
      </c>
      <c r="AU547" s="192" t="s">
        <v>78</v>
      </c>
      <c r="AY547" s="20" t="s">
        <v>187</v>
      </c>
      <c r="BE547" s="193">
        <f>IF(N547="základní",J547,0)</f>
        <v>0</v>
      </c>
      <c r="BF547" s="193">
        <f>IF(N547="snížená",J547,0)</f>
        <v>0</v>
      </c>
      <c r="BG547" s="193">
        <f>IF(N547="zákl. přenesená",J547,0)</f>
        <v>0</v>
      </c>
      <c r="BH547" s="193">
        <f>IF(N547="sníž. přenesená",J547,0)</f>
        <v>0</v>
      </c>
      <c r="BI547" s="193">
        <f>IF(N547="nulová",J547,0)</f>
        <v>0</v>
      </c>
      <c r="BJ547" s="20" t="s">
        <v>78</v>
      </c>
      <c r="BK547" s="193">
        <f>ROUND(I547*H547,2)</f>
        <v>0</v>
      </c>
      <c r="BL547" s="20" t="s">
        <v>95</v>
      </c>
      <c r="BM547" s="192" t="s">
        <v>1476</v>
      </c>
    </row>
    <row r="548" spans="1:47" s="2" customFormat="1" ht="175.5">
      <c r="A548" s="37"/>
      <c r="B548" s="38"/>
      <c r="C548" s="39"/>
      <c r="D548" s="201" t="s">
        <v>710</v>
      </c>
      <c r="E548" s="39"/>
      <c r="F548" s="250" t="s">
        <v>1477</v>
      </c>
      <c r="G548" s="39"/>
      <c r="H548" s="39"/>
      <c r="I548" s="196"/>
      <c r="J548" s="39"/>
      <c r="K548" s="39"/>
      <c r="L548" s="42"/>
      <c r="M548" s="251"/>
      <c r="N548" s="252"/>
      <c r="O548" s="247"/>
      <c r="P548" s="247"/>
      <c r="Q548" s="247"/>
      <c r="R548" s="247"/>
      <c r="S548" s="247"/>
      <c r="T548" s="253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  <c r="AE548" s="37"/>
      <c r="AT548" s="20" t="s">
        <v>710</v>
      </c>
      <c r="AU548" s="20" t="s">
        <v>78</v>
      </c>
    </row>
    <row r="549" spans="1:31" s="2" customFormat="1" ht="6.95" customHeight="1">
      <c r="A549" s="37"/>
      <c r="B549" s="50"/>
      <c r="C549" s="51"/>
      <c r="D549" s="51"/>
      <c r="E549" s="51"/>
      <c r="F549" s="51"/>
      <c r="G549" s="51"/>
      <c r="H549" s="51"/>
      <c r="I549" s="51"/>
      <c r="J549" s="51"/>
      <c r="K549" s="51"/>
      <c r="L549" s="42"/>
      <c r="M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  <c r="AE549" s="37"/>
    </row>
  </sheetData>
  <sheetProtection algorithmName="SHA-512" hashValue="JsHDteigpnnp4rN6aZpLBpeQkuKFDM7yU1kl4TvCPmKWGIG1wKzb1InBJtki79FkF7LqvZhvkjBk9A4Svo+csQ==" saltValue="JKW7mgpzb+z1qbWH0G3K9+1qm8fBMwyrXEDd44SuInWLEkxx07I2krjUxCM6e6diSeO7es7mT3gXac3cgVpqTw==" spinCount="100000" sheet="1" objects="1" scenarios="1" formatColumns="0" formatRows="0" autoFilter="0"/>
  <autoFilter ref="C97:K548"/>
  <mergeCells count="15">
    <mergeCell ref="E84:H84"/>
    <mergeCell ref="E88:H88"/>
    <mergeCell ref="E86:H86"/>
    <mergeCell ref="E90:H90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102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574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1478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ROUND(J93,2)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ROUND((SUM(BE93:BE138)),2)</f>
        <v>0</v>
      </c>
      <c r="G37" s="37"/>
      <c r="H37" s="37"/>
      <c r="I37" s="127">
        <v>0.21</v>
      </c>
      <c r="J37" s="126">
        <f>ROUND(((SUM(BE93:BE138))*I37),2)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ROUND((SUM(BF93:BF138)),2)</f>
        <v>0</v>
      </c>
      <c r="G38" s="37"/>
      <c r="H38" s="37"/>
      <c r="I38" s="127">
        <v>0.15</v>
      </c>
      <c r="J38" s="126">
        <f>ROUND(((SUM(BF93:BF138))*I38),2)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ROUND((SUM(BG93:BG138)),2)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ROUND((SUM(BH93:BH138)),2)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ROUND((SUM(BI93:BI138)),2)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574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IN-ZP.02.4 - Vzduchotechnika - investiční náklady - 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J93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1479</v>
      </c>
      <c r="E68" s="146"/>
      <c r="F68" s="146"/>
      <c r="G68" s="146"/>
      <c r="H68" s="146"/>
      <c r="I68" s="146"/>
      <c r="J68" s="147">
        <f>J94</f>
        <v>0</v>
      </c>
      <c r="K68" s="144"/>
      <c r="L68" s="148"/>
    </row>
    <row r="69" spans="2:12" s="9" customFormat="1" ht="24.95" customHeight="1">
      <c r="B69" s="143"/>
      <c r="C69" s="144"/>
      <c r="D69" s="145" t="s">
        <v>1480</v>
      </c>
      <c r="E69" s="146"/>
      <c r="F69" s="146"/>
      <c r="G69" s="146"/>
      <c r="H69" s="146"/>
      <c r="I69" s="146"/>
      <c r="J69" s="147">
        <f>J124</f>
        <v>0</v>
      </c>
      <c r="K69" s="144"/>
      <c r="L69" s="148"/>
    </row>
    <row r="70" spans="1:31" s="2" customFormat="1" ht="21.7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6.95" customHeight="1">
      <c r="A71" s="37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5" spans="1:31" s="2" customFormat="1" ht="6.95" customHeight="1">
      <c r="A75" s="37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24.95" customHeight="1">
      <c r="A76" s="37"/>
      <c r="B76" s="38"/>
      <c r="C76" s="26" t="s">
        <v>172</v>
      </c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6.95" customHeight="1">
      <c r="A77" s="37"/>
      <c r="B77" s="38"/>
      <c r="C77" s="39"/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2" customHeight="1">
      <c r="A78" s="37"/>
      <c r="B78" s="38"/>
      <c r="C78" s="32" t="s">
        <v>16</v>
      </c>
      <c r="D78" s="39"/>
      <c r="E78" s="39"/>
      <c r="F78" s="39"/>
      <c r="G78" s="39"/>
      <c r="H78" s="3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1:31" s="2" customFormat="1" ht="16.5" customHeight="1">
      <c r="A79" s="37"/>
      <c r="B79" s="38"/>
      <c r="C79" s="39"/>
      <c r="D79" s="39"/>
      <c r="E79" s="408" t="str">
        <f>E7</f>
        <v>ÚPRAVA PODKROVI BUDOVY A TUL, HÁLKOVA 917/6, LIBEREC</v>
      </c>
      <c r="F79" s="409"/>
      <c r="G79" s="409"/>
      <c r="H79" s="409"/>
      <c r="I79" s="39"/>
      <c r="J79" s="39"/>
      <c r="K79" s="39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2:12" s="1" customFormat="1" ht="12" customHeight="1">
      <c r="B80" s="24"/>
      <c r="C80" s="32" t="s">
        <v>147</v>
      </c>
      <c r="D80" s="25"/>
      <c r="E80" s="25"/>
      <c r="F80" s="25"/>
      <c r="G80" s="25"/>
      <c r="H80" s="25"/>
      <c r="I80" s="25"/>
      <c r="J80" s="25"/>
      <c r="K80" s="25"/>
      <c r="L80" s="23"/>
    </row>
    <row r="81" spans="2:12" s="1" customFormat="1" ht="16.5" customHeight="1">
      <c r="B81" s="24"/>
      <c r="C81" s="25"/>
      <c r="D81" s="25"/>
      <c r="E81" s="408" t="s">
        <v>148</v>
      </c>
      <c r="F81" s="384"/>
      <c r="G81" s="384"/>
      <c r="H81" s="384"/>
      <c r="I81" s="25"/>
      <c r="J81" s="25"/>
      <c r="K81" s="25"/>
      <c r="L81" s="23"/>
    </row>
    <row r="82" spans="2:12" s="1" customFormat="1" ht="12" customHeight="1">
      <c r="B82" s="24"/>
      <c r="C82" s="32" t="s">
        <v>149</v>
      </c>
      <c r="D82" s="25"/>
      <c r="E82" s="25"/>
      <c r="F82" s="25"/>
      <c r="G82" s="25"/>
      <c r="H82" s="25"/>
      <c r="I82" s="25"/>
      <c r="J82" s="25"/>
      <c r="K82" s="25"/>
      <c r="L82" s="23"/>
    </row>
    <row r="83" spans="1:31" s="2" customFormat="1" ht="16.5" customHeight="1">
      <c r="A83" s="37"/>
      <c r="B83" s="38"/>
      <c r="C83" s="39"/>
      <c r="D83" s="39"/>
      <c r="E83" s="410" t="s">
        <v>150</v>
      </c>
      <c r="F83" s="411"/>
      <c r="G83" s="411"/>
      <c r="H83" s="411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2" t="s">
        <v>574</v>
      </c>
      <c r="D84" s="39"/>
      <c r="E84" s="39"/>
      <c r="F84" s="39"/>
      <c r="G84" s="39"/>
      <c r="H84" s="39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355" t="str">
        <f>E13</f>
        <v>IN-ZP.02.4 - Vzduchotechnika - investiční náklady - způsobilé</v>
      </c>
      <c r="F85" s="411"/>
      <c r="G85" s="411"/>
      <c r="H85" s="411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2" customHeight="1">
      <c r="A87" s="37"/>
      <c r="B87" s="38"/>
      <c r="C87" s="32" t="s">
        <v>21</v>
      </c>
      <c r="D87" s="39"/>
      <c r="E87" s="39"/>
      <c r="F87" s="30" t="str">
        <f>F16</f>
        <v>LIBEREC</v>
      </c>
      <c r="G87" s="39"/>
      <c r="H87" s="39"/>
      <c r="I87" s="32" t="s">
        <v>23</v>
      </c>
      <c r="J87" s="62">
        <f>IF(J16="","",J16)</f>
        <v>45307</v>
      </c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7" customHeight="1">
      <c r="A89" s="37"/>
      <c r="B89" s="38"/>
      <c r="C89" s="32" t="s">
        <v>24</v>
      </c>
      <c r="D89" s="39"/>
      <c r="E89" s="39"/>
      <c r="F89" s="30" t="str">
        <f>E19</f>
        <v>Technická univerzita v Liberci</v>
      </c>
      <c r="G89" s="39"/>
      <c r="H89" s="39"/>
      <c r="I89" s="32" t="s">
        <v>30</v>
      </c>
      <c r="J89" s="35" t="str">
        <f>E25</f>
        <v>ING.ARCH.MARTIN ŠAML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25.7" customHeight="1">
      <c r="A90" s="37"/>
      <c r="B90" s="38"/>
      <c r="C90" s="32" t="s">
        <v>28</v>
      </c>
      <c r="D90" s="39"/>
      <c r="E90" s="39"/>
      <c r="F90" s="30" t="str">
        <f>IF(E22="","",E22)</f>
        <v>Vyplň údaj</v>
      </c>
      <c r="G90" s="39"/>
      <c r="H90" s="39"/>
      <c r="I90" s="32" t="s">
        <v>33</v>
      </c>
      <c r="J90" s="35" t="str">
        <f>E28</f>
        <v>PROPOS LIBEREC S.R.O.</v>
      </c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0.35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11" customFormat="1" ht="29.25" customHeight="1">
      <c r="A92" s="154"/>
      <c r="B92" s="155"/>
      <c r="C92" s="156" t="s">
        <v>173</v>
      </c>
      <c r="D92" s="157" t="s">
        <v>56</v>
      </c>
      <c r="E92" s="157" t="s">
        <v>52</v>
      </c>
      <c r="F92" s="157" t="s">
        <v>53</v>
      </c>
      <c r="G92" s="157" t="s">
        <v>174</v>
      </c>
      <c r="H92" s="157" t="s">
        <v>175</v>
      </c>
      <c r="I92" s="157" t="s">
        <v>176</v>
      </c>
      <c r="J92" s="157" t="s">
        <v>155</v>
      </c>
      <c r="K92" s="158" t="s">
        <v>177</v>
      </c>
      <c r="L92" s="159"/>
      <c r="M92" s="71" t="s">
        <v>19</v>
      </c>
      <c r="N92" s="72" t="s">
        <v>41</v>
      </c>
      <c r="O92" s="72" t="s">
        <v>178</v>
      </c>
      <c r="P92" s="72" t="s">
        <v>179</v>
      </c>
      <c r="Q92" s="72" t="s">
        <v>180</v>
      </c>
      <c r="R92" s="72" t="s">
        <v>181</v>
      </c>
      <c r="S92" s="72" t="s">
        <v>182</v>
      </c>
      <c r="T92" s="73" t="s">
        <v>183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3" s="2" customFormat="1" ht="22.9" customHeight="1">
      <c r="A93" s="37"/>
      <c r="B93" s="38"/>
      <c r="C93" s="78" t="s">
        <v>184</v>
      </c>
      <c r="D93" s="39"/>
      <c r="E93" s="39"/>
      <c r="F93" s="39"/>
      <c r="G93" s="39"/>
      <c r="H93" s="39"/>
      <c r="I93" s="39"/>
      <c r="J93" s="160">
        <f>BK93</f>
        <v>0</v>
      </c>
      <c r="K93" s="39"/>
      <c r="L93" s="42"/>
      <c r="M93" s="74"/>
      <c r="N93" s="161"/>
      <c r="O93" s="75"/>
      <c r="P93" s="162">
        <f>P94+P124</f>
        <v>0</v>
      </c>
      <c r="Q93" s="75"/>
      <c r="R93" s="162">
        <f>R94+R124</f>
        <v>0</v>
      </c>
      <c r="S93" s="75"/>
      <c r="T93" s="163">
        <f>T94+T124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T93" s="20" t="s">
        <v>70</v>
      </c>
      <c r="AU93" s="20" t="s">
        <v>156</v>
      </c>
      <c r="BK93" s="164">
        <f>BK94+BK124</f>
        <v>0</v>
      </c>
    </row>
    <row r="94" spans="2:63" s="12" customFormat="1" ht="25.9" customHeight="1">
      <c r="B94" s="165"/>
      <c r="C94" s="166"/>
      <c r="D94" s="167" t="s">
        <v>70</v>
      </c>
      <c r="E94" s="168" t="s">
        <v>78</v>
      </c>
      <c r="F94" s="168" t="s">
        <v>1481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SUM(P95:P123)</f>
        <v>0</v>
      </c>
      <c r="Q94" s="173"/>
      <c r="R94" s="174">
        <f>SUM(R95:R123)</f>
        <v>0</v>
      </c>
      <c r="S94" s="173"/>
      <c r="T94" s="175">
        <f>SUM(T95:T123)</f>
        <v>0</v>
      </c>
      <c r="AR94" s="176" t="s">
        <v>78</v>
      </c>
      <c r="AT94" s="177" t="s">
        <v>70</v>
      </c>
      <c r="AU94" s="177" t="s">
        <v>71</v>
      </c>
      <c r="AY94" s="176" t="s">
        <v>187</v>
      </c>
      <c r="BK94" s="178">
        <f>SUM(BK95:BK123)</f>
        <v>0</v>
      </c>
    </row>
    <row r="95" spans="1:65" s="2" customFormat="1" ht="37.9" customHeight="1">
      <c r="A95" s="37"/>
      <c r="B95" s="38"/>
      <c r="C95" s="181" t="s">
        <v>78</v>
      </c>
      <c r="D95" s="181" t="s">
        <v>189</v>
      </c>
      <c r="E95" s="182" t="s">
        <v>1482</v>
      </c>
      <c r="F95" s="183" t="s">
        <v>1483</v>
      </c>
      <c r="G95" s="184" t="s">
        <v>708</v>
      </c>
      <c r="H95" s="185">
        <v>2</v>
      </c>
      <c r="I95" s="186"/>
      <c r="J95" s="187">
        <f>ROUND(I95*H95,2)</f>
        <v>0</v>
      </c>
      <c r="K95" s="183" t="s">
        <v>19</v>
      </c>
      <c r="L95" s="42"/>
      <c r="M95" s="188" t="s">
        <v>19</v>
      </c>
      <c r="N95" s="189" t="s">
        <v>42</v>
      </c>
      <c r="O95" s="67"/>
      <c r="P95" s="190">
        <f>O95*H95</f>
        <v>0</v>
      </c>
      <c r="Q95" s="190">
        <v>0</v>
      </c>
      <c r="R95" s="190">
        <f>Q95*H95</f>
        <v>0</v>
      </c>
      <c r="S95" s="190">
        <v>0</v>
      </c>
      <c r="T95" s="191">
        <f>S95*H95</f>
        <v>0</v>
      </c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R95" s="192" t="s">
        <v>95</v>
      </c>
      <c r="AT95" s="192" t="s">
        <v>189</v>
      </c>
      <c r="AU95" s="192" t="s">
        <v>78</v>
      </c>
      <c r="AY95" s="20" t="s">
        <v>187</v>
      </c>
      <c r="BE95" s="193">
        <f>IF(N95="základní",J95,0)</f>
        <v>0</v>
      </c>
      <c r="BF95" s="193">
        <f>IF(N95="snížená",J95,0)</f>
        <v>0</v>
      </c>
      <c r="BG95" s="193">
        <f>IF(N95="zákl. přenesená",J95,0)</f>
        <v>0</v>
      </c>
      <c r="BH95" s="193">
        <f>IF(N95="sníž. přenesená",J95,0)</f>
        <v>0</v>
      </c>
      <c r="BI95" s="193">
        <f>IF(N95="nulová",J95,0)</f>
        <v>0</v>
      </c>
      <c r="BJ95" s="20" t="s">
        <v>78</v>
      </c>
      <c r="BK95" s="193">
        <f>ROUND(I95*H95,2)</f>
        <v>0</v>
      </c>
      <c r="BL95" s="20" t="s">
        <v>95</v>
      </c>
      <c r="BM95" s="192" t="s">
        <v>1484</v>
      </c>
    </row>
    <row r="96" spans="1:47" s="2" customFormat="1" ht="19.5">
      <c r="A96" s="37"/>
      <c r="B96" s="38"/>
      <c r="C96" s="39"/>
      <c r="D96" s="201" t="s">
        <v>710</v>
      </c>
      <c r="E96" s="39"/>
      <c r="F96" s="250" t="s">
        <v>1485</v>
      </c>
      <c r="G96" s="39"/>
      <c r="H96" s="39"/>
      <c r="I96" s="196"/>
      <c r="J96" s="39"/>
      <c r="K96" s="39"/>
      <c r="L96" s="42"/>
      <c r="M96" s="197"/>
      <c r="N96" s="198"/>
      <c r="O96" s="67"/>
      <c r="P96" s="67"/>
      <c r="Q96" s="67"/>
      <c r="R96" s="67"/>
      <c r="S96" s="67"/>
      <c r="T96" s="68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T96" s="20" t="s">
        <v>710</v>
      </c>
      <c r="AU96" s="20" t="s">
        <v>78</v>
      </c>
    </row>
    <row r="97" spans="1:65" s="2" customFormat="1" ht="37.9" customHeight="1">
      <c r="A97" s="37"/>
      <c r="B97" s="38"/>
      <c r="C97" s="181" t="s">
        <v>80</v>
      </c>
      <c r="D97" s="181" t="s">
        <v>189</v>
      </c>
      <c r="E97" s="182" t="s">
        <v>1486</v>
      </c>
      <c r="F97" s="183" t="s">
        <v>1487</v>
      </c>
      <c r="G97" s="184" t="s">
        <v>708</v>
      </c>
      <c r="H97" s="185">
        <v>2</v>
      </c>
      <c r="I97" s="186"/>
      <c r="J97" s="187">
        <f>ROUND(I97*H97,2)</f>
        <v>0</v>
      </c>
      <c r="K97" s="183" t="s">
        <v>19</v>
      </c>
      <c r="L97" s="42"/>
      <c r="M97" s="188" t="s">
        <v>19</v>
      </c>
      <c r="N97" s="189" t="s">
        <v>42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R97" s="192" t="s">
        <v>95</v>
      </c>
      <c r="AT97" s="192" t="s">
        <v>189</v>
      </c>
      <c r="AU97" s="192" t="s">
        <v>78</v>
      </c>
      <c r="AY97" s="20" t="s">
        <v>187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20" t="s">
        <v>78</v>
      </c>
      <c r="BK97" s="193">
        <f>ROUND(I97*H97,2)</f>
        <v>0</v>
      </c>
      <c r="BL97" s="20" t="s">
        <v>95</v>
      </c>
      <c r="BM97" s="192" t="s">
        <v>1488</v>
      </c>
    </row>
    <row r="98" spans="1:47" s="2" customFormat="1" ht="19.5">
      <c r="A98" s="37"/>
      <c r="B98" s="38"/>
      <c r="C98" s="39"/>
      <c r="D98" s="201" t="s">
        <v>710</v>
      </c>
      <c r="E98" s="39"/>
      <c r="F98" s="250" t="s">
        <v>1489</v>
      </c>
      <c r="G98" s="39"/>
      <c r="H98" s="39"/>
      <c r="I98" s="196"/>
      <c r="J98" s="39"/>
      <c r="K98" s="39"/>
      <c r="L98" s="42"/>
      <c r="M98" s="197"/>
      <c r="N98" s="198"/>
      <c r="O98" s="67"/>
      <c r="P98" s="67"/>
      <c r="Q98" s="67"/>
      <c r="R98" s="67"/>
      <c r="S98" s="67"/>
      <c r="T98" s="68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20" t="s">
        <v>710</v>
      </c>
      <c r="AU98" s="20" t="s">
        <v>78</v>
      </c>
    </row>
    <row r="99" spans="1:65" s="2" customFormat="1" ht="16.5" customHeight="1">
      <c r="A99" s="37"/>
      <c r="B99" s="38"/>
      <c r="C99" s="181" t="s">
        <v>88</v>
      </c>
      <c r="D99" s="181" t="s">
        <v>189</v>
      </c>
      <c r="E99" s="182" t="s">
        <v>1490</v>
      </c>
      <c r="F99" s="183" t="s">
        <v>1491</v>
      </c>
      <c r="G99" s="184" t="s">
        <v>708</v>
      </c>
      <c r="H99" s="185">
        <v>2</v>
      </c>
      <c r="I99" s="186"/>
      <c r="J99" s="187">
        <f>ROUND(I99*H99,2)</f>
        <v>0</v>
      </c>
      <c r="K99" s="183" t="s">
        <v>19</v>
      </c>
      <c r="L99" s="42"/>
      <c r="M99" s="188" t="s">
        <v>19</v>
      </c>
      <c r="N99" s="189" t="s">
        <v>42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95</v>
      </c>
      <c r="AT99" s="192" t="s">
        <v>189</v>
      </c>
      <c r="AU99" s="192" t="s">
        <v>78</v>
      </c>
      <c r="AY99" s="20" t="s">
        <v>187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78</v>
      </c>
      <c r="BK99" s="193">
        <f>ROUND(I99*H99,2)</f>
        <v>0</v>
      </c>
      <c r="BL99" s="20" t="s">
        <v>95</v>
      </c>
      <c r="BM99" s="192" t="s">
        <v>1492</v>
      </c>
    </row>
    <row r="100" spans="1:65" s="2" customFormat="1" ht="16.5" customHeight="1">
      <c r="A100" s="37"/>
      <c r="B100" s="38"/>
      <c r="C100" s="181" t="s">
        <v>95</v>
      </c>
      <c r="D100" s="181" t="s">
        <v>189</v>
      </c>
      <c r="E100" s="182" t="s">
        <v>1493</v>
      </c>
      <c r="F100" s="183" t="s">
        <v>1494</v>
      </c>
      <c r="G100" s="184" t="s">
        <v>708</v>
      </c>
      <c r="H100" s="185">
        <v>2</v>
      </c>
      <c r="I100" s="186"/>
      <c r="J100" s="187">
        <f>ROUND(I100*H100,2)</f>
        <v>0</v>
      </c>
      <c r="K100" s="183" t="s">
        <v>19</v>
      </c>
      <c r="L100" s="42"/>
      <c r="M100" s="188" t="s">
        <v>19</v>
      </c>
      <c r="N100" s="189" t="s">
        <v>42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95</v>
      </c>
      <c r="AT100" s="192" t="s">
        <v>189</v>
      </c>
      <c r="AU100" s="192" t="s">
        <v>78</v>
      </c>
      <c r="AY100" s="20" t="s">
        <v>187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78</v>
      </c>
      <c r="BK100" s="193">
        <f>ROUND(I100*H100,2)</f>
        <v>0</v>
      </c>
      <c r="BL100" s="20" t="s">
        <v>95</v>
      </c>
      <c r="BM100" s="192" t="s">
        <v>1495</v>
      </c>
    </row>
    <row r="101" spans="1:65" s="2" customFormat="1" ht="24.2" customHeight="1">
      <c r="A101" s="37"/>
      <c r="B101" s="38"/>
      <c r="C101" s="181" t="s">
        <v>226</v>
      </c>
      <c r="D101" s="181" t="s">
        <v>189</v>
      </c>
      <c r="E101" s="182" t="s">
        <v>1496</v>
      </c>
      <c r="F101" s="183" t="s">
        <v>1497</v>
      </c>
      <c r="G101" s="184" t="s">
        <v>708</v>
      </c>
      <c r="H101" s="185">
        <v>2</v>
      </c>
      <c r="I101" s="186"/>
      <c r="J101" s="187">
        <f>ROUND(I101*H101,2)</f>
        <v>0</v>
      </c>
      <c r="K101" s="183" t="s">
        <v>19</v>
      </c>
      <c r="L101" s="42"/>
      <c r="M101" s="188" t="s">
        <v>19</v>
      </c>
      <c r="N101" s="189" t="s">
        <v>42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95</v>
      </c>
      <c r="AT101" s="192" t="s">
        <v>189</v>
      </c>
      <c r="AU101" s="192" t="s">
        <v>78</v>
      </c>
      <c r="AY101" s="20" t="s">
        <v>187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78</v>
      </c>
      <c r="BK101" s="193">
        <f>ROUND(I101*H101,2)</f>
        <v>0</v>
      </c>
      <c r="BL101" s="20" t="s">
        <v>95</v>
      </c>
      <c r="BM101" s="192" t="s">
        <v>1498</v>
      </c>
    </row>
    <row r="102" spans="1:65" s="2" customFormat="1" ht="16.5" customHeight="1">
      <c r="A102" s="37"/>
      <c r="B102" s="38"/>
      <c r="C102" s="181" t="s">
        <v>201</v>
      </c>
      <c r="D102" s="181" t="s">
        <v>189</v>
      </c>
      <c r="E102" s="182" t="s">
        <v>1499</v>
      </c>
      <c r="F102" s="183" t="s">
        <v>1500</v>
      </c>
      <c r="G102" s="184" t="s">
        <v>708</v>
      </c>
      <c r="H102" s="185">
        <v>2</v>
      </c>
      <c r="I102" s="186"/>
      <c r="J102" s="187">
        <f>ROUND(I102*H102,2)</f>
        <v>0</v>
      </c>
      <c r="K102" s="183" t="s">
        <v>19</v>
      </c>
      <c r="L102" s="42"/>
      <c r="M102" s="188" t="s">
        <v>19</v>
      </c>
      <c r="N102" s="189" t="s">
        <v>42</v>
      </c>
      <c r="O102" s="67"/>
      <c r="P102" s="190">
        <f>O102*H102</f>
        <v>0</v>
      </c>
      <c r="Q102" s="190">
        <v>0</v>
      </c>
      <c r="R102" s="190">
        <f>Q102*H102</f>
        <v>0</v>
      </c>
      <c r="S102" s="190">
        <v>0</v>
      </c>
      <c r="T102" s="191">
        <f>S102*H102</f>
        <v>0</v>
      </c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R102" s="192" t="s">
        <v>95</v>
      </c>
      <c r="AT102" s="192" t="s">
        <v>189</v>
      </c>
      <c r="AU102" s="192" t="s">
        <v>78</v>
      </c>
      <c r="AY102" s="20" t="s">
        <v>187</v>
      </c>
      <c r="BE102" s="193">
        <f>IF(N102="základní",J102,0)</f>
        <v>0</v>
      </c>
      <c r="BF102" s="193">
        <f>IF(N102="snížená",J102,0)</f>
        <v>0</v>
      </c>
      <c r="BG102" s="193">
        <f>IF(N102="zákl. přenesená",J102,0)</f>
        <v>0</v>
      </c>
      <c r="BH102" s="193">
        <f>IF(N102="sníž. přenesená",J102,0)</f>
        <v>0</v>
      </c>
      <c r="BI102" s="193">
        <f>IF(N102="nulová",J102,0)</f>
        <v>0</v>
      </c>
      <c r="BJ102" s="20" t="s">
        <v>78</v>
      </c>
      <c r="BK102" s="193">
        <f>ROUND(I102*H102,2)</f>
        <v>0</v>
      </c>
      <c r="BL102" s="20" t="s">
        <v>95</v>
      </c>
      <c r="BM102" s="192" t="s">
        <v>1501</v>
      </c>
    </row>
    <row r="103" spans="1:65" s="2" customFormat="1" ht="24.2" customHeight="1">
      <c r="A103" s="37"/>
      <c r="B103" s="38"/>
      <c r="C103" s="181" t="s">
        <v>238</v>
      </c>
      <c r="D103" s="181" t="s">
        <v>189</v>
      </c>
      <c r="E103" s="182" t="s">
        <v>1502</v>
      </c>
      <c r="F103" s="183" t="s">
        <v>1503</v>
      </c>
      <c r="G103" s="184" t="s">
        <v>708</v>
      </c>
      <c r="H103" s="185">
        <v>2</v>
      </c>
      <c r="I103" s="186"/>
      <c r="J103" s="187">
        <f>ROUND(I103*H103,2)</f>
        <v>0</v>
      </c>
      <c r="K103" s="183" t="s">
        <v>19</v>
      </c>
      <c r="L103" s="42"/>
      <c r="M103" s="188" t="s">
        <v>19</v>
      </c>
      <c r="N103" s="189" t="s">
        <v>42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95</v>
      </c>
      <c r="AT103" s="192" t="s">
        <v>189</v>
      </c>
      <c r="AU103" s="192" t="s">
        <v>78</v>
      </c>
      <c r="AY103" s="20" t="s">
        <v>187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78</v>
      </c>
      <c r="BK103" s="193">
        <f>ROUND(I103*H103,2)</f>
        <v>0</v>
      </c>
      <c r="BL103" s="20" t="s">
        <v>95</v>
      </c>
      <c r="BM103" s="192" t="s">
        <v>1504</v>
      </c>
    </row>
    <row r="104" spans="1:47" s="2" customFormat="1" ht="19.5">
      <c r="A104" s="37"/>
      <c r="B104" s="38"/>
      <c r="C104" s="39"/>
      <c r="D104" s="201" t="s">
        <v>710</v>
      </c>
      <c r="E104" s="39"/>
      <c r="F104" s="250" t="s">
        <v>1505</v>
      </c>
      <c r="G104" s="39"/>
      <c r="H104" s="39"/>
      <c r="I104" s="196"/>
      <c r="J104" s="39"/>
      <c r="K104" s="39"/>
      <c r="L104" s="42"/>
      <c r="M104" s="197"/>
      <c r="N104" s="198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710</v>
      </c>
      <c r="AU104" s="20" t="s">
        <v>78</v>
      </c>
    </row>
    <row r="105" spans="1:65" s="2" customFormat="1" ht="16.5" customHeight="1">
      <c r="A105" s="37"/>
      <c r="B105" s="38"/>
      <c r="C105" s="181" t="s">
        <v>244</v>
      </c>
      <c r="D105" s="181" t="s">
        <v>189</v>
      </c>
      <c r="E105" s="182" t="s">
        <v>1506</v>
      </c>
      <c r="F105" s="183" t="s">
        <v>1507</v>
      </c>
      <c r="G105" s="184" t="s">
        <v>708</v>
      </c>
      <c r="H105" s="185">
        <v>2</v>
      </c>
      <c r="I105" s="186"/>
      <c r="J105" s="187">
        <f>ROUND(I105*H105,2)</f>
        <v>0</v>
      </c>
      <c r="K105" s="183" t="s">
        <v>19</v>
      </c>
      <c r="L105" s="42"/>
      <c r="M105" s="188" t="s">
        <v>19</v>
      </c>
      <c r="N105" s="189" t="s">
        <v>42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95</v>
      </c>
      <c r="AT105" s="192" t="s">
        <v>189</v>
      </c>
      <c r="AU105" s="192" t="s">
        <v>78</v>
      </c>
      <c r="AY105" s="20" t="s">
        <v>187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0" t="s">
        <v>78</v>
      </c>
      <c r="BK105" s="193">
        <f>ROUND(I105*H105,2)</f>
        <v>0</v>
      </c>
      <c r="BL105" s="20" t="s">
        <v>95</v>
      </c>
      <c r="BM105" s="192" t="s">
        <v>1508</v>
      </c>
    </row>
    <row r="106" spans="1:65" s="2" customFormat="1" ht="24.2" customHeight="1">
      <c r="A106" s="37"/>
      <c r="B106" s="38"/>
      <c r="C106" s="181" t="s">
        <v>215</v>
      </c>
      <c r="D106" s="181" t="s">
        <v>189</v>
      </c>
      <c r="E106" s="182" t="s">
        <v>1509</v>
      </c>
      <c r="F106" s="183" t="s">
        <v>1510</v>
      </c>
      <c r="G106" s="184" t="s">
        <v>708</v>
      </c>
      <c r="H106" s="185">
        <v>2</v>
      </c>
      <c r="I106" s="186"/>
      <c r="J106" s="187">
        <f>ROUND(I106*H106,2)</f>
        <v>0</v>
      </c>
      <c r="K106" s="183" t="s">
        <v>19</v>
      </c>
      <c r="L106" s="42"/>
      <c r="M106" s="188" t="s">
        <v>19</v>
      </c>
      <c r="N106" s="189" t="s">
        <v>42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R106" s="192" t="s">
        <v>95</v>
      </c>
      <c r="AT106" s="192" t="s">
        <v>189</v>
      </c>
      <c r="AU106" s="192" t="s">
        <v>78</v>
      </c>
      <c r="AY106" s="20" t="s">
        <v>187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20" t="s">
        <v>78</v>
      </c>
      <c r="BK106" s="193">
        <f>ROUND(I106*H106,2)</f>
        <v>0</v>
      </c>
      <c r="BL106" s="20" t="s">
        <v>95</v>
      </c>
      <c r="BM106" s="192" t="s">
        <v>1511</v>
      </c>
    </row>
    <row r="107" spans="1:47" s="2" customFormat="1" ht="19.5">
      <c r="A107" s="37"/>
      <c r="B107" s="38"/>
      <c r="C107" s="39"/>
      <c r="D107" s="201" t="s">
        <v>710</v>
      </c>
      <c r="E107" s="39"/>
      <c r="F107" s="250" t="s">
        <v>1512</v>
      </c>
      <c r="G107" s="39"/>
      <c r="H107" s="39"/>
      <c r="I107" s="196"/>
      <c r="J107" s="39"/>
      <c r="K107" s="39"/>
      <c r="L107" s="42"/>
      <c r="M107" s="197"/>
      <c r="N107" s="198"/>
      <c r="O107" s="67"/>
      <c r="P107" s="67"/>
      <c r="Q107" s="67"/>
      <c r="R107" s="67"/>
      <c r="S107" s="67"/>
      <c r="T107" s="68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T107" s="20" t="s">
        <v>710</v>
      </c>
      <c r="AU107" s="20" t="s">
        <v>78</v>
      </c>
    </row>
    <row r="108" spans="1:65" s="2" customFormat="1" ht="16.5" customHeight="1">
      <c r="A108" s="37"/>
      <c r="B108" s="38"/>
      <c r="C108" s="181" t="s">
        <v>260</v>
      </c>
      <c r="D108" s="181" t="s">
        <v>189</v>
      </c>
      <c r="E108" s="182" t="s">
        <v>1513</v>
      </c>
      <c r="F108" s="183" t="s">
        <v>1514</v>
      </c>
      <c r="G108" s="184" t="s">
        <v>708</v>
      </c>
      <c r="H108" s="185">
        <v>2</v>
      </c>
      <c r="I108" s="186"/>
      <c r="J108" s="187">
        <f>ROUND(I108*H108,2)</f>
        <v>0</v>
      </c>
      <c r="K108" s="183" t="s">
        <v>19</v>
      </c>
      <c r="L108" s="42"/>
      <c r="M108" s="188" t="s">
        <v>19</v>
      </c>
      <c r="N108" s="189" t="s">
        <v>42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R108" s="192" t="s">
        <v>95</v>
      </c>
      <c r="AT108" s="192" t="s">
        <v>189</v>
      </c>
      <c r="AU108" s="192" t="s">
        <v>78</v>
      </c>
      <c r="AY108" s="20" t="s">
        <v>187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20" t="s">
        <v>78</v>
      </c>
      <c r="BK108" s="193">
        <f>ROUND(I108*H108,2)</f>
        <v>0</v>
      </c>
      <c r="BL108" s="20" t="s">
        <v>95</v>
      </c>
      <c r="BM108" s="192" t="s">
        <v>1515</v>
      </c>
    </row>
    <row r="109" spans="1:65" s="2" customFormat="1" ht="24.2" customHeight="1">
      <c r="A109" s="37"/>
      <c r="B109" s="38"/>
      <c r="C109" s="181" t="s">
        <v>264</v>
      </c>
      <c r="D109" s="181" t="s">
        <v>189</v>
      </c>
      <c r="E109" s="182" t="s">
        <v>1516</v>
      </c>
      <c r="F109" s="183" t="s">
        <v>1517</v>
      </c>
      <c r="G109" s="184" t="s">
        <v>205</v>
      </c>
      <c r="H109" s="185">
        <v>80</v>
      </c>
      <c r="I109" s="186"/>
      <c r="J109" s="187">
        <f>ROUND(I109*H109,2)</f>
        <v>0</v>
      </c>
      <c r="K109" s="183" t="s">
        <v>19</v>
      </c>
      <c r="L109" s="42"/>
      <c r="M109" s="188" t="s">
        <v>19</v>
      </c>
      <c r="N109" s="189" t="s">
        <v>42</v>
      </c>
      <c r="O109" s="67"/>
      <c r="P109" s="190">
        <f>O109*H109</f>
        <v>0</v>
      </c>
      <c r="Q109" s="190">
        <v>0</v>
      </c>
      <c r="R109" s="190">
        <f>Q109*H109</f>
        <v>0</v>
      </c>
      <c r="S109" s="190">
        <v>0</v>
      </c>
      <c r="T109" s="191">
        <f>S109*H109</f>
        <v>0</v>
      </c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R109" s="192" t="s">
        <v>95</v>
      </c>
      <c r="AT109" s="192" t="s">
        <v>189</v>
      </c>
      <c r="AU109" s="192" t="s">
        <v>78</v>
      </c>
      <c r="AY109" s="20" t="s">
        <v>187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20" t="s">
        <v>78</v>
      </c>
      <c r="BK109" s="193">
        <f>ROUND(I109*H109,2)</f>
        <v>0</v>
      </c>
      <c r="BL109" s="20" t="s">
        <v>95</v>
      </c>
      <c r="BM109" s="192" t="s">
        <v>1518</v>
      </c>
    </row>
    <row r="110" spans="1:47" s="2" customFormat="1" ht="29.25">
      <c r="A110" s="37"/>
      <c r="B110" s="38"/>
      <c r="C110" s="39"/>
      <c r="D110" s="201" t="s">
        <v>710</v>
      </c>
      <c r="E110" s="39"/>
      <c r="F110" s="250" t="s">
        <v>1519</v>
      </c>
      <c r="G110" s="39"/>
      <c r="H110" s="39"/>
      <c r="I110" s="196"/>
      <c r="J110" s="39"/>
      <c r="K110" s="39"/>
      <c r="L110" s="42"/>
      <c r="M110" s="197"/>
      <c r="N110" s="198"/>
      <c r="O110" s="67"/>
      <c r="P110" s="67"/>
      <c r="Q110" s="67"/>
      <c r="R110" s="67"/>
      <c r="S110" s="67"/>
      <c r="T110" s="68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T110" s="20" t="s">
        <v>710</v>
      </c>
      <c r="AU110" s="20" t="s">
        <v>78</v>
      </c>
    </row>
    <row r="111" spans="1:65" s="2" customFormat="1" ht="16.5" customHeight="1">
      <c r="A111" s="37"/>
      <c r="B111" s="38"/>
      <c r="C111" s="181" t="s">
        <v>270</v>
      </c>
      <c r="D111" s="181" t="s">
        <v>189</v>
      </c>
      <c r="E111" s="182" t="s">
        <v>1520</v>
      </c>
      <c r="F111" s="183" t="s">
        <v>1521</v>
      </c>
      <c r="G111" s="184" t="s">
        <v>205</v>
      </c>
      <c r="H111" s="185">
        <v>80</v>
      </c>
      <c r="I111" s="186"/>
      <c r="J111" s="187">
        <f>ROUND(I111*H111,2)</f>
        <v>0</v>
      </c>
      <c r="K111" s="183" t="s">
        <v>19</v>
      </c>
      <c r="L111" s="42"/>
      <c r="M111" s="188" t="s">
        <v>19</v>
      </c>
      <c r="N111" s="189" t="s">
        <v>42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R111" s="192" t="s">
        <v>95</v>
      </c>
      <c r="AT111" s="192" t="s">
        <v>189</v>
      </c>
      <c r="AU111" s="192" t="s">
        <v>78</v>
      </c>
      <c r="AY111" s="20" t="s">
        <v>187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20" t="s">
        <v>78</v>
      </c>
      <c r="BK111" s="193">
        <f>ROUND(I111*H111,2)</f>
        <v>0</v>
      </c>
      <c r="BL111" s="20" t="s">
        <v>95</v>
      </c>
      <c r="BM111" s="192" t="s">
        <v>1522</v>
      </c>
    </row>
    <row r="112" spans="1:65" s="2" customFormat="1" ht="16.5" customHeight="1">
      <c r="A112" s="37"/>
      <c r="B112" s="38"/>
      <c r="C112" s="181" t="s">
        <v>275</v>
      </c>
      <c r="D112" s="181" t="s">
        <v>189</v>
      </c>
      <c r="E112" s="182" t="s">
        <v>1523</v>
      </c>
      <c r="F112" s="183" t="s">
        <v>1524</v>
      </c>
      <c r="G112" s="184" t="s">
        <v>708</v>
      </c>
      <c r="H112" s="185">
        <v>1</v>
      </c>
      <c r="I112" s="186"/>
      <c r="J112" s="187">
        <f>ROUND(I112*H112,2)</f>
        <v>0</v>
      </c>
      <c r="K112" s="183" t="s">
        <v>19</v>
      </c>
      <c r="L112" s="42"/>
      <c r="M112" s="188" t="s">
        <v>19</v>
      </c>
      <c r="N112" s="189" t="s">
        <v>42</v>
      </c>
      <c r="O112" s="67"/>
      <c r="P112" s="190">
        <f>O112*H112</f>
        <v>0</v>
      </c>
      <c r="Q112" s="190">
        <v>0</v>
      </c>
      <c r="R112" s="190">
        <f>Q112*H112</f>
        <v>0</v>
      </c>
      <c r="S112" s="190">
        <v>0</v>
      </c>
      <c r="T112" s="191">
        <f>S112*H112</f>
        <v>0</v>
      </c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R112" s="192" t="s">
        <v>95</v>
      </c>
      <c r="AT112" s="192" t="s">
        <v>189</v>
      </c>
      <c r="AU112" s="192" t="s">
        <v>78</v>
      </c>
      <c r="AY112" s="20" t="s">
        <v>187</v>
      </c>
      <c r="BE112" s="193">
        <f>IF(N112="základní",J112,0)</f>
        <v>0</v>
      </c>
      <c r="BF112" s="193">
        <f>IF(N112="snížená",J112,0)</f>
        <v>0</v>
      </c>
      <c r="BG112" s="193">
        <f>IF(N112="zákl. přenesená",J112,0)</f>
        <v>0</v>
      </c>
      <c r="BH112" s="193">
        <f>IF(N112="sníž. přenesená",J112,0)</f>
        <v>0</v>
      </c>
      <c r="BI112" s="193">
        <f>IF(N112="nulová",J112,0)</f>
        <v>0</v>
      </c>
      <c r="BJ112" s="20" t="s">
        <v>78</v>
      </c>
      <c r="BK112" s="193">
        <f>ROUND(I112*H112,2)</f>
        <v>0</v>
      </c>
      <c r="BL112" s="20" t="s">
        <v>95</v>
      </c>
      <c r="BM112" s="192" t="s">
        <v>1525</v>
      </c>
    </row>
    <row r="113" spans="1:47" s="2" customFormat="1" ht="19.5">
      <c r="A113" s="37"/>
      <c r="B113" s="38"/>
      <c r="C113" s="39"/>
      <c r="D113" s="201" t="s">
        <v>710</v>
      </c>
      <c r="E113" s="39"/>
      <c r="F113" s="250" t="s">
        <v>1526</v>
      </c>
      <c r="G113" s="39"/>
      <c r="H113" s="39"/>
      <c r="I113" s="196"/>
      <c r="J113" s="39"/>
      <c r="K113" s="39"/>
      <c r="L113" s="42"/>
      <c r="M113" s="197"/>
      <c r="N113" s="198"/>
      <c r="O113" s="67"/>
      <c r="P113" s="67"/>
      <c r="Q113" s="67"/>
      <c r="R113" s="67"/>
      <c r="S113" s="67"/>
      <c r="T113" s="68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T113" s="20" t="s">
        <v>710</v>
      </c>
      <c r="AU113" s="20" t="s">
        <v>78</v>
      </c>
    </row>
    <row r="114" spans="1:65" s="2" customFormat="1" ht="16.5" customHeight="1">
      <c r="A114" s="37"/>
      <c r="B114" s="38"/>
      <c r="C114" s="181" t="s">
        <v>280</v>
      </c>
      <c r="D114" s="181" t="s">
        <v>189</v>
      </c>
      <c r="E114" s="182" t="s">
        <v>1527</v>
      </c>
      <c r="F114" s="183" t="s">
        <v>1528</v>
      </c>
      <c r="G114" s="184" t="s">
        <v>708</v>
      </c>
      <c r="H114" s="185">
        <v>1</v>
      </c>
      <c r="I114" s="186"/>
      <c r="J114" s="187">
        <f>ROUND(I114*H114,2)</f>
        <v>0</v>
      </c>
      <c r="K114" s="183" t="s">
        <v>19</v>
      </c>
      <c r="L114" s="42"/>
      <c r="M114" s="188" t="s">
        <v>19</v>
      </c>
      <c r="N114" s="189" t="s">
        <v>42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R114" s="192" t="s">
        <v>95</v>
      </c>
      <c r="AT114" s="192" t="s">
        <v>189</v>
      </c>
      <c r="AU114" s="192" t="s">
        <v>78</v>
      </c>
      <c r="AY114" s="20" t="s">
        <v>187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20" t="s">
        <v>78</v>
      </c>
      <c r="BK114" s="193">
        <f>ROUND(I114*H114,2)</f>
        <v>0</v>
      </c>
      <c r="BL114" s="20" t="s">
        <v>95</v>
      </c>
      <c r="BM114" s="192" t="s">
        <v>1529</v>
      </c>
    </row>
    <row r="115" spans="1:65" s="2" customFormat="1" ht="21.75" customHeight="1">
      <c r="A115" s="37"/>
      <c r="B115" s="38"/>
      <c r="C115" s="181" t="s">
        <v>8</v>
      </c>
      <c r="D115" s="181" t="s">
        <v>189</v>
      </c>
      <c r="E115" s="182" t="s">
        <v>1530</v>
      </c>
      <c r="F115" s="183" t="s">
        <v>1531</v>
      </c>
      <c r="G115" s="184" t="s">
        <v>205</v>
      </c>
      <c r="H115" s="185">
        <v>120</v>
      </c>
      <c r="I115" s="186"/>
      <c r="J115" s="187">
        <f>ROUND(I115*H115,2)</f>
        <v>0</v>
      </c>
      <c r="K115" s="183" t="s">
        <v>19</v>
      </c>
      <c r="L115" s="42"/>
      <c r="M115" s="188" t="s">
        <v>19</v>
      </c>
      <c r="N115" s="189" t="s">
        <v>42</v>
      </c>
      <c r="O115" s="67"/>
      <c r="P115" s="190">
        <f>O115*H115</f>
        <v>0</v>
      </c>
      <c r="Q115" s="190">
        <v>0</v>
      </c>
      <c r="R115" s="190">
        <f>Q115*H115</f>
        <v>0</v>
      </c>
      <c r="S115" s="190">
        <v>0</v>
      </c>
      <c r="T115" s="191">
        <f>S115*H115</f>
        <v>0</v>
      </c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R115" s="192" t="s">
        <v>95</v>
      </c>
      <c r="AT115" s="192" t="s">
        <v>189</v>
      </c>
      <c r="AU115" s="192" t="s">
        <v>78</v>
      </c>
      <c r="AY115" s="20" t="s">
        <v>187</v>
      </c>
      <c r="BE115" s="193">
        <f>IF(N115="základní",J115,0)</f>
        <v>0</v>
      </c>
      <c r="BF115" s="193">
        <f>IF(N115="snížená",J115,0)</f>
        <v>0</v>
      </c>
      <c r="BG115" s="193">
        <f>IF(N115="zákl. přenesená",J115,0)</f>
        <v>0</v>
      </c>
      <c r="BH115" s="193">
        <f>IF(N115="sníž. přenesená",J115,0)</f>
        <v>0</v>
      </c>
      <c r="BI115" s="193">
        <f>IF(N115="nulová",J115,0)</f>
        <v>0</v>
      </c>
      <c r="BJ115" s="20" t="s">
        <v>78</v>
      </c>
      <c r="BK115" s="193">
        <f>ROUND(I115*H115,2)</f>
        <v>0</v>
      </c>
      <c r="BL115" s="20" t="s">
        <v>95</v>
      </c>
      <c r="BM115" s="192" t="s">
        <v>1532</v>
      </c>
    </row>
    <row r="116" spans="1:47" s="2" customFormat="1" ht="19.5">
      <c r="A116" s="37"/>
      <c r="B116" s="38"/>
      <c r="C116" s="39"/>
      <c r="D116" s="201" t="s">
        <v>710</v>
      </c>
      <c r="E116" s="39"/>
      <c r="F116" s="250" t="s">
        <v>1533</v>
      </c>
      <c r="G116" s="39"/>
      <c r="H116" s="39"/>
      <c r="I116" s="196"/>
      <c r="J116" s="39"/>
      <c r="K116" s="39"/>
      <c r="L116" s="42"/>
      <c r="M116" s="197"/>
      <c r="N116" s="198"/>
      <c r="O116" s="67"/>
      <c r="P116" s="67"/>
      <c r="Q116" s="67"/>
      <c r="R116" s="67"/>
      <c r="S116" s="67"/>
      <c r="T116" s="68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T116" s="20" t="s">
        <v>710</v>
      </c>
      <c r="AU116" s="20" t="s">
        <v>78</v>
      </c>
    </row>
    <row r="117" spans="1:65" s="2" customFormat="1" ht="16.5" customHeight="1">
      <c r="A117" s="37"/>
      <c r="B117" s="38"/>
      <c r="C117" s="181" t="s">
        <v>287</v>
      </c>
      <c r="D117" s="181" t="s">
        <v>189</v>
      </c>
      <c r="E117" s="182" t="s">
        <v>1534</v>
      </c>
      <c r="F117" s="183" t="s">
        <v>1535</v>
      </c>
      <c r="G117" s="184" t="s">
        <v>205</v>
      </c>
      <c r="H117" s="185">
        <v>120</v>
      </c>
      <c r="I117" s="186"/>
      <c r="J117" s="187">
        <f>ROUND(I117*H117,2)</f>
        <v>0</v>
      </c>
      <c r="K117" s="183" t="s">
        <v>19</v>
      </c>
      <c r="L117" s="42"/>
      <c r="M117" s="188" t="s">
        <v>19</v>
      </c>
      <c r="N117" s="189" t="s">
        <v>42</v>
      </c>
      <c r="O117" s="67"/>
      <c r="P117" s="190">
        <f>O117*H117</f>
        <v>0</v>
      </c>
      <c r="Q117" s="190">
        <v>0</v>
      </c>
      <c r="R117" s="190">
        <f>Q117*H117</f>
        <v>0</v>
      </c>
      <c r="S117" s="190">
        <v>0</v>
      </c>
      <c r="T117" s="191">
        <f>S117*H117</f>
        <v>0</v>
      </c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R117" s="192" t="s">
        <v>95</v>
      </c>
      <c r="AT117" s="192" t="s">
        <v>189</v>
      </c>
      <c r="AU117" s="192" t="s">
        <v>78</v>
      </c>
      <c r="AY117" s="20" t="s">
        <v>187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20" t="s">
        <v>78</v>
      </c>
      <c r="BK117" s="193">
        <f>ROUND(I117*H117,2)</f>
        <v>0</v>
      </c>
      <c r="BL117" s="20" t="s">
        <v>95</v>
      </c>
      <c r="BM117" s="192" t="s">
        <v>1536</v>
      </c>
    </row>
    <row r="118" spans="1:65" s="2" customFormat="1" ht="24.2" customHeight="1">
      <c r="A118" s="37"/>
      <c r="B118" s="38"/>
      <c r="C118" s="181" t="s">
        <v>292</v>
      </c>
      <c r="D118" s="181" t="s">
        <v>189</v>
      </c>
      <c r="E118" s="182" t="s">
        <v>1537</v>
      </c>
      <c r="F118" s="183" t="s">
        <v>1538</v>
      </c>
      <c r="G118" s="184" t="s">
        <v>708</v>
      </c>
      <c r="H118" s="185">
        <v>1</v>
      </c>
      <c r="I118" s="186"/>
      <c r="J118" s="187">
        <f>ROUND(I118*H118,2)</f>
        <v>0</v>
      </c>
      <c r="K118" s="183" t="s">
        <v>19</v>
      </c>
      <c r="L118" s="42"/>
      <c r="M118" s="188" t="s">
        <v>19</v>
      </c>
      <c r="N118" s="189" t="s">
        <v>42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R118" s="192" t="s">
        <v>95</v>
      </c>
      <c r="AT118" s="192" t="s">
        <v>189</v>
      </c>
      <c r="AU118" s="192" t="s">
        <v>78</v>
      </c>
      <c r="AY118" s="20" t="s">
        <v>187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20" t="s">
        <v>78</v>
      </c>
      <c r="BK118" s="193">
        <f>ROUND(I118*H118,2)</f>
        <v>0</v>
      </c>
      <c r="BL118" s="20" t="s">
        <v>95</v>
      </c>
      <c r="BM118" s="192" t="s">
        <v>1539</v>
      </c>
    </row>
    <row r="119" spans="1:47" s="2" customFormat="1" ht="19.5">
      <c r="A119" s="37"/>
      <c r="B119" s="38"/>
      <c r="C119" s="39"/>
      <c r="D119" s="201" t="s">
        <v>710</v>
      </c>
      <c r="E119" s="39"/>
      <c r="F119" s="250" t="s">
        <v>1540</v>
      </c>
      <c r="G119" s="39"/>
      <c r="H119" s="39"/>
      <c r="I119" s="196"/>
      <c r="J119" s="39"/>
      <c r="K119" s="39"/>
      <c r="L119" s="42"/>
      <c r="M119" s="197"/>
      <c r="N119" s="198"/>
      <c r="O119" s="67"/>
      <c r="P119" s="67"/>
      <c r="Q119" s="67"/>
      <c r="R119" s="67"/>
      <c r="S119" s="67"/>
      <c r="T119" s="68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T119" s="20" t="s">
        <v>710</v>
      </c>
      <c r="AU119" s="20" t="s">
        <v>78</v>
      </c>
    </row>
    <row r="120" spans="1:65" s="2" customFormat="1" ht="16.5" customHeight="1">
      <c r="A120" s="37"/>
      <c r="B120" s="38"/>
      <c r="C120" s="181" t="s">
        <v>296</v>
      </c>
      <c r="D120" s="181" t="s">
        <v>189</v>
      </c>
      <c r="E120" s="182" t="s">
        <v>1541</v>
      </c>
      <c r="F120" s="183" t="s">
        <v>1542</v>
      </c>
      <c r="G120" s="184" t="s">
        <v>708</v>
      </c>
      <c r="H120" s="185">
        <v>1</v>
      </c>
      <c r="I120" s="186"/>
      <c r="J120" s="187">
        <f>ROUND(I120*H120,2)</f>
        <v>0</v>
      </c>
      <c r="K120" s="183" t="s">
        <v>19</v>
      </c>
      <c r="L120" s="42"/>
      <c r="M120" s="188" t="s">
        <v>19</v>
      </c>
      <c r="N120" s="189" t="s">
        <v>42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R120" s="192" t="s">
        <v>95</v>
      </c>
      <c r="AT120" s="192" t="s">
        <v>189</v>
      </c>
      <c r="AU120" s="192" t="s">
        <v>78</v>
      </c>
      <c r="AY120" s="20" t="s">
        <v>187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20" t="s">
        <v>78</v>
      </c>
      <c r="BK120" s="193">
        <f>ROUND(I120*H120,2)</f>
        <v>0</v>
      </c>
      <c r="BL120" s="20" t="s">
        <v>95</v>
      </c>
      <c r="BM120" s="192" t="s">
        <v>1543</v>
      </c>
    </row>
    <row r="121" spans="1:65" s="2" customFormat="1" ht="16.5" customHeight="1">
      <c r="A121" s="37"/>
      <c r="B121" s="38"/>
      <c r="C121" s="181" t="s">
        <v>302</v>
      </c>
      <c r="D121" s="181" t="s">
        <v>189</v>
      </c>
      <c r="E121" s="182" t="s">
        <v>1544</v>
      </c>
      <c r="F121" s="183" t="s">
        <v>1545</v>
      </c>
      <c r="G121" s="184" t="s">
        <v>205</v>
      </c>
      <c r="H121" s="185">
        <v>50</v>
      </c>
      <c r="I121" s="186"/>
      <c r="J121" s="187">
        <f>ROUND(I121*H121,2)</f>
        <v>0</v>
      </c>
      <c r="K121" s="183" t="s">
        <v>19</v>
      </c>
      <c r="L121" s="42"/>
      <c r="M121" s="188" t="s">
        <v>19</v>
      </c>
      <c r="N121" s="189" t="s">
        <v>42</v>
      </c>
      <c r="O121" s="67"/>
      <c r="P121" s="190">
        <f>O121*H121</f>
        <v>0</v>
      </c>
      <c r="Q121" s="190">
        <v>0</v>
      </c>
      <c r="R121" s="190">
        <f>Q121*H121</f>
        <v>0</v>
      </c>
      <c r="S121" s="190">
        <v>0</v>
      </c>
      <c r="T121" s="191">
        <f>S121*H121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R121" s="192" t="s">
        <v>95</v>
      </c>
      <c r="AT121" s="192" t="s">
        <v>189</v>
      </c>
      <c r="AU121" s="192" t="s">
        <v>78</v>
      </c>
      <c r="AY121" s="20" t="s">
        <v>187</v>
      </c>
      <c r="BE121" s="193">
        <f>IF(N121="základní",J121,0)</f>
        <v>0</v>
      </c>
      <c r="BF121" s="193">
        <f>IF(N121="snížená",J121,0)</f>
        <v>0</v>
      </c>
      <c r="BG121" s="193">
        <f>IF(N121="zákl. přenesená",J121,0)</f>
        <v>0</v>
      </c>
      <c r="BH121" s="193">
        <f>IF(N121="sníž. přenesená",J121,0)</f>
        <v>0</v>
      </c>
      <c r="BI121" s="193">
        <f>IF(N121="nulová",J121,0)</f>
        <v>0</v>
      </c>
      <c r="BJ121" s="20" t="s">
        <v>78</v>
      </c>
      <c r="BK121" s="193">
        <f>ROUND(I121*H121,2)</f>
        <v>0</v>
      </c>
      <c r="BL121" s="20" t="s">
        <v>95</v>
      </c>
      <c r="BM121" s="192" t="s">
        <v>1546</v>
      </c>
    </row>
    <row r="122" spans="1:47" s="2" customFormat="1" ht="19.5">
      <c r="A122" s="37"/>
      <c r="B122" s="38"/>
      <c r="C122" s="39"/>
      <c r="D122" s="201" t="s">
        <v>710</v>
      </c>
      <c r="E122" s="39"/>
      <c r="F122" s="250" t="s">
        <v>1547</v>
      </c>
      <c r="G122" s="39"/>
      <c r="H122" s="39"/>
      <c r="I122" s="196"/>
      <c r="J122" s="39"/>
      <c r="K122" s="39"/>
      <c r="L122" s="42"/>
      <c r="M122" s="197"/>
      <c r="N122" s="198"/>
      <c r="O122" s="67"/>
      <c r="P122" s="67"/>
      <c r="Q122" s="67"/>
      <c r="R122" s="67"/>
      <c r="S122" s="67"/>
      <c r="T122" s="68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20" t="s">
        <v>710</v>
      </c>
      <c r="AU122" s="20" t="s">
        <v>78</v>
      </c>
    </row>
    <row r="123" spans="1:65" s="2" customFormat="1" ht="16.5" customHeight="1">
      <c r="A123" s="37"/>
      <c r="B123" s="38"/>
      <c r="C123" s="181" t="s">
        <v>308</v>
      </c>
      <c r="D123" s="181" t="s">
        <v>189</v>
      </c>
      <c r="E123" s="182" t="s">
        <v>1548</v>
      </c>
      <c r="F123" s="183" t="s">
        <v>1549</v>
      </c>
      <c r="G123" s="184" t="s">
        <v>205</v>
      </c>
      <c r="H123" s="185">
        <v>50</v>
      </c>
      <c r="I123" s="186"/>
      <c r="J123" s="187">
        <f>ROUND(I123*H123,2)</f>
        <v>0</v>
      </c>
      <c r="K123" s="183" t="s">
        <v>19</v>
      </c>
      <c r="L123" s="42"/>
      <c r="M123" s="188" t="s">
        <v>19</v>
      </c>
      <c r="N123" s="189" t="s">
        <v>42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192" t="s">
        <v>95</v>
      </c>
      <c r="AT123" s="192" t="s">
        <v>189</v>
      </c>
      <c r="AU123" s="192" t="s">
        <v>78</v>
      </c>
      <c r="AY123" s="20" t="s">
        <v>187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20" t="s">
        <v>78</v>
      </c>
      <c r="BK123" s="193">
        <f>ROUND(I123*H123,2)</f>
        <v>0</v>
      </c>
      <c r="BL123" s="20" t="s">
        <v>95</v>
      </c>
      <c r="BM123" s="192" t="s">
        <v>1550</v>
      </c>
    </row>
    <row r="124" spans="2:63" s="12" customFormat="1" ht="25.9" customHeight="1">
      <c r="B124" s="165"/>
      <c r="C124" s="166"/>
      <c r="D124" s="167" t="s">
        <v>70</v>
      </c>
      <c r="E124" s="168" t="s">
        <v>80</v>
      </c>
      <c r="F124" s="168" t="s">
        <v>1551</v>
      </c>
      <c r="G124" s="166"/>
      <c r="H124" s="166"/>
      <c r="I124" s="169"/>
      <c r="J124" s="170">
        <f>BK124</f>
        <v>0</v>
      </c>
      <c r="K124" s="166"/>
      <c r="L124" s="171"/>
      <c r="M124" s="172"/>
      <c r="N124" s="173"/>
      <c r="O124" s="173"/>
      <c r="P124" s="174">
        <f>SUM(P125:P138)</f>
        <v>0</v>
      </c>
      <c r="Q124" s="173"/>
      <c r="R124" s="174">
        <f>SUM(R125:R138)</f>
        <v>0</v>
      </c>
      <c r="S124" s="173"/>
      <c r="T124" s="175">
        <f>SUM(T125:T138)</f>
        <v>0</v>
      </c>
      <c r="AR124" s="176" t="s">
        <v>78</v>
      </c>
      <c r="AT124" s="177" t="s">
        <v>70</v>
      </c>
      <c r="AU124" s="177" t="s">
        <v>71</v>
      </c>
      <c r="AY124" s="176" t="s">
        <v>187</v>
      </c>
      <c r="BK124" s="178">
        <f>SUM(BK125:BK138)</f>
        <v>0</v>
      </c>
    </row>
    <row r="125" spans="1:65" s="2" customFormat="1" ht="16.5" customHeight="1">
      <c r="A125" s="37"/>
      <c r="B125" s="38"/>
      <c r="C125" s="181" t="s">
        <v>7</v>
      </c>
      <c r="D125" s="181" t="s">
        <v>189</v>
      </c>
      <c r="E125" s="182" t="s">
        <v>1552</v>
      </c>
      <c r="F125" s="183" t="s">
        <v>1553</v>
      </c>
      <c r="G125" s="184" t="s">
        <v>708</v>
      </c>
      <c r="H125" s="185">
        <v>1</v>
      </c>
      <c r="I125" s="186"/>
      <c r="J125" s="187">
        <f>ROUND(I125*H125,2)</f>
        <v>0</v>
      </c>
      <c r="K125" s="183" t="s">
        <v>19</v>
      </c>
      <c r="L125" s="42"/>
      <c r="M125" s="188" t="s">
        <v>19</v>
      </c>
      <c r="N125" s="189" t="s">
        <v>42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192" t="s">
        <v>95</v>
      </c>
      <c r="AT125" s="192" t="s">
        <v>189</v>
      </c>
      <c r="AU125" s="192" t="s">
        <v>78</v>
      </c>
      <c r="AY125" s="20" t="s">
        <v>187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20" t="s">
        <v>78</v>
      </c>
      <c r="BK125" s="193">
        <f>ROUND(I125*H125,2)</f>
        <v>0</v>
      </c>
      <c r="BL125" s="20" t="s">
        <v>95</v>
      </c>
      <c r="BM125" s="192" t="s">
        <v>1554</v>
      </c>
    </row>
    <row r="126" spans="1:47" s="2" customFormat="1" ht="19.5">
      <c r="A126" s="37"/>
      <c r="B126" s="38"/>
      <c r="C126" s="39"/>
      <c r="D126" s="201" t="s">
        <v>710</v>
      </c>
      <c r="E126" s="39"/>
      <c r="F126" s="250" t="s">
        <v>1555</v>
      </c>
      <c r="G126" s="39"/>
      <c r="H126" s="39"/>
      <c r="I126" s="196"/>
      <c r="J126" s="39"/>
      <c r="K126" s="39"/>
      <c r="L126" s="42"/>
      <c r="M126" s="197"/>
      <c r="N126" s="198"/>
      <c r="O126" s="67"/>
      <c r="P126" s="67"/>
      <c r="Q126" s="67"/>
      <c r="R126" s="67"/>
      <c r="S126" s="67"/>
      <c r="T126" s="68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20" t="s">
        <v>710</v>
      </c>
      <c r="AU126" s="20" t="s">
        <v>78</v>
      </c>
    </row>
    <row r="127" spans="1:65" s="2" customFormat="1" ht="16.5" customHeight="1">
      <c r="A127" s="37"/>
      <c r="B127" s="38"/>
      <c r="C127" s="181" t="s">
        <v>317</v>
      </c>
      <c r="D127" s="181" t="s">
        <v>189</v>
      </c>
      <c r="E127" s="182" t="s">
        <v>1556</v>
      </c>
      <c r="F127" s="183" t="s">
        <v>1557</v>
      </c>
      <c r="G127" s="184" t="s">
        <v>708</v>
      </c>
      <c r="H127" s="185">
        <v>1</v>
      </c>
      <c r="I127" s="186"/>
      <c r="J127" s="187">
        <f>ROUND(I127*H127,2)</f>
        <v>0</v>
      </c>
      <c r="K127" s="183" t="s">
        <v>19</v>
      </c>
      <c r="L127" s="42"/>
      <c r="M127" s="188" t="s">
        <v>19</v>
      </c>
      <c r="N127" s="189" t="s">
        <v>42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192" t="s">
        <v>95</v>
      </c>
      <c r="AT127" s="192" t="s">
        <v>189</v>
      </c>
      <c r="AU127" s="192" t="s">
        <v>78</v>
      </c>
      <c r="AY127" s="20" t="s">
        <v>187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20" t="s">
        <v>78</v>
      </c>
      <c r="BK127" s="193">
        <f>ROUND(I127*H127,2)</f>
        <v>0</v>
      </c>
      <c r="BL127" s="20" t="s">
        <v>95</v>
      </c>
      <c r="BM127" s="192" t="s">
        <v>1558</v>
      </c>
    </row>
    <row r="128" spans="1:47" s="2" customFormat="1" ht="19.5">
      <c r="A128" s="37"/>
      <c r="B128" s="38"/>
      <c r="C128" s="39"/>
      <c r="D128" s="201" t="s">
        <v>710</v>
      </c>
      <c r="E128" s="39"/>
      <c r="F128" s="250" t="s">
        <v>1559</v>
      </c>
      <c r="G128" s="39"/>
      <c r="H128" s="39"/>
      <c r="I128" s="196"/>
      <c r="J128" s="39"/>
      <c r="K128" s="39"/>
      <c r="L128" s="42"/>
      <c r="M128" s="197"/>
      <c r="N128" s="198"/>
      <c r="O128" s="67"/>
      <c r="P128" s="67"/>
      <c r="Q128" s="67"/>
      <c r="R128" s="67"/>
      <c r="S128" s="67"/>
      <c r="T128" s="68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20" t="s">
        <v>710</v>
      </c>
      <c r="AU128" s="20" t="s">
        <v>78</v>
      </c>
    </row>
    <row r="129" spans="1:65" s="2" customFormat="1" ht="16.5" customHeight="1">
      <c r="A129" s="37"/>
      <c r="B129" s="38"/>
      <c r="C129" s="181" t="s">
        <v>323</v>
      </c>
      <c r="D129" s="181" t="s">
        <v>189</v>
      </c>
      <c r="E129" s="182" t="s">
        <v>1560</v>
      </c>
      <c r="F129" s="183" t="s">
        <v>1561</v>
      </c>
      <c r="G129" s="184" t="s">
        <v>708</v>
      </c>
      <c r="H129" s="185">
        <v>1</v>
      </c>
      <c r="I129" s="186"/>
      <c r="J129" s="187">
        <f>ROUND(I129*H129,2)</f>
        <v>0</v>
      </c>
      <c r="K129" s="183" t="s">
        <v>19</v>
      </c>
      <c r="L129" s="42"/>
      <c r="M129" s="188" t="s">
        <v>19</v>
      </c>
      <c r="N129" s="189" t="s">
        <v>42</v>
      </c>
      <c r="O129" s="67"/>
      <c r="P129" s="190">
        <f>O129*H129</f>
        <v>0</v>
      </c>
      <c r="Q129" s="190">
        <v>0</v>
      </c>
      <c r="R129" s="190">
        <f>Q129*H129</f>
        <v>0</v>
      </c>
      <c r="S129" s="190">
        <v>0</v>
      </c>
      <c r="T129" s="191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192" t="s">
        <v>95</v>
      </c>
      <c r="AT129" s="192" t="s">
        <v>189</v>
      </c>
      <c r="AU129" s="192" t="s">
        <v>78</v>
      </c>
      <c r="AY129" s="20" t="s">
        <v>187</v>
      </c>
      <c r="BE129" s="193">
        <f>IF(N129="základní",J129,0)</f>
        <v>0</v>
      </c>
      <c r="BF129" s="193">
        <f>IF(N129="snížená",J129,0)</f>
        <v>0</v>
      </c>
      <c r="BG129" s="193">
        <f>IF(N129="zákl. přenesená",J129,0)</f>
        <v>0</v>
      </c>
      <c r="BH129" s="193">
        <f>IF(N129="sníž. přenesená",J129,0)</f>
        <v>0</v>
      </c>
      <c r="BI129" s="193">
        <f>IF(N129="nulová",J129,0)</f>
        <v>0</v>
      </c>
      <c r="BJ129" s="20" t="s">
        <v>78</v>
      </c>
      <c r="BK129" s="193">
        <f>ROUND(I129*H129,2)</f>
        <v>0</v>
      </c>
      <c r="BL129" s="20" t="s">
        <v>95</v>
      </c>
      <c r="BM129" s="192" t="s">
        <v>1562</v>
      </c>
    </row>
    <row r="130" spans="1:47" s="2" customFormat="1" ht="19.5">
      <c r="A130" s="37"/>
      <c r="B130" s="38"/>
      <c r="C130" s="39"/>
      <c r="D130" s="201" t="s">
        <v>710</v>
      </c>
      <c r="E130" s="39"/>
      <c r="F130" s="250" t="s">
        <v>1563</v>
      </c>
      <c r="G130" s="39"/>
      <c r="H130" s="39"/>
      <c r="I130" s="196"/>
      <c r="J130" s="39"/>
      <c r="K130" s="39"/>
      <c r="L130" s="42"/>
      <c r="M130" s="197"/>
      <c r="N130" s="198"/>
      <c r="O130" s="67"/>
      <c r="P130" s="67"/>
      <c r="Q130" s="67"/>
      <c r="R130" s="67"/>
      <c r="S130" s="67"/>
      <c r="T130" s="68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T130" s="20" t="s">
        <v>710</v>
      </c>
      <c r="AU130" s="20" t="s">
        <v>78</v>
      </c>
    </row>
    <row r="131" spans="1:65" s="2" customFormat="1" ht="16.5" customHeight="1">
      <c r="A131" s="37"/>
      <c r="B131" s="38"/>
      <c r="C131" s="181" t="s">
        <v>329</v>
      </c>
      <c r="D131" s="181" t="s">
        <v>189</v>
      </c>
      <c r="E131" s="182" t="s">
        <v>1564</v>
      </c>
      <c r="F131" s="183" t="s">
        <v>1565</v>
      </c>
      <c r="G131" s="184" t="s">
        <v>708</v>
      </c>
      <c r="H131" s="185">
        <v>1</v>
      </c>
      <c r="I131" s="186"/>
      <c r="J131" s="187">
        <f>ROUND(I131*H131,2)</f>
        <v>0</v>
      </c>
      <c r="K131" s="183" t="s">
        <v>19</v>
      </c>
      <c r="L131" s="42"/>
      <c r="M131" s="188" t="s">
        <v>19</v>
      </c>
      <c r="N131" s="189" t="s">
        <v>42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192" t="s">
        <v>95</v>
      </c>
      <c r="AT131" s="192" t="s">
        <v>189</v>
      </c>
      <c r="AU131" s="192" t="s">
        <v>78</v>
      </c>
      <c r="AY131" s="20" t="s">
        <v>187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20" t="s">
        <v>78</v>
      </c>
      <c r="BK131" s="193">
        <f>ROUND(I131*H131,2)</f>
        <v>0</v>
      </c>
      <c r="BL131" s="20" t="s">
        <v>95</v>
      </c>
      <c r="BM131" s="192" t="s">
        <v>1566</v>
      </c>
    </row>
    <row r="132" spans="1:47" s="2" customFormat="1" ht="19.5">
      <c r="A132" s="37"/>
      <c r="B132" s="38"/>
      <c r="C132" s="39"/>
      <c r="D132" s="201" t="s">
        <v>710</v>
      </c>
      <c r="E132" s="39"/>
      <c r="F132" s="250" t="s">
        <v>1567</v>
      </c>
      <c r="G132" s="39"/>
      <c r="H132" s="39"/>
      <c r="I132" s="196"/>
      <c r="J132" s="39"/>
      <c r="K132" s="39"/>
      <c r="L132" s="42"/>
      <c r="M132" s="197"/>
      <c r="N132" s="198"/>
      <c r="O132" s="67"/>
      <c r="P132" s="67"/>
      <c r="Q132" s="67"/>
      <c r="R132" s="67"/>
      <c r="S132" s="67"/>
      <c r="T132" s="68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T132" s="20" t="s">
        <v>710</v>
      </c>
      <c r="AU132" s="20" t="s">
        <v>78</v>
      </c>
    </row>
    <row r="133" spans="1:65" s="2" customFormat="1" ht="16.5" customHeight="1">
      <c r="A133" s="37"/>
      <c r="B133" s="38"/>
      <c r="C133" s="181" t="s">
        <v>335</v>
      </c>
      <c r="D133" s="181" t="s">
        <v>189</v>
      </c>
      <c r="E133" s="182" t="s">
        <v>1568</v>
      </c>
      <c r="F133" s="183" t="s">
        <v>1569</v>
      </c>
      <c r="G133" s="184" t="s">
        <v>708</v>
      </c>
      <c r="H133" s="185">
        <v>1</v>
      </c>
      <c r="I133" s="186"/>
      <c r="J133" s="187">
        <f>ROUND(I133*H133,2)</f>
        <v>0</v>
      </c>
      <c r="K133" s="183" t="s">
        <v>19</v>
      </c>
      <c r="L133" s="42"/>
      <c r="M133" s="188" t="s">
        <v>19</v>
      </c>
      <c r="N133" s="189" t="s">
        <v>42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192" t="s">
        <v>95</v>
      </c>
      <c r="AT133" s="192" t="s">
        <v>189</v>
      </c>
      <c r="AU133" s="192" t="s">
        <v>78</v>
      </c>
      <c r="AY133" s="20" t="s">
        <v>187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20" t="s">
        <v>78</v>
      </c>
      <c r="BK133" s="193">
        <f>ROUND(I133*H133,2)</f>
        <v>0</v>
      </c>
      <c r="BL133" s="20" t="s">
        <v>95</v>
      </c>
      <c r="BM133" s="192" t="s">
        <v>1570</v>
      </c>
    </row>
    <row r="134" spans="1:47" s="2" customFormat="1" ht="19.5">
      <c r="A134" s="37"/>
      <c r="B134" s="38"/>
      <c r="C134" s="39"/>
      <c r="D134" s="201" t="s">
        <v>710</v>
      </c>
      <c r="E134" s="39"/>
      <c r="F134" s="250" t="s">
        <v>1571</v>
      </c>
      <c r="G134" s="39"/>
      <c r="H134" s="39"/>
      <c r="I134" s="196"/>
      <c r="J134" s="39"/>
      <c r="K134" s="39"/>
      <c r="L134" s="42"/>
      <c r="M134" s="197"/>
      <c r="N134" s="198"/>
      <c r="O134" s="67"/>
      <c r="P134" s="67"/>
      <c r="Q134" s="67"/>
      <c r="R134" s="67"/>
      <c r="S134" s="67"/>
      <c r="T134" s="68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20" t="s">
        <v>710</v>
      </c>
      <c r="AU134" s="20" t="s">
        <v>78</v>
      </c>
    </row>
    <row r="135" spans="1:65" s="2" customFormat="1" ht="16.5" customHeight="1">
      <c r="A135" s="37"/>
      <c r="B135" s="38"/>
      <c r="C135" s="181" t="s">
        <v>343</v>
      </c>
      <c r="D135" s="181" t="s">
        <v>189</v>
      </c>
      <c r="E135" s="182" t="s">
        <v>1572</v>
      </c>
      <c r="F135" s="183" t="s">
        <v>1573</v>
      </c>
      <c r="G135" s="184" t="s">
        <v>708</v>
      </c>
      <c r="H135" s="185">
        <v>1</v>
      </c>
      <c r="I135" s="186"/>
      <c r="J135" s="187">
        <f>ROUND(I135*H135,2)</f>
        <v>0</v>
      </c>
      <c r="K135" s="183" t="s">
        <v>19</v>
      </c>
      <c r="L135" s="42"/>
      <c r="M135" s="188" t="s">
        <v>19</v>
      </c>
      <c r="N135" s="189" t="s">
        <v>42</v>
      </c>
      <c r="O135" s="67"/>
      <c r="P135" s="190">
        <f>O135*H135</f>
        <v>0</v>
      </c>
      <c r="Q135" s="190">
        <v>0</v>
      </c>
      <c r="R135" s="190">
        <f>Q135*H135</f>
        <v>0</v>
      </c>
      <c r="S135" s="190">
        <v>0</v>
      </c>
      <c r="T135" s="191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192" t="s">
        <v>95</v>
      </c>
      <c r="AT135" s="192" t="s">
        <v>189</v>
      </c>
      <c r="AU135" s="192" t="s">
        <v>78</v>
      </c>
      <c r="AY135" s="20" t="s">
        <v>187</v>
      </c>
      <c r="BE135" s="193">
        <f>IF(N135="základní",J135,0)</f>
        <v>0</v>
      </c>
      <c r="BF135" s="193">
        <f>IF(N135="snížená",J135,0)</f>
        <v>0</v>
      </c>
      <c r="BG135" s="193">
        <f>IF(N135="zákl. přenesená",J135,0)</f>
        <v>0</v>
      </c>
      <c r="BH135" s="193">
        <f>IF(N135="sníž. přenesená",J135,0)</f>
        <v>0</v>
      </c>
      <c r="BI135" s="193">
        <f>IF(N135="nulová",J135,0)</f>
        <v>0</v>
      </c>
      <c r="BJ135" s="20" t="s">
        <v>78</v>
      </c>
      <c r="BK135" s="193">
        <f>ROUND(I135*H135,2)</f>
        <v>0</v>
      </c>
      <c r="BL135" s="20" t="s">
        <v>95</v>
      </c>
      <c r="BM135" s="192" t="s">
        <v>1574</v>
      </c>
    </row>
    <row r="136" spans="1:65" s="2" customFormat="1" ht="16.5" customHeight="1">
      <c r="A136" s="37"/>
      <c r="B136" s="38"/>
      <c r="C136" s="181" t="s">
        <v>664</v>
      </c>
      <c r="D136" s="181" t="s">
        <v>189</v>
      </c>
      <c r="E136" s="182" t="s">
        <v>1575</v>
      </c>
      <c r="F136" s="183" t="s">
        <v>1576</v>
      </c>
      <c r="G136" s="184" t="s">
        <v>708</v>
      </c>
      <c r="H136" s="185">
        <v>1</v>
      </c>
      <c r="I136" s="186"/>
      <c r="J136" s="187">
        <f>ROUND(I136*H136,2)</f>
        <v>0</v>
      </c>
      <c r="K136" s="183" t="s">
        <v>19</v>
      </c>
      <c r="L136" s="42"/>
      <c r="M136" s="188" t="s">
        <v>19</v>
      </c>
      <c r="N136" s="189" t="s">
        <v>42</v>
      </c>
      <c r="O136" s="67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192" t="s">
        <v>95</v>
      </c>
      <c r="AT136" s="192" t="s">
        <v>189</v>
      </c>
      <c r="AU136" s="192" t="s">
        <v>78</v>
      </c>
      <c r="AY136" s="20" t="s">
        <v>187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20" t="s">
        <v>78</v>
      </c>
      <c r="BK136" s="193">
        <f>ROUND(I136*H136,2)</f>
        <v>0</v>
      </c>
      <c r="BL136" s="20" t="s">
        <v>95</v>
      </c>
      <c r="BM136" s="192" t="s">
        <v>1577</v>
      </c>
    </row>
    <row r="137" spans="1:65" s="2" customFormat="1" ht="16.5" customHeight="1">
      <c r="A137" s="37"/>
      <c r="B137" s="38"/>
      <c r="C137" s="181" t="s">
        <v>668</v>
      </c>
      <c r="D137" s="181" t="s">
        <v>189</v>
      </c>
      <c r="E137" s="182" t="s">
        <v>1578</v>
      </c>
      <c r="F137" s="183" t="s">
        <v>1579</v>
      </c>
      <c r="G137" s="184" t="s">
        <v>708</v>
      </c>
      <c r="H137" s="185">
        <v>1</v>
      </c>
      <c r="I137" s="186"/>
      <c r="J137" s="187">
        <f>ROUND(I137*H137,2)</f>
        <v>0</v>
      </c>
      <c r="K137" s="183" t="s">
        <v>19</v>
      </c>
      <c r="L137" s="42"/>
      <c r="M137" s="188" t="s">
        <v>19</v>
      </c>
      <c r="N137" s="189" t="s">
        <v>42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192" t="s">
        <v>95</v>
      </c>
      <c r="AT137" s="192" t="s">
        <v>189</v>
      </c>
      <c r="AU137" s="192" t="s">
        <v>78</v>
      </c>
      <c r="AY137" s="20" t="s">
        <v>187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20" t="s">
        <v>78</v>
      </c>
      <c r="BK137" s="193">
        <f>ROUND(I137*H137,2)</f>
        <v>0</v>
      </c>
      <c r="BL137" s="20" t="s">
        <v>95</v>
      </c>
      <c r="BM137" s="192" t="s">
        <v>1580</v>
      </c>
    </row>
    <row r="138" spans="1:47" s="2" customFormat="1" ht="19.5">
      <c r="A138" s="37"/>
      <c r="B138" s="38"/>
      <c r="C138" s="39"/>
      <c r="D138" s="201" t="s">
        <v>710</v>
      </c>
      <c r="E138" s="39"/>
      <c r="F138" s="250" t="s">
        <v>1581</v>
      </c>
      <c r="G138" s="39"/>
      <c r="H138" s="39"/>
      <c r="I138" s="196"/>
      <c r="J138" s="39"/>
      <c r="K138" s="39"/>
      <c r="L138" s="42"/>
      <c r="M138" s="251"/>
      <c r="N138" s="252"/>
      <c r="O138" s="247"/>
      <c r="P138" s="247"/>
      <c r="Q138" s="247"/>
      <c r="R138" s="247"/>
      <c r="S138" s="247"/>
      <c r="T138" s="253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20" t="s">
        <v>710</v>
      </c>
      <c r="AU138" s="20" t="s">
        <v>78</v>
      </c>
    </row>
    <row r="139" spans="1:31" s="2" customFormat="1" ht="6.95" customHeight="1">
      <c r="A139" s="37"/>
      <c r="B139" s="50"/>
      <c r="C139" s="51"/>
      <c r="D139" s="51"/>
      <c r="E139" s="51"/>
      <c r="F139" s="51"/>
      <c r="G139" s="51"/>
      <c r="H139" s="51"/>
      <c r="I139" s="51"/>
      <c r="J139" s="51"/>
      <c r="K139" s="51"/>
      <c r="L139" s="42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algorithmName="SHA-512" hashValue="LdMkA3KzhKS2lJNm63nbTVFR9ojQXx1Aru8LQ5Qn16ojPx86Zel//sNmrm2XGR8XXbKB7Qnt0RybNM3ihZ+Kdg==" saltValue="hBPMknsuPM3uA8R/KrChM8ddg7oRVD7w8Y6id94XEkIzf2MaXFRD79LS41M+zi4nduiaC0oHkgOiG3aj3X+8nQ==" spinCount="100000" sheet="1" objects="1" scenarios="1" formatColumns="0" formatRows="0" autoFilter="0"/>
  <autoFilter ref="C92:K138"/>
  <mergeCells count="15">
    <mergeCell ref="E79:H79"/>
    <mergeCell ref="E83:H83"/>
    <mergeCell ref="E81:H81"/>
    <mergeCell ref="E85:H85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105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1582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ROUND(J92,2)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ROUND((SUM(BE92:BE94)),2)</f>
        <v>0</v>
      </c>
      <c r="G37" s="37"/>
      <c r="H37" s="37"/>
      <c r="I37" s="127">
        <v>0.21</v>
      </c>
      <c r="J37" s="126">
        <f>ROUND(((SUM(BE92:BE94))*I37),2)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ROUND((SUM(BF92:BF94)),2)</f>
        <v>0</v>
      </c>
      <c r="G38" s="37"/>
      <c r="H38" s="37"/>
      <c r="I38" s="127">
        <v>0.15</v>
      </c>
      <c r="J38" s="126">
        <f>ROUND(((SUM(BF92:BF94))*I38),2)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ROUND((SUM(BG92:BG94)),2)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ROUND((SUM(BH92:BH94)),2)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ROUND((SUM(BI92:BI94)),2)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IN-ZP.VRN - Vedlejší rozpočtové náklady - investiční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J92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1583</v>
      </c>
      <c r="E68" s="146"/>
      <c r="F68" s="146"/>
      <c r="G68" s="146"/>
      <c r="H68" s="146"/>
      <c r="I68" s="146"/>
      <c r="J68" s="147">
        <f>J93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172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8" t="str">
        <f>E7</f>
        <v>ÚPRAVA PODKROVI BUDOVY A TUL, HÁLKOVA 917/6, LIBEREC</v>
      </c>
      <c r="F78" s="409"/>
      <c r="G78" s="409"/>
      <c r="H78" s="40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147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2:12" s="1" customFormat="1" ht="16.5" customHeight="1">
      <c r="B80" s="24"/>
      <c r="C80" s="25"/>
      <c r="D80" s="25"/>
      <c r="E80" s="408" t="s">
        <v>148</v>
      </c>
      <c r="F80" s="384"/>
      <c r="G80" s="384"/>
      <c r="H80" s="384"/>
      <c r="I80" s="25"/>
      <c r="J80" s="25"/>
      <c r="K80" s="25"/>
      <c r="L80" s="23"/>
    </row>
    <row r="81" spans="2:12" s="1" customFormat="1" ht="12" customHeight="1">
      <c r="B81" s="24"/>
      <c r="C81" s="32" t="s">
        <v>149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37"/>
      <c r="B82" s="38"/>
      <c r="C82" s="39"/>
      <c r="D82" s="39"/>
      <c r="E82" s="410" t="s">
        <v>150</v>
      </c>
      <c r="F82" s="411"/>
      <c r="G82" s="411"/>
      <c r="H82" s="411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151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55" t="str">
        <f>E13</f>
        <v>IN-ZP.VRN - Vedlejší rozpočtové náklady - investiční</v>
      </c>
      <c r="F84" s="411"/>
      <c r="G84" s="411"/>
      <c r="H84" s="411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F16</f>
        <v>LIBEREC</v>
      </c>
      <c r="G86" s="39"/>
      <c r="H86" s="39"/>
      <c r="I86" s="32" t="s">
        <v>23</v>
      </c>
      <c r="J86" s="62">
        <f>IF(J16="","",J16)</f>
        <v>45307</v>
      </c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7" customHeight="1">
      <c r="A88" s="37"/>
      <c r="B88" s="38"/>
      <c r="C88" s="32" t="s">
        <v>24</v>
      </c>
      <c r="D88" s="39"/>
      <c r="E88" s="39"/>
      <c r="F88" s="30" t="str">
        <f>E19</f>
        <v>Technická univerzita v Liberci</v>
      </c>
      <c r="G88" s="39"/>
      <c r="H88" s="39"/>
      <c r="I88" s="32" t="s">
        <v>30</v>
      </c>
      <c r="J88" s="35" t="str">
        <f>E25</f>
        <v>ING.ARCH.MARTIN ŠAML</v>
      </c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7" customHeight="1">
      <c r="A89" s="37"/>
      <c r="B89" s="38"/>
      <c r="C89" s="32" t="s">
        <v>28</v>
      </c>
      <c r="D89" s="39"/>
      <c r="E89" s="39"/>
      <c r="F89" s="30" t="str">
        <f>IF(E22="","",E22)</f>
        <v>Vyplň údaj</v>
      </c>
      <c r="G89" s="39"/>
      <c r="H89" s="39"/>
      <c r="I89" s="32" t="s">
        <v>33</v>
      </c>
      <c r="J89" s="35" t="str">
        <f>E28</f>
        <v>PROPOS LIBEREC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54"/>
      <c r="B91" s="155"/>
      <c r="C91" s="156" t="s">
        <v>173</v>
      </c>
      <c r="D91" s="157" t="s">
        <v>56</v>
      </c>
      <c r="E91" s="157" t="s">
        <v>52</v>
      </c>
      <c r="F91" s="157" t="s">
        <v>53</v>
      </c>
      <c r="G91" s="157" t="s">
        <v>174</v>
      </c>
      <c r="H91" s="157" t="s">
        <v>175</v>
      </c>
      <c r="I91" s="157" t="s">
        <v>176</v>
      </c>
      <c r="J91" s="157" t="s">
        <v>155</v>
      </c>
      <c r="K91" s="158" t="s">
        <v>177</v>
      </c>
      <c r="L91" s="159"/>
      <c r="M91" s="71" t="s">
        <v>19</v>
      </c>
      <c r="N91" s="72" t="s">
        <v>41</v>
      </c>
      <c r="O91" s="72" t="s">
        <v>178</v>
      </c>
      <c r="P91" s="72" t="s">
        <v>179</v>
      </c>
      <c r="Q91" s="72" t="s">
        <v>180</v>
      </c>
      <c r="R91" s="72" t="s">
        <v>181</v>
      </c>
      <c r="S91" s="72" t="s">
        <v>182</v>
      </c>
      <c r="T91" s="73" t="s">
        <v>183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7"/>
      <c r="B92" s="38"/>
      <c r="C92" s="78" t="s">
        <v>184</v>
      </c>
      <c r="D92" s="39"/>
      <c r="E92" s="39"/>
      <c r="F92" s="39"/>
      <c r="G92" s="39"/>
      <c r="H92" s="39"/>
      <c r="I92" s="39"/>
      <c r="J92" s="160">
        <f>BK92</f>
        <v>0</v>
      </c>
      <c r="K92" s="39"/>
      <c r="L92" s="42"/>
      <c r="M92" s="74"/>
      <c r="N92" s="161"/>
      <c r="O92" s="75"/>
      <c r="P92" s="162">
        <f>P93</f>
        <v>0</v>
      </c>
      <c r="Q92" s="75"/>
      <c r="R92" s="162">
        <f>R93</f>
        <v>0</v>
      </c>
      <c r="S92" s="75"/>
      <c r="T92" s="163">
        <f>T93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70</v>
      </c>
      <c r="AU92" s="20" t="s">
        <v>156</v>
      </c>
      <c r="BK92" s="164">
        <f>BK93</f>
        <v>0</v>
      </c>
    </row>
    <row r="93" spans="2:63" s="12" customFormat="1" ht="25.9" customHeight="1">
      <c r="B93" s="165"/>
      <c r="C93" s="166"/>
      <c r="D93" s="167" t="s">
        <v>70</v>
      </c>
      <c r="E93" s="168" t="s">
        <v>1584</v>
      </c>
      <c r="F93" s="168" t="s">
        <v>1585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76" t="s">
        <v>226</v>
      </c>
      <c r="AT93" s="177" t="s">
        <v>70</v>
      </c>
      <c r="AU93" s="177" t="s">
        <v>71</v>
      </c>
      <c r="AY93" s="176" t="s">
        <v>187</v>
      </c>
      <c r="BK93" s="178">
        <f>BK94</f>
        <v>0</v>
      </c>
    </row>
    <row r="94" spans="1:65" s="2" customFormat="1" ht="16.5" customHeight="1">
      <c r="A94" s="37"/>
      <c r="B94" s="38"/>
      <c r="C94" s="181" t="s">
        <v>78</v>
      </c>
      <c r="D94" s="181" t="s">
        <v>189</v>
      </c>
      <c r="E94" s="182" t="s">
        <v>1586</v>
      </c>
      <c r="F94" s="183" t="s">
        <v>1587</v>
      </c>
      <c r="G94" s="184" t="s">
        <v>278</v>
      </c>
      <c r="H94" s="185">
        <v>1</v>
      </c>
      <c r="I94" s="186"/>
      <c r="J94" s="187">
        <f>ROUND(I94*H94,2)</f>
        <v>0</v>
      </c>
      <c r="K94" s="183" t="s">
        <v>19</v>
      </c>
      <c r="L94" s="42"/>
      <c r="M94" s="245" t="s">
        <v>19</v>
      </c>
      <c r="N94" s="246" t="s">
        <v>42</v>
      </c>
      <c r="O94" s="247"/>
      <c r="P94" s="248">
        <f>O94*H94</f>
        <v>0</v>
      </c>
      <c r="Q94" s="248">
        <v>0</v>
      </c>
      <c r="R94" s="248">
        <f>Q94*H94</f>
        <v>0</v>
      </c>
      <c r="S94" s="248">
        <v>0</v>
      </c>
      <c r="T94" s="24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1588</v>
      </c>
      <c r="AT94" s="192" t="s">
        <v>189</v>
      </c>
      <c r="AU94" s="192" t="s">
        <v>78</v>
      </c>
      <c r="AY94" s="20" t="s">
        <v>187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78</v>
      </c>
      <c r="BK94" s="193">
        <f>ROUND(I94*H94,2)</f>
        <v>0</v>
      </c>
      <c r="BL94" s="20" t="s">
        <v>1588</v>
      </c>
      <c r="BM94" s="192" t="s">
        <v>1589</v>
      </c>
    </row>
    <row r="95" spans="1:31" s="2" customFormat="1" ht="6.95" customHeight="1">
      <c r="A95" s="37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42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algorithmName="SHA-512" hashValue="VNvOI9Nv/9j2BYmBHGmLfzbZ+6BW3eym8Wxpa0/etE0VCxwqyrrHdZZWyiUXgQcQE+OvYTnFT02Vs/HXXzI7bA==" saltValue="GYoe03vAsaom+lk2P5/55ND5ogpF+EaO13lAEYNe98A6dZqcvhBxK8f3o0Vnl1Qbkxvop8PQ5rzV9TQW0A5X0A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6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111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1590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1591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ROUND(J97,2)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ROUND((SUM(BE97:BE166)),2)</f>
        <v>0</v>
      </c>
      <c r="G37" s="37"/>
      <c r="H37" s="37"/>
      <c r="I37" s="127">
        <v>0.21</v>
      </c>
      <c r="J37" s="126">
        <f>ROUND(((SUM(BE97:BE166))*I37),2)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ROUND((SUM(BF97:BF166)),2)</f>
        <v>0</v>
      </c>
      <c r="G38" s="37"/>
      <c r="H38" s="37"/>
      <c r="I38" s="127">
        <v>0.15</v>
      </c>
      <c r="J38" s="126">
        <f>ROUND(((SUM(BF97:BF166))*I38),2)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ROUND((SUM(BG97:BG166)),2)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ROUND((SUM(BH97:BH166)),2)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ROUND((SUM(BI97:BI166)),2)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1590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IN-NEZP.01 - ARS+KO část - investiční náklady nezpůsobilé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J97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1592</v>
      </c>
      <c r="E68" s="146"/>
      <c r="F68" s="146"/>
      <c r="G68" s="146"/>
      <c r="H68" s="146"/>
      <c r="I68" s="146"/>
      <c r="J68" s="147">
        <f>J98</f>
        <v>0</v>
      </c>
      <c r="K68" s="144"/>
      <c r="L68" s="148"/>
    </row>
    <row r="69" spans="2:12" s="9" customFormat="1" ht="24.95" customHeight="1">
      <c r="B69" s="143"/>
      <c r="C69" s="144"/>
      <c r="D69" s="145" t="s">
        <v>163</v>
      </c>
      <c r="E69" s="146"/>
      <c r="F69" s="146"/>
      <c r="G69" s="146"/>
      <c r="H69" s="146"/>
      <c r="I69" s="146"/>
      <c r="J69" s="147">
        <f>J108</f>
        <v>0</v>
      </c>
      <c r="K69" s="144"/>
      <c r="L69" s="148"/>
    </row>
    <row r="70" spans="2:12" s="10" customFormat="1" ht="19.9" customHeight="1">
      <c r="B70" s="149"/>
      <c r="C70" s="99"/>
      <c r="D70" s="150" t="s">
        <v>1593</v>
      </c>
      <c r="E70" s="151"/>
      <c r="F70" s="151"/>
      <c r="G70" s="151"/>
      <c r="H70" s="151"/>
      <c r="I70" s="151"/>
      <c r="J70" s="152">
        <f>J109</f>
        <v>0</v>
      </c>
      <c r="K70" s="99"/>
      <c r="L70" s="153"/>
    </row>
    <row r="71" spans="2:12" s="10" customFormat="1" ht="19.9" customHeight="1">
      <c r="B71" s="149"/>
      <c r="C71" s="99"/>
      <c r="D71" s="150" t="s">
        <v>164</v>
      </c>
      <c r="E71" s="151"/>
      <c r="F71" s="151"/>
      <c r="G71" s="151"/>
      <c r="H71" s="151"/>
      <c r="I71" s="151"/>
      <c r="J71" s="152">
        <f>J144</f>
        <v>0</v>
      </c>
      <c r="K71" s="99"/>
      <c r="L71" s="153"/>
    </row>
    <row r="72" spans="2:12" s="10" customFormat="1" ht="19.9" customHeight="1">
      <c r="B72" s="149"/>
      <c r="C72" s="99"/>
      <c r="D72" s="150" t="s">
        <v>1594</v>
      </c>
      <c r="E72" s="151"/>
      <c r="F72" s="151"/>
      <c r="G72" s="151"/>
      <c r="H72" s="151"/>
      <c r="I72" s="151"/>
      <c r="J72" s="152">
        <f>J152</f>
        <v>0</v>
      </c>
      <c r="K72" s="99"/>
      <c r="L72" s="153"/>
    </row>
    <row r="73" spans="2:12" s="10" customFormat="1" ht="19.9" customHeight="1">
      <c r="B73" s="149"/>
      <c r="C73" s="99"/>
      <c r="D73" s="150" t="s">
        <v>166</v>
      </c>
      <c r="E73" s="151"/>
      <c r="F73" s="151"/>
      <c r="G73" s="151"/>
      <c r="H73" s="151"/>
      <c r="I73" s="151"/>
      <c r="J73" s="152">
        <f>J160</f>
        <v>0</v>
      </c>
      <c r="K73" s="99"/>
      <c r="L73" s="153"/>
    </row>
    <row r="74" spans="1:31" s="2" customFormat="1" ht="21.75" customHeight="1">
      <c r="A74" s="37"/>
      <c r="B74" s="38"/>
      <c r="C74" s="39"/>
      <c r="D74" s="39"/>
      <c r="E74" s="39"/>
      <c r="F74" s="39"/>
      <c r="G74" s="39"/>
      <c r="H74" s="39"/>
      <c r="I74" s="39"/>
      <c r="J74" s="39"/>
      <c r="K74" s="39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6.95" customHeight="1">
      <c r="A75" s="37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9" spans="1:31" s="2" customFormat="1" ht="6.95" customHeight="1">
      <c r="A79" s="37"/>
      <c r="B79" s="52"/>
      <c r="C79" s="53"/>
      <c r="D79" s="53"/>
      <c r="E79" s="53"/>
      <c r="F79" s="53"/>
      <c r="G79" s="53"/>
      <c r="H79" s="53"/>
      <c r="I79" s="53"/>
      <c r="J79" s="53"/>
      <c r="K79" s="53"/>
      <c r="L79" s="11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</row>
    <row r="80" spans="1:31" s="2" customFormat="1" ht="24.95" customHeight="1">
      <c r="A80" s="37"/>
      <c r="B80" s="38"/>
      <c r="C80" s="26" t="s">
        <v>172</v>
      </c>
      <c r="D80" s="39"/>
      <c r="E80" s="39"/>
      <c r="F80" s="39"/>
      <c r="G80" s="39"/>
      <c r="H80" s="39"/>
      <c r="I80" s="39"/>
      <c r="J80" s="39"/>
      <c r="K80" s="39"/>
      <c r="L80" s="11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</row>
    <row r="81" spans="1:31" s="2" customFormat="1" ht="6.95" customHeight="1">
      <c r="A81" s="37"/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11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12" customHeight="1">
      <c r="A82" s="37"/>
      <c r="B82" s="38"/>
      <c r="C82" s="32" t="s">
        <v>16</v>
      </c>
      <c r="D82" s="39"/>
      <c r="E82" s="39"/>
      <c r="F82" s="39"/>
      <c r="G82" s="39"/>
      <c r="H82" s="39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6.5" customHeight="1">
      <c r="A83" s="37"/>
      <c r="B83" s="38"/>
      <c r="C83" s="39"/>
      <c r="D83" s="39"/>
      <c r="E83" s="408" t="str">
        <f>E7</f>
        <v>ÚPRAVA PODKROVI BUDOVY A TUL, HÁLKOVA 917/6, LIBEREC</v>
      </c>
      <c r="F83" s="409"/>
      <c r="G83" s="409"/>
      <c r="H83" s="40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2:12" s="1" customFormat="1" ht="12" customHeight="1">
      <c r="B84" s="24"/>
      <c r="C84" s="32" t="s">
        <v>147</v>
      </c>
      <c r="D84" s="25"/>
      <c r="E84" s="25"/>
      <c r="F84" s="25"/>
      <c r="G84" s="25"/>
      <c r="H84" s="25"/>
      <c r="I84" s="25"/>
      <c r="J84" s="25"/>
      <c r="K84" s="25"/>
      <c r="L84" s="23"/>
    </row>
    <row r="85" spans="2:12" s="1" customFormat="1" ht="16.5" customHeight="1">
      <c r="B85" s="24"/>
      <c r="C85" s="25"/>
      <c r="D85" s="25"/>
      <c r="E85" s="408" t="s">
        <v>148</v>
      </c>
      <c r="F85" s="384"/>
      <c r="G85" s="384"/>
      <c r="H85" s="384"/>
      <c r="I85" s="25"/>
      <c r="J85" s="25"/>
      <c r="K85" s="25"/>
      <c r="L85" s="23"/>
    </row>
    <row r="86" spans="2:12" s="1" customFormat="1" ht="12" customHeight="1">
      <c r="B86" s="24"/>
      <c r="C86" s="32" t="s">
        <v>149</v>
      </c>
      <c r="D86" s="25"/>
      <c r="E86" s="25"/>
      <c r="F86" s="25"/>
      <c r="G86" s="25"/>
      <c r="H86" s="25"/>
      <c r="I86" s="25"/>
      <c r="J86" s="25"/>
      <c r="K86" s="25"/>
      <c r="L86" s="23"/>
    </row>
    <row r="87" spans="1:31" s="2" customFormat="1" ht="16.5" customHeight="1">
      <c r="A87" s="37"/>
      <c r="B87" s="38"/>
      <c r="C87" s="39"/>
      <c r="D87" s="39"/>
      <c r="E87" s="410" t="s">
        <v>1590</v>
      </c>
      <c r="F87" s="411"/>
      <c r="G87" s="411"/>
      <c r="H87" s="411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12" customHeight="1">
      <c r="A88" s="37"/>
      <c r="B88" s="38"/>
      <c r="C88" s="32" t="s">
        <v>151</v>
      </c>
      <c r="D88" s="39"/>
      <c r="E88" s="39"/>
      <c r="F88" s="39"/>
      <c r="G88" s="39"/>
      <c r="H88" s="39"/>
      <c r="I88" s="39"/>
      <c r="J88" s="39"/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6.5" customHeight="1">
      <c r="A89" s="37"/>
      <c r="B89" s="38"/>
      <c r="C89" s="39"/>
      <c r="D89" s="39"/>
      <c r="E89" s="355" t="str">
        <f>E13</f>
        <v>IN-NEZP.01 - ARS+KO část - investiční náklady nezpůsobilé</v>
      </c>
      <c r="F89" s="411"/>
      <c r="G89" s="411"/>
      <c r="H89" s="411"/>
      <c r="I89" s="39"/>
      <c r="J89" s="39"/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2" customHeight="1">
      <c r="A91" s="37"/>
      <c r="B91" s="38"/>
      <c r="C91" s="32" t="s">
        <v>21</v>
      </c>
      <c r="D91" s="39"/>
      <c r="E91" s="39"/>
      <c r="F91" s="30" t="str">
        <f>F16</f>
        <v>LIBEREC</v>
      </c>
      <c r="G91" s="39"/>
      <c r="H91" s="39"/>
      <c r="I91" s="32" t="s">
        <v>23</v>
      </c>
      <c r="J91" s="62">
        <f>IF(J16="","",J16)</f>
        <v>45307</v>
      </c>
      <c r="K91" s="39"/>
      <c r="L91" s="11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6.95" customHeight="1">
      <c r="A92" s="37"/>
      <c r="B92" s="38"/>
      <c r="C92" s="39"/>
      <c r="D92" s="39"/>
      <c r="E92" s="39"/>
      <c r="F92" s="39"/>
      <c r="G92" s="39"/>
      <c r="H92" s="39"/>
      <c r="I92" s="39"/>
      <c r="J92" s="39"/>
      <c r="K92" s="39"/>
      <c r="L92" s="11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25.7" customHeight="1">
      <c r="A93" s="37"/>
      <c r="B93" s="38"/>
      <c r="C93" s="32" t="s">
        <v>24</v>
      </c>
      <c r="D93" s="39"/>
      <c r="E93" s="39"/>
      <c r="F93" s="30" t="str">
        <f>E19</f>
        <v>Technická univerzita v Liberci</v>
      </c>
      <c r="G93" s="39"/>
      <c r="H93" s="39"/>
      <c r="I93" s="32" t="s">
        <v>30</v>
      </c>
      <c r="J93" s="35" t="str">
        <f>E25</f>
        <v>ING.ARCH.MARTIN ŠAML</v>
      </c>
      <c r="K93" s="39"/>
      <c r="L93" s="11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5.7" customHeight="1">
      <c r="A94" s="37"/>
      <c r="B94" s="38"/>
      <c r="C94" s="32" t="s">
        <v>28</v>
      </c>
      <c r="D94" s="39"/>
      <c r="E94" s="39"/>
      <c r="F94" s="30" t="str">
        <f>IF(E22="","",E22)</f>
        <v>Vyplň údaj</v>
      </c>
      <c r="G94" s="39"/>
      <c r="H94" s="39"/>
      <c r="I94" s="32" t="s">
        <v>33</v>
      </c>
      <c r="J94" s="35" t="str">
        <f>E28</f>
        <v>PROPOS LIBEREC S.R.O.</v>
      </c>
      <c r="K94" s="39"/>
      <c r="L94" s="11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5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11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31" s="11" customFormat="1" ht="29.25" customHeight="1">
      <c r="A96" s="154"/>
      <c r="B96" s="155"/>
      <c r="C96" s="156" t="s">
        <v>173</v>
      </c>
      <c r="D96" s="157" t="s">
        <v>56</v>
      </c>
      <c r="E96" s="157" t="s">
        <v>52</v>
      </c>
      <c r="F96" s="157" t="s">
        <v>53</v>
      </c>
      <c r="G96" s="157" t="s">
        <v>174</v>
      </c>
      <c r="H96" s="157" t="s">
        <v>175</v>
      </c>
      <c r="I96" s="157" t="s">
        <v>176</v>
      </c>
      <c r="J96" s="157" t="s">
        <v>155</v>
      </c>
      <c r="K96" s="158" t="s">
        <v>177</v>
      </c>
      <c r="L96" s="159"/>
      <c r="M96" s="71" t="s">
        <v>19</v>
      </c>
      <c r="N96" s="72" t="s">
        <v>41</v>
      </c>
      <c r="O96" s="72" t="s">
        <v>178</v>
      </c>
      <c r="P96" s="72" t="s">
        <v>179</v>
      </c>
      <c r="Q96" s="72" t="s">
        <v>180</v>
      </c>
      <c r="R96" s="72" t="s">
        <v>181</v>
      </c>
      <c r="S96" s="72" t="s">
        <v>182</v>
      </c>
      <c r="T96" s="73" t="s">
        <v>183</v>
      </c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</row>
    <row r="97" spans="1:63" s="2" customFormat="1" ht="22.9" customHeight="1">
      <c r="A97" s="37"/>
      <c r="B97" s="38"/>
      <c r="C97" s="78" t="s">
        <v>184</v>
      </c>
      <c r="D97" s="39"/>
      <c r="E97" s="39"/>
      <c r="F97" s="39"/>
      <c r="G97" s="39"/>
      <c r="H97" s="39"/>
      <c r="I97" s="39"/>
      <c r="J97" s="160">
        <f>BK97</f>
        <v>0</v>
      </c>
      <c r="K97" s="39"/>
      <c r="L97" s="42"/>
      <c r="M97" s="74"/>
      <c r="N97" s="161"/>
      <c r="O97" s="75"/>
      <c r="P97" s="162">
        <f>P98+P108</f>
        <v>0</v>
      </c>
      <c r="Q97" s="75"/>
      <c r="R97" s="162">
        <f>R98+R108</f>
        <v>1.3106736</v>
      </c>
      <c r="S97" s="75"/>
      <c r="T97" s="163">
        <f>T98+T108</f>
        <v>0.27350399999999997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70</v>
      </c>
      <c r="AU97" s="20" t="s">
        <v>156</v>
      </c>
      <c r="BK97" s="164">
        <f>BK98+BK108</f>
        <v>0</v>
      </c>
    </row>
    <row r="98" spans="2:63" s="12" customFormat="1" ht="25.9" customHeight="1">
      <c r="B98" s="165"/>
      <c r="C98" s="166"/>
      <c r="D98" s="167" t="s">
        <v>70</v>
      </c>
      <c r="E98" s="168" t="s">
        <v>300</v>
      </c>
      <c r="F98" s="168" t="s">
        <v>301</v>
      </c>
      <c r="G98" s="166"/>
      <c r="H98" s="166"/>
      <c r="I98" s="169"/>
      <c r="J98" s="170">
        <f>BK98</f>
        <v>0</v>
      </c>
      <c r="K98" s="166"/>
      <c r="L98" s="171"/>
      <c r="M98" s="172"/>
      <c r="N98" s="173"/>
      <c r="O98" s="173"/>
      <c r="P98" s="174">
        <f>SUM(P99:P107)</f>
        <v>0</v>
      </c>
      <c r="Q98" s="173"/>
      <c r="R98" s="174">
        <f>SUM(R99:R107)</f>
        <v>0</v>
      </c>
      <c r="S98" s="173"/>
      <c r="T98" s="175">
        <f>SUM(T99:T107)</f>
        <v>0</v>
      </c>
      <c r="AR98" s="176" t="s">
        <v>78</v>
      </c>
      <c r="AT98" s="177" t="s">
        <v>70</v>
      </c>
      <c r="AU98" s="177" t="s">
        <v>71</v>
      </c>
      <c r="AY98" s="176" t="s">
        <v>187</v>
      </c>
      <c r="BK98" s="178">
        <f>SUM(BK99:BK107)</f>
        <v>0</v>
      </c>
    </row>
    <row r="99" spans="1:65" s="2" customFormat="1" ht="24.2" customHeight="1">
      <c r="A99" s="37"/>
      <c r="B99" s="38"/>
      <c r="C99" s="181" t="s">
        <v>302</v>
      </c>
      <c r="D99" s="181" t="s">
        <v>189</v>
      </c>
      <c r="E99" s="182" t="s">
        <v>303</v>
      </c>
      <c r="F99" s="183" t="s">
        <v>304</v>
      </c>
      <c r="G99" s="184" t="s">
        <v>305</v>
      </c>
      <c r="H99" s="185">
        <v>0.274</v>
      </c>
      <c r="I99" s="186"/>
      <c r="J99" s="187">
        <f>ROUND(I99*H99,2)</f>
        <v>0</v>
      </c>
      <c r="K99" s="183" t="s">
        <v>193</v>
      </c>
      <c r="L99" s="42"/>
      <c r="M99" s="188" t="s">
        <v>19</v>
      </c>
      <c r="N99" s="189" t="s">
        <v>42</v>
      </c>
      <c r="O99" s="67"/>
      <c r="P99" s="190">
        <f>O99*H99</f>
        <v>0</v>
      </c>
      <c r="Q99" s="190">
        <v>0</v>
      </c>
      <c r="R99" s="190">
        <f>Q99*H99</f>
        <v>0</v>
      </c>
      <c r="S99" s="190">
        <v>0</v>
      </c>
      <c r="T99" s="191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192" t="s">
        <v>95</v>
      </c>
      <c r="AT99" s="192" t="s">
        <v>189</v>
      </c>
      <c r="AU99" s="192" t="s">
        <v>78</v>
      </c>
      <c r="AY99" s="20" t="s">
        <v>187</v>
      </c>
      <c r="BE99" s="193">
        <f>IF(N99="základní",J99,0)</f>
        <v>0</v>
      </c>
      <c r="BF99" s="193">
        <f>IF(N99="snížená",J99,0)</f>
        <v>0</v>
      </c>
      <c r="BG99" s="193">
        <f>IF(N99="zákl. přenesená",J99,0)</f>
        <v>0</v>
      </c>
      <c r="BH99" s="193">
        <f>IF(N99="sníž. přenesená",J99,0)</f>
        <v>0</v>
      </c>
      <c r="BI99" s="193">
        <f>IF(N99="nulová",J99,0)</f>
        <v>0</v>
      </c>
      <c r="BJ99" s="20" t="s">
        <v>78</v>
      </c>
      <c r="BK99" s="193">
        <f>ROUND(I99*H99,2)</f>
        <v>0</v>
      </c>
      <c r="BL99" s="20" t="s">
        <v>95</v>
      </c>
      <c r="BM99" s="192" t="s">
        <v>1595</v>
      </c>
    </row>
    <row r="100" spans="1:47" s="2" customFormat="1" ht="11.25">
      <c r="A100" s="37"/>
      <c r="B100" s="38"/>
      <c r="C100" s="39"/>
      <c r="D100" s="194" t="s">
        <v>195</v>
      </c>
      <c r="E100" s="39"/>
      <c r="F100" s="195" t="s">
        <v>307</v>
      </c>
      <c r="G100" s="39"/>
      <c r="H100" s="39"/>
      <c r="I100" s="196"/>
      <c r="J100" s="39"/>
      <c r="K100" s="39"/>
      <c r="L100" s="42"/>
      <c r="M100" s="197"/>
      <c r="N100" s="198"/>
      <c r="O100" s="67"/>
      <c r="P100" s="67"/>
      <c r="Q100" s="67"/>
      <c r="R100" s="67"/>
      <c r="S100" s="67"/>
      <c r="T100" s="68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20" t="s">
        <v>195</v>
      </c>
      <c r="AU100" s="20" t="s">
        <v>78</v>
      </c>
    </row>
    <row r="101" spans="1:65" s="2" customFormat="1" ht="21.75" customHeight="1">
      <c r="A101" s="37"/>
      <c r="B101" s="38"/>
      <c r="C101" s="181" t="s">
        <v>308</v>
      </c>
      <c r="D101" s="181" t="s">
        <v>189</v>
      </c>
      <c r="E101" s="182" t="s">
        <v>309</v>
      </c>
      <c r="F101" s="183" t="s">
        <v>310</v>
      </c>
      <c r="G101" s="184" t="s">
        <v>305</v>
      </c>
      <c r="H101" s="185">
        <v>0.274</v>
      </c>
      <c r="I101" s="186"/>
      <c r="J101" s="187">
        <f>ROUND(I101*H101,2)</f>
        <v>0</v>
      </c>
      <c r="K101" s="183" t="s">
        <v>193</v>
      </c>
      <c r="L101" s="42"/>
      <c r="M101" s="188" t="s">
        <v>19</v>
      </c>
      <c r="N101" s="189" t="s">
        <v>42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192" t="s">
        <v>95</v>
      </c>
      <c r="AT101" s="192" t="s">
        <v>189</v>
      </c>
      <c r="AU101" s="192" t="s">
        <v>78</v>
      </c>
      <c r="AY101" s="20" t="s">
        <v>187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20" t="s">
        <v>78</v>
      </c>
      <c r="BK101" s="193">
        <f>ROUND(I101*H101,2)</f>
        <v>0</v>
      </c>
      <c r="BL101" s="20" t="s">
        <v>95</v>
      </c>
      <c r="BM101" s="192" t="s">
        <v>1596</v>
      </c>
    </row>
    <row r="102" spans="1:47" s="2" customFormat="1" ht="11.25">
      <c r="A102" s="37"/>
      <c r="B102" s="38"/>
      <c r="C102" s="39"/>
      <c r="D102" s="194" t="s">
        <v>195</v>
      </c>
      <c r="E102" s="39"/>
      <c r="F102" s="195" t="s">
        <v>312</v>
      </c>
      <c r="G102" s="39"/>
      <c r="H102" s="39"/>
      <c r="I102" s="196"/>
      <c r="J102" s="39"/>
      <c r="K102" s="39"/>
      <c r="L102" s="42"/>
      <c r="M102" s="197"/>
      <c r="N102" s="198"/>
      <c r="O102" s="67"/>
      <c r="P102" s="67"/>
      <c r="Q102" s="67"/>
      <c r="R102" s="67"/>
      <c r="S102" s="67"/>
      <c r="T102" s="68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20" t="s">
        <v>195</v>
      </c>
      <c r="AU102" s="20" t="s">
        <v>78</v>
      </c>
    </row>
    <row r="103" spans="1:65" s="2" customFormat="1" ht="24.2" customHeight="1">
      <c r="A103" s="37"/>
      <c r="B103" s="38"/>
      <c r="C103" s="181" t="s">
        <v>7</v>
      </c>
      <c r="D103" s="181" t="s">
        <v>189</v>
      </c>
      <c r="E103" s="182" t="s">
        <v>313</v>
      </c>
      <c r="F103" s="183" t="s">
        <v>314</v>
      </c>
      <c r="G103" s="184" t="s">
        <v>305</v>
      </c>
      <c r="H103" s="185">
        <v>0.274</v>
      </c>
      <c r="I103" s="186"/>
      <c r="J103" s="187">
        <f>ROUND(I103*H103,2)</f>
        <v>0</v>
      </c>
      <c r="K103" s="183" t="s">
        <v>193</v>
      </c>
      <c r="L103" s="42"/>
      <c r="M103" s="188" t="s">
        <v>19</v>
      </c>
      <c r="N103" s="189" t="s">
        <v>42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R103" s="192" t="s">
        <v>95</v>
      </c>
      <c r="AT103" s="192" t="s">
        <v>189</v>
      </c>
      <c r="AU103" s="192" t="s">
        <v>78</v>
      </c>
      <c r="AY103" s="20" t="s">
        <v>187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20" t="s">
        <v>78</v>
      </c>
      <c r="BK103" s="193">
        <f>ROUND(I103*H103,2)</f>
        <v>0</v>
      </c>
      <c r="BL103" s="20" t="s">
        <v>95</v>
      </c>
      <c r="BM103" s="192" t="s">
        <v>1597</v>
      </c>
    </row>
    <row r="104" spans="1:47" s="2" customFormat="1" ht="11.25">
      <c r="A104" s="37"/>
      <c r="B104" s="38"/>
      <c r="C104" s="39"/>
      <c r="D104" s="194" t="s">
        <v>195</v>
      </c>
      <c r="E104" s="39"/>
      <c r="F104" s="195" t="s">
        <v>316</v>
      </c>
      <c r="G104" s="39"/>
      <c r="H104" s="39"/>
      <c r="I104" s="196"/>
      <c r="J104" s="39"/>
      <c r="K104" s="39"/>
      <c r="L104" s="42"/>
      <c r="M104" s="197"/>
      <c r="N104" s="198"/>
      <c r="O104" s="67"/>
      <c r="P104" s="67"/>
      <c r="Q104" s="67"/>
      <c r="R104" s="67"/>
      <c r="S104" s="67"/>
      <c r="T104" s="6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T104" s="20" t="s">
        <v>195</v>
      </c>
      <c r="AU104" s="20" t="s">
        <v>78</v>
      </c>
    </row>
    <row r="105" spans="1:65" s="2" customFormat="1" ht="24.2" customHeight="1">
      <c r="A105" s="37"/>
      <c r="B105" s="38"/>
      <c r="C105" s="181" t="s">
        <v>317</v>
      </c>
      <c r="D105" s="181" t="s">
        <v>189</v>
      </c>
      <c r="E105" s="182" t="s">
        <v>318</v>
      </c>
      <c r="F105" s="183" t="s">
        <v>319</v>
      </c>
      <c r="G105" s="184" t="s">
        <v>305</v>
      </c>
      <c r="H105" s="185">
        <v>0.274</v>
      </c>
      <c r="I105" s="186"/>
      <c r="J105" s="187">
        <f>ROUND(I105*H105,2)</f>
        <v>0</v>
      </c>
      <c r="K105" s="183" t="s">
        <v>193</v>
      </c>
      <c r="L105" s="42"/>
      <c r="M105" s="188" t="s">
        <v>19</v>
      </c>
      <c r="N105" s="189" t="s">
        <v>42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0</v>
      </c>
      <c r="T105" s="191">
        <f>S105*H105</f>
        <v>0</v>
      </c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R105" s="192" t="s">
        <v>95</v>
      </c>
      <c r="AT105" s="192" t="s">
        <v>189</v>
      </c>
      <c r="AU105" s="192" t="s">
        <v>78</v>
      </c>
      <c r="AY105" s="20" t="s">
        <v>187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20" t="s">
        <v>78</v>
      </c>
      <c r="BK105" s="193">
        <f>ROUND(I105*H105,2)</f>
        <v>0</v>
      </c>
      <c r="BL105" s="20" t="s">
        <v>95</v>
      </c>
      <c r="BM105" s="192" t="s">
        <v>1598</v>
      </c>
    </row>
    <row r="106" spans="1:47" s="2" customFormat="1" ht="11.25">
      <c r="A106" s="37"/>
      <c r="B106" s="38"/>
      <c r="C106" s="39"/>
      <c r="D106" s="194" t="s">
        <v>195</v>
      </c>
      <c r="E106" s="39"/>
      <c r="F106" s="195" t="s">
        <v>321</v>
      </c>
      <c r="G106" s="39"/>
      <c r="H106" s="39"/>
      <c r="I106" s="196"/>
      <c r="J106" s="39"/>
      <c r="K106" s="39"/>
      <c r="L106" s="42"/>
      <c r="M106" s="197"/>
      <c r="N106" s="198"/>
      <c r="O106" s="67"/>
      <c r="P106" s="67"/>
      <c r="Q106" s="67"/>
      <c r="R106" s="67"/>
      <c r="S106" s="67"/>
      <c r="T106" s="68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20" t="s">
        <v>195</v>
      </c>
      <c r="AU106" s="20" t="s">
        <v>78</v>
      </c>
    </row>
    <row r="107" spans="2:51" s="14" customFormat="1" ht="11.25">
      <c r="B107" s="210"/>
      <c r="C107" s="211"/>
      <c r="D107" s="201" t="s">
        <v>197</v>
      </c>
      <c r="E107" s="212" t="s">
        <v>19</v>
      </c>
      <c r="F107" s="213" t="s">
        <v>1599</v>
      </c>
      <c r="G107" s="211"/>
      <c r="H107" s="214">
        <v>0.274</v>
      </c>
      <c r="I107" s="215"/>
      <c r="J107" s="211"/>
      <c r="K107" s="211"/>
      <c r="L107" s="216"/>
      <c r="M107" s="217"/>
      <c r="N107" s="218"/>
      <c r="O107" s="218"/>
      <c r="P107" s="218"/>
      <c r="Q107" s="218"/>
      <c r="R107" s="218"/>
      <c r="S107" s="218"/>
      <c r="T107" s="219"/>
      <c r="AT107" s="220" t="s">
        <v>197</v>
      </c>
      <c r="AU107" s="220" t="s">
        <v>78</v>
      </c>
      <c r="AV107" s="14" t="s">
        <v>80</v>
      </c>
      <c r="AW107" s="14" t="s">
        <v>32</v>
      </c>
      <c r="AX107" s="14" t="s">
        <v>78</v>
      </c>
      <c r="AY107" s="220" t="s">
        <v>187</v>
      </c>
    </row>
    <row r="108" spans="2:63" s="12" customFormat="1" ht="25.9" customHeight="1">
      <c r="B108" s="165"/>
      <c r="C108" s="166"/>
      <c r="D108" s="167" t="s">
        <v>70</v>
      </c>
      <c r="E108" s="168" t="s">
        <v>348</v>
      </c>
      <c r="F108" s="168" t="s">
        <v>349</v>
      </c>
      <c r="G108" s="166"/>
      <c r="H108" s="166"/>
      <c r="I108" s="169"/>
      <c r="J108" s="170">
        <f>BK108</f>
        <v>0</v>
      </c>
      <c r="K108" s="166"/>
      <c r="L108" s="171"/>
      <c r="M108" s="172"/>
      <c r="N108" s="173"/>
      <c r="O108" s="173"/>
      <c r="P108" s="174">
        <f>P109+P144+P152+P160</f>
        <v>0</v>
      </c>
      <c r="Q108" s="173"/>
      <c r="R108" s="174">
        <f>R109+R144+R152+R160</f>
        <v>1.3106736</v>
      </c>
      <c r="S108" s="173"/>
      <c r="T108" s="175">
        <f>T109+T144+T152+T160</f>
        <v>0.27350399999999997</v>
      </c>
      <c r="AR108" s="176" t="s">
        <v>80</v>
      </c>
      <c r="AT108" s="177" t="s">
        <v>70</v>
      </c>
      <c r="AU108" s="177" t="s">
        <v>71</v>
      </c>
      <c r="AY108" s="176" t="s">
        <v>187</v>
      </c>
      <c r="BK108" s="178">
        <f>BK109+BK144+BK152+BK160</f>
        <v>0</v>
      </c>
    </row>
    <row r="109" spans="2:63" s="12" customFormat="1" ht="22.9" customHeight="1">
      <c r="B109" s="165"/>
      <c r="C109" s="166"/>
      <c r="D109" s="167" t="s">
        <v>70</v>
      </c>
      <c r="E109" s="179" t="s">
        <v>1600</v>
      </c>
      <c r="F109" s="179" t="s">
        <v>1601</v>
      </c>
      <c r="G109" s="166"/>
      <c r="H109" s="166"/>
      <c r="I109" s="169"/>
      <c r="J109" s="180">
        <f>BK109</f>
        <v>0</v>
      </c>
      <c r="K109" s="166"/>
      <c r="L109" s="171"/>
      <c r="M109" s="172"/>
      <c r="N109" s="173"/>
      <c r="O109" s="173"/>
      <c r="P109" s="174">
        <f>SUM(P110:P143)</f>
        <v>0</v>
      </c>
      <c r="Q109" s="173"/>
      <c r="R109" s="174">
        <f>SUM(R110:R143)</f>
        <v>1.2826716</v>
      </c>
      <c r="S109" s="173"/>
      <c r="T109" s="175">
        <f>SUM(T110:T143)</f>
        <v>0</v>
      </c>
      <c r="AR109" s="176" t="s">
        <v>80</v>
      </c>
      <c r="AT109" s="177" t="s">
        <v>70</v>
      </c>
      <c r="AU109" s="177" t="s">
        <v>78</v>
      </c>
      <c r="AY109" s="176" t="s">
        <v>187</v>
      </c>
      <c r="BK109" s="178">
        <f>SUM(BK110:BK143)</f>
        <v>0</v>
      </c>
    </row>
    <row r="110" spans="1:65" s="2" customFormat="1" ht="24.2" customHeight="1">
      <c r="A110" s="37"/>
      <c r="B110" s="38"/>
      <c r="C110" s="181" t="s">
        <v>664</v>
      </c>
      <c r="D110" s="181" t="s">
        <v>189</v>
      </c>
      <c r="E110" s="182" t="s">
        <v>1602</v>
      </c>
      <c r="F110" s="183" t="s">
        <v>1603</v>
      </c>
      <c r="G110" s="184" t="s">
        <v>192</v>
      </c>
      <c r="H110" s="185">
        <v>299.41</v>
      </c>
      <c r="I110" s="186"/>
      <c r="J110" s="187">
        <f>ROUND(I110*H110,2)</f>
        <v>0</v>
      </c>
      <c r="K110" s="183" t="s">
        <v>193</v>
      </c>
      <c r="L110" s="42"/>
      <c r="M110" s="188" t="s">
        <v>19</v>
      </c>
      <c r="N110" s="189" t="s">
        <v>42</v>
      </c>
      <c r="O110" s="67"/>
      <c r="P110" s="190">
        <f>O110*H110</f>
        <v>0</v>
      </c>
      <c r="Q110" s="190">
        <v>0</v>
      </c>
      <c r="R110" s="190">
        <f>Q110*H110</f>
        <v>0</v>
      </c>
      <c r="S110" s="190">
        <v>0</v>
      </c>
      <c r="T110" s="191">
        <f>S110*H110</f>
        <v>0</v>
      </c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R110" s="192" t="s">
        <v>287</v>
      </c>
      <c r="AT110" s="192" t="s">
        <v>189</v>
      </c>
      <c r="AU110" s="192" t="s">
        <v>80</v>
      </c>
      <c r="AY110" s="20" t="s">
        <v>187</v>
      </c>
      <c r="BE110" s="193">
        <f>IF(N110="základní",J110,0)</f>
        <v>0</v>
      </c>
      <c r="BF110" s="193">
        <f>IF(N110="snížená",J110,0)</f>
        <v>0</v>
      </c>
      <c r="BG110" s="193">
        <f>IF(N110="zákl. přenesená",J110,0)</f>
        <v>0</v>
      </c>
      <c r="BH110" s="193">
        <f>IF(N110="sníž. přenesená",J110,0)</f>
        <v>0</v>
      </c>
      <c r="BI110" s="193">
        <f>IF(N110="nulová",J110,0)</f>
        <v>0</v>
      </c>
      <c r="BJ110" s="20" t="s">
        <v>78</v>
      </c>
      <c r="BK110" s="193">
        <f>ROUND(I110*H110,2)</f>
        <v>0</v>
      </c>
      <c r="BL110" s="20" t="s">
        <v>287</v>
      </c>
      <c r="BM110" s="192" t="s">
        <v>1604</v>
      </c>
    </row>
    <row r="111" spans="1:47" s="2" customFormat="1" ht="11.25">
      <c r="A111" s="37"/>
      <c r="B111" s="38"/>
      <c r="C111" s="39"/>
      <c r="D111" s="194" t="s">
        <v>195</v>
      </c>
      <c r="E111" s="39"/>
      <c r="F111" s="195" t="s">
        <v>1605</v>
      </c>
      <c r="G111" s="39"/>
      <c r="H111" s="39"/>
      <c r="I111" s="196"/>
      <c r="J111" s="39"/>
      <c r="K111" s="39"/>
      <c r="L111" s="42"/>
      <c r="M111" s="197"/>
      <c r="N111" s="198"/>
      <c r="O111" s="67"/>
      <c r="P111" s="67"/>
      <c r="Q111" s="67"/>
      <c r="R111" s="67"/>
      <c r="S111" s="67"/>
      <c r="T111" s="68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T111" s="20" t="s">
        <v>195</v>
      </c>
      <c r="AU111" s="20" t="s">
        <v>80</v>
      </c>
    </row>
    <row r="112" spans="2:51" s="13" customFormat="1" ht="11.25">
      <c r="B112" s="199"/>
      <c r="C112" s="200"/>
      <c r="D112" s="201" t="s">
        <v>197</v>
      </c>
      <c r="E112" s="202" t="s">
        <v>19</v>
      </c>
      <c r="F112" s="203" t="s">
        <v>1606</v>
      </c>
      <c r="G112" s="200"/>
      <c r="H112" s="202" t="s">
        <v>19</v>
      </c>
      <c r="I112" s="204"/>
      <c r="J112" s="200"/>
      <c r="K112" s="200"/>
      <c r="L112" s="205"/>
      <c r="M112" s="206"/>
      <c r="N112" s="207"/>
      <c r="O112" s="207"/>
      <c r="P112" s="207"/>
      <c r="Q112" s="207"/>
      <c r="R112" s="207"/>
      <c r="S112" s="207"/>
      <c r="T112" s="208"/>
      <c r="AT112" s="209" t="s">
        <v>197</v>
      </c>
      <c r="AU112" s="209" t="s">
        <v>80</v>
      </c>
      <c r="AV112" s="13" t="s">
        <v>78</v>
      </c>
      <c r="AW112" s="13" t="s">
        <v>32</v>
      </c>
      <c r="AX112" s="13" t="s">
        <v>71</v>
      </c>
      <c r="AY112" s="209" t="s">
        <v>187</v>
      </c>
    </row>
    <row r="113" spans="2:51" s="14" customFormat="1" ht="11.25">
      <c r="B113" s="210"/>
      <c r="C113" s="211"/>
      <c r="D113" s="201" t="s">
        <v>197</v>
      </c>
      <c r="E113" s="212" t="s">
        <v>19</v>
      </c>
      <c r="F113" s="213" t="s">
        <v>1607</v>
      </c>
      <c r="G113" s="211"/>
      <c r="H113" s="214">
        <v>48.49</v>
      </c>
      <c r="I113" s="215"/>
      <c r="J113" s="211"/>
      <c r="K113" s="211"/>
      <c r="L113" s="216"/>
      <c r="M113" s="217"/>
      <c r="N113" s="218"/>
      <c r="O113" s="218"/>
      <c r="P113" s="218"/>
      <c r="Q113" s="218"/>
      <c r="R113" s="218"/>
      <c r="S113" s="218"/>
      <c r="T113" s="219"/>
      <c r="AT113" s="220" t="s">
        <v>197</v>
      </c>
      <c r="AU113" s="220" t="s">
        <v>80</v>
      </c>
      <c r="AV113" s="14" t="s">
        <v>80</v>
      </c>
      <c r="AW113" s="14" t="s">
        <v>32</v>
      </c>
      <c r="AX113" s="14" t="s">
        <v>71</v>
      </c>
      <c r="AY113" s="220" t="s">
        <v>187</v>
      </c>
    </row>
    <row r="114" spans="2:51" s="13" customFormat="1" ht="11.25">
      <c r="B114" s="199"/>
      <c r="C114" s="200"/>
      <c r="D114" s="201" t="s">
        <v>197</v>
      </c>
      <c r="E114" s="202" t="s">
        <v>19</v>
      </c>
      <c r="F114" s="203" t="s">
        <v>425</v>
      </c>
      <c r="G114" s="200"/>
      <c r="H114" s="202" t="s">
        <v>19</v>
      </c>
      <c r="I114" s="204"/>
      <c r="J114" s="200"/>
      <c r="K114" s="200"/>
      <c r="L114" s="205"/>
      <c r="M114" s="206"/>
      <c r="N114" s="207"/>
      <c r="O114" s="207"/>
      <c r="P114" s="207"/>
      <c r="Q114" s="207"/>
      <c r="R114" s="207"/>
      <c r="S114" s="207"/>
      <c r="T114" s="208"/>
      <c r="AT114" s="209" t="s">
        <v>197</v>
      </c>
      <c r="AU114" s="209" t="s">
        <v>80</v>
      </c>
      <c r="AV114" s="13" t="s">
        <v>78</v>
      </c>
      <c r="AW114" s="13" t="s">
        <v>32</v>
      </c>
      <c r="AX114" s="13" t="s">
        <v>71</v>
      </c>
      <c r="AY114" s="209" t="s">
        <v>187</v>
      </c>
    </row>
    <row r="115" spans="2:51" s="14" customFormat="1" ht="11.25">
      <c r="B115" s="210"/>
      <c r="C115" s="211"/>
      <c r="D115" s="201" t="s">
        <v>197</v>
      </c>
      <c r="E115" s="212" t="s">
        <v>19</v>
      </c>
      <c r="F115" s="213" t="s">
        <v>426</v>
      </c>
      <c r="G115" s="211"/>
      <c r="H115" s="214">
        <v>59.194</v>
      </c>
      <c r="I115" s="215"/>
      <c r="J115" s="211"/>
      <c r="K115" s="211"/>
      <c r="L115" s="216"/>
      <c r="M115" s="217"/>
      <c r="N115" s="218"/>
      <c r="O115" s="218"/>
      <c r="P115" s="218"/>
      <c r="Q115" s="218"/>
      <c r="R115" s="218"/>
      <c r="S115" s="218"/>
      <c r="T115" s="219"/>
      <c r="AT115" s="220" t="s">
        <v>197</v>
      </c>
      <c r="AU115" s="220" t="s">
        <v>80</v>
      </c>
      <c r="AV115" s="14" t="s">
        <v>80</v>
      </c>
      <c r="AW115" s="14" t="s">
        <v>32</v>
      </c>
      <c r="AX115" s="14" t="s">
        <v>71</v>
      </c>
      <c r="AY115" s="220" t="s">
        <v>187</v>
      </c>
    </row>
    <row r="116" spans="2:51" s="13" customFormat="1" ht="11.25">
      <c r="B116" s="199"/>
      <c r="C116" s="200"/>
      <c r="D116" s="201" t="s">
        <v>197</v>
      </c>
      <c r="E116" s="202" t="s">
        <v>19</v>
      </c>
      <c r="F116" s="203" t="s">
        <v>1608</v>
      </c>
      <c r="G116" s="200"/>
      <c r="H116" s="202" t="s">
        <v>19</v>
      </c>
      <c r="I116" s="204"/>
      <c r="J116" s="200"/>
      <c r="K116" s="200"/>
      <c r="L116" s="205"/>
      <c r="M116" s="206"/>
      <c r="N116" s="207"/>
      <c r="O116" s="207"/>
      <c r="P116" s="207"/>
      <c r="Q116" s="207"/>
      <c r="R116" s="207"/>
      <c r="S116" s="207"/>
      <c r="T116" s="208"/>
      <c r="AT116" s="209" t="s">
        <v>197</v>
      </c>
      <c r="AU116" s="209" t="s">
        <v>80</v>
      </c>
      <c r="AV116" s="13" t="s">
        <v>78</v>
      </c>
      <c r="AW116" s="13" t="s">
        <v>32</v>
      </c>
      <c r="AX116" s="13" t="s">
        <v>71</v>
      </c>
      <c r="AY116" s="209" t="s">
        <v>187</v>
      </c>
    </row>
    <row r="117" spans="2:51" s="13" customFormat="1" ht="11.25">
      <c r="B117" s="199"/>
      <c r="C117" s="200"/>
      <c r="D117" s="201" t="s">
        <v>197</v>
      </c>
      <c r="E117" s="202" t="s">
        <v>19</v>
      </c>
      <c r="F117" s="203" t="s">
        <v>1609</v>
      </c>
      <c r="G117" s="200"/>
      <c r="H117" s="202" t="s">
        <v>19</v>
      </c>
      <c r="I117" s="204"/>
      <c r="J117" s="200"/>
      <c r="K117" s="200"/>
      <c r="L117" s="205"/>
      <c r="M117" s="206"/>
      <c r="N117" s="207"/>
      <c r="O117" s="207"/>
      <c r="P117" s="207"/>
      <c r="Q117" s="207"/>
      <c r="R117" s="207"/>
      <c r="S117" s="207"/>
      <c r="T117" s="208"/>
      <c r="AT117" s="209" t="s">
        <v>197</v>
      </c>
      <c r="AU117" s="209" t="s">
        <v>80</v>
      </c>
      <c r="AV117" s="13" t="s">
        <v>78</v>
      </c>
      <c r="AW117" s="13" t="s">
        <v>32</v>
      </c>
      <c r="AX117" s="13" t="s">
        <v>71</v>
      </c>
      <c r="AY117" s="209" t="s">
        <v>187</v>
      </c>
    </row>
    <row r="118" spans="2:51" s="14" customFormat="1" ht="11.25">
      <c r="B118" s="210"/>
      <c r="C118" s="211"/>
      <c r="D118" s="201" t="s">
        <v>197</v>
      </c>
      <c r="E118" s="212" t="s">
        <v>19</v>
      </c>
      <c r="F118" s="213" t="s">
        <v>1610</v>
      </c>
      <c r="G118" s="211"/>
      <c r="H118" s="214">
        <v>244.268</v>
      </c>
      <c r="I118" s="215"/>
      <c r="J118" s="211"/>
      <c r="K118" s="211"/>
      <c r="L118" s="216"/>
      <c r="M118" s="217"/>
      <c r="N118" s="218"/>
      <c r="O118" s="218"/>
      <c r="P118" s="218"/>
      <c r="Q118" s="218"/>
      <c r="R118" s="218"/>
      <c r="S118" s="218"/>
      <c r="T118" s="219"/>
      <c r="AT118" s="220" t="s">
        <v>197</v>
      </c>
      <c r="AU118" s="220" t="s">
        <v>80</v>
      </c>
      <c r="AV118" s="14" t="s">
        <v>80</v>
      </c>
      <c r="AW118" s="14" t="s">
        <v>32</v>
      </c>
      <c r="AX118" s="14" t="s">
        <v>71</v>
      </c>
      <c r="AY118" s="220" t="s">
        <v>187</v>
      </c>
    </row>
    <row r="119" spans="2:51" s="13" customFormat="1" ht="11.25">
      <c r="B119" s="199"/>
      <c r="C119" s="200"/>
      <c r="D119" s="201" t="s">
        <v>197</v>
      </c>
      <c r="E119" s="202" t="s">
        <v>19</v>
      </c>
      <c r="F119" s="203" t="s">
        <v>1611</v>
      </c>
      <c r="G119" s="200"/>
      <c r="H119" s="202" t="s">
        <v>19</v>
      </c>
      <c r="I119" s="204"/>
      <c r="J119" s="200"/>
      <c r="K119" s="200"/>
      <c r="L119" s="205"/>
      <c r="M119" s="206"/>
      <c r="N119" s="207"/>
      <c r="O119" s="207"/>
      <c r="P119" s="207"/>
      <c r="Q119" s="207"/>
      <c r="R119" s="207"/>
      <c r="S119" s="207"/>
      <c r="T119" s="208"/>
      <c r="AT119" s="209" t="s">
        <v>197</v>
      </c>
      <c r="AU119" s="209" t="s">
        <v>80</v>
      </c>
      <c r="AV119" s="13" t="s">
        <v>78</v>
      </c>
      <c r="AW119" s="13" t="s">
        <v>32</v>
      </c>
      <c r="AX119" s="13" t="s">
        <v>71</v>
      </c>
      <c r="AY119" s="209" t="s">
        <v>187</v>
      </c>
    </row>
    <row r="120" spans="2:51" s="14" customFormat="1" ht="11.25">
      <c r="B120" s="210"/>
      <c r="C120" s="211"/>
      <c r="D120" s="201" t="s">
        <v>197</v>
      </c>
      <c r="E120" s="212" t="s">
        <v>19</v>
      </c>
      <c r="F120" s="213" t="s">
        <v>1612</v>
      </c>
      <c r="G120" s="211"/>
      <c r="H120" s="214">
        <v>-44.283</v>
      </c>
      <c r="I120" s="215"/>
      <c r="J120" s="211"/>
      <c r="K120" s="211"/>
      <c r="L120" s="216"/>
      <c r="M120" s="217"/>
      <c r="N120" s="218"/>
      <c r="O120" s="218"/>
      <c r="P120" s="218"/>
      <c r="Q120" s="218"/>
      <c r="R120" s="218"/>
      <c r="S120" s="218"/>
      <c r="T120" s="219"/>
      <c r="AT120" s="220" t="s">
        <v>197</v>
      </c>
      <c r="AU120" s="220" t="s">
        <v>80</v>
      </c>
      <c r="AV120" s="14" t="s">
        <v>80</v>
      </c>
      <c r="AW120" s="14" t="s">
        <v>32</v>
      </c>
      <c r="AX120" s="14" t="s">
        <v>71</v>
      </c>
      <c r="AY120" s="220" t="s">
        <v>187</v>
      </c>
    </row>
    <row r="121" spans="2:51" s="14" customFormat="1" ht="11.25">
      <c r="B121" s="210"/>
      <c r="C121" s="211"/>
      <c r="D121" s="201" t="s">
        <v>197</v>
      </c>
      <c r="E121" s="212" t="s">
        <v>19</v>
      </c>
      <c r="F121" s="213" t="s">
        <v>1613</v>
      </c>
      <c r="G121" s="211"/>
      <c r="H121" s="214">
        <v>-6.701</v>
      </c>
      <c r="I121" s="215"/>
      <c r="J121" s="211"/>
      <c r="K121" s="211"/>
      <c r="L121" s="216"/>
      <c r="M121" s="217"/>
      <c r="N121" s="218"/>
      <c r="O121" s="218"/>
      <c r="P121" s="218"/>
      <c r="Q121" s="218"/>
      <c r="R121" s="218"/>
      <c r="S121" s="218"/>
      <c r="T121" s="219"/>
      <c r="AT121" s="220" t="s">
        <v>197</v>
      </c>
      <c r="AU121" s="220" t="s">
        <v>80</v>
      </c>
      <c r="AV121" s="14" t="s">
        <v>80</v>
      </c>
      <c r="AW121" s="14" t="s">
        <v>32</v>
      </c>
      <c r="AX121" s="14" t="s">
        <v>71</v>
      </c>
      <c r="AY121" s="220" t="s">
        <v>187</v>
      </c>
    </row>
    <row r="122" spans="2:51" s="14" customFormat="1" ht="11.25">
      <c r="B122" s="210"/>
      <c r="C122" s="211"/>
      <c r="D122" s="201" t="s">
        <v>197</v>
      </c>
      <c r="E122" s="212" t="s">
        <v>19</v>
      </c>
      <c r="F122" s="213" t="s">
        <v>1614</v>
      </c>
      <c r="G122" s="211"/>
      <c r="H122" s="214">
        <v>-1.558</v>
      </c>
      <c r="I122" s="215"/>
      <c r="J122" s="211"/>
      <c r="K122" s="211"/>
      <c r="L122" s="216"/>
      <c r="M122" s="217"/>
      <c r="N122" s="218"/>
      <c r="O122" s="218"/>
      <c r="P122" s="218"/>
      <c r="Q122" s="218"/>
      <c r="R122" s="218"/>
      <c r="S122" s="218"/>
      <c r="T122" s="219"/>
      <c r="AT122" s="220" t="s">
        <v>197</v>
      </c>
      <c r="AU122" s="220" t="s">
        <v>80</v>
      </c>
      <c r="AV122" s="14" t="s">
        <v>80</v>
      </c>
      <c r="AW122" s="14" t="s">
        <v>32</v>
      </c>
      <c r="AX122" s="14" t="s">
        <v>71</v>
      </c>
      <c r="AY122" s="220" t="s">
        <v>187</v>
      </c>
    </row>
    <row r="123" spans="2:51" s="15" customFormat="1" ht="11.25">
      <c r="B123" s="221"/>
      <c r="C123" s="222"/>
      <c r="D123" s="201" t="s">
        <v>197</v>
      </c>
      <c r="E123" s="223" t="s">
        <v>19</v>
      </c>
      <c r="F123" s="224" t="s">
        <v>200</v>
      </c>
      <c r="G123" s="222"/>
      <c r="H123" s="225">
        <v>299.41</v>
      </c>
      <c r="I123" s="226"/>
      <c r="J123" s="222"/>
      <c r="K123" s="222"/>
      <c r="L123" s="227"/>
      <c r="M123" s="228"/>
      <c r="N123" s="229"/>
      <c r="O123" s="229"/>
      <c r="P123" s="229"/>
      <c r="Q123" s="229"/>
      <c r="R123" s="229"/>
      <c r="S123" s="229"/>
      <c r="T123" s="230"/>
      <c r="AT123" s="231" t="s">
        <v>197</v>
      </c>
      <c r="AU123" s="231" t="s">
        <v>80</v>
      </c>
      <c r="AV123" s="15" t="s">
        <v>95</v>
      </c>
      <c r="AW123" s="15" t="s">
        <v>32</v>
      </c>
      <c r="AX123" s="15" t="s">
        <v>78</v>
      </c>
      <c r="AY123" s="231" t="s">
        <v>187</v>
      </c>
    </row>
    <row r="124" spans="1:65" s="2" customFormat="1" ht="16.5" customHeight="1">
      <c r="A124" s="37"/>
      <c r="B124" s="38"/>
      <c r="C124" s="232" t="s">
        <v>668</v>
      </c>
      <c r="D124" s="232" t="s">
        <v>373</v>
      </c>
      <c r="E124" s="233" t="s">
        <v>1615</v>
      </c>
      <c r="F124" s="234" t="s">
        <v>1616</v>
      </c>
      <c r="G124" s="235" t="s">
        <v>192</v>
      </c>
      <c r="H124" s="236">
        <v>305.398</v>
      </c>
      <c r="I124" s="237"/>
      <c r="J124" s="238">
        <f>ROUND(I124*H124,2)</f>
        <v>0</v>
      </c>
      <c r="K124" s="234" t="s">
        <v>193</v>
      </c>
      <c r="L124" s="239"/>
      <c r="M124" s="240" t="s">
        <v>19</v>
      </c>
      <c r="N124" s="241" t="s">
        <v>42</v>
      </c>
      <c r="O124" s="67"/>
      <c r="P124" s="190">
        <f>O124*H124</f>
        <v>0</v>
      </c>
      <c r="Q124" s="190">
        <v>0.0012</v>
      </c>
      <c r="R124" s="190">
        <f>Q124*H124</f>
        <v>0.3664776</v>
      </c>
      <c r="S124" s="190">
        <v>0</v>
      </c>
      <c r="T124" s="191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192" t="s">
        <v>377</v>
      </c>
      <c r="AT124" s="192" t="s">
        <v>373</v>
      </c>
      <c r="AU124" s="192" t="s">
        <v>80</v>
      </c>
      <c r="AY124" s="20" t="s">
        <v>187</v>
      </c>
      <c r="BE124" s="193">
        <f>IF(N124="základní",J124,0)</f>
        <v>0</v>
      </c>
      <c r="BF124" s="193">
        <f>IF(N124="snížená",J124,0)</f>
        <v>0</v>
      </c>
      <c r="BG124" s="193">
        <f>IF(N124="zákl. přenesená",J124,0)</f>
        <v>0</v>
      </c>
      <c r="BH124" s="193">
        <f>IF(N124="sníž. přenesená",J124,0)</f>
        <v>0</v>
      </c>
      <c r="BI124" s="193">
        <f>IF(N124="nulová",J124,0)</f>
        <v>0</v>
      </c>
      <c r="BJ124" s="20" t="s">
        <v>78</v>
      </c>
      <c r="BK124" s="193">
        <f>ROUND(I124*H124,2)</f>
        <v>0</v>
      </c>
      <c r="BL124" s="20" t="s">
        <v>287</v>
      </c>
      <c r="BM124" s="192" t="s">
        <v>1617</v>
      </c>
    </row>
    <row r="125" spans="2:51" s="14" customFormat="1" ht="11.25">
      <c r="B125" s="210"/>
      <c r="C125" s="211"/>
      <c r="D125" s="201" t="s">
        <v>197</v>
      </c>
      <c r="E125" s="212" t="s">
        <v>19</v>
      </c>
      <c r="F125" s="213" t="s">
        <v>1618</v>
      </c>
      <c r="G125" s="211"/>
      <c r="H125" s="214">
        <v>305.398</v>
      </c>
      <c r="I125" s="215"/>
      <c r="J125" s="211"/>
      <c r="K125" s="211"/>
      <c r="L125" s="216"/>
      <c r="M125" s="217"/>
      <c r="N125" s="218"/>
      <c r="O125" s="218"/>
      <c r="P125" s="218"/>
      <c r="Q125" s="218"/>
      <c r="R125" s="218"/>
      <c r="S125" s="218"/>
      <c r="T125" s="219"/>
      <c r="AT125" s="220" t="s">
        <v>197</v>
      </c>
      <c r="AU125" s="220" t="s">
        <v>80</v>
      </c>
      <c r="AV125" s="14" t="s">
        <v>80</v>
      </c>
      <c r="AW125" s="14" t="s">
        <v>32</v>
      </c>
      <c r="AX125" s="14" t="s">
        <v>78</v>
      </c>
      <c r="AY125" s="220" t="s">
        <v>187</v>
      </c>
    </row>
    <row r="126" spans="1:65" s="2" customFormat="1" ht="24.2" customHeight="1">
      <c r="A126" s="37"/>
      <c r="B126" s="38"/>
      <c r="C126" s="181" t="s">
        <v>672</v>
      </c>
      <c r="D126" s="181" t="s">
        <v>189</v>
      </c>
      <c r="E126" s="182" t="s">
        <v>1619</v>
      </c>
      <c r="F126" s="183" t="s">
        <v>1620</v>
      </c>
      <c r="G126" s="184" t="s">
        <v>192</v>
      </c>
      <c r="H126" s="185">
        <v>299.41</v>
      </c>
      <c r="I126" s="186"/>
      <c r="J126" s="187">
        <f>ROUND(I126*H126,2)</f>
        <v>0</v>
      </c>
      <c r="K126" s="183" t="s">
        <v>193</v>
      </c>
      <c r="L126" s="42"/>
      <c r="M126" s="188" t="s">
        <v>19</v>
      </c>
      <c r="N126" s="189" t="s">
        <v>42</v>
      </c>
      <c r="O126" s="67"/>
      <c r="P126" s="190">
        <f>O126*H126</f>
        <v>0</v>
      </c>
      <c r="Q126" s="190">
        <v>0</v>
      </c>
      <c r="R126" s="190">
        <f>Q126*H126</f>
        <v>0</v>
      </c>
      <c r="S126" s="190">
        <v>0</v>
      </c>
      <c r="T126" s="191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192" t="s">
        <v>287</v>
      </c>
      <c r="AT126" s="192" t="s">
        <v>189</v>
      </c>
      <c r="AU126" s="192" t="s">
        <v>80</v>
      </c>
      <c r="AY126" s="20" t="s">
        <v>187</v>
      </c>
      <c r="BE126" s="193">
        <f>IF(N126="základní",J126,0)</f>
        <v>0</v>
      </c>
      <c r="BF126" s="193">
        <f>IF(N126="snížená",J126,0)</f>
        <v>0</v>
      </c>
      <c r="BG126" s="193">
        <f>IF(N126="zákl. přenesená",J126,0)</f>
        <v>0</v>
      </c>
      <c r="BH126" s="193">
        <f>IF(N126="sníž. přenesená",J126,0)</f>
        <v>0</v>
      </c>
      <c r="BI126" s="193">
        <f>IF(N126="nulová",J126,0)</f>
        <v>0</v>
      </c>
      <c r="BJ126" s="20" t="s">
        <v>78</v>
      </c>
      <c r="BK126" s="193">
        <f>ROUND(I126*H126,2)</f>
        <v>0</v>
      </c>
      <c r="BL126" s="20" t="s">
        <v>287</v>
      </c>
      <c r="BM126" s="192" t="s">
        <v>1621</v>
      </c>
    </row>
    <row r="127" spans="1:47" s="2" customFormat="1" ht="11.25">
      <c r="A127" s="37"/>
      <c r="B127" s="38"/>
      <c r="C127" s="39"/>
      <c r="D127" s="194" t="s">
        <v>195</v>
      </c>
      <c r="E127" s="39"/>
      <c r="F127" s="195" t="s">
        <v>1622</v>
      </c>
      <c r="G127" s="39"/>
      <c r="H127" s="39"/>
      <c r="I127" s="196"/>
      <c r="J127" s="39"/>
      <c r="K127" s="39"/>
      <c r="L127" s="42"/>
      <c r="M127" s="197"/>
      <c r="N127" s="198"/>
      <c r="O127" s="67"/>
      <c r="P127" s="67"/>
      <c r="Q127" s="67"/>
      <c r="R127" s="67"/>
      <c r="S127" s="67"/>
      <c r="T127" s="68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T127" s="20" t="s">
        <v>195</v>
      </c>
      <c r="AU127" s="20" t="s">
        <v>80</v>
      </c>
    </row>
    <row r="128" spans="2:51" s="13" customFormat="1" ht="11.25">
      <c r="B128" s="199"/>
      <c r="C128" s="200"/>
      <c r="D128" s="201" t="s">
        <v>197</v>
      </c>
      <c r="E128" s="202" t="s">
        <v>19</v>
      </c>
      <c r="F128" s="203" t="s">
        <v>1606</v>
      </c>
      <c r="G128" s="200"/>
      <c r="H128" s="202" t="s">
        <v>19</v>
      </c>
      <c r="I128" s="204"/>
      <c r="J128" s="200"/>
      <c r="K128" s="200"/>
      <c r="L128" s="205"/>
      <c r="M128" s="206"/>
      <c r="N128" s="207"/>
      <c r="O128" s="207"/>
      <c r="P128" s="207"/>
      <c r="Q128" s="207"/>
      <c r="R128" s="207"/>
      <c r="S128" s="207"/>
      <c r="T128" s="208"/>
      <c r="AT128" s="209" t="s">
        <v>197</v>
      </c>
      <c r="AU128" s="209" t="s">
        <v>80</v>
      </c>
      <c r="AV128" s="13" t="s">
        <v>78</v>
      </c>
      <c r="AW128" s="13" t="s">
        <v>32</v>
      </c>
      <c r="AX128" s="13" t="s">
        <v>71</v>
      </c>
      <c r="AY128" s="209" t="s">
        <v>187</v>
      </c>
    </row>
    <row r="129" spans="2:51" s="14" customFormat="1" ht="11.25">
      <c r="B129" s="210"/>
      <c r="C129" s="211"/>
      <c r="D129" s="201" t="s">
        <v>197</v>
      </c>
      <c r="E129" s="212" t="s">
        <v>19</v>
      </c>
      <c r="F129" s="213" t="s">
        <v>1607</v>
      </c>
      <c r="G129" s="211"/>
      <c r="H129" s="214">
        <v>48.49</v>
      </c>
      <c r="I129" s="215"/>
      <c r="J129" s="211"/>
      <c r="K129" s="211"/>
      <c r="L129" s="216"/>
      <c r="M129" s="217"/>
      <c r="N129" s="218"/>
      <c r="O129" s="218"/>
      <c r="P129" s="218"/>
      <c r="Q129" s="218"/>
      <c r="R129" s="218"/>
      <c r="S129" s="218"/>
      <c r="T129" s="219"/>
      <c r="AT129" s="220" t="s">
        <v>197</v>
      </c>
      <c r="AU129" s="220" t="s">
        <v>80</v>
      </c>
      <c r="AV129" s="14" t="s">
        <v>80</v>
      </c>
      <c r="AW129" s="14" t="s">
        <v>32</v>
      </c>
      <c r="AX129" s="14" t="s">
        <v>71</v>
      </c>
      <c r="AY129" s="220" t="s">
        <v>187</v>
      </c>
    </row>
    <row r="130" spans="2:51" s="13" customFormat="1" ht="11.25">
      <c r="B130" s="199"/>
      <c r="C130" s="200"/>
      <c r="D130" s="201" t="s">
        <v>197</v>
      </c>
      <c r="E130" s="202" t="s">
        <v>19</v>
      </c>
      <c r="F130" s="203" t="s">
        <v>425</v>
      </c>
      <c r="G130" s="200"/>
      <c r="H130" s="202" t="s">
        <v>19</v>
      </c>
      <c r="I130" s="204"/>
      <c r="J130" s="200"/>
      <c r="K130" s="200"/>
      <c r="L130" s="205"/>
      <c r="M130" s="206"/>
      <c r="N130" s="207"/>
      <c r="O130" s="207"/>
      <c r="P130" s="207"/>
      <c r="Q130" s="207"/>
      <c r="R130" s="207"/>
      <c r="S130" s="207"/>
      <c r="T130" s="208"/>
      <c r="AT130" s="209" t="s">
        <v>197</v>
      </c>
      <c r="AU130" s="209" t="s">
        <v>80</v>
      </c>
      <c r="AV130" s="13" t="s">
        <v>78</v>
      </c>
      <c r="AW130" s="13" t="s">
        <v>32</v>
      </c>
      <c r="AX130" s="13" t="s">
        <v>71</v>
      </c>
      <c r="AY130" s="209" t="s">
        <v>187</v>
      </c>
    </row>
    <row r="131" spans="2:51" s="14" customFormat="1" ht="11.25">
      <c r="B131" s="210"/>
      <c r="C131" s="211"/>
      <c r="D131" s="201" t="s">
        <v>197</v>
      </c>
      <c r="E131" s="212" t="s">
        <v>19</v>
      </c>
      <c r="F131" s="213" t="s">
        <v>426</v>
      </c>
      <c r="G131" s="211"/>
      <c r="H131" s="214">
        <v>59.194</v>
      </c>
      <c r="I131" s="215"/>
      <c r="J131" s="211"/>
      <c r="K131" s="211"/>
      <c r="L131" s="216"/>
      <c r="M131" s="217"/>
      <c r="N131" s="218"/>
      <c r="O131" s="218"/>
      <c r="P131" s="218"/>
      <c r="Q131" s="218"/>
      <c r="R131" s="218"/>
      <c r="S131" s="218"/>
      <c r="T131" s="219"/>
      <c r="AT131" s="220" t="s">
        <v>197</v>
      </c>
      <c r="AU131" s="220" t="s">
        <v>80</v>
      </c>
      <c r="AV131" s="14" t="s">
        <v>80</v>
      </c>
      <c r="AW131" s="14" t="s">
        <v>32</v>
      </c>
      <c r="AX131" s="14" t="s">
        <v>71</v>
      </c>
      <c r="AY131" s="220" t="s">
        <v>187</v>
      </c>
    </row>
    <row r="132" spans="2:51" s="13" customFormat="1" ht="11.25">
      <c r="B132" s="199"/>
      <c r="C132" s="200"/>
      <c r="D132" s="201" t="s">
        <v>197</v>
      </c>
      <c r="E132" s="202" t="s">
        <v>19</v>
      </c>
      <c r="F132" s="203" t="s">
        <v>1608</v>
      </c>
      <c r="G132" s="200"/>
      <c r="H132" s="202" t="s">
        <v>19</v>
      </c>
      <c r="I132" s="204"/>
      <c r="J132" s="200"/>
      <c r="K132" s="200"/>
      <c r="L132" s="205"/>
      <c r="M132" s="206"/>
      <c r="N132" s="207"/>
      <c r="O132" s="207"/>
      <c r="P132" s="207"/>
      <c r="Q132" s="207"/>
      <c r="R132" s="207"/>
      <c r="S132" s="207"/>
      <c r="T132" s="208"/>
      <c r="AT132" s="209" t="s">
        <v>197</v>
      </c>
      <c r="AU132" s="209" t="s">
        <v>80</v>
      </c>
      <c r="AV132" s="13" t="s">
        <v>78</v>
      </c>
      <c r="AW132" s="13" t="s">
        <v>32</v>
      </c>
      <c r="AX132" s="13" t="s">
        <v>71</v>
      </c>
      <c r="AY132" s="209" t="s">
        <v>187</v>
      </c>
    </row>
    <row r="133" spans="2:51" s="13" customFormat="1" ht="11.25">
      <c r="B133" s="199"/>
      <c r="C133" s="200"/>
      <c r="D133" s="201" t="s">
        <v>197</v>
      </c>
      <c r="E133" s="202" t="s">
        <v>19</v>
      </c>
      <c r="F133" s="203" t="s">
        <v>1609</v>
      </c>
      <c r="G133" s="200"/>
      <c r="H133" s="202" t="s">
        <v>19</v>
      </c>
      <c r="I133" s="204"/>
      <c r="J133" s="200"/>
      <c r="K133" s="200"/>
      <c r="L133" s="205"/>
      <c r="M133" s="206"/>
      <c r="N133" s="207"/>
      <c r="O133" s="207"/>
      <c r="P133" s="207"/>
      <c r="Q133" s="207"/>
      <c r="R133" s="207"/>
      <c r="S133" s="207"/>
      <c r="T133" s="208"/>
      <c r="AT133" s="209" t="s">
        <v>197</v>
      </c>
      <c r="AU133" s="209" t="s">
        <v>80</v>
      </c>
      <c r="AV133" s="13" t="s">
        <v>78</v>
      </c>
      <c r="AW133" s="13" t="s">
        <v>32</v>
      </c>
      <c r="AX133" s="13" t="s">
        <v>71</v>
      </c>
      <c r="AY133" s="209" t="s">
        <v>187</v>
      </c>
    </row>
    <row r="134" spans="2:51" s="14" customFormat="1" ht="11.25">
      <c r="B134" s="210"/>
      <c r="C134" s="211"/>
      <c r="D134" s="201" t="s">
        <v>197</v>
      </c>
      <c r="E134" s="212" t="s">
        <v>19</v>
      </c>
      <c r="F134" s="213" t="s">
        <v>1610</v>
      </c>
      <c r="G134" s="211"/>
      <c r="H134" s="214">
        <v>244.268</v>
      </c>
      <c r="I134" s="215"/>
      <c r="J134" s="211"/>
      <c r="K134" s="211"/>
      <c r="L134" s="216"/>
      <c r="M134" s="217"/>
      <c r="N134" s="218"/>
      <c r="O134" s="218"/>
      <c r="P134" s="218"/>
      <c r="Q134" s="218"/>
      <c r="R134" s="218"/>
      <c r="S134" s="218"/>
      <c r="T134" s="219"/>
      <c r="AT134" s="220" t="s">
        <v>197</v>
      </c>
      <c r="AU134" s="220" t="s">
        <v>80</v>
      </c>
      <c r="AV134" s="14" t="s">
        <v>80</v>
      </c>
      <c r="AW134" s="14" t="s">
        <v>32</v>
      </c>
      <c r="AX134" s="14" t="s">
        <v>71</v>
      </c>
      <c r="AY134" s="220" t="s">
        <v>187</v>
      </c>
    </row>
    <row r="135" spans="2:51" s="13" customFormat="1" ht="11.25">
      <c r="B135" s="199"/>
      <c r="C135" s="200"/>
      <c r="D135" s="201" t="s">
        <v>197</v>
      </c>
      <c r="E135" s="202" t="s">
        <v>19</v>
      </c>
      <c r="F135" s="203" t="s">
        <v>1611</v>
      </c>
      <c r="G135" s="200"/>
      <c r="H135" s="202" t="s">
        <v>19</v>
      </c>
      <c r="I135" s="204"/>
      <c r="J135" s="200"/>
      <c r="K135" s="200"/>
      <c r="L135" s="205"/>
      <c r="M135" s="206"/>
      <c r="N135" s="207"/>
      <c r="O135" s="207"/>
      <c r="P135" s="207"/>
      <c r="Q135" s="207"/>
      <c r="R135" s="207"/>
      <c r="S135" s="207"/>
      <c r="T135" s="208"/>
      <c r="AT135" s="209" t="s">
        <v>197</v>
      </c>
      <c r="AU135" s="209" t="s">
        <v>80</v>
      </c>
      <c r="AV135" s="13" t="s">
        <v>78</v>
      </c>
      <c r="AW135" s="13" t="s">
        <v>32</v>
      </c>
      <c r="AX135" s="13" t="s">
        <v>71</v>
      </c>
      <c r="AY135" s="209" t="s">
        <v>187</v>
      </c>
    </row>
    <row r="136" spans="2:51" s="14" customFormat="1" ht="11.25">
      <c r="B136" s="210"/>
      <c r="C136" s="211"/>
      <c r="D136" s="201" t="s">
        <v>197</v>
      </c>
      <c r="E136" s="212" t="s">
        <v>19</v>
      </c>
      <c r="F136" s="213" t="s">
        <v>1612</v>
      </c>
      <c r="G136" s="211"/>
      <c r="H136" s="214">
        <v>-44.283</v>
      </c>
      <c r="I136" s="215"/>
      <c r="J136" s="211"/>
      <c r="K136" s="211"/>
      <c r="L136" s="216"/>
      <c r="M136" s="217"/>
      <c r="N136" s="218"/>
      <c r="O136" s="218"/>
      <c r="P136" s="218"/>
      <c r="Q136" s="218"/>
      <c r="R136" s="218"/>
      <c r="S136" s="218"/>
      <c r="T136" s="219"/>
      <c r="AT136" s="220" t="s">
        <v>197</v>
      </c>
      <c r="AU136" s="220" t="s">
        <v>80</v>
      </c>
      <c r="AV136" s="14" t="s">
        <v>80</v>
      </c>
      <c r="AW136" s="14" t="s">
        <v>32</v>
      </c>
      <c r="AX136" s="14" t="s">
        <v>71</v>
      </c>
      <c r="AY136" s="220" t="s">
        <v>187</v>
      </c>
    </row>
    <row r="137" spans="2:51" s="14" customFormat="1" ht="11.25">
      <c r="B137" s="210"/>
      <c r="C137" s="211"/>
      <c r="D137" s="201" t="s">
        <v>197</v>
      </c>
      <c r="E137" s="212" t="s">
        <v>19</v>
      </c>
      <c r="F137" s="213" t="s">
        <v>1613</v>
      </c>
      <c r="G137" s="211"/>
      <c r="H137" s="214">
        <v>-6.701</v>
      </c>
      <c r="I137" s="215"/>
      <c r="J137" s="211"/>
      <c r="K137" s="211"/>
      <c r="L137" s="216"/>
      <c r="M137" s="217"/>
      <c r="N137" s="218"/>
      <c r="O137" s="218"/>
      <c r="P137" s="218"/>
      <c r="Q137" s="218"/>
      <c r="R137" s="218"/>
      <c r="S137" s="218"/>
      <c r="T137" s="219"/>
      <c r="AT137" s="220" t="s">
        <v>197</v>
      </c>
      <c r="AU137" s="220" t="s">
        <v>80</v>
      </c>
      <c r="AV137" s="14" t="s">
        <v>80</v>
      </c>
      <c r="AW137" s="14" t="s">
        <v>32</v>
      </c>
      <c r="AX137" s="14" t="s">
        <v>71</v>
      </c>
      <c r="AY137" s="220" t="s">
        <v>187</v>
      </c>
    </row>
    <row r="138" spans="2:51" s="14" customFormat="1" ht="11.25">
      <c r="B138" s="210"/>
      <c r="C138" s="211"/>
      <c r="D138" s="201" t="s">
        <v>197</v>
      </c>
      <c r="E138" s="212" t="s">
        <v>19</v>
      </c>
      <c r="F138" s="213" t="s">
        <v>1614</v>
      </c>
      <c r="G138" s="211"/>
      <c r="H138" s="214">
        <v>-1.558</v>
      </c>
      <c r="I138" s="215"/>
      <c r="J138" s="211"/>
      <c r="K138" s="211"/>
      <c r="L138" s="216"/>
      <c r="M138" s="217"/>
      <c r="N138" s="218"/>
      <c r="O138" s="218"/>
      <c r="P138" s="218"/>
      <c r="Q138" s="218"/>
      <c r="R138" s="218"/>
      <c r="S138" s="218"/>
      <c r="T138" s="219"/>
      <c r="AT138" s="220" t="s">
        <v>197</v>
      </c>
      <c r="AU138" s="220" t="s">
        <v>80</v>
      </c>
      <c r="AV138" s="14" t="s">
        <v>80</v>
      </c>
      <c r="AW138" s="14" t="s">
        <v>32</v>
      </c>
      <c r="AX138" s="14" t="s">
        <v>71</v>
      </c>
      <c r="AY138" s="220" t="s">
        <v>187</v>
      </c>
    </row>
    <row r="139" spans="2:51" s="15" customFormat="1" ht="11.25">
      <c r="B139" s="221"/>
      <c r="C139" s="222"/>
      <c r="D139" s="201" t="s">
        <v>197</v>
      </c>
      <c r="E139" s="223" t="s">
        <v>19</v>
      </c>
      <c r="F139" s="224" t="s">
        <v>200</v>
      </c>
      <c r="G139" s="222"/>
      <c r="H139" s="225">
        <v>299.41</v>
      </c>
      <c r="I139" s="226"/>
      <c r="J139" s="222"/>
      <c r="K139" s="222"/>
      <c r="L139" s="227"/>
      <c r="M139" s="228"/>
      <c r="N139" s="229"/>
      <c r="O139" s="229"/>
      <c r="P139" s="229"/>
      <c r="Q139" s="229"/>
      <c r="R139" s="229"/>
      <c r="S139" s="229"/>
      <c r="T139" s="230"/>
      <c r="AT139" s="231" t="s">
        <v>197</v>
      </c>
      <c r="AU139" s="231" t="s">
        <v>80</v>
      </c>
      <c r="AV139" s="15" t="s">
        <v>95</v>
      </c>
      <c r="AW139" s="15" t="s">
        <v>32</v>
      </c>
      <c r="AX139" s="15" t="s">
        <v>78</v>
      </c>
      <c r="AY139" s="231" t="s">
        <v>187</v>
      </c>
    </row>
    <row r="140" spans="1:65" s="2" customFormat="1" ht="16.5" customHeight="1">
      <c r="A140" s="37"/>
      <c r="B140" s="38"/>
      <c r="C140" s="232" t="s">
        <v>676</v>
      </c>
      <c r="D140" s="232" t="s">
        <v>373</v>
      </c>
      <c r="E140" s="233" t="s">
        <v>1623</v>
      </c>
      <c r="F140" s="234" t="s">
        <v>1624</v>
      </c>
      <c r="G140" s="235" t="s">
        <v>192</v>
      </c>
      <c r="H140" s="236">
        <v>305.398</v>
      </c>
      <c r="I140" s="237"/>
      <c r="J140" s="238">
        <f>ROUND(I140*H140,2)</f>
        <v>0</v>
      </c>
      <c r="K140" s="234" t="s">
        <v>193</v>
      </c>
      <c r="L140" s="239"/>
      <c r="M140" s="240" t="s">
        <v>19</v>
      </c>
      <c r="N140" s="241" t="s">
        <v>42</v>
      </c>
      <c r="O140" s="67"/>
      <c r="P140" s="190">
        <f>O140*H140</f>
        <v>0</v>
      </c>
      <c r="Q140" s="190">
        <v>0.003</v>
      </c>
      <c r="R140" s="190">
        <f>Q140*H140</f>
        <v>0.9161940000000001</v>
      </c>
      <c r="S140" s="190">
        <v>0</v>
      </c>
      <c r="T140" s="191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192" t="s">
        <v>377</v>
      </c>
      <c r="AT140" s="192" t="s">
        <v>373</v>
      </c>
      <c r="AU140" s="192" t="s">
        <v>80</v>
      </c>
      <c r="AY140" s="20" t="s">
        <v>187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20" t="s">
        <v>78</v>
      </c>
      <c r="BK140" s="193">
        <f>ROUND(I140*H140,2)</f>
        <v>0</v>
      </c>
      <c r="BL140" s="20" t="s">
        <v>287</v>
      </c>
      <c r="BM140" s="192" t="s">
        <v>1625</v>
      </c>
    </row>
    <row r="141" spans="2:51" s="14" customFormat="1" ht="11.25">
      <c r="B141" s="210"/>
      <c r="C141" s="211"/>
      <c r="D141" s="201" t="s">
        <v>197</v>
      </c>
      <c r="E141" s="212" t="s">
        <v>19</v>
      </c>
      <c r="F141" s="213" t="s">
        <v>1618</v>
      </c>
      <c r="G141" s="211"/>
      <c r="H141" s="214">
        <v>305.398</v>
      </c>
      <c r="I141" s="215"/>
      <c r="J141" s="211"/>
      <c r="K141" s="211"/>
      <c r="L141" s="216"/>
      <c r="M141" s="217"/>
      <c r="N141" s="218"/>
      <c r="O141" s="218"/>
      <c r="P141" s="218"/>
      <c r="Q141" s="218"/>
      <c r="R141" s="218"/>
      <c r="S141" s="218"/>
      <c r="T141" s="219"/>
      <c r="AT141" s="220" t="s">
        <v>197</v>
      </c>
      <c r="AU141" s="220" t="s">
        <v>80</v>
      </c>
      <c r="AV141" s="14" t="s">
        <v>80</v>
      </c>
      <c r="AW141" s="14" t="s">
        <v>32</v>
      </c>
      <c r="AX141" s="14" t="s">
        <v>78</v>
      </c>
      <c r="AY141" s="220" t="s">
        <v>187</v>
      </c>
    </row>
    <row r="142" spans="1:65" s="2" customFormat="1" ht="24.2" customHeight="1">
      <c r="A142" s="37"/>
      <c r="B142" s="38"/>
      <c r="C142" s="181" t="s">
        <v>680</v>
      </c>
      <c r="D142" s="181" t="s">
        <v>189</v>
      </c>
      <c r="E142" s="182" t="s">
        <v>1626</v>
      </c>
      <c r="F142" s="183" t="s">
        <v>1627</v>
      </c>
      <c r="G142" s="184" t="s">
        <v>305</v>
      </c>
      <c r="H142" s="185">
        <v>1.283</v>
      </c>
      <c r="I142" s="186"/>
      <c r="J142" s="187">
        <f>ROUND(I142*H142,2)</f>
        <v>0</v>
      </c>
      <c r="K142" s="183" t="s">
        <v>193</v>
      </c>
      <c r="L142" s="42"/>
      <c r="M142" s="188" t="s">
        <v>19</v>
      </c>
      <c r="N142" s="189" t="s">
        <v>42</v>
      </c>
      <c r="O142" s="67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192" t="s">
        <v>287</v>
      </c>
      <c r="AT142" s="192" t="s">
        <v>189</v>
      </c>
      <c r="AU142" s="192" t="s">
        <v>80</v>
      </c>
      <c r="AY142" s="20" t="s">
        <v>187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20" t="s">
        <v>78</v>
      </c>
      <c r="BK142" s="193">
        <f>ROUND(I142*H142,2)</f>
        <v>0</v>
      </c>
      <c r="BL142" s="20" t="s">
        <v>287</v>
      </c>
      <c r="BM142" s="192" t="s">
        <v>1628</v>
      </c>
    </row>
    <row r="143" spans="1:47" s="2" customFormat="1" ht="11.25">
      <c r="A143" s="37"/>
      <c r="B143" s="38"/>
      <c r="C143" s="39"/>
      <c r="D143" s="194" t="s">
        <v>195</v>
      </c>
      <c r="E143" s="39"/>
      <c r="F143" s="195" t="s">
        <v>1629</v>
      </c>
      <c r="G143" s="39"/>
      <c r="H143" s="39"/>
      <c r="I143" s="196"/>
      <c r="J143" s="39"/>
      <c r="K143" s="39"/>
      <c r="L143" s="42"/>
      <c r="M143" s="197"/>
      <c r="N143" s="198"/>
      <c r="O143" s="67"/>
      <c r="P143" s="67"/>
      <c r="Q143" s="67"/>
      <c r="R143" s="67"/>
      <c r="S143" s="67"/>
      <c r="T143" s="68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T143" s="20" t="s">
        <v>195</v>
      </c>
      <c r="AU143" s="20" t="s">
        <v>80</v>
      </c>
    </row>
    <row r="144" spans="2:63" s="12" customFormat="1" ht="22.9" customHeight="1">
      <c r="B144" s="165"/>
      <c r="C144" s="166"/>
      <c r="D144" s="167" t="s">
        <v>70</v>
      </c>
      <c r="E144" s="179" t="s">
        <v>350</v>
      </c>
      <c r="F144" s="179" t="s">
        <v>351</v>
      </c>
      <c r="G144" s="166"/>
      <c r="H144" s="166"/>
      <c r="I144" s="169"/>
      <c r="J144" s="180">
        <f>BK144</f>
        <v>0</v>
      </c>
      <c r="K144" s="166"/>
      <c r="L144" s="171"/>
      <c r="M144" s="172"/>
      <c r="N144" s="173"/>
      <c r="O144" s="173"/>
      <c r="P144" s="174">
        <f>SUM(P145:P151)</f>
        <v>0</v>
      </c>
      <c r="Q144" s="173"/>
      <c r="R144" s="174">
        <f>SUM(R145:R151)</f>
        <v>0</v>
      </c>
      <c r="S144" s="173"/>
      <c r="T144" s="175">
        <f>SUM(T145:T151)</f>
        <v>0.27350399999999997</v>
      </c>
      <c r="AR144" s="176" t="s">
        <v>80</v>
      </c>
      <c r="AT144" s="177" t="s">
        <v>70</v>
      </c>
      <c r="AU144" s="177" t="s">
        <v>78</v>
      </c>
      <c r="AY144" s="176" t="s">
        <v>187</v>
      </c>
      <c r="BK144" s="178">
        <f>SUM(BK145:BK151)</f>
        <v>0</v>
      </c>
    </row>
    <row r="145" spans="1:65" s="2" customFormat="1" ht="24.2" customHeight="1">
      <c r="A145" s="37"/>
      <c r="B145" s="38"/>
      <c r="C145" s="181" t="s">
        <v>377</v>
      </c>
      <c r="D145" s="181" t="s">
        <v>189</v>
      </c>
      <c r="E145" s="182" t="s">
        <v>1630</v>
      </c>
      <c r="F145" s="183" t="s">
        <v>1631</v>
      </c>
      <c r="G145" s="184" t="s">
        <v>205</v>
      </c>
      <c r="H145" s="185">
        <v>22.2</v>
      </c>
      <c r="I145" s="186"/>
      <c r="J145" s="187">
        <f>ROUND(I145*H145,2)</f>
        <v>0</v>
      </c>
      <c r="K145" s="183" t="s">
        <v>193</v>
      </c>
      <c r="L145" s="42"/>
      <c r="M145" s="188" t="s">
        <v>19</v>
      </c>
      <c r="N145" s="189" t="s">
        <v>42</v>
      </c>
      <c r="O145" s="67"/>
      <c r="P145" s="190">
        <f>O145*H145</f>
        <v>0</v>
      </c>
      <c r="Q145" s="190">
        <v>0</v>
      </c>
      <c r="R145" s="190">
        <f>Q145*H145</f>
        <v>0</v>
      </c>
      <c r="S145" s="190">
        <v>0.01232</v>
      </c>
      <c r="T145" s="191">
        <f>S145*H145</f>
        <v>0.27350399999999997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192" t="s">
        <v>287</v>
      </c>
      <c r="AT145" s="192" t="s">
        <v>189</v>
      </c>
      <c r="AU145" s="192" t="s">
        <v>80</v>
      </c>
      <c r="AY145" s="20" t="s">
        <v>187</v>
      </c>
      <c r="BE145" s="193">
        <f>IF(N145="základní",J145,0)</f>
        <v>0</v>
      </c>
      <c r="BF145" s="193">
        <f>IF(N145="snížená",J145,0)</f>
        <v>0</v>
      </c>
      <c r="BG145" s="193">
        <f>IF(N145="zákl. přenesená",J145,0)</f>
        <v>0</v>
      </c>
      <c r="BH145" s="193">
        <f>IF(N145="sníž. přenesená",J145,0)</f>
        <v>0</v>
      </c>
      <c r="BI145" s="193">
        <f>IF(N145="nulová",J145,0)</f>
        <v>0</v>
      </c>
      <c r="BJ145" s="20" t="s">
        <v>78</v>
      </c>
      <c r="BK145" s="193">
        <f>ROUND(I145*H145,2)</f>
        <v>0</v>
      </c>
      <c r="BL145" s="20" t="s">
        <v>287</v>
      </c>
      <c r="BM145" s="192" t="s">
        <v>1632</v>
      </c>
    </row>
    <row r="146" spans="1:47" s="2" customFormat="1" ht="11.25">
      <c r="A146" s="37"/>
      <c r="B146" s="38"/>
      <c r="C146" s="39"/>
      <c r="D146" s="194" t="s">
        <v>195</v>
      </c>
      <c r="E146" s="39"/>
      <c r="F146" s="195" t="s">
        <v>1633</v>
      </c>
      <c r="G146" s="39"/>
      <c r="H146" s="39"/>
      <c r="I146" s="196"/>
      <c r="J146" s="39"/>
      <c r="K146" s="39"/>
      <c r="L146" s="42"/>
      <c r="M146" s="197"/>
      <c r="N146" s="198"/>
      <c r="O146" s="67"/>
      <c r="P146" s="67"/>
      <c r="Q146" s="67"/>
      <c r="R146" s="67"/>
      <c r="S146" s="67"/>
      <c r="T146" s="68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20" t="s">
        <v>195</v>
      </c>
      <c r="AU146" s="20" t="s">
        <v>80</v>
      </c>
    </row>
    <row r="147" spans="2:51" s="13" customFormat="1" ht="11.25">
      <c r="B147" s="199"/>
      <c r="C147" s="200"/>
      <c r="D147" s="201" t="s">
        <v>197</v>
      </c>
      <c r="E147" s="202" t="s">
        <v>19</v>
      </c>
      <c r="F147" s="203" t="s">
        <v>1634</v>
      </c>
      <c r="G147" s="200"/>
      <c r="H147" s="202" t="s">
        <v>19</v>
      </c>
      <c r="I147" s="204"/>
      <c r="J147" s="200"/>
      <c r="K147" s="200"/>
      <c r="L147" s="205"/>
      <c r="M147" s="206"/>
      <c r="N147" s="207"/>
      <c r="O147" s="207"/>
      <c r="P147" s="207"/>
      <c r="Q147" s="207"/>
      <c r="R147" s="207"/>
      <c r="S147" s="207"/>
      <c r="T147" s="208"/>
      <c r="AT147" s="209" t="s">
        <v>197</v>
      </c>
      <c r="AU147" s="209" t="s">
        <v>80</v>
      </c>
      <c r="AV147" s="13" t="s">
        <v>78</v>
      </c>
      <c r="AW147" s="13" t="s">
        <v>32</v>
      </c>
      <c r="AX147" s="13" t="s">
        <v>71</v>
      </c>
      <c r="AY147" s="209" t="s">
        <v>187</v>
      </c>
    </row>
    <row r="148" spans="2:51" s="14" customFormat="1" ht="11.25">
      <c r="B148" s="210"/>
      <c r="C148" s="211"/>
      <c r="D148" s="201" t="s">
        <v>197</v>
      </c>
      <c r="E148" s="212" t="s">
        <v>19</v>
      </c>
      <c r="F148" s="213" t="s">
        <v>1635</v>
      </c>
      <c r="G148" s="211"/>
      <c r="H148" s="214">
        <v>22.2</v>
      </c>
      <c r="I148" s="215"/>
      <c r="J148" s="211"/>
      <c r="K148" s="211"/>
      <c r="L148" s="216"/>
      <c r="M148" s="217"/>
      <c r="N148" s="218"/>
      <c r="O148" s="218"/>
      <c r="P148" s="218"/>
      <c r="Q148" s="218"/>
      <c r="R148" s="218"/>
      <c r="S148" s="218"/>
      <c r="T148" s="219"/>
      <c r="AT148" s="220" t="s">
        <v>197</v>
      </c>
      <c r="AU148" s="220" t="s">
        <v>80</v>
      </c>
      <c r="AV148" s="14" t="s">
        <v>80</v>
      </c>
      <c r="AW148" s="14" t="s">
        <v>32</v>
      </c>
      <c r="AX148" s="14" t="s">
        <v>71</v>
      </c>
      <c r="AY148" s="220" t="s">
        <v>187</v>
      </c>
    </row>
    <row r="149" spans="2:51" s="15" customFormat="1" ht="11.25">
      <c r="B149" s="221"/>
      <c r="C149" s="222"/>
      <c r="D149" s="201" t="s">
        <v>197</v>
      </c>
      <c r="E149" s="223" t="s">
        <v>19</v>
      </c>
      <c r="F149" s="224" t="s">
        <v>200</v>
      </c>
      <c r="G149" s="222"/>
      <c r="H149" s="225">
        <v>22.2</v>
      </c>
      <c r="I149" s="226"/>
      <c r="J149" s="222"/>
      <c r="K149" s="222"/>
      <c r="L149" s="227"/>
      <c r="M149" s="228"/>
      <c r="N149" s="229"/>
      <c r="O149" s="229"/>
      <c r="P149" s="229"/>
      <c r="Q149" s="229"/>
      <c r="R149" s="229"/>
      <c r="S149" s="229"/>
      <c r="T149" s="230"/>
      <c r="AT149" s="231" t="s">
        <v>197</v>
      </c>
      <c r="AU149" s="231" t="s">
        <v>80</v>
      </c>
      <c r="AV149" s="15" t="s">
        <v>95</v>
      </c>
      <c r="AW149" s="15" t="s">
        <v>32</v>
      </c>
      <c r="AX149" s="15" t="s">
        <v>78</v>
      </c>
      <c r="AY149" s="231" t="s">
        <v>187</v>
      </c>
    </row>
    <row r="150" spans="1:65" s="2" customFormat="1" ht="24.2" customHeight="1">
      <c r="A150" s="37"/>
      <c r="B150" s="38"/>
      <c r="C150" s="181" t="s">
        <v>404</v>
      </c>
      <c r="D150" s="181" t="s">
        <v>189</v>
      </c>
      <c r="E150" s="182" t="s">
        <v>405</v>
      </c>
      <c r="F150" s="183" t="s">
        <v>406</v>
      </c>
      <c r="G150" s="184" t="s">
        <v>305</v>
      </c>
      <c r="H150" s="185">
        <v>1.261</v>
      </c>
      <c r="I150" s="186"/>
      <c r="J150" s="187">
        <f>ROUND(I150*H150,2)</f>
        <v>0</v>
      </c>
      <c r="K150" s="183" t="s">
        <v>193</v>
      </c>
      <c r="L150" s="42"/>
      <c r="M150" s="188" t="s">
        <v>19</v>
      </c>
      <c r="N150" s="189" t="s">
        <v>42</v>
      </c>
      <c r="O150" s="67"/>
      <c r="P150" s="190">
        <f>O150*H150</f>
        <v>0</v>
      </c>
      <c r="Q150" s="190">
        <v>0</v>
      </c>
      <c r="R150" s="190">
        <f>Q150*H150</f>
        <v>0</v>
      </c>
      <c r="S150" s="190">
        <v>0</v>
      </c>
      <c r="T150" s="191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192" t="s">
        <v>287</v>
      </c>
      <c r="AT150" s="192" t="s">
        <v>189</v>
      </c>
      <c r="AU150" s="192" t="s">
        <v>80</v>
      </c>
      <c r="AY150" s="20" t="s">
        <v>187</v>
      </c>
      <c r="BE150" s="193">
        <f>IF(N150="základní",J150,0)</f>
        <v>0</v>
      </c>
      <c r="BF150" s="193">
        <f>IF(N150="snížená",J150,0)</f>
        <v>0</v>
      </c>
      <c r="BG150" s="193">
        <f>IF(N150="zákl. přenesená",J150,0)</f>
        <v>0</v>
      </c>
      <c r="BH150" s="193">
        <f>IF(N150="sníž. přenesená",J150,0)</f>
        <v>0</v>
      </c>
      <c r="BI150" s="193">
        <f>IF(N150="nulová",J150,0)</f>
        <v>0</v>
      </c>
      <c r="BJ150" s="20" t="s">
        <v>78</v>
      </c>
      <c r="BK150" s="193">
        <f>ROUND(I150*H150,2)</f>
        <v>0</v>
      </c>
      <c r="BL150" s="20" t="s">
        <v>287</v>
      </c>
      <c r="BM150" s="192" t="s">
        <v>407</v>
      </c>
    </row>
    <row r="151" spans="1:47" s="2" customFormat="1" ht="11.25">
      <c r="A151" s="37"/>
      <c r="B151" s="38"/>
      <c r="C151" s="39"/>
      <c r="D151" s="194" t="s">
        <v>195</v>
      </c>
      <c r="E151" s="39"/>
      <c r="F151" s="195" t="s">
        <v>408</v>
      </c>
      <c r="G151" s="39"/>
      <c r="H151" s="39"/>
      <c r="I151" s="196"/>
      <c r="J151" s="39"/>
      <c r="K151" s="39"/>
      <c r="L151" s="42"/>
      <c r="M151" s="197"/>
      <c r="N151" s="198"/>
      <c r="O151" s="67"/>
      <c r="P151" s="67"/>
      <c r="Q151" s="67"/>
      <c r="R151" s="67"/>
      <c r="S151" s="67"/>
      <c r="T151" s="68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T151" s="20" t="s">
        <v>195</v>
      </c>
      <c r="AU151" s="20" t="s">
        <v>80</v>
      </c>
    </row>
    <row r="152" spans="2:63" s="12" customFormat="1" ht="22.9" customHeight="1">
      <c r="B152" s="165"/>
      <c r="C152" s="166"/>
      <c r="D152" s="167" t="s">
        <v>70</v>
      </c>
      <c r="E152" s="179" t="s">
        <v>1636</v>
      </c>
      <c r="F152" s="179" t="s">
        <v>1637</v>
      </c>
      <c r="G152" s="166"/>
      <c r="H152" s="166"/>
      <c r="I152" s="169"/>
      <c r="J152" s="180">
        <f>BK152</f>
        <v>0</v>
      </c>
      <c r="K152" s="166"/>
      <c r="L152" s="171"/>
      <c r="M152" s="172"/>
      <c r="N152" s="173"/>
      <c r="O152" s="173"/>
      <c r="P152" s="174">
        <f>SUM(P153:P159)</f>
        <v>0</v>
      </c>
      <c r="Q152" s="173"/>
      <c r="R152" s="174">
        <f>SUM(R153:R159)</f>
        <v>0.028002000000000003</v>
      </c>
      <c r="S152" s="173"/>
      <c r="T152" s="175">
        <f>SUM(T153:T159)</f>
        <v>0</v>
      </c>
      <c r="AR152" s="176" t="s">
        <v>80</v>
      </c>
      <c r="AT152" s="177" t="s">
        <v>70</v>
      </c>
      <c r="AU152" s="177" t="s">
        <v>78</v>
      </c>
      <c r="AY152" s="176" t="s">
        <v>187</v>
      </c>
      <c r="BK152" s="178">
        <f>SUM(BK153:BK159)</f>
        <v>0</v>
      </c>
    </row>
    <row r="153" spans="1:65" s="2" customFormat="1" ht="21.75" customHeight="1">
      <c r="A153" s="37"/>
      <c r="B153" s="38"/>
      <c r="C153" s="181" t="s">
        <v>824</v>
      </c>
      <c r="D153" s="181" t="s">
        <v>189</v>
      </c>
      <c r="E153" s="182" t="s">
        <v>1638</v>
      </c>
      <c r="F153" s="183" t="s">
        <v>1639</v>
      </c>
      <c r="G153" s="184" t="s">
        <v>205</v>
      </c>
      <c r="H153" s="185">
        <v>2.1</v>
      </c>
      <c r="I153" s="186"/>
      <c r="J153" s="187">
        <f>ROUND(I153*H153,2)</f>
        <v>0</v>
      </c>
      <c r="K153" s="183" t="s">
        <v>193</v>
      </c>
      <c r="L153" s="42"/>
      <c r="M153" s="188" t="s">
        <v>19</v>
      </c>
      <c r="N153" s="189" t="s">
        <v>42</v>
      </c>
      <c r="O153" s="67"/>
      <c r="P153" s="190">
        <f>O153*H153</f>
        <v>0</v>
      </c>
      <c r="Q153" s="190">
        <v>0.00455</v>
      </c>
      <c r="R153" s="190">
        <f>Q153*H153</f>
        <v>0.009555000000000001</v>
      </c>
      <c r="S153" s="190">
        <v>0</v>
      </c>
      <c r="T153" s="191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192" t="s">
        <v>287</v>
      </c>
      <c r="AT153" s="192" t="s">
        <v>189</v>
      </c>
      <c r="AU153" s="192" t="s">
        <v>80</v>
      </c>
      <c r="AY153" s="20" t="s">
        <v>187</v>
      </c>
      <c r="BE153" s="193">
        <f>IF(N153="základní",J153,0)</f>
        <v>0</v>
      </c>
      <c r="BF153" s="193">
        <f>IF(N153="snížená",J153,0)</f>
        <v>0</v>
      </c>
      <c r="BG153" s="193">
        <f>IF(N153="zákl. přenesená",J153,0)</f>
        <v>0</v>
      </c>
      <c r="BH153" s="193">
        <f>IF(N153="sníž. přenesená",J153,0)</f>
        <v>0</v>
      </c>
      <c r="BI153" s="193">
        <f>IF(N153="nulová",J153,0)</f>
        <v>0</v>
      </c>
      <c r="BJ153" s="20" t="s">
        <v>78</v>
      </c>
      <c r="BK153" s="193">
        <f>ROUND(I153*H153,2)</f>
        <v>0</v>
      </c>
      <c r="BL153" s="20" t="s">
        <v>287</v>
      </c>
      <c r="BM153" s="192" t="s">
        <v>1640</v>
      </c>
    </row>
    <row r="154" spans="1:47" s="2" customFormat="1" ht="11.25">
      <c r="A154" s="37"/>
      <c r="B154" s="38"/>
      <c r="C154" s="39"/>
      <c r="D154" s="194" t="s">
        <v>195</v>
      </c>
      <c r="E154" s="39"/>
      <c r="F154" s="195" t="s">
        <v>1641</v>
      </c>
      <c r="G154" s="39"/>
      <c r="H154" s="39"/>
      <c r="I154" s="196"/>
      <c r="J154" s="39"/>
      <c r="K154" s="39"/>
      <c r="L154" s="42"/>
      <c r="M154" s="197"/>
      <c r="N154" s="198"/>
      <c r="O154" s="67"/>
      <c r="P154" s="67"/>
      <c r="Q154" s="67"/>
      <c r="R154" s="67"/>
      <c r="S154" s="67"/>
      <c r="T154" s="68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T154" s="20" t="s">
        <v>195</v>
      </c>
      <c r="AU154" s="20" t="s">
        <v>80</v>
      </c>
    </row>
    <row r="155" spans="2:51" s="13" customFormat="1" ht="11.25">
      <c r="B155" s="199"/>
      <c r="C155" s="200"/>
      <c r="D155" s="201" t="s">
        <v>197</v>
      </c>
      <c r="E155" s="202" t="s">
        <v>19</v>
      </c>
      <c r="F155" s="203" t="s">
        <v>1642</v>
      </c>
      <c r="G155" s="200"/>
      <c r="H155" s="202" t="s">
        <v>19</v>
      </c>
      <c r="I155" s="204"/>
      <c r="J155" s="200"/>
      <c r="K155" s="200"/>
      <c r="L155" s="205"/>
      <c r="M155" s="206"/>
      <c r="N155" s="207"/>
      <c r="O155" s="207"/>
      <c r="P155" s="207"/>
      <c r="Q155" s="207"/>
      <c r="R155" s="207"/>
      <c r="S155" s="207"/>
      <c r="T155" s="208"/>
      <c r="AT155" s="209" t="s">
        <v>197</v>
      </c>
      <c r="AU155" s="209" t="s">
        <v>80</v>
      </c>
      <c r="AV155" s="13" t="s">
        <v>78</v>
      </c>
      <c r="AW155" s="13" t="s">
        <v>32</v>
      </c>
      <c r="AX155" s="13" t="s">
        <v>71</v>
      </c>
      <c r="AY155" s="209" t="s">
        <v>187</v>
      </c>
    </row>
    <row r="156" spans="2:51" s="14" customFormat="1" ht="11.25">
      <c r="B156" s="210"/>
      <c r="C156" s="211"/>
      <c r="D156" s="201" t="s">
        <v>197</v>
      </c>
      <c r="E156" s="212" t="s">
        <v>19</v>
      </c>
      <c r="F156" s="213" t="s">
        <v>1643</v>
      </c>
      <c r="G156" s="211"/>
      <c r="H156" s="214">
        <v>2.1</v>
      </c>
      <c r="I156" s="215"/>
      <c r="J156" s="211"/>
      <c r="K156" s="211"/>
      <c r="L156" s="216"/>
      <c r="M156" s="217"/>
      <c r="N156" s="218"/>
      <c r="O156" s="218"/>
      <c r="P156" s="218"/>
      <c r="Q156" s="218"/>
      <c r="R156" s="218"/>
      <c r="S156" s="218"/>
      <c r="T156" s="219"/>
      <c r="AT156" s="220" t="s">
        <v>197</v>
      </c>
      <c r="AU156" s="220" t="s">
        <v>80</v>
      </c>
      <c r="AV156" s="14" t="s">
        <v>80</v>
      </c>
      <c r="AW156" s="14" t="s">
        <v>32</v>
      </c>
      <c r="AX156" s="14" t="s">
        <v>71</v>
      </c>
      <c r="AY156" s="220" t="s">
        <v>187</v>
      </c>
    </row>
    <row r="157" spans="2:51" s="15" customFormat="1" ht="11.25">
      <c r="B157" s="221"/>
      <c r="C157" s="222"/>
      <c r="D157" s="201" t="s">
        <v>197</v>
      </c>
      <c r="E157" s="223" t="s">
        <v>19</v>
      </c>
      <c r="F157" s="224" t="s">
        <v>200</v>
      </c>
      <c r="G157" s="222"/>
      <c r="H157" s="225">
        <v>2.1</v>
      </c>
      <c r="I157" s="226"/>
      <c r="J157" s="222"/>
      <c r="K157" s="222"/>
      <c r="L157" s="227"/>
      <c r="M157" s="228"/>
      <c r="N157" s="229"/>
      <c r="O157" s="229"/>
      <c r="P157" s="229"/>
      <c r="Q157" s="229"/>
      <c r="R157" s="229"/>
      <c r="S157" s="229"/>
      <c r="T157" s="230"/>
      <c r="AT157" s="231" t="s">
        <v>197</v>
      </c>
      <c r="AU157" s="231" t="s">
        <v>80</v>
      </c>
      <c r="AV157" s="15" t="s">
        <v>95</v>
      </c>
      <c r="AW157" s="15" t="s">
        <v>32</v>
      </c>
      <c r="AX157" s="15" t="s">
        <v>78</v>
      </c>
      <c r="AY157" s="231" t="s">
        <v>187</v>
      </c>
    </row>
    <row r="158" spans="1:65" s="2" customFormat="1" ht="21.75" customHeight="1">
      <c r="A158" s="37"/>
      <c r="B158" s="38"/>
      <c r="C158" s="181" t="s">
        <v>828</v>
      </c>
      <c r="D158" s="181" t="s">
        <v>189</v>
      </c>
      <c r="E158" s="182" t="s">
        <v>1644</v>
      </c>
      <c r="F158" s="183" t="s">
        <v>1645</v>
      </c>
      <c r="G158" s="184" t="s">
        <v>205</v>
      </c>
      <c r="H158" s="185">
        <v>5.2</v>
      </c>
      <c r="I158" s="186"/>
      <c r="J158" s="187">
        <f>ROUND(I158*H158,2)</f>
        <v>0</v>
      </c>
      <c r="K158" s="183" t="s">
        <v>19</v>
      </c>
      <c r="L158" s="42"/>
      <c r="M158" s="188" t="s">
        <v>19</v>
      </c>
      <c r="N158" s="189" t="s">
        <v>42</v>
      </c>
      <c r="O158" s="67"/>
      <c r="P158" s="190">
        <f>O158*H158</f>
        <v>0</v>
      </c>
      <c r="Q158" s="190">
        <v>0.0035475</v>
      </c>
      <c r="R158" s="190">
        <f>Q158*H158</f>
        <v>0.018447</v>
      </c>
      <c r="S158" s="190">
        <v>0</v>
      </c>
      <c r="T158" s="191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192" t="s">
        <v>287</v>
      </c>
      <c r="AT158" s="192" t="s">
        <v>189</v>
      </c>
      <c r="AU158" s="192" t="s">
        <v>80</v>
      </c>
      <c r="AY158" s="20" t="s">
        <v>187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20" t="s">
        <v>78</v>
      </c>
      <c r="BK158" s="193">
        <f>ROUND(I158*H158,2)</f>
        <v>0</v>
      </c>
      <c r="BL158" s="20" t="s">
        <v>287</v>
      </c>
      <c r="BM158" s="192" t="s">
        <v>1646</v>
      </c>
    </row>
    <row r="159" spans="2:51" s="14" customFormat="1" ht="11.25">
      <c r="B159" s="210"/>
      <c r="C159" s="211"/>
      <c r="D159" s="201" t="s">
        <v>197</v>
      </c>
      <c r="E159" s="212" t="s">
        <v>19</v>
      </c>
      <c r="F159" s="213" t="s">
        <v>1647</v>
      </c>
      <c r="G159" s="211"/>
      <c r="H159" s="214">
        <v>5.2</v>
      </c>
      <c r="I159" s="215"/>
      <c r="J159" s="211"/>
      <c r="K159" s="211"/>
      <c r="L159" s="216"/>
      <c r="M159" s="217"/>
      <c r="N159" s="218"/>
      <c r="O159" s="218"/>
      <c r="P159" s="218"/>
      <c r="Q159" s="218"/>
      <c r="R159" s="218"/>
      <c r="S159" s="218"/>
      <c r="T159" s="219"/>
      <c r="AT159" s="220" t="s">
        <v>197</v>
      </c>
      <c r="AU159" s="220" t="s">
        <v>80</v>
      </c>
      <c r="AV159" s="14" t="s">
        <v>80</v>
      </c>
      <c r="AW159" s="14" t="s">
        <v>32</v>
      </c>
      <c r="AX159" s="14" t="s">
        <v>78</v>
      </c>
      <c r="AY159" s="220" t="s">
        <v>187</v>
      </c>
    </row>
    <row r="160" spans="2:63" s="12" customFormat="1" ht="22.9" customHeight="1">
      <c r="B160" s="165"/>
      <c r="C160" s="166"/>
      <c r="D160" s="167" t="s">
        <v>70</v>
      </c>
      <c r="E160" s="179" t="s">
        <v>435</v>
      </c>
      <c r="F160" s="179" t="s">
        <v>436</v>
      </c>
      <c r="G160" s="166"/>
      <c r="H160" s="166"/>
      <c r="I160" s="169"/>
      <c r="J160" s="180">
        <f>BK160</f>
        <v>0</v>
      </c>
      <c r="K160" s="166"/>
      <c r="L160" s="171"/>
      <c r="M160" s="172"/>
      <c r="N160" s="173"/>
      <c r="O160" s="173"/>
      <c r="P160" s="174">
        <f>SUM(P161:P166)</f>
        <v>0</v>
      </c>
      <c r="Q160" s="173"/>
      <c r="R160" s="174">
        <f>SUM(R161:R166)</f>
        <v>0</v>
      </c>
      <c r="S160" s="173"/>
      <c r="T160" s="175">
        <f>SUM(T161:T166)</f>
        <v>0</v>
      </c>
      <c r="AR160" s="176" t="s">
        <v>80</v>
      </c>
      <c r="AT160" s="177" t="s">
        <v>70</v>
      </c>
      <c r="AU160" s="177" t="s">
        <v>78</v>
      </c>
      <c r="AY160" s="176" t="s">
        <v>187</v>
      </c>
      <c r="BK160" s="178">
        <f>SUM(BK161:BK166)</f>
        <v>0</v>
      </c>
    </row>
    <row r="161" spans="1:65" s="2" customFormat="1" ht="16.5" customHeight="1">
      <c r="A161" s="37"/>
      <c r="B161" s="38"/>
      <c r="C161" s="181" t="s">
        <v>834</v>
      </c>
      <c r="D161" s="181" t="s">
        <v>189</v>
      </c>
      <c r="E161" s="182" t="s">
        <v>1648</v>
      </c>
      <c r="F161" s="183" t="s">
        <v>1649</v>
      </c>
      <c r="G161" s="184" t="s">
        <v>256</v>
      </c>
      <c r="H161" s="185">
        <v>6</v>
      </c>
      <c r="I161" s="186"/>
      <c r="J161" s="187">
        <f>ROUND(I161*H161,2)</f>
        <v>0</v>
      </c>
      <c r="K161" s="183" t="s">
        <v>19</v>
      </c>
      <c r="L161" s="42"/>
      <c r="M161" s="188" t="s">
        <v>19</v>
      </c>
      <c r="N161" s="189" t="s">
        <v>42</v>
      </c>
      <c r="O161" s="67"/>
      <c r="P161" s="190">
        <f>O161*H161</f>
        <v>0</v>
      </c>
      <c r="Q161" s="190">
        <v>0</v>
      </c>
      <c r="R161" s="190">
        <f>Q161*H161</f>
        <v>0</v>
      </c>
      <c r="S161" s="190">
        <v>0</v>
      </c>
      <c r="T161" s="191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192" t="s">
        <v>287</v>
      </c>
      <c r="AT161" s="192" t="s">
        <v>189</v>
      </c>
      <c r="AU161" s="192" t="s">
        <v>80</v>
      </c>
      <c r="AY161" s="20" t="s">
        <v>187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20" t="s">
        <v>78</v>
      </c>
      <c r="BK161" s="193">
        <f>ROUND(I161*H161,2)</f>
        <v>0</v>
      </c>
      <c r="BL161" s="20" t="s">
        <v>287</v>
      </c>
      <c r="BM161" s="192" t="s">
        <v>1650</v>
      </c>
    </row>
    <row r="162" spans="2:51" s="14" customFormat="1" ht="11.25">
      <c r="B162" s="210"/>
      <c r="C162" s="211"/>
      <c r="D162" s="201" t="s">
        <v>197</v>
      </c>
      <c r="E162" s="212" t="s">
        <v>19</v>
      </c>
      <c r="F162" s="213" t="s">
        <v>201</v>
      </c>
      <c r="G162" s="211"/>
      <c r="H162" s="214">
        <v>6</v>
      </c>
      <c r="I162" s="215"/>
      <c r="J162" s="211"/>
      <c r="K162" s="211"/>
      <c r="L162" s="216"/>
      <c r="M162" s="217"/>
      <c r="N162" s="218"/>
      <c r="O162" s="218"/>
      <c r="P162" s="218"/>
      <c r="Q162" s="218"/>
      <c r="R162" s="218"/>
      <c r="S162" s="218"/>
      <c r="T162" s="219"/>
      <c r="AT162" s="220" t="s">
        <v>197</v>
      </c>
      <c r="AU162" s="220" t="s">
        <v>80</v>
      </c>
      <c r="AV162" s="14" t="s">
        <v>80</v>
      </c>
      <c r="AW162" s="14" t="s">
        <v>32</v>
      </c>
      <c r="AX162" s="14" t="s">
        <v>78</v>
      </c>
      <c r="AY162" s="220" t="s">
        <v>187</v>
      </c>
    </row>
    <row r="163" spans="1:65" s="2" customFormat="1" ht="16.5" customHeight="1">
      <c r="A163" s="37"/>
      <c r="B163" s="38"/>
      <c r="C163" s="181" t="s">
        <v>838</v>
      </c>
      <c r="D163" s="181" t="s">
        <v>189</v>
      </c>
      <c r="E163" s="182" t="s">
        <v>1651</v>
      </c>
      <c r="F163" s="183" t="s">
        <v>1652</v>
      </c>
      <c r="G163" s="184" t="s">
        <v>256</v>
      </c>
      <c r="H163" s="185">
        <v>2</v>
      </c>
      <c r="I163" s="186"/>
      <c r="J163" s="187">
        <f>ROUND(I163*H163,2)</f>
        <v>0</v>
      </c>
      <c r="K163" s="183" t="s">
        <v>19</v>
      </c>
      <c r="L163" s="42"/>
      <c r="M163" s="188" t="s">
        <v>19</v>
      </c>
      <c r="N163" s="189" t="s">
        <v>42</v>
      </c>
      <c r="O163" s="67"/>
      <c r="P163" s="190">
        <f>O163*H163</f>
        <v>0</v>
      </c>
      <c r="Q163" s="190">
        <v>0</v>
      </c>
      <c r="R163" s="190">
        <f>Q163*H163</f>
        <v>0</v>
      </c>
      <c r="S163" s="190">
        <v>0</v>
      </c>
      <c r="T163" s="191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192" t="s">
        <v>287</v>
      </c>
      <c r="AT163" s="192" t="s">
        <v>189</v>
      </c>
      <c r="AU163" s="192" t="s">
        <v>80</v>
      </c>
      <c r="AY163" s="20" t="s">
        <v>187</v>
      </c>
      <c r="BE163" s="193">
        <f>IF(N163="základní",J163,0)</f>
        <v>0</v>
      </c>
      <c r="BF163" s="193">
        <f>IF(N163="snížená",J163,0)</f>
        <v>0</v>
      </c>
      <c r="BG163" s="193">
        <f>IF(N163="zákl. přenesená",J163,0)</f>
        <v>0</v>
      </c>
      <c r="BH163" s="193">
        <f>IF(N163="sníž. přenesená",J163,0)</f>
        <v>0</v>
      </c>
      <c r="BI163" s="193">
        <f>IF(N163="nulová",J163,0)</f>
        <v>0</v>
      </c>
      <c r="BJ163" s="20" t="s">
        <v>78</v>
      </c>
      <c r="BK163" s="193">
        <f>ROUND(I163*H163,2)</f>
        <v>0</v>
      </c>
      <c r="BL163" s="20" t="s">
        <v>287</v>
      </c>
      <c r="BM163" s="192" t="s">
        <v>1653</v>
      </c>
    </row>
    <row r="164" spans="2:51" s="14" customFormat="1" ht="11.25">
      <c r="B164" s="210"/>
      <c r="C164" s="211"/>
      <c r="D164" s="201" t="s">
        <v>197</v>
      </c>
      <c r="E164" s="212" t="s">
        <v>19</v>
      </c>
      <c r="F164" s="213" t="s">
        <v>80</v>
      </c>
      <c r="G164" s="211"/>
      <c r="H164" s="214">
        <v>2</v>
      </c>
      <c r="I164" s="215"/>
      <c r="J164" s="211"/>
      <c r="K164" s="211"/>
      <c r="L164" s="216"/>
      <c r="M164" s="217"/>
      <c r="N164" s="218"/>
      <c r="O164" s="218"/>
      <c r="P164" s="218"/>
      <c r="Q164" s="218"/>
      <c r="R164" s="218"/>
      <c r="S164" s="218"/>
      <c r="T164" s="219"/>
      <c r="AT164" s="220" t="s">
        <v>197</v>
      </c>
      <c r="AU164" s="220" t="s">
        <v>80</v>
      </c>
      <c r="AV164" s="14" t="s">
        <v>80</v>
      </c>
      <c r="AW164" s="14" t="s">
        <v>32</v>
      </c>
      <c r="AX164" s="14" t="s">
        <v>78</v>
      </c>
      <c r="AY164" s="220" t="s">
        <v>187</v>
      </c>
    </row>
    <row r="165" spans="1:65" s="2" customFormat="1" ht="24.2" customHeight="1">
      <c r="A165" s="37"/>
      <c r="B165" s="38"/>
      <c r="C165" s="181" t="s">
        <v>841</v>
      </c>
      <c r="D165" s="181" t="s">
        <v>189</v>
      </c>
      <c r="E165" s="182" t="s">
        <v>1654</v>
      </c>
      <c r="F165" s="183" t="s">
        <v>1655</v>
      </c>
      <c r="G165" s="184" t="s">
        <v>278</v>
      </c>
      <c r="H165" s="185">
        <v>1</v>
      </c>
      <c r="I165" s="186"/>
      <c r="J165" s="187">
        <f>ROUND(I165*H165,2)</f>
        <v>0</v>
      </c>
      <c r="K165" s="183" t="s">
        <v>19</v>
      </c>
      <c r="L165" s="42"/>
      <c r="M165" s="188" t="s">
        <v>19</v>
      </c>
      <c r="N165" s="189" t="s">
        <v>42</v>
      </c>
      <c r="O165" s="67"/>
      <c r="P165" s="190">
        <f>O165*H165</f>
        <v>0</v>
      </c>
      <c r="Q165" s="190">
        <v>0</v>
      </c>
      <c r="R165" s="190">
        <f>Q165*H165</f>
        <v>0</v>
      </c>
      <c r="S165" s="190">
        <v>0</v>
      </c>
      <c r="T165" s="191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192" t="s">
        <v>287</v>
      </c>
      <c r="AT165" s="192" t="s">
        <v>189</v>
      </c>
      <c r="AU165" s="192" t="s">
        <v>80</v>
      </c>
      <c r="AY165" s="20" t="s">
        <v>187</v>
      </c>
      <c r="BE165" s="193">
        <f>IF(N165="základní",J165,0)</f>
        <v>0</v>
      </c>
      <c r="BF165" s="193">
        <f>IF(N165="snížená",J165,0)</f>
        <v>0</v>
      </c>
      <c r="BG165" s="193">
        <f>IF(N165="zákl. přenesená",J165,0)</f>
        <v>0</v>
      </c>
      <c r="BH165" s="193">
        <f>IF(N165="sníž. přenesená",J165,0)</f>
        <v>0</v>
      </c>
      <c r="BI165" s="193">
        <f>IF(N165="nulová",J165,0)</f>
        <v>0</v>
      </c>
      <c r="BJ165" s="20" t="s">
        <v>78</v>
      </c>
      <c r="BK165" s="193">
        <f>ROUND(I165*H165,2)</f>
        <v>0</v>
      </c>
      <c r="BL165" s="20" t="s">
        <v>287</v>
      </c>
      <c r="BM165" s="192" t="s">
        <v>1656</v>
      </c>
    </row>
    <row r="166" spans="2:51" s="14" customFormat="1" ht="11.25">
      <c r="B166" s="210"/>
      <c r="C166" s="211"/>
      <c r="D166" s="201" t="s">
        <v>197</v>
      </c>
      <c r="E166" s="212" t="s">
        <v>19</v>
      </c>
      <c r="F166" s="213" t="s">
        <v>78</v>
      </c>
      <c r="G166" s="211"/>
      <c r="H166" s="214">
        <v>1</v>
      </c>
      <c r="I166" s="215"/>
      <c r="J166" s="211"/>
      <c r="K166" s="211"/>
      <c r="L166" s="216"/>
      <c r="M166" s="254"/>
      <c r="N166" s="255"/>
      <c r="O166" s="255"/>
      <c r="P166" s="255"/>
      <c r="Q166" s="255"/>
      <c r="R166" s="255"/>
      <c r="S166" s="255"/>
      <c r="T166" s="256"/>
      <c r="AT166" s="220" t="s">
        <v>197</v>
      </c>
      <c r="AU166" s="220" t="s">
        <v>80</v>
      </c>
      <c r="AV166" s="14" t="s">
        <v>80</v>
      </c>
      <c r="AW166" s="14" t="s">
        <v>32</v>
      </c>
      <c r="AX166" s="14" t="s">
        <v>78</v>
      </c>
      <c r="AY166" s="220" t="s">
        <v>187</v>
      </c>
    </row>
    <row r="167" spans="1:31" s="2" customFormat="1" ht="6.95" customHeight="1">
      <c r="A167" s="37"/>
      <c r="B167" s="50"/>
      <c r="C167" s="51"/>
      <c r="D167" s="51"/>
      <c r="E167" s="51"/>
      <c r="F167" s="51"/>
      <c r="G167" s="51"/>
      <c r="H167" s="51"/>
      <c r="I167" s="51"/>
      <c r="J167" s="51"/>
      <c r="K167" s="51"/>
      <c r="L167" s="42"/>
      <c r="M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</row>
  </sheetData>
  <sheetProtection algorithmName="SHA-512" hashValue="fVxRa+fnl5FHdQI2muklDQm1eyArUrrzDZU4c1Iv7SvzCz5ZflQv4n+bmqKZ6H/sKTPhIyy5QnG2PfY8LWm/uQ==" saltValue="SUDW5zWwW8xGRl4UBCbD0r9Kl3NSARMkNOYXULty2C9Qohc7HaSdnYXsOh7DZdAZNQ3iUjwRFFCaLYeoD5kOGA==" spinCount="100000" sheet="1" objects="1" scenarios="1" formatColumns="0" formatRows="0" autoFilter="0"/>
  <autoFilter ref="C96:K166"/>
  <mergeCells count="15">
    <mergeCell ref="E83:H83"/>
    <mergeCell ref="E87:H87"/>
    <mergeCell ref="E85:H85"/>
    <mergeCell ref="E89:H89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hyperlinks>
    <hyperlink ref="F100" r:id="rId1" display="https://podminky.urs.cz/item/CS_URS_2021_02/997013151"/>
    <hyperlink ref="F102" r:id="rId2" display="https://podminky.urs.cz/item/CS_URS_2021_02/997013501"/>
    <hyperlink ref="F104" r:id="rId3" display="https://podminky.urs.cz/item/CS_URS_2021_02/997013509"/>
    <hyperlink ref="F106" r:id="rId4" display="https://podminky.urs.cz/item/CS_URS_2021_02/997013811"/>
    <hyperlink ref="F111" r:id="rId5" display="https://podminky.urs.cz/item/CS_URS_2021_02/713151111"/>
    <hyperlink ref="F127" r:id="rId6" display="https://podminky.urs.cz/item/CS_URS_2021_02/713151121"/>
    <hyperlink ref="F143" r:id="rId7" display="https://podminky.urs.cz/item/CS_URS_2021_02/998713102"/>
    <hyperlink ref="F146" r:id="rId8" display="https://podminky.urs.cz/item/CS_URS_2021_02/762331921"/>
    <hyperlink ref="F151" r:id="rId9" display="https://podminky.urs.cz/item/CS_URS_2021_02/998762102"/>
    <hyperlink ref="F154" r:id="rId10" display="https://podminky.urs.cz/item/CS_URS_2021_02/764234409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117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1590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574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1657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ROUND(J92,2)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ROUND((SUM(BE92:BE101)),2)</f>
        <v>0</v>
      </c>
      <c r="G37" s="37"/>
      <c r="H37" s="37"/>
      <c r="I37" s="127">
        <v>0.21</v>
      </c>
      <c r="J37" s="126">
        <f>ROUND(((SUM(BE92:BE101))*I37),2)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ROUND((SUM(BF92:BF101)),2)</f>
        <v>0</v>
      </c>
      <c r="G38" s="37"/>
      <c r="H38" s="37"/>
      <c r="I38" s="127">
        <v>0.15</v>
      </c>
      <c r="J38" s="126">
        <f>ROUND(((SUM(BF92:BF101))*I38),2)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ROUND((SUM(BG92:BG101)),2)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ROUND((SUM(BH92:BH101)),2)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ROUND((SUM(BI92:BI101)),2)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1590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574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IN-NEZP.02.3 - Elektroinstalace - investiční náklady - nezpůsobilé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J92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699</v>
      </c>
      <c r="E68" s="146"/>
      <c r="F68" s="146"/>
      <c r="G68" s="146"/>
      <c r="H68" s="146"/>
      <c r="I68" s="146"/>
      <c r="J68" s="147">
        <f>J93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172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8" t="str">
        <f>E7</f>
        <v>ÚPRAVA PODKROVI BUDOVY A TUL, HÁLKOVA 917/6, LIBEREC</v>
      </c>
      <c r="F78" s="409"/>
      <c r="G78" s="409"/>
      <c r="H78" s="40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147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2:12" s="1" customFormat="1" ht="16.5" customHeight="1">
      <c r="B80" s="24"/>
      <c r="C80" s="25"/>
      <c r="D80" s="25"/>
      <c r="E80" s="408" t="s">
        <v>148</v>
      </c>
      <c r="F80" s="384"/>
      <c r="G80" s="384"/>
      <c r="H80" s="384"/>
      <c r="I80" s="25"/>
      <c r="J80" s="25"/>
      <c r="K80" s="25"/>
      <c r="L80" s="23"/>
    </row>
    <row r="81" spans="2:12" s="1" customFormat="1" ht="12" customHeight="1">
      <c r="B81" s="24"/>
      <c r="C81" s="32" t="s">
        <v>149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37"/>
      <c r="B82" s="38"/>
      <c r="C82" s="39"/>
      <c r="D82" s="39"/>
      <c r="E82" s="410" t="s">
        <v>1590</v>
      </c>
      <c r="F82" s="411"/>
      <c r="G82" s="411"/>
      <c r="H82" s="411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574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55" t="str">
        <f>E13</f>
        <v>IN-NEZP.02.3 - Elektroinstalace - investiční náklady - nezpůsobilé</v>
      </c>
      <c r="F84" s="411"/>
      <c r="G84" s="411"/>
      <c r="H84" s="411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F16</f>
        <v>LIBEREC</v>
      </c>
      <c r="G86" s="39"/>
      <c r="H86" s="39"/>
      <c r="I86" s="32" t="s">
        <v>23</v>
      </c>
      <c r="J86" s="62">
        <f>IF(J16="","",J16)</f>
        <v>45307</v>
      </c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7" customHeight="1">
      <c r="A88" s="37"/>
      <c r="B88" s="38"/>
      <c r="C88" s="32" t="s">
        <v>24</v>
      </c>
      <c r="D88" s="39"/>
      <c r="E88" s="39"/>
      <c r="F88" s="30" t="str">
        <f>E19</f>
        <v>Technická univerzita v Liberci</v>
      </c>
      <c r="G88" s="39"/>
      <c r="H88" s="39"/>
      <c r="I88" s="32" t="s">
        <v>30</v>
      </c>
      <c r="J88" s="35" t="str">
        <f>E25</f>
        <v>ING.ARCH.MARTIN ŠAML</v>
      </c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7" customHeight="1">
      <c r="A89" s="37"/>
      <c r="B89" s="38"/>
      <c r="C89" s="32" t="s">
        <v>28</v>
      </c>
      <c r="D89" s="39"/>
      <c r="E89" s="39"/>
      <c r="F89" s="30" t="str">
        <f>IF(E22="","",E22)</f>
        <v>Vyplň údaj</v>
      </c>
      <c r="G89" s="39"/>
      <c r="H89" s="39"/>
      <c r="I89" s="32" t="s">
        <v>33</v>
      </c>
      <c r="J89" s="35" t="str">
        <f>E28</f>
        <v>PROPOS LIBEREC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54"/>
      <c r="B91" s="155"/>
      <c r="C91" s="156" t="s">
        <v>173</v>
      </c>
      <c r="D91" s="157" t="s">
        <v>56</v>
      </c>
      <c r="E91" s="157" t="s">
        <v>52</v>
      </c>
      <c r="F91" s="157" t="s">
        <v>53</v>
      </c>
      <c r="G91" s="157" t="s">
        <v>174</v>
      </c>
      <c r="H91" s="157" t="s">
        <v>175</v>
      </c>
      <c r="I91" s="157" t="s">
        <v>176</v>
      </c>
      <c r="J91" s="157" t="s">
        <v>155</v>
      </c>
      <c r="K91" s="158" t="s">
        <v>177</v>
      </c>
      <c r="L91" s="159"/>
      <c r="M91" s="71" t="s">
        <v>19</v>
      </c>
      <c r="N91" s="72" t="s">
        <v>41</v>
      </c>
      <c r="O91" s="72" t="s">
        <v>178</v>
      </c>
      <c r="P91" s="72" t="s">
        <v>179</v>
      </c>
      <c r="Q91" s="72" t="s">
        <v>180</v>
      </c>
      <c r="R91" s="72" t="s">
        <v>181</v>
      </c>
      <c r="S91" s="72" t="s">
        <v>182</v>
      </c>
      <c r="T91" s="73" t="s">
        <v>183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7"/>
      <c r="B92" s="38"/>
      <c r="C92" s="78" t="s">
        <v>184</v>
      </c>
      <c r="D92" s="39"/>
      <c r="E92" s="39"/>
      <c r="F92" s="39"/>
      <c r="G92" s="39"/>
      <c r="H92" s="39"/>
      <c r="I92" s="39"/>
      <c r="J92" s="160">
        <f>BK92</f>
        <v>0</v>
      </c>
      <c r="K92" s="39"/>
      <c r="L92" s="42"/>
      <c r="M92" s="74"/>
      <c r="N92" s="161"/>
      <c r="O92" s="75"/>
      <c r="P92" s="162">
        <f>P93</f>
        <v>0</v>
      </c>
      <c r="Q92" s="75"/>
      <c r="R92" s="162">
        <f>R93</f>
        <v>0</v>
      </c>
      <c r="S92" s="75"/>
      <c r="T92" s="163">
        <f>T93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70</v>
      </c>
      <c r="AU92" s="20" t="s">
        <v>156</v>
      </c>
      <c r="BK92" s="164">
        <f>BK93</f>
        <v>0</v>
      </c>
    </row>
    <row r="93" spans="2:63" s="12" customFormat="1" ht="25.9" customHeight="1">
      <c r="B93" s="165"/>
      <c r="C93" s="166"/>
      <c r="D93" s="167" t="s">
        <v>70</v>
      </c>
      <c r="E93" s="168" t="s">
        <v>767</v>
      </c>
      <c r="F93" s="168" t="s">
        <v>768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SUM(P94:P101)</f>
        <v>0</v>
      </c>
      <c r="Q93" s="173"/>
      <c r="R93" s="174">
        <f>SUM(R94:R101)</f>
        <v>0</v>
      </c>
      <c r="S93" s="173"/>
      <c r="T93" s="175">
        <f>SUM(T94:T101)</f>
        <v>0</v>
      </c>
      <c r="AR93" s="176" t="s">
        <v>78</v>
      </c>
      <c r="AT93" s="177" t="s">
        <v>70</v>
      </c>
      <c r="AU93" s="177" t="s">
        <v>71</v>
      </c>
      <c r="AY93" s="176" t="s">
        <v>187</v>
      </c>
      <c r="BK93" s="178">
        <f>SUM(BK94:BK101)</f>
        <v>0</v>
      </c>
    </row>
    <row r="94" spans="1:65" s="2" customFormat="1" ht="44.25" customHeight="1">
      <c r="A94" s="37"/>
      <c r="B94" s="38"/>
      <c r="C94" s="181" t="s">
        <v>380</v>
      </c>
      <c r="D94" s="181" t="s">
        <v>189</v>
      </c>
      <c r="E94" s="182" t="s">
        <v>1658</v>
      </c>
      <c r="F94" s="183" t="s">
        <v>1659</v>
      </c>
      <c r="G94" s="184" t="s">
        <v>708</v>
      </c>
      <c r="H94" s="185">
        <v>1</v>
      </c>
      <c r="I94" s="186"/>
      <c r="J94" s="187">
        <f>ROUND(I94*H94,2)</f>
        <v>0</v>
      </c>
      <c r="K94" s="183" t="s">
        <v>19</v>
      </c>
      <c r="L94" s="42"/>
      <c r="M94" s="188" t="s">
        <v>19</v>
      </c>
      <c r="N94" s="189" t="s">
        <v>42</v>
      </c>
      <c r="O94" s="67"/>
      <c r="P94" s="190">
        <f>O94*H94</f>
        <v>0</v>
      </c>
      <c r="Q94" s="190">
        <v>0</v>
      </c>
      <c r="R94" s="190">
        <f>Q94*H94</f>
        <v>0</v>
      </c>
      <c r="S94" s="190">
        <v>0</v>
      </c>
      <c r="T94" s="191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95</v>
      </c>
      <c r="AT94" s="192" t="s">
        <v>189</v>
      </c>
      <c r="AU94" s="192" t="s">
        <v>78</v>
      </c>
      <c r="AY94" s="20" t="s">
        <v>187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78</v>
      </c>
      <c r="BK94" s="193">
        <f>ROUND(I94*H94,2)</f>
        <v>0</v>
      </c>
      <c r="BL94" s="20" t="s">
        <v>95</v>
      </c>
      <c r="BM94" s="192" t="s">
        <v>1660</v>
      </c>
    </row>
    <row r="95" spans="1:47" s="2" customFormat="1" ht="19.5">
      <c r="A95" s="37"/>
      <c r="B95" s="38"/>
      <c r="C95" s="39"/>
      <c r="D95" s="201" t="s">
        <v>710</v>
      </c>
      <c r="E95" s="39"/>
      <c r="F95" s="250" t="s">
        <v>772</v>
      </c>
      <c r="G95" s="39"/>
      <c r="H95" s="39"/>
      <c r="I95" s="196"/>
      <c r="J95" s="39"/>
      <c r="K95" s="39"/>
      <c r="L95" s="42"/>
      <c r="M95" s="197"/>
      <c r="N95" s="198"/>
      <c r="O95" s="67"/>
      <c r="P95" s="67"/>
      <c r="Q95" s="67"/>
      <c r="R95" s="67"/>
      <c r="S95" s="67"/>
      <c r="T95" s="68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20" t="s">
        <v>710</v>
      </c>
      <c r="AU95" s="20" t="s">
        <v>78</v>
      </c>
    </row>
    <row r="96" spans="1:65" s="2" customFormat="1" ht="37.9" customHeight="1">
      <c r="A96" s="37"/>
      <c r="B96" s="38"/>
      <c r="C96" s="181" t="s">
        <v>386</v>
      </c>
      <c r="D96" s="181" t="s">
        <v>189</v>
      </c>
      <c r="E96" s="182" t="s">
        <v>1661</v>
      </c>
      <c r="F96" s="183" t="s">
        <v>1662</v>
      </c>
      <c r="G96" s="184" t="s">
        <v>708</v>
      </c>
      <c r="H96" s="185">
        <v>1</v>
      </c>
      <c r="I96" s="186"/>
      <c r="J96" s="187">
        <f>ROUND(I96*H96,2)</f>
        <v>0</v>
      </c>
      <c r="K96" s="183" t="s">
        <v>19</v>
      </c>
      <c r="L96" s="42"/>
      <c r="M96" s="188" t="s">
        <v>19</v>
      </c>
      <c r="N96" s="189" t="s">
        <v>42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0</v>
      </c>
      <c r="T96" s="191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192" t="s">
        <v>95</v>
      </c>
      <c r="AT96" s="192" t="s">
        <v>189</v>
      </c>
      <c r="AU96" s="192" t="s">
        <v>78</v>
      </c>
      <c r="AY96" s="20" t="s">
        <v>187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20" t="s">
        <v>78</v>
      </c>
      <c r="BK96" s="193">
        <f>ROUND(I96*H96,2)</f>
        <v>0</v>
      </c>
      <c r="BL96" s="20" t="s">
        <v>95</v>
      </c>
      <c r="BM96" s="192" t="s">
        <v>1663</v>
      </c>
    </row>
    <row r="97" spans="1:47" s="2" customFormat="1" ht="19.5">
      <c r="A97" s="37"/>
      <c r="B97" s="38"/>
      <c r="C97" s="39"/>
      <c r="D97" s="201" t="s">
        <v>710</v>
      </c>
      <c r="E97" s="39"/>
      <c r="F97" s="250" t="s">
        <v>739</v>
      </c>
      <c r="G97" s="39"/>
      <c r="H97" s="39"/>
      <c r="I97" s="196"/>
      <c r="J97" s="39"/>
      <c r="K97" s="39"/>
      <c r="L97" s="42"/>
      <c r="M97" s="197"/>
      <c r="N97" s="198"/>
      <c r="O97" s="67"/>
      <c r="P97" s="67"/>
      <c r="Q97" s="67"/>
      <c r="R97" s="67"/>
      <c r="S97" s="67"/>
      <c r="T97" s="68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20" t="s">
        <v>710</v>
      </c>
      <c r="AU97" s="20" t="s">
        <v>78</v>
      </c>
    </row>
    <row r="98" spans="1:65" s="2" customFormat="1" ht="37.9" customHeight="1">
      <c r="A98" s="37"/>
      <c r="B98" s="38"/>
      <c r="C98" s="181" t="s">
        <v>393</v>
      </c>
      <c r="D98" s="181" t="s">
        <v>189</v>
      </c>
      <c r="E98" s="182" t="s">
        <v>1664</v>
      </c>
      <c r="F98" s="183" t="s">
        <v>1665</v>
      </c>
      <c r="G98" s="184" t="s">
        <v>708</v>
      </c>
      <c r="H98" s="185">
        <v>14</v>
      </c>
      <c r="I98" s="186"/>
      <c r="J98" s="187">
        <f>ROUND(I98*H98,2)</f>
        <v>0</v>
      </c>
      <c r="K98" s="183" t="s">
        <v>19</v>
      </c>
      <c r="L98" s="42"/>
      <c r="M98" s="188" t="s">
        <v>19</v>
      </c>
      <c r="N98" s="189" t="s">
        <v>42</v>
      </c>
      <c r="O98" s="67"/>
      <c r="P98" s="190">
        <f>O98*H98</f>
        <v>0</v>
      </c>
      <c r="Q98" s="190">
        <v>0</v>
      </c>
      <c r="R98" s="190">
        <f>Q98*H98</f>
        <v>0</v>
      </c>
      <c r="S98" s="190">
        <v>0</v>
      </c>
      <c r="T98" s="191">
        <f>S98*H98</f>
        <v>0</v>
      </c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R98" s="192" t="s">
        <v>95</v>
      </c>
      <c r="AT98" s="192" t="s">
        <v>189</v>
      </c>
      <c r="AU98" s="192" t="s">
        <v>78</v>
      </c>
      <c r="AY98" s="20" t="s">
        <v>187</v>
      </c>
      <c r="BE98" s="193">
        <f>IF(N98="základní",J98,0)</f>
        <v>0</v>
      </c>
      <c r="BF98" s="193">
        <f>IF(N98="snížená",J98,0)</f>
        <v>0</v>
      </c>
      <c r="BG98" s="193">
        <f>IF(N98="zákl. přenesená",J98,0)</f>
        <v>0</v>
      </c>
      <c r="BH98" s="193">
        <f>IF(N98="sníž. přenesená",J98,0)</f>
        <v>0</v>
      </c>
      <c r="BI98" s="193">
        <f>IF(N98="nulová",J98,0)</f>
        <v>0</v>
      </c>
      <c r="BJ98" s="20" t="s">
        <v>78</v>
      </c>
      <c r="BK98" s="193">
        <f>ROUND(I98*H98,2)</f>
        <v>0</v>
      </c>
      <c r="BL98" s="20" t="s">
        <v>95</v>
      </c>
      <c r="BM98" s="192" t="s">
        <v>1666</v>
      </c>
    </row>
    <row r="99" spans="1:47" s="2" customFormat="1" ht="19.5">
      <c r="A99" s="37"/>
      <c r="B99" s="38"/>
      <c r="C99" s="39"/>
      <c r="D99" s="201" t="s">
        <v>710</v>
      </c>
      <c r="E99" s="39"/>
      <c r="F99" s="250" t="s">
        <v>772</v>
      </c>
      <c r="G99" s="39"/>
      <c r="H99" s="39"/>
      <c r="I99" s="196"/>
      <c r="J99" s="39"/>
      <c r="K99" s="39"/>
      <c r="L99" s="42"/>
      <c r="M99" s="197"/>
      <c r="N99" s="198"/>
      <c r="O99" s="67"/>
      <c r="P99" s="67"/>
      <c r="Q99" s="67"/>
      <c r="R99" s="67"/>
      <c r="S99" s="67"/>
      <c r="T99" s="68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T99" s="20" t="s">
        <v>710</v>
      </c>
      <c r="AU99" s="20" t="s">
        <v>78</v>
      </c>
    </row>
    <row r="100" spans="1:65" s="2" customFormat="1" ht="37.9" customHeight="1">
      <c r="A100" s="37"/>
      <c r="B100" s="38"/>
      <c r="C100" s="181" t="s">
        <v>399</v>
      </c>
      <c r="D100" s="181" t="s">
        <v>189</v>
      </c>
      <c r="E100" s="182" t="s">
        <v>1667</v>
      </c>
      <c r="F100" s="183" t="s">
        <v>1665</v>
      </c>
      <c r="G100" s="184" t="s">
        <v>708</v>
      </c>
      <c r="H100" s="185">
        <v>14</v>
      </c>
      <c r="I100" s="186"/>
      <c r="J100" s="187">
        <f>ROUND(I100*H100,2)</f>
        <v>0</v>
      </c>
      <c r="K100" s="183" t="s">
        <v>19</v>
      </c>
      <c r="L100" s="42"/>
      <c r="M100" s="188" t="s">
        <v>19</v>
      </c>
      <c r="N100" s="189" t="s">
        <v>42</v>
      </c>
      <c r="O100" s="67"/>
      <c r="P100" s="190">
        <f>O100*H100</f>
        <v>0</v>
      </c>
      <c r="Q100" s="190">
        <v>0</v>
      </c>
      <c r="R100" s="190">
        <f>Q100*H100</f>
        <v>0</v>
      </c>
      <c r="S100" s="190">
        <v>0</v>
      </c>
      <c r="T100" s="191">
        <f>S100*H100</f>
        <v>0</v>
      </c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R100" s="192" t="s">
        <v>95</v>
      </c>
      <c r="AT100" s="192" t="s">
        <v>189</v>
      </c>
      <c r="AU100" s="192" t="s">
        <v>78</v>
      </c>
      <c r="AY100" s="20" t="s">
        <v>187</v>
      </c>
      <c r="BE100" s="193">
        <f>IF(N100="základní",J100,0)</f>
        <v>0</v>
      </c>
      <c r="BF100" s="193">
        <f>IF(N100="snížená",J100,0)</f>
        <v>0</v>
      </c>
      <c r="BG100" s="193">
        <f>IF(N100="zákl. přenesená",J100,0)</f>
        <v>0</v>
      </c>
      <c r="BH100" s="193">
        <f>IF(N100="sníž. přenesená",J100,0)</f>
        <v>0</v>
      </c>
      <c r="BI100" s="193">
        <f>IF(N100="nulová",J100,0)</f>
        <v>0</v>
      </c>
      <c r="BJ100" s="20" t="s">
        <v>78</v>
      </c>
      <c r="BK100" s="193">
        <f>ROUND(I100*H100,2)</f>
        <v>0</v>
      </c>
      <c r="BL100" s="20" t="s">
        <v>95</v>
      </c>
      <c r="BM100" s="192" t="s">
        <v>1668</v>
      </c>
    </row>
    <row r="101" spans="1:47" s="2" customFormat="1" ht="19.5">
      <c r="A101" s="37"/>
      <c r="B101" s="38"/>
      <c r="C101" s="39"/>
      <c r="D101" s="201" t="s">
        <v>710</v>
      </c>
      <c r="E101" s="39"/>
      <c r="F101" s="250" t="s">
        <v>739</v>
      </c>
      <c r="G101" s="39"/>
      <c r="H101" s="39"/>
      <c r="I101" s="196"/>
      <c r="J101" s="39"/>
      <c r="K101" s="39"/>
      <c r="L101" s="42"/>
      <c r="M101" s="251"/>
      <c r="N101" s="252"/>
      <c r="O101" s="247"/>
      <c r="P101" s="247"/>
      <c r="Q101" s="247"/>
      <c r="R101" s="247"/>
      <c r="S101" s="247"/>
      <c r="T101" s="253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T101" s="20" t="s">
        <v>710</v>
      </c>
      <c r="AU101" s="20" t="s">
        <v>78</v>
      </c>
    </row>
    <row r="102" spans="1:31" s="2" customFormat="1" ht="6.95" customHeight="1">
      <c r="A102" s="37"/>
      <c r="B102" s="50"/>
      <c r="C102" s="51"/>
      <c r="D102" s="51"/>
      <c r="E102" s="51"/>
      <c r="F102" s="51"/>
      <c r="G102" s="51"/>
      <c r="H102" s="51"/>
      <c r="I102" s="51"/>
      <c r="J102" s="51"/>
      <c r="K102" s="51"/>
      <c r="L102" s="42"/>
      <c r="M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</sheetData>
  <sheetProtection algorithmName="SHA-512" hashValue="Ci7C1L0fcxX6iQsb+b5daYnZf/frm4u3q11snZYJ83y6KcuL8JM9Q7y9zPyWrlg3DvJraDvBcjam5gbJ6rxUFw==" saltValue="UeQ5zYtXhV5LjBkPthJtCVTWXNPQOoFpGoGowV1bNIwgcVSpcrf3qIzKjLCoaumjq5NSfMkRR2WINcauAtedUQ==" spinCount="100000" sheet="1" objects="1" scenarios="1" formatColumns="0" formatRows="0" autoFilter="0"/>
  <autoFilter ref="C91:K101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AT2" s="20" t="s">
        <v>119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3"/>
      <c r="AT3" s="20" t="s">
        <v>80</v>
      </c>
    </row>
    <row r="4" spans="2:46" s="1" customFormat="1" ht="24.95" customHeight="1">
      <c r="B4" s="23"/>
      <c r="D4" s="113" t="s">
        <v>146</v>
      </c>
      <c r="L4" s="23"/>
      <c r="M4" s="114" t="s">
        <v>10</v>
      </c>
      <c r="AT4" s="20" t="s">
        <v>4</v>
      </c>
    </row>
    <row r="5" spans="2:12" s="1" customFormat="1" ht="6.95" customHeight="1">
      <c r="B5" s="23"/>
      <c r="L5" s="23"/>
    </row>
    <row r="6" spans="2:12" s="1" customFormat="1" ht="12" customHeight="1">
      <c r="B6" s="23"/>
      <c r="D6" s="115" t="s">
        <v>16</v>
      </c>
      <c r="L6" s="23"/>
    </row>
    <row r="7" spans="2:12" s="1" customFormat="1" ht="16.5" customHeight="1">
      <c r="B7" s="23"/>
      <c r="E7" s="400" t="str">
        <f>'Rekapitulace stavby'!K6</f>
        <v>ÚPRAVA PODKROVI BUDOVY A TUL, HÁLKOVA 917/6, LIBEREC</v>
      </c>
      <c r="F7" s="401"/>
      <c r="G7" s="401"/>
      <c r="H7" s="401"/>
      <c r="L7" s="23"/>
    </row>
    <row r="8" spans="2:12" ht="12.75">
      <c r="B8" s="23"/>
      <c r="D8" s="115" t="s">
        <v>147</v>
      </c>
      <c r="L8" s="23"/>
    </row>
    <row r="9" spans="2:12" s="1" customFormat="1" ht="16.5" customHeight="1">
      <c r="B9" s="23"/>
      <c r="E9" s="400" t="s">
        <v>148</v>
      </c>
      <c r="F9" s="399"/>
      <c r="G9" s="399"/>
      <c r="H9" s="399"/>
      <c r="L9" s="23"/>
    </row>
    <row r="10" spans="2:12" s="1" customFormat="1" ht="12" customHeight="1">
      <c r="B10" s="23"/>
      <c r="D10" s="115" t="s">
        <v>149</v>
      </c>
      <c r="L10" s="23"/>
    </row>
    <row r="11" spans="1:31" s="2" customFormat="1" ht="16.5" customHeight="1">
      <c r="A11" s="37"/>
      <c r="B11" s="42"/>
      <c r="C11" s="37"/>
      <c r="D11" s="37"/>
      <c r="E11" s="402" t="s">
        <v>1590</v>
      </c>
      <c r="F11" s="403"/>
      <c r="G11" s="403"/>
      <c r="H11" s="403"/>
      <c r="I11" s="37"/>
      <c r="J11" s="37"/>
      <c r="K11" s="37"/>
      <c r="L11" s="11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2"/>
      <c r="C12" s="37"/>
      <c r="D12" s="115" t="s">
        <v>151</v>
      </c>
      <c r="E12" s="37"/>
      <c r="F12" s="37"/>
      <c r="G12" s="37"/>
      <c r="H12" s="37"/>
      <c r="I12" s="37"/>
      <c r="J12" s="37"/>
      <c r="K12" s="37"/>
      <c r="L12" s="11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6.5" customHeight="1">
      <c r="A13" s="37"/>
      <c r="B13" s="42"/>
      <c r="C13" s="37"/>
      <c r="D13" s="37"/>
      <c r="E13" s="404" t="s">
        <v>1669</v>
      </c>
      <c r="F13" s="403"/>
      <c r="G13" s="403"/>
      <c r="H13" s="403"/>
      <c r="I13" s="37"/>
      <c r="J13" s="37"/>
      <c r="K13" s="37"/>
      <c r="L13" s="11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1.25">
      <c r="A14" s="37"/>
      <c r="B14" s="42"/>
      <c r="C14" s="37"/>
      <c r="D14" s="37"/>
      <c r="E14" s="37"/>
      <c r="F14" s="37"/>
      <c r="G14" s="37"/>
      <c r="H14" s="37"/>
      <c r="I14" s="37"/>
      <c r="J14" s="37"/>
      <c r="K14" s="37"/>
      <c r="L14" s="11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2"/>
      <c r="C15" s="37"/>
      <c r="D15" s="115" t="s">
        <v>18</v>
      </c>
      <c r="E15" s="37"/>
      <c r="F15" s="105" t="s">
        <v>19</v>
      </c>
      <c r="G15" s="37"/>
      <c r="H15" s="37"/>
      <c r="I15" s="115" t="s">
        <v>20</v>
      </c>
      <c r="J15" s="105" t="s">
        <v>19</v>
      </c>
      <c r="K15" s="37"/>
      <c r="L15" s="11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2" customHeight="1">
      <c r="A16" s="37"/>
      <c r="B16" s="42"/>
      <c r="C16" s="37"/>
      <c r="D16" s="115" t="s">
        <v>21</v>
      </c>
      <c r="E16" s="37"/>
      <c r="F16" s="105" t="s">
        <v>22</v>
      </c>
      <c r="G16" s="37"/>
      <c r="H16" s="37"/>
      <c r="I16" s="115" t="s">
        <v>23</v>
      </c>
      <c r="J16" s="118">
        <f>'Rekapitulace stavby'!AN8</f>
        <v>45307</v>
      </c>
      <c r="K16" s="37"/>
      <c r="L16" s="11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0.9" customHeight="1">
      <c r="A17" s="37"/>
      <c r="B17" s="42"/>
      <c r="C17" s="37"/>
      <c r="D17" s="37"/>
      <c r="E17" s="37"/>
      <c r="F17" s="37"/>
      <c r="G17" s="37"/>
      <c r="H17" s="37"/>
      <c r="I17" s="37"/>
      <c r="J17" s="37"/>
      <c r="K17" s="37"/>
      <c r="L17" s="11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2"/>
      <c r="C18" s="37"/>
      <c r="D18" s="115" t="s">
        <v>24</v>
      </c>
      <c r="E18" s="37"/>
      <c r="F18" s="37"/>
      <c r="G18" s="37"/>
      <c r="H18" s="37"/>
      <c r="I18" s="115" t="s">
        <v>25</v>
      </c>
      <c r="J18" s="105" t="s">
        <v>19</v>
      </c>
      <c r="K18" s="37"/>
      <c r="L18" s="11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2"/>
      <c r="C19" s="37"/>
      <c r="D19" s="37"/>
      <c r="E19" s="105" t="s">
        <v>26</v>
      </c>
      <c r="F19" s="37"/>
      <c r="G19" s="37"/>
      <c r="H19" s="37"/>
      <c r="I19" s="115" t="s">
        <v>27</v>
      </c>
      <c r="J19" s="105" t="s">
        <v>19</v>
      </c>
      <c r="K19" s="37"/>
      <c r="L19" s="11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2"/>
      <c r="C20" s="37"/>
      <c r="D20" s="37"/>
      <c r="E20" s="37"/>
      <c r="F20" s="37"/>
      <c r="G20" s="37"/>
      <c r="H20" s="37"/>
      <c r="I20" s="37"/>
      <c r="J20" s="37"/>
      <c r="K20" s="37"/>
      <c r="L20" s="11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2"/>
      <c r="C21" s="37"/>
      <c r="D21" s="115" t="s">
        <v>28</v>
      </c>
      <c r="E21" s="37"/>
      <c r="F21" s="37"/>
      <c r="G21" s="37"/>
      <c r="H21" s="37"/>
      <c r="I21" s="115" t="s">
        <v>25</v>
      </c>
      <c r="J21" s="33" t="str">
        <f>'Rekapitulace stavby'!AN13</f>
        <v>Vyplň údaj</v>
      </c>
      <c r="K21" s="37"/>
      <c r="L21" s="11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2"/>
      <c r="C22" s="37"/>
      <c r="D22" s="37"/>
      <c r="E22" s="405" t="str">
        <f>'Rekapitulace stavby'!E14</f>
        <v>Vyplň údaj</v>
      </c>
      <c r="F22" s="406"/>
      <c r="G22" s="406"/>
      <c r="H22" s="406"/>
      <c r="I22" s="115" t="s">
        <v>27</v>
      </c>
      <c r="J22" s="33" t="str">
        <f>'Rekapitulace stavby'!AN14</f>
        <v>Vyplň údaj</v>
      </c>
      <c r="K22" s="37"/>
      <c r="L22" s="11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2"/>
      <c r="C23" s="37"/>
      <c r="D23" s="37"/>
      <c r="E23" s="37"/>
      <c r="F23" s="37"/>
      <c r="G23" s="37"/>
      <c r="H23" s="37"/>
      <c r="I23" s="37"/>
      <c r="J23" s="37"/>
      <c r="K23" s="37"/>
      <c r="L23" s="11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2"/>
      <c r="C24" s="37"/>
      <c r="D24" s="115" t="s">
        <v>30</v>
      </c>
      <c r="E24" s="37"/>
      <c r="F24" s="37"/>
      <c r="G24" s="37"/>
      <c r="H24" s="37"/>
      <c r="I24" s="115" t="s">
        <v>25</v>
      </c>
      <c r="J24" s="105" t="s">
        <v>19</v>
      </c>
      <c r="K24" s="37"/>
      <c r="L24" s="11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18" customHeight="1">
      <c r="A25" s="37"/>
      <c r="B25" s="42"/>
      <c r="C25" s="37"/>
      <c r="D25" s="37"/>
      <c r="E25" s="105" t="s">
        <v>31</v>
      </c>
      <c r="F25" s="37"/>
      <c r="G25" s="37"/>
      <c r="H25" s="37"/>
      <c r="I25" s="115" t="s">
        <v>27</v>
      </c>
      <c r="J25" s="105" t="s">
        <v>19</v>
      </c>
      <c r="K25" s="37"/>
      <c r="L25" s="11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6.95" customHeight="1">
      <c r="A26" s="37"/>
      <c r="B26" s="42"/>
      <c r="C26" s="37"/>
      <c r="D26" s="37"/>
      <c r="E26" s="37"/>
      <c r="F26" s="37"/>
      <c r="G26" s="37"/>
      <c r="H26" s="37"/>
      <c r="I26" s="37"/>
      <c r="J26" s="37"/>
      <c r="K26" s="37"/>
      <c r="L26" s="11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12" customHeight="1">
      <c r="A27" s="37"/>
      <c r="B27" s="42"/>
      <c r="C27" s="37"/>
      <c r="D27" s="115" t="s">
        <v>33</v>
      </c>
      <c r="E27" s="37"/>
      <c r="F27" s="37"/>
      <c r="G27" s="37"/>
      <c r="H27" s="37"/>
      <c r="I27" s="115" t="s">
        <v>25</v>
      </c>
      <c r="J27" s="105" t="s">
        <v>19</v>
      </c>
      <c r="K27" s="37"/>
      <c r="L27" s="11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18" customHeight="1">
      <c r="A28" s="37"/>
      <c r="B28" s="42"/>
      <c r="C28" s="37"/>
      <c r="D28" s="37"/>
      <c r="E28" s="105" t="s">
        <v>34</v>
      </c>
      <c r="F28" s="37"/>
      <c r="G28" s="37"/>
      <c r="H28" s="37"/>
      <c r="I28" s="115" t="s">
        <v>27</v>
      </c>
      <c r="J28" s="105" t="s">
        <v>19</v>
      </c>
      <c r="K28" s="37"/>
      <c r="L28" s="11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2"/>
      <c r="C29" s="37"/>
      <c r="D29" s="37"/>
      <c r="E29" s="37"/>
      <c r="F29" s="37"/>
      <c r="G29" s="37"/>
      <c r="H29" s="37"/>
      <c r="I29" s="37"/>
      <c r="J29" s="37"/>
      <c r="K29" s="37"/>
      <c r="L29" s="11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2" customHeight="1">
      <c r="A30" s="37"/>
      <c r="B30" s="42"/>
      <c r="C30" s="37"/>
      <c r="D30" s="115" t="s">
        <v>35</v>
      </c>
      <c r="E30" s="37"/>
      <c r="F30" s="37"/>
      <c r="G30" s="37"/>
      <c r="H30" s="37"/>
      <c r="I30" s="37"/>
      <c r="J30" s="37"/>
      <c r="K30" s="37"/>
      <c r="L30" s="11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8" customFormat="1" ht="16.5" customHeight="1">
      <c r="A31" s="119"/>
      <c r="B31" s="120"/>
      <c r="C31" s="119"/>
      <c r="D31" s="119"/>
      <c r="E31" s="407" t="s">
        <v>19</v>
      </c>
      <c r="F31" s="407"/>
      <c r="G31" s="407"/>
      <c r="H31" s="407"/>
      <c r="I31" s="119"/>
      <c r="J31" s="119"/>
      <c r="K31" s="119"/>
      <c r="L31" s="121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</row>
    <row r="32" spans="1:31" s="2" customFormat="1" ht="6.95" customHeight="1">
      <c r="A32" s="37"/>
      <c r="B32" s="42"/>
      <c r="C32" s="37"/>
      <c r="D32" s="37"/>
      <c r="E32" s="37"/>
      <c r="F32" s="37"/>
      <c r="G32" s="37"/>
      <c r="H32" s="37"/>
      <c r="I32" s="37"/>
      <c r="J32" s="37"/>
      <c r="K32" s="37"/>
      <c r="L32" s="11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6.95" customHeight="1">
      <c r="A33" s="37"/>
      <c r="B33" s="42"/>
      <c r="C33" s="37"/>
      <c r="D33" s="122"/>
      <c r="E33" s="122"/>
      <c r="F33" s="122"/>
      <c r="G33" s="122"/>
      <c r="H33" s="122"/>
      <c r="I33" s="122"/>
      <c r="J33" s="122"/>
      <c r="K33" s="122"/>
      <c r="L33" s="11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25.35" customHeight="1">
      <c r="A34" s="37"/>
      <c r="B34" s="42"/>
      <c r="C34" s="37"/>
      <c r="D34" s="123" t="s">
        <v>37</v>
      </c>
      <c r="E34" s="37"/>
      <c r="F34" s="37"/>
      <c r="G34" s="37"/>
      <c r="H34" s="37"/>
      <c r="I34" s="37"/>
      <c r="J34" s="124">
        <f>ROUND(J92,2)</f>
        <v>0</v>
      </c>
      <c r="K34" s="37"/>
      <c r="L34" s="11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6.95" customHeight="1">
      <c r="A35" s="37"/>
      <c r="B35" s="42"/>
      <c r="C35" s="37"/>
      <c r="D35" s="122"/>
      <c r="E35" s="122"/>
      <c r="F35" s="122"/>
      <c r="G35" s="122"/>
      <c r="H35" s="122"/>
      <c r="I35" s="122"/>
      <c r="J35" s="122"/>
      <c r="K35" s="122"/>
      <c r="L35" s="11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5" customHeight="1">
      <c r="A36" s="37"/>
      <c r="B36" s="42"/>
      <c r="C36" s="37"/>
      <c r="D36" s="37"/>
      <c r="E36" s="37"/>
      <c r="F36" s="125" t="s">
        <v>39</v>
      </c>
      <c r="G36" s="37"/>
      <c r="H36" s="37"/>
      <c r="I36" s="125" t="s">
        <v>38</v>
      </c>
      <c r="J36" s="125" t="s">
        <v>40</v>
      </c>
      <c r="K36" s="37"/>
      <c r="L36" s="11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5" customHeight="1">
      <c r="A37" s="37"/>
      <c r="B37" s="42"/>
      <c r="C37" s="37"/>
      <c r="D37" s="116" t="s">
        <v>41</v>
      </c>
      <c r="E37" s="115" t="s">
        <v>42</v>
      </c>
      <c r="F37" s="126">
        <f>ROUND((SUM(BE92:BE94)),2)</f>
        <v>0</v>
      </c>
      <c r="G37" s="37"/>
      <c r="H37" s="37"/>
      <c r="I37" s="127">
        <v>0.21</v>
      </c>
      <c r="J37" s="126">
        <f>ROUND(((SUM(BE92:BE94))*I37),2)</f>
        <v>0</v>
      </c>
      <c r="K37" s="37"/>
      <c r="L37" s="11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5" customHeight="1">
      <c r="A38" s="37"/>
      <c r="B38" s="42"/>
      <c r="C38" s="37"/>
      <c r="D38" s="37"/>
      <c r="E38" s="115" t="s">
        <v>43</v>
      </c>
      <c r="F38" s="126">
        <f>ROUND((SUM(BF92:BF94)),2)</f>
        <v>0</v>
      </c>
      <c r="G38" s="37"/>
      <c r="H38" s="37"/>
      <c r="I38" s="127">
        <v>0.15</v>
      </c>
      <c r="J38" s="126">
        <f>ROUND(((SUM(BF92:BF94))*I38),2)</f>
        <v>0</v>
      </c>
      <c r="K38" s="37"/>
      <c r="L38" s="11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14.45" customHeight="1" hidden="1">
      <c r="A39" s="37"/>
      <c r="B39" s="42"/>
      <c r="C39" s="37"/>
      <c r="D39" s="37"/>
      <c r="E39" s="115" t="s">
        <v>44</v>
      </c>
      <c r="F39" s="126">
        <f>ROUND((SUM(BG92:BG94)),2)</f>
        <v>0</v>
      </c>
      <c r="G39" s="37"/>
      <c r="H39" s="37"/>
      <c r="I39" s="127">
        <v>0.21</v>
      </c>
      <c r="J39" s="126">
        <f>0</f>
        <v>0</v>
      </c>
      <c r="K39" s="37"/>
      <c r="L39" s="11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5" customHeight="1" hidden="1">
      <c r="A40" s="37"/>
      <c r="B40" s="42"/>
      <c r="C40" s="37"/>
      <c r="D40" s="37"/>
      <c r="E40" s="115" t="s">
        <v>45</v>
      </c>
      <c r="F40" s="126">
        <f>ROUND((SUM(BH92:BH94)),2)</f>
        <v>0</v>
      </c>
      <c r="G40" s="37"/>
      <c r="H40" s="37"/>
      <c r="I40" s="127">
        <v>0.15</v>
      </c>
      <c r="J40" s="126">
        <f>0</f>
        <v>0</v>
      </c>
      <c r="K40" s="37"/>
      <c r="L40" s="11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1:31" s="2" customFormat="1" ht="14.45" customHeight="1" hidden="1">
      <c r="A41" s="37"/>
      <c r="B41" s="42"/>
      <c r="C41" s="37"/>
      <c r="D41" s="37"/>
      <c r="E41" s="115" t="s">
        <v>46</v>
      </c>
      <c r="F41" s="126">
        <f>ROUND((SUM(BI92:BI94)),2)</f>
        <v>0</v>
      </c>
      <c r="G41" s="37"/>
      <c r="H41" s="37"/>
      <c r="I41" s="127">
        <v>0</v>
      </c>
      <c r="J41" s="126">
        <f>0</f>
        <v>0</v>
      </c>
      <c r="K41" s="37"/>
      <c r="L41" s="11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</row>
    <row r="42" spans="1:31" s="2" customFormat="1" ht="6.95" customHeight="1">
      <c r="A42" s="37"/>
      <c r="B42" s="42"/>
      <c r="C42" s="37"/>
      <c r="D42" s="37"/>
      <c r="E42" s="37"/>
      <c r="F42" s="37"/>
      <c r="G42" s="37"/>
      <c r="H42" s="37"/>
      <c r="I42" s="37"/>
      <c r="J42" s="37"/>
      <c r="K42" s="37"/>
      <c r="L42" s="11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5.35" customHeight="1">
      <c r="A43" s="37"/>
      <c r="B43" s="42"/>
      <c r="C43" s="128"/>
      <c r="D43" s="129" t="s">
        <v>47</v>
      </c>
      <c r="E43" s="130"/>
      <c r="F43" s="130"/>
      <c r="G43" s="131" t="s">
        <v>48</v>
      </c>
      <c r="H43" s="132" t="s">
        <v>49</v>
      </c>
      <c r="I43" s="130"/>
      <c r="J43" s="133">
        <f>SUM(J34:J41)</f>
        <v>0</v>
      </c>
      <c r="K43" s="134"/>
      <c r="L43" s="11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14.45" customHeight="1">
      <c r="A44" s="37"/>
      <c r="B44" s="135"/>
      <c r="C44" s="136"/>
      <c r="D44" s="136"/>
      <c r="E44" s="136"/>
      <c r="F44" s="136"/>
      <c r="G44" s="136"/>
      <c r="H44" s="136"/>
      <c r="I44" s="136"/>
      <c r="J44" s="136"/>
      <c r="K44" s="136"/>
      <c r="L44" s="11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8" spans="1:31" s="2" customFormat="1" ht="6.95" customHeight="1">
      <c r="A48" s="37"/>
      <c r="B48" s="137"/>
      <c r="C48" s="138"/>
      <c r="D48" s="138"/>
      <c r="E48" s="138"/>
      <c r="F48" s="138"/>
      <c r="G48" s="138"/>
      <c r="H48" s="138"/>
      <c r="I48" s="138"/>
      <c r="J48" s="138"/>
      <c r="K48" s="138"/>
      <c r="L48" s="11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24.95" customHeight="1">
      <c r="A49" s="37"/>
      <c r="B49" s="38"/>
      <c r="C49" s="26" t="s">
        <v>153</v>
      </c>
      <c r="D49" s="39"/>
      <c r="E49" s="39"/>
      <c r="F49" s="39"/>
      <c r="G49" s="39"/>
      <c r="H49" s="39"/>
      <c r="I49" s="39"/>
      <c r="J49" s="39"/>
      <c r="K49" s="39"/>
      <c r="L49" s="11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6.95" customHeight="1">
      <c r="A50" s="37"/>
      <c r="B50" s="38"/>
      <c r="C50" s="39"/>
      <c r="D50" s="39"/>
      <c r="E50" s="39"/>
      <c r="F50" s="39"/>
      <c r="G50" s="39"/>
      <c r="H50" s="39"/>
      <c r="I50" s="39"/>
      <c r="J50" s="39"/>
      <c r="K50" s="39"/>
      <c r="L50" s="11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2" customHeight="1">
      <c r="A51" s="37"/>
      <c r="B51" s="38"/>
      <c r="C51" s="32" t="s">
        <v>16</v>
      </c>
      <c r="D51" s="39"/>
      <c r="E51" s="39"/>
      <c r="F51" s="39"/>
      <c r="G51" s="39"/>
      <c r="H51" s="39"/>
      <c r="I51" s="39"/>
      <c r="J51" s="39"/>
      <c r="K51" s="39"/>
      <c r="L51" s="11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6.5" customHeight="1">
      <c r="A52" s="37"/>
      <c r="B52" s="38"/>
      <c r="C52" s="39"/>
      <c r="D52" s="39"/>
      <c r="E52" s="408" t="str">
        <f>E7</f>
        <v>ÚPRAVA PODKROVI BUDOVY A TUL, HÁLKOVA 917/6, LIBEREC</v>
      </c>
      <c r="F52" s="409"/>
      <c r="G52" s="409"/>
      <c r="H52" s="409"/>
      <c r="I52" s="39"/>
      <c r="J52" s="39"/>
      <c r="K52" s="39"/>
      <c r="L52" s="11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2:12" s="1" customFormat="1" ht="12" customHeight="1">
      <c r="B53" s="24"/>
      <c r="C53" s="32" t="s">
        <v>147</v>
      </c>
      <c r="D53" s="25"/>
      <c r="E53" s="25"/>
      <c r="F53" s="25"/>
      <c r="G53" s="25"/>
      <c r="H53" s="25"/>
      <c r="I53" s="25"/>
      <c r="J53" s="25"/>
      <c r="K53" s="25"/>
      <c r="L53" s="23"/>
    </row>
    <row r="54" spans="2:12" s="1" customFormat="1" ht="16.5" customHeight="1">
      <c r="B54" s="24"/>
      <c r="C54" s="25"/>
      <c r="D54" s="25"/>
      <c r="E54" s="408" t="s">
        <v>148</v>
      </c>
      <c r="F54" s="384"/>
      <c r="G54" s="384"/>
      <c r="H54" s="384"/>
      <c r="I54" s="25"/>
      <c r="J54" s="25"/>
      <c r="K54" s="25"/>
      <c r="L54" s="23"/>
    </row>
    <row r="55" spans="2:12" s="1" customFormat="1" ht="12" customHeight="1">
      <c r="B55" s="24"/>
      <c r="C55" s="32" t="s">
        <v>149</v>
      </c>
      <c r="D55" s="25"/>
      <c r="E55" s="25"/>
      <c r="F55" s="25"/>
      <c r="G55" s="25"/>
      <c r="H55" s="25"/>
      <c r="I55" s="25"/>
      <c r="J55" s="25"/>
      <c r="K55" s="25"/>
      <c r="L55" s="23"/>
    </row>
    <row r="56" spans="1:31" s="2" customFormat="1" ht="16.5" customHeight="1">
      <c r="A56" s="37"/>
      <c r="B56" s="38"/>
      <c r="C56" s="39"/>
      <c r="D56" s="39"/>
      <c r="E56" s="410" t="s">
        <v>1590</v>
      </c>
      <c r="F56" s="411"/>
      <c r="G56" s="411"/>
      <c r="H56" s="411"/>
      <c r="I56" s="39"/>
      <c r="J56" s="39"/>
      <c r="K56" s="39"/>
      <c r="L56" s="11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1" s="2" customFormat="1" ht="12" customHeight="1">
      <c r="A57" s="37"/>
      <c r="B57" s="38"/>
      <c r="C57" s="32" t="s">
        <v>151</v>
      </c>
      <c r="D57" s="39"/>
      <c r="E57" s="39"/>
      <c r="F57" s="39"/>
      <c r="G57" s="39"/>
      <c r="H57" s="39"/>
      <c r="I57" s="39"/>
      <c r="J57" s="39"/>
      <c r="K57" s="39"/>
      <c r="L57" s="11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</row>
    <row r="58" spans="1:31" s="2" customFormat="1" ht="16.5" customHeight="1">
      <c r="A58" s="37"/>
      <c r="B58" s="38"/>
      <c r="C58" s="39"/>
      <c r="D58" s="39"/>
      <c r="E58" s="355" t="str">
        <f>E13</f>
        <v>IN-NEZP.VRN - Vedlejší rozpočtové náklady - investiční</v>
      </c>
      <c r="F58" s="411"/>
      <c r="G58" s="411"/>
      <c r="H58" s="411"/>
      <c r="I58" s="39"/>
      <c r="J58" s="39"/>
      <c r="K58" s="39"/>
      <c r="L58" s="11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38"/>
      <c r="C59" s="39"/>
      <c r="D59" s="39"/>
      <c r="E59" s="39"/>
      <c r="F59" s="39"/>
      <c r="G59" s="39"/>
      <c r="H59" s="39"/>
      <c r="I59" s="39"/>
      <c r="J59" s="39"/>
      <c r="K59" s="39"/>
      <c r="L59" s="11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0" spans="1:31" s="2" customFormat="1" ht="12" customHeight="1">
      <c r="A60" s="37"/>
      <c r="B60" s="38"/>
      <c r="C60" s="32" t="s">
        <v>21</v>
      </c>
      <c r="D60" s="39"/>
      <c r="E60" s="39"/>
      <c r="F60" s="30" t="str">
        <f>F16</f>
        <v>LIBEREC</v>
      </c>
      <c r="G60" s="39"/>
      <c r="H60" s="39"/>
      <c r="I60" s="32" t="s">
        <v>23</v>
      </c>
      <c r="J60" s="62">
        <f>IF(J16="","",J16)</f>
        <v>45307</v>
      </c>
      <c r="K60" s="39"/>
      <c r="L60" s="11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</row>
    <row r="61" spans="1:31" s="2" customFormat="1" ht="6.95" customHeight="1">
      <c r="A61" s="37"/>
      <c r="B61" s="38"/>
      <c r="C61" s="39"/>
      <c r="D61" s="39"/>
      <c r="E61" s="39"/>
      <c r="F61" s="39"/>
      <c r="G61" s="39"/>
      <c r="H61" s="39"/>
      <c r="I61" s="39"/>
      <c r="J61" s="39"/>
      <c r="K61" s="39"/>
      <c r="L61" s="11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1:31" s="2" customFormat="1" ht="25.7" customHeight="1">
      <c r="A62" s="37"/>
      <c r="B62" s="38"/>
      <c r="C62" s="32" t="s">
        <v>24</v>
      </c>
      <c r="D62" s="39"/>
      <c r="E62" s="39"/>
      <c r="F62" s="30" t="str">
        <f>E19</f>
        <v>Technická univerzita v Liberci</v>
      </c>
      <c r="G62" s="39"/>
      <c r="H62" s="39"/>
      <c r="I62" s="32" t="s">
        <v>30</v>
      </c>
      <c r="J62" s="35" t="str">
        <f>E25</f>
        <v>ING.ARCH.MARTIN ŠAML</v>
      </c>
      <c r="K62" s="39"/>
      <c r="L62" s="11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</row>
    <row r="63" spans="1:31" s="2" customFormat="1" ht="25.7" customHeight="1">
      <c r="A63" s="37"/>
      <c r="B63" s="38"/>
      <c r="C63" s="32" t="s">
        <v>28</v>
      </c>
      <c r="D63" s="39"/>
      <c r="E63" s="39"/>
      <c r="F63" s="30" t="str">
        <f>IF(E22="","",E22)</f>
        <v>Vyplň údaj</v>
      </c>
      <c r="G63" s="39"/>
      <c r="H63" s="39"/>
      <c r="I63" s="32" t="s">
        <v>33</v>
      </c>
      <c r="J63" s="35" t="str">
        <f>E28</f>
        <v>PROPOS LIBEREC S.R.O.</v>
      </c>
      <c r="K63" s="39"/>
      <c r="L63" s="11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10.35" customHeight="1">
      <c r="A64" s="37"/>
      <c r="B64" s="38"/>
      <c r="C64" s="39"/>
      <c r="D64" s="39"/>
      <c r="E64" s="39"/>
      <c r="F64" s="39"/>
      <c r="G64" s="39"/>
      <c r="H64" s="39"/>
      <c r="I64" s="39"/>
      <c r="J64" s="39"/>
      <c r="K64" s="39"/>
      <c r="L64" s="11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29.25" customHeight="1">
      <c r="A65" s="37"/>
      <c r="B65" s="38"/>
      <c r="C65" s="139" t="s">
        <v>154</v>
      </c>
      <c r="D65" s="140"/>
      <c r="E65" s="140"/>
      <c r="F65" s="140"/>
      <c r="G65" s="140"/>
      <c r="H65" s="140"/>
      <c r="I65" s="140"/>
      <c r="J65" s="141" t="s">
        <v>155</v>
      </c>
      <c r="K65" s="140"/>
      <c r="L65" s="11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0.35" customHeight="1">
      <c r="A66" s="37"/>
      <c r="B66" s="38"/>
      <c r="C66" s="39"/>
      <c r="D66" s="39"/>
      <c r="E66" s="39"/>
      <c r="F66" s="39"/>
      <c r="G66" s="39"/>
      <c r="H66" s="39"/>
      <c r="I66" s="39"/>
      <c r="J66" s="39"/>
      <c r="K66" s="39"/>
      <c r="L66" s="11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47" s="2" customFormat="1" ht="22.9" customHeight="1">
      <c r="A67" s="37"/>
      <c r="B67" s="38"/>
      <c r="C67" s="142" t="s">
        <v>69</v>
      </c>
      <c r="D67" s="39"/>
      <c r="E67" s="39"/>
      <c r="F67" s="39"/>
      <c r="G67" s="39"/>
      <c r="H67" s="39"/>
      <c r="I67" s="39"/>
      <c r="J67" s="80">
        <f>J92</f>
        <v>0</v>
      </c>
      <c r="K67" s="39"/>
      <c r="L67" s="11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U67" s="20" t="s">
        <v>156</v>
      </c>
    </row>
    <row r="68" spans="2:12" s="9" customFormat="1" ht="24.95" customHeight="1">
      <c r="B68" s="143"/>
      <c r="C68" s="144"/>
      <c r="D68" s="145" t="s">
        <v>1583</v>
      </c>
      <c r="E68" s="146"/>
      <c r="F68" s="146"/>
      <c r="G68" s="146"/>
      <c r="H68" s="146"/>
      <c r="I68" s="146"/>
      <c r="J68" s="147">
        <f>J93</f>
        <v>0</v>
      </c>
      <c r="K68" s="144"/>
      <c r="L68" s="148"/>
    </row>
    <row r="69" spans="1:31" s="2" customFormat="1" ht="21.75" customHeight="1">
      <c r="A69" s="37"/>
      <c r="B69" s="38"/>
      <c r="C69" s="39"/>
      <c r="D69" s="39"/>
      <c r="E69" s="39"/>
      <c r="F69" s="39"/>
      <c r="G69" s="39"/>
      <c r="H69" s="39"/>
      <c r="I69" s="39"/>
      <c r="J69" s="39"/>
      <c r="K69" s="39"/>
      <c r="L69" s="11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11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4" spans="1:31" s="2" customFormat="1" ht="6.95" customHeight="1">
      <c r="A74" s="37"/>
      <c r="B74" s="52"/>
      <c r="C74" s="53"/>
      <c r="D74" s="53"/>
      <c r="E74" s="53"/>
      <c r="F74" s="53"/>
      <c r="G74" s="53"/>
      <c r="H74" s="53"/>
      <c r="I74" s="53"/>
      <c r="J74" s="53"/>
      <c r="K74" s="53"/>
      <c r="L74" s="11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</row>
    <row r="75" spans="1:31" s="2" customFormat="1" ht="24.95" customHeight="1">
      <c r="A75" s="37"/>
      <c r="B75" s="38"/>
      <c r="C75" s="26" t="s">
        <v>172</v>
      </c>
      <c r="D75" s="39"/>
      <c r="E75" s="39"/>
      <c r="F75" s="39"/>
      <c r="G75" s="39"/>
      <c r="H75" s="39"/>
      <c r="I75" s="39"/>
      <c r="J75" s="39"/>
      <c r="K75" s="39"/>
      <c r="L75" s="11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</row>
    <row r="76" spans="1:31" s="2" customFormat="1" ht="6.95" customHeight="1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11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2" customHeight="1">
      <c r="A77" s="37"/>
      <c r="B77" s="38"/>
      <c r="C77" s="32" t="s">
        <v>16</v>
      </c>
      <c r="D77" s="39"/>
      <c r="E77" s="39"/>
      <c r="F77" s="39"/>
      <c r="G77" s="39"/>
      <c r="H77" s="39"/>
      <c r="I77" s="39"/>
      <c r="J77" s="39"/>
      <c r="K77" s="39"/>
      <c r="L77" s="11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spans="1:31" s="2" customFormat="1" ht="16.5" customHeight="1">
      <c r="A78" s="37"/>
      <c r="B78" s="38"/>
      <c r="C78" s="39"/>
      <c r="D78" s="39"/>
      <c r="E78" s="408" t="str">
        <f>E7</f>
        <v>ÚPRAVA PODKROVI BUDOVY A TUL, HÁLKOVA 917/6, LIBEREC</v>
      </c>
      <c r="F78" s="409"/>
      <c r="G78" s="409"/>
      <c r="H78" s="409"/>
      <c r="I78" s="39"/>
      <c r="J78" s="39"/>
      <c r="K78" s="39"/>
      <c r="L78" s="11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</row>
    <row r="79" spans="2:12" s="1" customFormat="1" ht="12" customHeight="1">
      <c r="B79" s="24"/>
      <c r="C79" s="32" t="s">
        <v>147</v>
      </c>
      <c r="D79" s="25"/>
      <c r="E79" s="25"/>
      <c r="F79" s="25"/>
      <c r="G79" s="25"/>
      <c r="H79" s="25"/>
      <c r="I79" s="25"/>
      <c r="J79" s="25"/>
      <c r="K79" s="25"/>
      <c r="L79" s="23"/>
    </row>
    <row r="80" spans="2:12" s="1" customFormat="1" ht="16.5" customHeight="1">
      <c r="B80" s="24"/>
      <c r="C80" s="25"/>
      <c r="D80" s="25"/>
      <c r="E80" s="408" t="s">
        <v>148</v>
      </c>
      <c r="F80" s="384"/>
      <c r="G80" s="384"/>
      <c r="H80" s="384"/>
      <c r="I80" s="25"/>
      <c r="J80" s="25"/>
      <c r="K80" s="25"/>
      <c r="L80" s="23"/>
    </row>
    <row r="81" spans="2:12" s="1" customFormat="1" ht="12" customHeight="1">
      <c r="B81" s="24"/>
      <c r="C81" s="32" t="s">
        <v>149</v>
      </c>
      <c r="D81" s="25"/>
      <c r="E81" s="25"/>
      <c r="F81" s="25"/>
      <c r="G81" s="25"/>
      <c r="H81" s="25"/>
      <c r="I81" s="25"/>
      <c r="J81" s="25"/>
      <c r="K81" s="25"/>
      <c r="L81" s="23"/>
    </row>
    <row r="82" spans="1:31" s="2" customFormat="1" ht="16.5" customHeight="1">
      <c r="A82" s="37"/>
      <c r="B82" s="38"/>
      <c r="C82" s="39"/>
      <c r="D82" s="39"/>
      <c r="E82" s="410" t="s">
        <v>1590</v>
      </c>
      <c r="F82" s="411"/>
      <c r="G82" s="411"/>
      <c r="H82" s="411"/>
      <c r="I82" s="39"/>
      <c r="J82" s="39"/>
      <c r="K82" s="39"/>
      <c r="L82" s="11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12" customHeight="1">
      <c r="A83" s="37"/>
      <c r="B83" s="38"/>
      <c r="C83" s="32" t="s">
        <v>151</v>
      </c>
      <c r="D83" s="39"/>
      <c r="E83" s="39"/>
      <c r="F83" s="39"/>
      <c r="G83" s="39"/>
      <c r="H83" s="39"/>
      <c r="I83" s="39"/>
      <c r="J83" s="39"/>
      <c r="K83" s="39"/>
      <c r="L83" s="11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6.5" customHeight="1">
      <c r="A84" s="37"/>
      <c r="B84" s="38"/>
      <c r="C84" s="39"/>
      <c r="D84" s="39"/>
      <c r="E84" s="355" t="str">
        <f>E13</f>
        <v>IN-NEZP.VRN - Vedlejší rozpočtové náklady - investiční</v>
      </c>
      <c r="F84" s="411"/>
      <c r="G84" s="411"/>
      <c r="H84" s="411"/>
      <c r="I84" s="39"/>
      <c r="J84" s="39"/>
      <c r="K84" s="39"/>
      <c r="L84" s="11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6.95" customHeight="1">
      <c r="A85" s="37"/>
      <c r="B85" s="38"/>
      <c r="C85" s="39"/>
      <c r="D85" s="39"/>
      <c r="E85" s="39"/>
      <c r="F85" s="39"/>
      <c r="G85" s="39"/>
      <c r="H85" s="39"/>
      <c r="I85" s="39"/>
      <c r="J85" s="39"/>
      <c r="K85" s="39"/>
      <c r="L85" s="11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2" t="s">
        <v>21</v>
      </c>
      <c r="D86" s="39"/>
      <c r="E86" s="39"/>
      <c r="F86" s="30" t="str">
        <f>F16</f>
        <v>LIBEREC</v>
      </c>
      <c r="G86" s="39"/>
      <c r="H86" s="39"/>
      <c r="I86" s="32" t="s">
        <v>23</v>
      </c>
      <c r="J86" s="62">
        <f>IF(J16="","",J16)</f>
        <v>45307</v>
      </c>
      <c r="K86" s="39"/>
      <c r="L86" s="11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6.95" customHeight="1">
      <c r="A87" s="37"/>
      <c r="B87" s="38"/>
      <c r="C87" s="39"/>
      <c r="D87" s="39"/>
      <c r="E87" s="39"/>
      <c r="F87" s="39"/>
      <c r="G87" s="39"/>
      <c r="H87" s="39"/>
      <c r="I87" s="39"/>
      <c r="J87" s="39"/>
      <c r="K87" s="39"/>
      <c r="L87" s="11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25.7" customHeight="1">
      <c r="A88" s="37"/>
      <c r="B88" s="38"/>
      <c r="C88" s="32" t="s">
        <v>24</v>
      </c>
      <c r="D88" s="39"/>
      <c r="E88" s="39"/>
      <c r="F88" s="30" t="str">
        <f>E19</f>
        <v>Technická univerzita v Liberci</v>
      </c>
      <c r="G88" s="39"/>
      <c r="H88" s="39"/>
      <c r="I88" s="32" t="s">
        <v>30</v>
      </c>
      <c r="J88" s="35" t="str">
        <f>E25</f>
        <v>ING.ARCH.MARTIN ŠAML</v>
      </c>
      <c r="K88" s="39"/>
      <c r="L88" s="11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25.7" customHeight="1">
      <c r="A89" s="37"/>
      <c r="B89" s="38"/>
      <c r="C89" s="32" t="s">
        <v>28</v>
      </c>
      <c r="D89" s="39"/>
      <c r="E89" s="39"/>
      <c r="F89" s="30" t="str">
        <f>IF(E22="","",E22)</f>
        <v>Vyplň údaj</v>
      </c>
      <c r="G89" s="39"/>
      <c r="H89" s="39"/>
      <c r="I89" s="32" t="s">
        <v>33</v>
      </c>
      <c r="J89" s="35" t="str">
        <f>E28</f>
        <v>PROPOS LIBEREC S.R.O.</v>
      </c>
      <c r="K89" s="39"/>
      <c r="L89" s="11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10.3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11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11" customFormat="1" ht="29.25" customHeight="1">
      <c r="A91" s="154"/>
      <c r="B91" s="155"/>
      <c r="C91" s="156" t="s">
        <v>173</v>
      </c>
      <c r="D91" s="157" t="s">
        <v>56</v>
      </c>
      <c r="E91" s="157" t="s">
        <v>52</v>
      </c>
      <c r="F91" s="157" t="s">
        <v>53</v>
      </c>
      <c r="G91" s="157" t="s">
        <v>174</v>
      </c>
      <c r="H91" s="157" t="s">
        <v>175</v>
      </c>
      <c r="I91" s="157" t="s">
        <v>176</v>
      </c>
      <c r="J91" s="157" t="s">
        <v>155</v>
      </c>
      <c r="K91" s="158" t="s">
        <v>177</v>
      </c>
      <c r="L91" s="159"/>
      <c r="M91" s="71" t="s">
        <v>19</v>
      </c>
      <c r="N91" s="72" t="s">
        <v>41</v>
      </c>
      <c r="O91" s="72" t="s">
        <v>178</v>
      </c>
      <c r="P91" s="72" t="s">
        <v>179</v>
      </c>
      <c r="Q91" s="72" t="s">
        <v>180</v>
      </c>
      <c r="R91" s="72" t="s">
        <v>181</v>
      </c>
      <c r="S91" s="72" t="s">
        <v>182</v>
      </c>
      <c r="T91" s="73" t="s">
        <v>183</v>
      </c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</row>
    <row r="92" spans="1:63" s="2" customFormat="1" ht="22.9" customHeight="1">
      <c r="A92" s="37"/>
      <c r="B92" s="38"/>
      <c r="C92" s="78" t="s">
        <v>184</v>
      </c>
      <c r="D92" s="39"/>
      <c r="E92" s="39"/>
      <c r="F92" s="39"/>
      <c r="G92" s="39"/>
      <c r="H92" s="39"/>
      <c r="I92" s="39"/>
      <c r="J92" s="160">
        <f>BK92</f>
        <v>0</v>
      </c>
      <c r="K92" s="39"/>
      <c r="L92" s="42"/>
      <c r="M92" s="74"/>
      <c r="N92" s="161"/>
      <c r="O92" s="75"/>
      <c r="P92" s="162">
        <f>P93</f>
        <v>0</v>
      </c>
      <c r="Q92" s="75"/>
      <c r="R92" s="162">
        <f>R93</f>
        <v>0</v>
      </c>
      <c r="S92" s="75"/>
      <c r="T92" s="163">
        <f>T93</f>
        <v>0</v>
      </c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20" t="s">
        <v>70</v>
      </c>
      <c r="AU92" s="20" t="s">
        <v>156</v>
      </c>
      <c r="BK92" s="164">
        <f>BK93</f>
        <v>0</v>
      </c>
    </row>
    <row r="93" spans="2:63" s="12" customFormat="1" ht="25.9" customHeight="1">
      <c r="B93" s="165"/>
      <c r="C93" s="166"/>
      <c r="D93" s="167" t="s">
        <v>70</v>
      </c>
      <c r="E93" s="168" t="s">
        <v>1584</v>
      </c>
      <c r="F93" s="168" t="s">
        <v>1585</v>
      </c>
      <c r="G93" s="166"/>
      <c r="H93" s="166"/>
      <c r="I93" s="169"/>
      <c r="J93" s="170">
        <f>BK93</f>
        <v>0</v>
      </c>
      <c r="K93" s="166"/>
      <c r="L93" s="171"/>
      <c r="M93" s="172"/>
      <c r="N93" s="173"/>
      <c r="O93" s="173"/>
      <c r="P93" s="174">
        <f>P94</f>
        <v>0</v>
      </c>
      <c r="Q93" s="173"/>
      <c r="R93" s="174">
        <f>R94</f>
        <v>0</v>
      </c>
      <c r="S93" s="173"/>
      <c r="T93" s="175">
        <f>T94</f>
        <v>0</v>
      </c>
      <c r="AR93" s="176" t="s">
        <v>226</v>
      </c>
      <c r="AT93" s="177" t="s">
        <v>70</v>
      </c>
      <c r="AU93" s="177" t="s">
        <v>71</v>
      </c>
      <c r="AY93" s="176" t="s">
        <v>187</v>
      </c>
      <c r="BK93" s="178">
        <f>BK94</f>
        <v>0</v>
      </c>
    </row>
    <row r="94" spans="1:65" s="2" customFormat="1" ht="16.5" customHeight="1">
      <c r="A94" s="37"/>
      <c r="B94" s="38"/>
      <c r="C94" s="181" t="s">
        <v>78</v>
      </c>
      <c r="D94" s="181" t="s">
        <v>189</v>
      </c>
      <c r="E94" s="182" t="s">
        <v>1586</v>
      </c>
      <c r="F94" s="183" t="s">
        <v>1587</v>
      </c>
      <c r="G94" s="184" t="s">
        <v>278</v>
      </c>
      <c r="H94" s="185">
        <v>1</v>
      </c>
      <c r="I94" s="186"/>
      <c r="J94" s="187">
        <f>ROUND(I94*H94,2)</f>
        <v>0</v>
      </c>
      <c r="K94" s="183" t="s">
        <v>19</v>
      </c>
      <c r="L94" s="42"/>
      <c r="M94" s="245" t="s">
        <v>19</v>
      </c>
      <c r="N94" s="246" t="s">
        <v>42</v>
      </c>
      <c r="O94" s="247"/>
      <c r="P94" s="248">
        <f>O94*H94</f>
        <v>0</v>
      </c>
      <c r="Q94" s="248">
        <v>0</v>
      </c>
      <c r="R94" s="248">
        <f>Q94*H94</f>
        <v>0</v>
      </c>
      <c r="S94" s="248">
        <v>0</v>
      </c>
      <c r="T94" s="249">
        <f>S94*H94</f>
        <v>0</v>
      </c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R94" s="192" t="s">
        <v>1588</v>
      </c>
      <c r="AT94" s="192" t="s">
        <v>189</v>
      </c>
      <c r="AU94" s="192" t="s">
        <v>78</v>
      </c>
      <c r="AY94" s="20" t="s">
        <v>187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20" t="s">
        <v>78</v>
      </c>
      <c r="BK94" s="193">
        <f>ROUND(I94*H94,2)</f>
        <v>0</v>
      </c>
      <c r="BL94" s="20" t="s">
        <v>1588</v>
      </c>
      <c r="BM94" s="192" t="s">
        <v>1670</v>
      </c>
    </row>
    <row r="95" spans="1:31" s="2" customFormat="1" ht="6.95" customHeight="1">
      <c r="A95" s="37"/>
      <c r="B95" s="50"/>
      <c r="C95" s="51"/>
      <c r="D95" s="51"/>
      <c r="E95" s="51"/>
      <c r="F95" s="51"/>
      <c r="G95" s="51"/>
      <c r="H95" s="51"/>
      <c r="I95" s="51"/>
      <c r="J95" s="51"/>
      <c r="K95" s="51"/>
      <c r="L95" s="42"/>
      <c r="M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</sheetData>
  <sheetProtection algorithmName="SHA-512" hashValue="Ldmwz45nN31QyHvUUN6FlyDx9XWjDkvS8WvxTTnQyH1NK/o5qDuPK3MN1fxI6trwrXD6b+thXNHiXkU1ITe8bg==" saltValue="9rj05yYfqPk5Eq/OpvAvPlIfyp42KKvAt+EhFyU1Xa0eEx8lBQ+PA83Az+jKhgG+jcV5DSWdN8EEjgwRG/peMw==" spinCount="100000" sheet="1" objects="1" scenarios="1" formatColumns="0" formatRows="0" autoFilter="0"/>
  <autoFilter ref="C91:K94"/>
  <mergeCells count="15">
    <mergeCell ref="E78:H78"/>
    <mergeCell ref="E82:H82"/>
    <mergeCell ref="E80:H80"/>
    <mergeCell ref="E84:H84"/>
    <mergeCell ref="L2:V2"/>
    <mergeCell ref="E31:H31"/>
    <mergeCell ref="E52:H52"/>
    <mergeCell ref="E56:H56"/>
    <mergeCell ref="E54:H54"/>
    <mergeCell ref="E58:H58"/>
    <mergeCell ref="E7:H7"/>
    <mergeCell ref="E11:H11"/>
    <mergeCell ref="E9:H9"/>
    <mergeCell ref="E13:H13"/>
    <mergeCell ref="E22:H2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SMILOO\Admin</dc:creator>
  <cp:keywords/>
  <dc:description/>
  <cp:lastModifiedBy>Admin</cp:lastModifiedBy>
  <dcterms:created xsi:type="dcterms:W3CDTF">2024-01-16T02:02:44Z</dcterms:created>
  <dcterms:modified xsi:type="dcterms:W3CDTF">2024-01-16T02:04:26Z</dcterms:modified>
  <cp:category/>
  <cp:version/>
  <cp:contentType/>
  <cp:contentStatus/>
</cp:coreProperties>
</file>